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815" yWindow="-75" windowWidth="19965" windowHeight="12525" tabRatio="773"/>
  </bookViews>
  <sheets>
    <sheet name="ご使用に関して" sheetId="9" r:id="rId1"/>
    <sheet name="データ入力と計算結果" sheetId="1" r:id="rId2"/>
    <sheet name="貼り付けシート（日別）" sheetId="2" r:id="rId3"/>
    <sheet name="貼り付けシート（時刻別）" sheetId="5" r:id="rId4"/>
    <sheet name="計算過程" sheetId="3" r:id="rId5"/>
    <sheet name="バックデータ一覧" sheetId="4" r:id="rId6"/>
    <sheet name="Version管理表" sheetId="10" r:id="rId7"/>
  </sheets>
  <calcPr calcId="145621"/>
</workbook>
</file>

<file path=xl/calcChain.xml><?xml version="1.0" encoding="utf-8"?>
<calcChain xmlns="http://schemas.openxmlformats.org/spreadsheetml/2006/main">
  <c r="AK371" i="3" l="1"/>
  <c r="AK370" i="3"/>
  <c r="AK369" i="3"/>
  <c r="AK368" i="3"/>
  <c r="AK367" i="3"/>
  <c r="AK366" i="3"/>
  <c r="AK365" i="3"/>
  <c r="AK364" i="3"/>
  <c r="AK363" i="3"/>
  <c r="AK362" i="3"/>
  <c r="AK361" i="3"/>
  <c r="AK360" i="3"/>
  <c r="AK359" i="3"/>
  <c r="AK358" i="3"/>
  <c r="AK357" i="3"/>
  <c r="AK356" i="3"/>
  <c r="AK355" i="3"/>
  <c r="AK354" i="3"/>
  <c r="AK353" i="3"/>
  <c r="AK352" i="3"/>
  <c r="AK351" i="3"/>
  <c r="AK350" i="3"/>
  <c r="AK349" i="3"/>
  <c r="AK348" i="3"/>
  <c r="AK347" i="3"/>
  <c r="AK346" i="3"/>
  <c r="AK345" i="3"/>
  <c r="AK344" i="3"/>
  <c r="AK343" i="3"/>
  <c r="AK342" i="3"/>
  <c r="AK341" i="3"/>
  <c r="AK340" i="3"/>
  <c r="AK339" i="3"/>
  <c r="AK338" i="3"/>
  <c r="AK337" i="3"/>
  <c r="AK336" i="3"/>
  <c r="AK335" i="3"/>
  <c r="AK334" i="3"/>
  <c r="AK333" i="3"/>
  <c r="AK332" i="3"/>
  <c r="AK331" i="3"/>
  <c r="AK330" i="3"/>
  <c r="AK329" i="3"/>
  <c r="AK328" i="3"/>
  <c r="AK327" i="3"/>
  <c r="AK326" i="3"/>
  <c r="AK325" i="3"/>
  <c r="AK324" i="3"/>
  <c r="AK323" i="3"/>
  <c r="AK322" i="3"/>
  <c r="AK321" i="3"/>
  <c r="AK320" i="3"/>
  <c r="AK319" i="3"/>
  <c r="AK318" i="3"/>
  <c r="AK317" i="3"/>
  <c r="AK316" i="3"/>
  <c r="AK315" i="3"/>
  <c r="AK314" i="3"/>
  <c r="AK313" i="3"/>
  <c r="AK312" i="3"/>
  <c r="AK311" i="3"/>
  <c r="AK310" i="3"/>
  <c r="AK309" i="3"/>
  <c r="AK308" i="3"/>
  <c r="AK307" i="3"/>
  <c r="AK306" i="3"/>
  <c r="AK305" i="3"/>
  <c r="AK304" i="3"/>
  <c r="AK303" i="3"/>
  <c r="AK302" i="3"/>
  <c r="AK301" i="3"/>
  <c r="AK300" i="3"/>
  <c r="AK299" i="3"/>
  <c r="AK298" i="3"/>
  <c r="AK297" i="3"/>
  <c r="AK296" i="3"/>
  <c r="AK295" i="3"/>
  <c r="AK294" i="3"/>
  <c r="AK293" i="3"/>
  <c r="AK292" i="3"/>
  <c r="AK291" i="3"/>
  <c r="AK290" i="3"/>
  <c r="AK289" i="3"/>
  <c r="AK288" i="3"/>
  <c r="AK287" i="3"/>
  <c r="AK286" i="3"/>
  <c r="AK285" i="3"/>
  <c r="AK284" i="3"/>
  <c r="AK283" i="3"/>
  <c r="AK282" i="3"/>
  <c r="AK281" i="3"/>
  <c r="AK280" i="3"/>
  <c r="AK279" i="3"/>
  <c r="AK278" i="3"/>
  <c r="AK277" i="3"/>
  <c r="AK276" i="3"/>
  <c r="AK275" i="3"/>
  <c r="AK274" i="3"/>
  <c r="AK273" i="3"/>
  <c r="AK272" i="3"/>
  <c r="AK271" i="3"/>
  <c r="AK270" i="3"/>
  <c r="AK269" i="3"/>
  <c r="AK268" i="3"/>
  <c r="AK267" i="3"/>
  <c r="AK266" i="3"/>
  <c r="AK265" i="3"/>
  <c r="AK264" i="3"/>
  <c r="AK263" i="3"/>
  <c r="AK262" i="3"/>
  <c r="AK261" i="3"/>
  <c r="AK260" i="3"/>
  <c r="AK259" i="3"/>
  <c r="AK258" i="3"/>
  <c r="AK257" i="3"/>
  <c r="AK256" i="3"/>
  <c r="AK255" i="3"/>
  <c r="AK254" i="3"/>
  <c r="AK253" i="3"/>
  <c r="AK252" i="3"/>
  <c r="AK251" i="3"/>
  <c r="AK250" i="3"/>
  <c r="AK249" i="3"/>
  <c r="AK248" i="3"/>
  <c r="AK247" i="3"/>
  <c r="AK246" i="3"/>
  <c r="AK245" i="3"/>
  <c r="AK244" i="3"/>
  <c r="AK243" i="3"/>
  <c r="AK242" i="3"/>
  <c r="AK241" i="3"/>
  <c r="AK240" i="3"/>
  <c r="AK239" i="3"/>
  <c r="AK238" i="3"/>
  <c r="AK237" i="3"/>
  <c r="AK236" i="3"/>
  <c r="AK235" i="3"/>
  <c r="AK234" i="3"/>
  <c r="AK233" i="3"/>
  <c r="AK232" i="3"/>
  <c r="AK231" i="3"/>
  <c r="AK230" i="3"/>
  <c r="AK229" i="3"/>
  <c r="AK228" i="3"/>
  <c r="AK227" i="3"/>
  <c r="AK226" i="3"/>
  <c r="AK225" i="3"/>
  <c r="AK224" i="3"/>
  <c r="AK223" i="3"/>
  <c r="AK222" i="3"/>
  <c r="AK221" i="3"/>
  <c r="AK220" i="3"/>
  <c r="AK219" i="3"/>
  <c r="AK218" i="3"/>
  <c r="AK217" i="3"/>
  <c r="AK216" i="3"/>
  <c r="AK215" i="3"/>
  <c r="AK214" i="3"/>
  <c r="AK213" i="3"/>
  <c r="AK212" i="3"/>
  <c r="AK211" i="3"/>
  <c r="AK210" i="3"/>
  <c r="AK209" i="3"/>
  <c r="AK208" i="3"/>
  <c r="AK207" i="3"/>
  <c r="AK206" i="3"/>
  <c r="AK205" i="3"/>
  <c r="AK204" i="3"/>
  <c r="AK203" i="3"/>
  <c r="AK202" i="3"/>
  <c r="AK201" i="3"/>
  <c r="AK200" i="3"/>
  <c r="AK199" i="3"/>
  <c r="AK198" i="3"/>
  <c r="AK197" i="3"/>
  <c r="AK196" i="3"/>
  <c r="AK195" i="3"/>
  <c r="AK194" i="3"/>
  <c r="AK193" i="3"/>
  <c r="AK192" i="3"/>
  <c r="AK191" i="3"/>
  <c r="AK190" i="3"/>
  <c r="AK189" i="3"/>
  <c r="AK188" i="3"/>
  <c r="AK187" i="3"/>
  <c r="AK186" i="3"/>
  <c r="AK185" i="3"/>
  <c r="AK184" i="3"/>
  <c r="AK183" i="3"/>
  <c r="AK182" i="3"/>
  <c r="AK181" i="3"/>
  <c r="AK180" i="3"/>
  <c r="AK179" i="3"/>
  <c r="AK178" i="3"/>
  <c r="AK177" i="3"/>
  <c r="AK176" i="3"/>
  <c r="AK175" i="3"/>
  <c r="AK174" i="3"/>
  <c r="AK173" i="3"/>
  <c r="AK172" i="3"/>
  <c r="AK171" i="3"/>
  <c r="AK170" i="3"/>
  <c r="AK169" i="3"/>
  <c r="AK168" i="3"/>
  <c r="AK167" i="3"/>
  <c r="AK166" i="3"/>
  <c r="AK165" i="3"/>
  <c r="AK164" i="3"/>
  <c r="AK163" i="3"/>
  <c r="AK162" i="3"/>
  <c r="AK161" i="3"/>
  <c r="AK160" i="3"/>
  <c r="AK159" i="3"/>
  <c r="AK158" i="3"/>
  <c r="AK157" i="3"/>
  <c r="AK156" i="3"/>
  <c r="AK155" i="3"/>
  <c r="AK154" i="3"/>
  <c r="AK153" i="3"/>
  <c r="AK152" i="3"/>
  <c r="AK151" i="3"/>
  <c r="AK150" i="3"/>
  <c r="AK149" i="3"/>
  <c r="AK148" i="3"/>
  <c r="AK147" i="3"/>
  <c r="AK146" i="3"/>
  <c r="AK145" i="3"/>
  <c r="AK144" i="3"/>
  <c r="AK143" i="3"/>
  <c r="AK142" i="3"/>
  <c r="AK141" i="3"/>
  <c r="AK140" i="3"/>
  <c r="AK139" i="3"/>
  <c r="AK138" i="3"/>
  <c r="AK137" i="3"/>
  <c r="AK136" i="3"/>
  <c r="AK135" i="3"/>
  <c r="AK134" i="3"/>
  <c r="AK133" i="3"/>
  <c r="AK132" i="3"/>
  <c r="AK131" i="3"/>
  <c r="AK130" i="3"/>
  <c r="AK129" i="3"/>
  <c r="AK128" i="3"/>
  <c r="AK127" i="3"/>
  <c r="AK126" i="3"/>
  <c r="AK125" i="3"/>
  <c r="AK124" i="3"/>
  <c r="AK123" i="3"/>
  <c r="AK122" i="3"/>
  <c r="AK121" i="3"/>
  <c r="AK120" i="3"/>
  <c r="AK119" i="3"/>
  <c r="AK118" i="3"/>
  <c r="AK117" i="3"/>
  <c r="AK116" i="3"/>
  <c r="AK115" i="3"/>
  <c r="AK114" i="3"/>
  <c r="AK113" i="3"/>
  <c r="AK112" i="3"/>
  <c r="AK111" i="3"/>
  <c r="AK110" i="3"/>
  <c r="AK109" i="3"/>
  <c r="AK108" i="3"/>
  <c r="AK107" i="3"/>
  <c r="AK106" i="3"/>
  <c r="AK105" i="3"/>
  <c r="AK104" i="3"/>
  <c r="AK103" i="3"/>
  <c r="AK102" i="3"/>
  <c r="AK101" i="3"/>
  <c r="AK100" i="3"/>
  <c r="AK99" i="3"/>
  <c r="AK98" i="3"/>
  <c r="AK97" i="3"/>
  <c r="AK96" i="3"/>
  <c r="AK95" i="3"/>
  <c r="AK94" i="3"/>
  <c r="AK93" i="3"/>
  <c r="AK92" i="3"/>
  <c r="AK91" i="3"/>
  <c r="AK90" i="3"/>
  <c r="AK89" i="3"/>
  <c r="AK88" i="3"/>
  <c r="AK87" i="3"/>
  <c r="AK86" i="3"/>
  <c r="AK85" i="3"/>
  <c r="AK84" i="3"/>
  <c r="AK83" i="3"/>
  <c r="AK82" i="3"/>
  <c r="AK81" i="3"/>
  <c r="AK80" i="3"/>
  <c r="AK79" i="3"/>
  <c r="AK78" i="3"/>
  <c r="AK77" i="3"/>
  <c r="AK76" i="3"/>
  <c r="AK75" i="3"/>
  <c r="AK74" i="3"/>
  <c r="AK73" i="3"/>
  <c r="AK72" i="3"/>
  <c r="AK71" i="3"/>
  <c r="AK70" i="3"/>
  <c r="AK69" i="3"/>
  <c r="AK68" i="3"/>
  <c r="AK67" i="3"/>
  <c r="AK66" i="3"/>
  <c r="AK65" i="3"/>
  <c r="AK64" i="3"/>
  <c r="AK63" i="3"/>
  <c r="AK62" i="3"/>
  <c r="AK61" i="3"/>
  <c r="AK60" i="3"/>
  <c r="AK59" i="3"/>
  <c r="AK58" i="3"/>
  <c r="AK57" i="3"/>
  <c r="AK56" i="3"/>
  <c r="AK55" i="3"/>
  <c r="AK54" i="3"/>
  <c r="AK53" i="3"/>
  <c r="AK52" i="3"/>
  <c r="AK51" i="3"/>
  <c r="AK50" i="3"/>
  <c r="AK49" i="3"/>
  <c r="AK48" i="3"/>
  <c r="AK47" i="3"/>
  <c r="AK46" i="3"/>
  <c r="AK45" i="3"/>
  <c r="AK44" i="3"/>
  <c r="AK43" i="3"/>
  <c r="AK42" i="3"/>
  <c r="AK41" i="3"/>
  <c r="AK40" i="3"/>
  <c r="AK39" i="3"/>
  <c r="AK38" i="3"/>
  <c r="AK37" i="3"/>
  <c r="AK36" i="3"/>
  <c r="AK35" i="3"/>
  <c r="AK34" i="3"/>
  <c r="AK33" i="3"/>
  <c r="AK32" i="3"/>
  <c r="AK31" i="3"/>
  <c r="AK30" i="3"/>
  <c r="AK29" i="3"/>
  <c r="AK28" i="3"/>
  <c r="AK27" i="3"/>
  <c r="AK26" i="3"/>
  <c r="AK25" i="3"/>
  <c r="AK24" i="3"/>
  <c r="AK23" i="3"/>
  <c r="AK22" i="3"/>
  <c r="AK21" i="3"/>
  <c r="AK20" i="3"/>
  <c r="AK19" i="3"/>
  <c r="AK18" i="3"/>
  <c r="AK17" i="3"/>
  <c r="AK16" i="3"/>
  <c r="AK15" i="3"/>
  <c r="AK14" i="3"/>
  <c r="AK13" i="3"/>
  <c r="AK12" i="3"/>
  <c r="AK11" i="3"/>
  <c r="AK10" i="3"/>
  <c r="AK9" i="3"/>
  <c r="AK8" i="3"/>
  <c r="AK7" i="3"/>
  <c r="AI371" i="3"/>
  <c r="AI370" i="3"/>
  <c r="AI369" i="3"/>
  <c r="AI368" i="3"/>
  <c r="AI367" i="3"/>
  <c r="AI366" i="3"/>
  <c r="AI365" i="3"/>
  <c r="AI364" i="3"/>
  <c r="AI363" i="3"/>
  <c r="AI362" i="3"/>
  <c r="AI361" i="3"/>
  <c r="AI360" i="3"/>
  <c r="AI359" i="3"/>
  <c r="AI358" i="3"/>
  <c r="AI357" i="3"/>
  <c r="AI356" i="3"/>
  <c r="AI355" i="3"/>
  <c r="AI354" i="3"/>
  <c r="AI353" i="3"/>
  <c r="AI352" i="3"/>
  <c r="AI351" i="3"/>
  <c r="AI350" i="3"/>
  <c r="AI349" i="3"/>
  <c r="AI348" i="3"/>
  <c r="AI347" i="3"/>
  <c r="AI346" i="3"/>
  <c r="AI345" i="3"/>
  <c r="AI344" i="3"/>
  <c r="AI343" i="3"/>
  <c r="AI342" i="3"/>
  <c r="AI341" i="3"/>
  <c r="AI340" i="3"/>
  <c r="AI339" i="3"/>
  <c r="AI338" i="3"/>
  <c r="AI337" i="3"/>
  <c r="AI336" i="3"/>
  <c r="AI335" i="3"/>
  <c r="AI334" i="3"/>
  <c r="AI333" i="3"/>
  <c r="AI332" i="3"/>
  <c r="AI331" i="3"/>
  <c r="AI330" i="3"/>
  <c r="AI329" i="3"/>
  <c r="AI328" i="3"/>
  <c r="AI327" i="3"/>
  <c r="AI326" i="3"/>
  <c r="AI325" i="3"/>
  <c r="AI324" i="3"/>
  <c r="AI323" i="3"/>
  <c r="AI322" i="3"/>
  <c r="AI321" i="3"/>
  <c r="AI320" i="3"/>
  <c r="AI319" i="3"/>
  <c r="AI318" i="3"/>
  <c r="AI317" i="3"/>
  <c r="AI316" i="3"/>
  <c r="AI315" i="3"/>
  <c r="AI314" i="3"/>
  <c r="AI313" i="3"/>
  <c r="AI312" i="3"/>
  <c r="AI311" i="3"/>
  <c r="AI310" i="3"/>
  <c r="AI309" i="3"/>
  <c r="AI308" i="3"/>
  <c r="AI307" i="3"/>
  <c r="AI306" i="3"/>
  <c r="AI305" i="3"/>
  <c r="AI304" i="3"/>
  <c r="AI303" i="3"/>
  <c r="AI302" i="3"/>
  <c r="AI301" i="3"/>
  <c r="AI300" i="3"/>
  <c r="AI299" i="3"/>
  <c r="AI298" i="3"/>
  <c r="AI297" i="3"/>
  <c r="AI296" i="3"/>
  <c r="AI295" i="3"/>
  <c r="AI294" i="3"/>
  <c r="AI293" i="3"/>
  <c r="AI292" i="3"/>
  <c r="AI291" i="3"/>
  <c r="AI290" i="3"/>
  <c r="AI289" i="3"/>
  <c r="AI288" i="3"/>
  <c r="AI287" i="3"/>
  <c r="AI286" i="3"/>
  <c r="AI285" i="3"/>
  <c r="AI284" i="3"/>
  <c r="AI283" i="3"/>
  <c r="AI282" i="3"/>
  <c r="AI281" i="3"/>
  <c r="AI280" i="3"/>
  <c r="AI279" i="3"/>
  <c r="AI278" i="3"/>
  <c r="AI277" i="3"/>
  <c r="AI276" i="3"/>
  <c r="AI275" i="3"/>
  <c r="AI274" i="3"/>
  <c r="AI273" i="3"/>
  <c r="AI272" i="3"/>
  <c r="AI271" i="3"/>
  <c r="AI270" i="3"/>
  <c r="AI269" i="3"/>
  <c r="AI268" i="3"/>
  <c r="AI267" i="3"/>
  <c r="AI266" i="3"/>
  <c r="AI265" i="3"/>
  <c r="AI264" i="3"/>
  <c r="AI263" i="3"/>
  <c r="AI262" i="3"/>
  <c r="AI261" i="3"/>
  <c r="AI260" i="3"/>
  <c r="AI259" i="3"/>
  <c r="AI258" i="3"/>
  <c r="AI257" i="3"/>
  <c r="AI256" i="3"/>
  <c r="AI255" i="3"/>
  <c r="AI254" i="3"/>
  <c r="AI253" i="3"/>
  <c r="AI252" i="3"/>
  <c r="AI251" i="3"/>
  <c r="AI250" i="3"/>
  <c r="AI249" i="3"/>
  <c r="AI248" i="3"/>
  <c r="AI247" i="3"/>
  <c r="AI246" i="3"/>
  <c r="AI245" i="3"/>
  <c r="AI244" i="3"/>
  <c r="AI243" i="3"/>
  <c r="AI242" i="3"/>
  <c r="AI241" i="3"/>
  <c r="AI240" i="3"/>
  <c r="AI239" i="3"/>
  <c r="AI238" i="3"/>
  <c r="AI237" i="3"/>
  <c r="AI236" i="3"/>
  <c r="AI235" i="3"/>
  <c r="AI234" i="3"/>
  <c r="AI233" i="3"/>
  <c r="AI232" i="3"/>
  <c r="AI231" i="3"/>
  <c r="AI230" i="3"/>
  <c r="AI229" i="3"/>
  <c r="AI228" i="3"/>
  <c r="AI227" i="3"/>
  <c r="AI226" i="3"/>
  <c r="AI225" i="3"/>
  <c r="AI224" i="3"/>
  <c r="AI223" i="3"/>
  <c r="AI222" i="3"/>
  <c r="AI221" i="3"/>
  <c r="AI220" i="3"/>
  <c r="AI219" i="3"/>
  <c r="AI218" i="3"/>
  <c r="AI217" i="3"/>
  <c r="AI216" i="3"/>
  <c r="AI215" i="3"/>
  <c r="AI214" i="3"/>
  <c r="AI213" i="3"/>
  <c r="AI212" i="3"/>
  <c r="AI211" i="3"/>
  <c r="AI210" i="3"/>
  <c r="AI209" i="3"/>
  <c r="AI208" i="3"/>
  <c r="AI207" i="3"/>
  <c r="AI206" i="3"/>
  <c r="AI205" i="3"/>
  <c r="AI204" i="3"/>
  <c r="AI203" i="3"/>
  <c r="AI202" i="3"/>
  <c r="AI201" i="3"/>
  <c r="AI200" i="3"/>
  <c r="AI199" i="3"/>
  <c r="AI198" i="3"/>
  <c r="AI197" i="3"/>
  <c r="AI196" i="3"/>
  <c r="AI195" i="3"/>
  <c r="AI194" i="3"/>
  <c r="AI193" i="3"/>
  <c r="AI192" i="3"/>
  <c r="AI191" i="3"/>
  <c r="AI190" i="3"/>
  <c r="AI189" i="3"/>
  <c r="AI188" i="3"/>
  <c r="AI187" i="3"/>
  <c r="AI186" i="3"/>
  <c r="AI185" i="3"/>
  <c r="AI184" i="3"/>
  <c r="AI183" i="3"/>
  <c r="AI182" i="3"/>
  <c r="AI181" i="3"/>
  <c r="AI180" i="3"/>
  <c r="AI179" i="3"/>
  <c r="AI178" i="3"/>
  <c r="AI177" i="3"/>
  <c r="AI176" i="3"/>
  <c r="AI175" i="3"/>
  <c r="AI174" i="3"/>
  <c r="AI173" i="3"/>
  <c r="AI172" i="3"/>
  <c r="AI171" i="3"/>
  <c r="AI170" i="3"/>
  <c r="AI169" i="3"/>
  <c r="AI168" i="3"/>
  <c r="AI167" i="3"/>
  <c r="AI166" i="3"/>
  <c r="AI165" i="3"/>
  <c r="AI164" i="3"/>
  <c r="AI163" i="3"/>
  <c r="AI162" i="3"/>
  <c r="AI161" i="3"/>
  <c r="AI160" i="3"/>
  <c r="AI159" i="3"/>
  <c r="AI158" i="3"/>
  <c r="AI157" i="3"/>
  <c r="AI156" i="3"/>
  <c r="AI155" i="3"/>
  <c r="AI154" i="3"/>
  <c r="AI153" i="3"/>
  <c r="AI152" i="3"/>
  <c r="AI151" i="3"/>
  <c r="AI150" i="3"/>
  <c r="AI149" i="3"/>
  <c r="AI148" i="3"/>
  <c r="AI147" i="3"/>
  <c r="AI146" i="3"/>
  <c r="AI145" i="3"/>
  <c r="AI144" i="3"/>
  <c r="AI143" i="3"/>
  <c r="AI142" i="3"/>
  <c r="AI141" i="3"/>
  <c r="AI140" i="3"/>
  <c r="AI139" i="3"/>
  <c r="AI138" i="3"/>
  <c r="AI137" i="3"/>
  <c r="AI136" i="3"/>
  <c r="AI135" i="3"/>
  <c r="AI134" i="3"/>
  <c r="AI133" i="3"/>
  <c r="AI132" i="3"/>
  <c r="AI131" i="3"/>
  <c r="AI130" i="3"/>
  <c r="AI129" i="3"/>
  <c r="AI128" i="3"/>
  <c r="AI127" i="3"/>
  <c r="AI126" i="3"/>
  <c r="AI125" i="3"/>
  <c r="AI124" i="3"/>
  <c r="AI123" i="3"/>
  <c r="AI122" i="3"/>
  <c r="AI121" i="3"/>
  <c r="AI120" i="3"/>
  <c r="AI119" i="3"/>
  <c r="AI118" i="3"/>
  <c r="AI117" i="3"/>
  <c r="AI116" i="3"/>
  <c r="AI115" i="3"/>
  <c r="AI114" i="3"/>
  <c r="AI113" i="3"/>
  <c r="AI112" i="3"/>
  <c r="AI111" i="3"/>
  <c r="AI110" i="3"/>
  <c r="AI109" i="3"/>
  <c r="AI108" i="3"/>
  <c r="AI107" i="3"/>
  <c r="AI106" i="3"/>
  <c r="AI105" i="3"/>
  <c r="AI104" i="3"/>
  <c r="AI103" i="3"/>
  <c r="AI102" i="3"/>
  <c r="AI101" i="3"/>
  <c r="AI100" i="3"/>
  <c r="AI99" i="3"/>
  <c r="AI98" i="3"/>
  <c r="AI97" i="3"/>
  <c r="AI96" i="3"/>
  <c r="AI95" i="3"/>
  <c r="AI94" i="3"/>
  <c r="AI93" i="3"/>
  <c r="AI92" i="3"/>
  <c r="AI91" i="3"/>
  <c r="AI90" i="3"/>
  <c r="AI89" i="3"/>
  <c r="AI88" i="3"/>
  <c r="AI87" i="3"/>
  <c r="AI86" i="3"/>
  <c r="AI85" i="3"/>
  <c r="AI84" i="3"/>
  <c r="AI83" i="3"/>
  <c r="AI82" i="3"/>
  <c r="AI81" i="3"/>
  <c r="AI80" i="3"/>
  <c r="AI79" i="3"/>
  <c r="AI78" i="3"/>
  <c r="AI77" i="3"/>
  <c r="AI76" i="3"/>
  <c r="AI75" i="3"/>
  <c r="AI74" i="3"/>
  <c r="AI73" i="3"/>
  <c r="AI72" i="3"/>
  <c r="AI71" i="3"/>
  <c r="AI70" i="3"/>
  <c r="AI69" i="3"/>
  <c r="AI68" i="3"/>
  <c r="AI67" i="3"/>
  <c r="AI66" i="3"/>
  <c r="AI65" i="3"/>
  <c r="AI64" i="3"/>
  <c r="AI63" i="3"/>
  <c r="AI62" i="3"/>
  <c r="AI61" i="3"/>
  <c r="AI60" i="3"/>
  <c r="AI59" i="3"/>
  <c r="AI58" i="3"/>
  <c r="AI57" i="3"/>
  <c r="AI56" i="3"/>
  <c r="AI55" i="3"/>
  <c r="AI54" i="3"/>
  <c r="AI53" i="3"/>
  <c r="AI52" i="3"/>
  <c r="AI51" i="3"/>
  <c r="AI50" i="3"/>
  <c r="AI49" i="3"/>
  <c r="AI48" i="3"/>
  <c r="AI47" i="3"/>
  <c r="AI46" i="3"/>
  <c r="AI45" i="3"/>
  <c r="AI44" i="3"/>
  <c r="AI43" i="3"/>
  <c r="AI42" i="3"/>
  <c r="AI41" i="3"/>
  <c r="AI40" i="3"/>
  <c r="AI39" i="3"/>
  <c r="AI38" i="3"/>
  <c r="AI37" i="3"/>
  <c r="AI36" i="3"/>
  <c r="AI35" i="3"/>
  <c r="AI34" i="3"/>
  <c r="AI33" i="3"/>
  <c r="AI32" i="3"/>
  <c r="AI31" i="3"/>
  <c r="AI30" i="3"/>
  <c r="AI29" i="3"/>
  <c r="AI28" i="3"/>
  <c r="AI27" i="3"/>
  <c r="AI26" i="3"/>
  <c r="AI25" i="3"/>
  <c r="AI24" i="3"/>
  <c r="AI23" i="3"/>
  <c r="AI22" i="3"/>
  <c r="AI21" i="3"/>
  <c r="AI20" i="3"/>
  <c r="AI19" i="3"/>
  <c r="AI18" i="3"/>
  <c r="AI17" i="3"/>
  <c r="AI16" i="3"/>
  <c r="AI15" i="3"/>
  <c r="AI14" i="3"/>
  <c r="AI13" i="3"/>
  <c r="AI12" i="3"/>
  <c r="AI11" i="3"/>
  <c r="AI10" i="3"/>
  <c r="AI9" i="3"/>
  <c r="AI8" i="3"/>
  <c r="AI7"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AD60" i="3"/>
  <c r="AD59" i="3"/>
  <c r="AD58" i="3"/>
  <c r="AD57" i="3"/>
  <c r="AD56" i="3"/>
  <c r="AD55" i="3"/>
  <c r="AD54" i="3"/>
  <c r="AD53" i="3"/>
  <c r="AD52" i="3"/>
  <c r="AD51" i="3"/>
  <c r="AD50" i="3"/>
  <c r="AD49" i="3"/>
  <c r="AD48" i="3"/>
  <c r="AD47" i="3"/>
  <c r="AD46" i="3"/>
  <c r="AD45" i="3"/>
  <c r="AD44" i="3"/>
  <c r="AD43" i="3"/>
  <c r="AD42" i="3"/>
  <c r="AD41" i="3"/>
  <c r="AD40" i="3"/>
  <c r="AD39" i="3"/>
  <c r="AD38" i="3"/>
  <c r="AD37" i="3"/>
  <c r="AD36" i="3"/>
  <c r="AD35" i="3"/>
  <c r="AD34" i="3"/>
  <c r="AD33" i="3"/>
  <c r="AD32" i="3"/>
  <c r="AD31" i="3"/>
  <c r="AD30" i="3"/>
  <c r="AD29" i="3"/>
  <c r="AD28" i="3"/>
  <c r="AD27" i="3"/>
  <c r="AD26" i="3"/>
  <c r="AD25" i="3"/>
  <c r="AD24" i="3"/>
  <c r="AD23" i="3"/>
  <c r="AD22" i="3"/>
  <c r="AD21" i="3"/>
  <c r="AD20" i="3"/>
  <c r="AD19" i="3"/>
  <c r="AD18" i="3"/>
  <c r="AD17" i="3"/>
  <c r="AD16" i="3"/>
  <c r="AD15" i="3"/>
  <c r="AD14" i="3"/>
  <c r="AD13" i="3"/>
  <c r="AD12" i="3"/>
  <c r="AD11" i="3"/>
  <c r="AD10" i="3"/>
  <c r="AD9" i="3"/>
  <c r="AD8" i="3"/>
  <c r="AD7" i="3"/>
  <c r="Y371" i="3"/>
  <c r="Y370" i="3"/>
  <c r="Y369" i="3"/>
  <c r="Y368" i="3"/>
  <c r="Y367" i="3"/>
  <c r="Y366" i="3"/>
  <c r="Y365" i="3"/>
  <c r="Y364" i="3"/>
  <c r="Y363" i="3"/>
  <c r="Y362" i="3"/>
  <c r="Y361" i="3"/>
  <c r="Y360" i="3"/>
  <c r="Y359" i="3"/>
  <c r="Y358" i="3"/>
  <c r="Y357" i="3"/>
  <c r="Y356" i="3"/>
  <c r="Y355" i="3"/>
  <c r="Y354" i="3"/>
  <c r="Y353" i="3"/>
  <c r="Y352" i="3"/>
  <c r="Y351" i="3"/>
  <c r="Y350" i="3"/>
  <c r="Y349" i="3"/>
  <c r="Y348" i="3"/>
  <c r="Y347" i="3"/>
  <c r="Y346" i="3"/>
  <c r="Y345" i="3"/>
  <c r="Y344" i="3"/>
  <c r="Y343" i="3"/>
  <c r="Y342" i="3"/>
  <c r="Y341" i="3"/>
  <c r="Y340" i="3"/>
  <c r="Y339" i="3"/>
  <c r="Y338" i="3"/>
  <c r="Y337" i="3"/>
  <c r="Y336" i="3"/>
  <c r="Y335" i="3"/>
  <c r="Y334" i="3"/>
  <c r="Y333" i="3"/>
  <c r="Y332" i="3"/>
  <c r="Y331" i="3"/>
  <c r="Y330" i="3"/>
  <c r="Y329" i="3"/>
  <c r="Y328" i="3"/>
  <c r="Y327" i="3"/>
  <c r="Y326" i="3"/>
  <c r="Y325" i="3"/>
  <c r="Y324" i="3"/>
  <c r="Y323" i="3"/>
  <c r="Y322" i="3"/>
  <c r="Y321" i="3"/>
  <c r="Y320" i="3"/>
  <c r="Y319" i="3"/>
  <c r="Y318" i="3"/>
  <c r="Y317" i="3"/>
  <c r="Y316" i="3"/>
  <c r="Y315" i="3"/>
  <c r="Y314" i="3"/>
  <c r="Y313" i="3"/>
  <c r="Y312" i="3"/>
  <c r="Y311" i="3"/>
  <c r="Y310" i="3"/>
  <c r="Y309" i="3"/>
  <c r="Y308" i="3"/>
  <c r="Y307" i="3"/>
  <c r="Y306" i="3"/>
  <c r="Y305" i="3"/>
  <c r="Y304" i="3"/>
  <c r="Y303" i="3"/>
  <c r="Y302" i="3"/>
  <c r="Y301" i="3"/>
  <c r="Y300" i="3"/>
  <c r="Y299" i="3"/>
  <c r="Y298" i="3"/>
  <c r="Y297" i="3"/>
  <c r="Y296" i="3"/>
  <c r="Y295" i="3"/>
  <c r="Y294" i="3"/>
  <c r="Y293" i="3"/>
  <c r="Y292" i="3"/>
  <c r="Y291" i="3"/>
  <c r="Y290" i="3"/>
  <c r="Y289" i="3"/>
  <c r="Y288" i="3"/>
  <c r="Y287" i="3"/>
  <c r="Y286" i="3"/>
  <c r="Y285" i="3"/>
  <c r="Y284" i="3"/>
  <c r="Y283" i="3"/>
  <c r="Y282" i="3"/>
  <c r="Y281" i="3"/>
  <c r="Y280" i="3"/>
  <c r="Y279" i="3"/>
  <c r="Y278" i="3"/>
  <c r="Y277" i="3"/>
  <c r="Y276" i="3"/>
  <c r="Y275" i="3"/>
  <c r="Y274" i="3"/>
  <c r="Y273" i="3"/>
  <c r="Y272" i="3"/>
  <c r="Y271" i="3"/>
  <c r="Y270" i="3"/>
  <c r="Y269" i="3"/>
  <c r="Y268" i="3"/>
  <c r="Y267" i="3"/>
  <c r="Y266" i="3"/>
  <c r="Y265" i="3"/>
  <c r="Y264" i="3"/>
  <c r="Y263" i="3"/>
  <c r="Y262" i="3"/>
  <c r="Y261" i="3"/>
  <c r="Y260" i="3"/>
  <c r="Y259" i="3"/>
  <c r="Y258" i="3"/>
  <c r="Y257" i="3"/>
  <c r="Y256" i="3"/>
  <c r="Y255" i="3"/>
  <c r="Y254" i="3"/>
  <c r="Y253" i="3"/>
  <c r="Y252" i="3"/>
  <c r="Y251" i="3"/>
  <c r="Y250" i="3"/>
  <c r="Y249" i="3"/>
  <c r="Y248" i="3"/>
  <c r="Y247" i="3"/>
  <c r="Y246" i="3"/>
  <c r="Y245" i="3"/>
  <c r="Y244" i="3"/>
  <c r="Y243" i="3"/>
  <c r="Y242" i="3"/>
  <c r="Y241" i="3"/>
  <c r="Y240" i="3"/>
  <c r="Y239" i="3"/>
  <c r="Y238" i="3"/>
  <c r="Y237" i="3"/>
  <c r="Y236" i="3"/>
  <c r="Y235" i="3"/>
  <c r="Y234" i="3"/>
  <c r="Y233" i="3"/>
  <c r="Y232" i="3"/>
  <c r="Y231" i="3"/>
  <c r="Y230" i="3"/>
  <c r="Y229" i="3"/>
  <c r="Y228" i="3"/>
  <c r="Y227" i="3"/>
  <c r="Y226" i="3"/>
  <c r="Y225" i="3"/>
  <c r="Y224" i="3"/>
  <c r="Y223" i="3"/>
  <c r="Y222" i="3"/>
  <c r="Y221" i="3"/>
  <c r="Y220" i="3"/>
  <c r="Y219" i="3"/>
  <c r="Y218" i="3"/>
  <c r="Y217" i="3"/>
  <c r="Y216" i="3"/>
  <c r="Y215" i="3"/>
  <c r="Y214" i="3"/>
  <c r="Y213" i="3"/>
  <c r="Y212" i="3"/>
  <c r="Y211" i="3"/>
  <c r="Y210" i="3"/>
  <c r="Y209" i="3"/>
  <c r="Y208" i="3"/>
  <c r="Y207" i="3"/>
  <c r="Y206" i="3"/>
  <c r="Y205" i="3"/>
  <c r="Y204" i="3"/>
  <c r="Y203" i="3"/>
  <c r="Y202" i="3"/>
  <c r="Y201" i="3"/>
  <c r="Y200" i="3"/>
  <c r="Y199" i="3"/>
  <c r="Y198" i="3"/>
  <c r="Y197" i="3"/>
  <c r="Y196" i="3"/>
  <c r="Y195" i="3"/>
  <c r="Y194" i="3"/>
  <c r="Y193" i="3"/>
  <c r="Y192" i="3"/>
  <c r="Y191" i="3"/>
  <c r="Y190" i="3"/>
  <c r="Y189" i="3"/>
  <c r="Y188" i="3"/>
  <c r="Y187" i="3"/>
  <c r="Y186" i="3"/>
  <c r="Y185" i="3"/>
  <c r="Y184" i="3"/>
  <c r="Y183" i="3"/>
  <c r="Y182" i="3"/>
  <c r="Y181" i="3"/>
  <c r="Y180" i="3"/>
  <c r="Y179" i="3"/>
  <c r="Y178" i="3"/>
  <c r="Y177" i="3"/>
  <c r="Y176" i="3"/>
  <c r="Y175" i="3"/>
  <c r="Y174" i="3"/>
  <c r="Y173" i="3"/>
  <c r="Y172" i="3"/>
  <c r="Y171" i="3"/>
  <c r="Y170" i="3"/>
  <c r="Y169" i="3"/>
  <c r="Y168" i="3"/>
  <c r="Y167" i="3"/>
  <c r="Y166" i="3"/>
  <c r="Y165" i="3"/>
  <c r="Y164" i="3"/>
  <c r="Y163" i="3"/>
  <c r="Y162" i="3"/>
  <c r="Y161" i="3"/>
  <c r="Y160" i="3"/>
  <c r="Y159" i="3"/>
  <c r="Y158" i="3"/>
  <c r="Y157" i="3"/>
  <c r="Y156" i="3"/>
  <c r="Y155" i="3"/>
  <c r="Y154" i="3"/>
  <c r="Y153" i="3"/>
  <c r="Y152" i="3"/>
  <c r="Y151" i="3"/>
  <c r="Y150" i="3"/>
  <c r="Y149" i="3"/>
  <c r="Y148" i="3"/>
  <c r="Y147" i="3"/>
  <c r="Y146" i="3"/>
  <c r="Y145" i="3"/>
  <c r="Y144" i="3"/>
  <c r="Y143" i="3"/>
  <c r="Y142" i="3"/>
  <c r="Y141" i="3"/>
  <c r="Y140" i="3"/>
  <c r="Y139" i="3"/>
  <c r="Y138" i="3"/>
  <c r="Y137" i="3"/>
  <c r="Y136" i="3"/>
  <c r="Y135" i="3"/>
  <c r="Y134" i="3"/>
  <c r="Y133" i="3"/>
  <c r="Y132" i="3"/>
  <c r="Y131" i="3"/>
  <c r="Y130" i="3"/>
  <c r="Y129" i="3"/>
  <c r="Y128" i="3"/>
  <c r="Y127" i="3"/>
  <c r="Y126" i="3"/>
  <c r="Y125" i="3"/>
  <c r="Y124" i="3"/>
  <c r="Y123" i="3"/>
  <c r="Y122" i="3"/>
  <c r="Y121" i="3"/>
  <c r="Y120" i="3"/>
  <c r="Y119" i="3"/>
  <c r="Y118" i="3"/>
  <c r="Y117" i="3"/>
  <c r="Y116" i="3"/>
  <c r="Y115" i="3"/>
  <c r="Y114" i="3"/>
  <c r="Y113" i="3"/>
  <c r="Y112" i="3"/>
  <c r="Y111" i="3"/>
  <c r="Y110" i="3"/>
  <c r="Y109" i="3"/>
  <c r="Y108" i="3"/>
  <c r="Y107" i="3"/>
  <c r="Y106" i="3"/>
  <c r="Y105" i="3"/>
  <c r="Y104" i="3"/>
  <c r="Y103" i="3"/>
  <c r="Y102" i="3"/>
  <c r="Y101" i="3"/>
  <c r="Y100" i="3"/>
  <c r="Y99" i="3"/>
  <c r="Y98" i="3"/>
  <c r="Y97" i="3"/>
  <c r="Y96" i="3"/>
  <c r="Y95" i="3"/>
  <c r="Y94" i="3"/>
  <c r="Y93" i="3"/>
  <c r="Y92" i="3"/>
  <c r="Y91" i="3"/>
  <c r="Y90" i="3"/>
  <c r="Y89" i="3"/>
  <c r="Y88" i="3"/>
  <c r="Y87" i="3"/>
  <c r="Y86" i="3"/>
  <c r="Y85" i="3"/>
  <c r="Y84" i="3"/>
  <c r="Y83" i="3"/>
  <c r="Y82" i="3"/>
  <c r="Y81" i="3"/>
  <c r="Y80" i="3"/>
  <c r="Y79" i="3"/>
  <c r="Y78" i="3"/>
  <c r="Y77" i="3"/>
  <c r="Y76" i="3"/>
  <c r="Y75" i="3"/>
  <c r="Y74" i="3"/>
  <c r="Y73" i="3"/>
  <c r="Y72" i="3"/>
  <c r="Y71" i="3"/>
  <c r="Y70" i="3"/>
  <c r="Y69" i="3"/>
  <c r="Y68" i="3"/>
  <c r="Y67" i="3"/>
  <c r="Y66" i="3"/>
  <c r="Y65" i="3"/>
  <c r="Y64" i="3"/>
  <c r="Y63" i="3"/>
  <c r="Y62" i="3"/>
  <c r="Y61" i="3"/>
  <c r="Y60" i="3"/>
  <c r="Y59" i="3"/>
  <c r="Y58" i="3"/>
  <c r="Y57" i="3"/>
  <c r="Y56" i="3"/>
  <c r="Y55" i="3"/>
  <c r="Y54" i="3"/>
  <c r="Y53" i="3"/>
  <c r="Y52" i="3"/>
  <c r="Y51" i="3"/>
  <c r="Y50" i="3"/>
  <c r="Y49" i="3"/>
  <c r="Y48" i="3"/>
  <c r="Y47" i="3"/>
  <c r="Y46" i="3"/>
  <c r="Y45" i="3"/>
  <c r="Y44" i="3"/>
  <c r="Y43" i="3"/>
  <c r="Y42" i="3"/>
  <c r="Y41" i="3"/>
  <c r="Y40" i="3"/>
  <c r="Y39" i="3"/>
  <c r="Y38" i="3"/>
  <c r="Y37" i="3"/>
  <c r="Y36" i="3"/>
  <c r="Y35" i="3"/>
  <c r="Y34" i="3"/>
  <c r="Y33" i="3"/>
  <c r="Y32" i="3"/>
  <c r="Y31" i="3"/>
  <c r="Y30" i="3"/>
  <c r="Y29" i="3"/>
  <c r="Y28" i="3"/>
  <c r="Y27" i="3"/>
  <c r="Y26" i="3"/>
  <c r="Y25" i="3"/>
  <c r="Y24" i="3"/>
  <c r="Y23" i="3"/>
  <c r="Y22" i="3"/>
  <c r="Y21" i="3"/>
  <c r="Y20" i="3"/>
  <c r="Y19" i="3"/>
  <c r="Y18" i="3"/>
  <c r="Y17" i="3"/>
  <c r="Y16" i="3"/>
  <c r="Y15" i="3"/>
  <c r="Y14" i="3"/>
  <c r="Y13" i="3"/>
  <c r="Y12" i="3"/>
  <c r="Y11" i="3"/>
  <c r="Y10" i="3"/>
  <c r="Y9" i="3"/>
  <c r="Y8" i="3"/>
  <c r="Y7" i="3"/>
  <c r="BA371" i="3"/>
  <c r="AZ371" i="3"/>
  <c r="AY371" i="3"/>
  <c r="AX371" i="3"/>
  <c r="AW371" i="3"/>
  <c r="AV371" i="3"/>
  <c r="AU371" i="3"/>
  <c r="BA370" i="3"/>
  <c r="AZ370" i="3"/>
  <c r="AY370" i="3"/>
  <c r="AX370" i="3"/>
  <c r="AW370" i="3"/>
  <c r="AV370" i="3"/>
  <c r="AU370" i="3"/>
  <c r="BA369" i="3"/>
  <c r="AZ369" i="3"/>
  <c r="AY369" i="3"/>
  <c r="AX369" i="3"/>
  <c r="AW369" i="3"/>
  <c r="AV369" i="3"/>
  <c r="AU369" i="3"/>
  <c r="BA368" i="3"/>
  <c r="AZ368" i="3"/>
  <c r="AY368" i="3"/>
  <c r="AX368" i="3"/>
  <c r="AW368" i="3"/>
  <c r="AV368" i="3"/>
  <c r="AU368" i="3"/>
  <c r="BA367" i="3"/>
  <c r="AZ367" i="3"/>
  <c r="AY367" i="3"/>
  <c r="AX367" i="3"/>
  <c r="AW367" i="3"/>
  <c r="AV367" i="3"/>
  <c r="AU367" i="3"/>
  <c r="BA366" i="3"/>
  <c r="AZ366" i="3"/>
  <c r="AY366" i="3"/>
  <c r="AX366" i="3"/>
  <c r="AW366" i="3"/>
  <c r="AV366" i="3"/>
  <c r="AU366" i="3"/>
  <c r="BA365" i="3"/>
  <c r="AZ365" i="3"/>
  <c r="AY365" i="3"/>
  <c r="AX365" i="3"/>
  <c r="AW365" i="3"/>
  <c r="AV365" i="3"/>
  <c r="AU365" i="3"/>
  <c r="BA364" i="3"/>
  <c r="AZ364" i="3"/>
  <c r="AY364" i="3"/>
  <c r="AX364" i="3"/>
  <c r="AW364" i="3"/>
  <c r="AV364" i="3"/>
  <c r="AU364" i="3"/>
  <c r="BA363" i="3"/>
  <c r="AZ363" i="3"/>
  <c r="AY363" i="3"/>
  <c r="AX363" i="3"/>
  <c r="AW363" i="3"/>
  <c r="AV363" i="3"/>
  <c r="AU363" i="3"/>
  <c r="BA362" i="3"/>
  <c r="AZ362" i="3"/>
  <c r="AY362" i="3"/>
  <c r="AX362" i="3"/>
  <c r="AW362" i="3"/>
  <c r="AV362" i="3"/>
  <c r="AU362" i="3"/>
  <c r="BA361" i="3"/>
  <c r="AZ361" i="3"/>
  <c r="AY361" i="3"/>
  <c r="AX361" i="3"/>
  <c r="AW361" i="3"/>
  <c r="AV361" i="3"/>
  <c r="AU361" i="3"/>
  <c r="BA360" i="3"/>
  <c r="AZ360" i="3"/>
  <c r="AY360" i="3"/>
  <c r="AX360" i="3"/>
  <c r="AW360" i="3"/>
  <c r="AV360" i="3"/>
  <c r="AU360" i="3"/>
  <c r="BA359" i="3"/>
  <c r="AZ359" i="3"/>
  <c r="AY359" i="3"/>
  <c r="AX359" i="3"/>
  <c r="AW359" i="3"/>
  <c r="AV359" i="3"/>
  <c r="AU359" i="3"/>
  <c r="BA358" i="3"/>
  <c r="AZ358" i="3"/>
  <c r="AY358" i="3"/>
  <c r="AX358" i="3"/>
  <c r="AW358" i="3"/>
  <c r="AV358" i="3"/>
  <c r="AU358" i="3"/>
  <c r="BA357" i="3"/>
  <c r="AZ357" i="3"/>
  <c r="AY357" i="3"/>
  <c r="AX357" i="3"/>
  <c r="AW357" i="3"/>
  <c r="AV357" i="3"/>
  <c r="AU357" i="3"/>
  <c r="BA356" i="3"/>
  <c r="AZ356" i="3"/>
  <c r="AY356" i="3"/>
  <c r="AX356" i="3"/>
  <c r="AW356" i="3"/>
  <c r="AV356" i="3"/>
  <c r="AU356" i="3"/>
  <c r="BA355" i="3"/>
  <c r="AZ355" i="3"/>
  <c r="AY355" i="3"/>
  <c r="AX355" i="3"/>
  <c r="AW355" i="3"/>
  <c r="AV355" i="3"/>
  <c r="AU355" i="3"/>
  <c r="BA354" i="3"/>
  <c r="AZ354" i="3"/>
  <c r="AY354" i="3"/>
  <c r="AX354" i="3"/>
  <c r="AW354" i="3"/>
  <c r="AV354" i="3"/>
  <c r="AU354" i="3"/>
  <c r="BA353" i="3"/>
  <c r="AZ353" i="3"/>
  <c r="AY353" i="3"/>
  <c r="AX353" i="3"/>
  <c r="AW353" i="3"/>
  <c r="AV353" i="3"/>
  <c r="AU353" i="3"/>
  <c r="BA352" i="3"/>
  <c r="AZ352" i="3"/>
  <c r="AY352" i="3"/>
  <c r="AX352" i="3"/>
  <c r="AW352" i="3"/>
  <c r="AV352" i="3"/>
  <c r="AU352" i="3"/>
  <c r="BA351" i="3"/>
  <c r="AZ351" i="3"/>
  <c r="AY351" i="3"/>
  <c r="AX351" i="3"/>
  <c r="AW351" i="3"/>
  <c r="AV351" i="3"/>
  <c r="AU351" i="3"/>
  <c r="BA350" i="3"/>
  <c r="AZ350" i="3"/>
  <c r="AY350" i="3"/>
  <c r="AX350" i="3"/>
  <c r="AW350" i="3"/>
  <c r="AV350" i="3"/>
  <c r="AU350" i="3"/>
  <c r="BA349" i="3"/>
  <c r="AZ349" i="3"/>
  <c r="AY349" i="3"/>
  <c r="AX349" i="3"/>
  <c r="AW349" i="3"/>
  <c r="AV349" i="3"/>
  <c r="AU349" i="3"/>
  <c r="BA348" i="3"/>
  <c r="AZ348" i="3"/>
  <c r="AY348" i="3"/>
  <c r="AX348" i="3"/>
  <c r="AW348" i="3"/>
  <c r="AV348" i="3"/>
  <c r="AU348" i="3"/>
  <c r="BA347" i="3"/>
  <c r="AZ347" i="3"/>
  <c r="AY347" i="3"/>
  <c r="AX347" i="3"/>
  <c r="AW347" i="3"/>
  <c r="AV347" i="3"/>
  <c r="AU347" i="3"/>
  <c r="BA346" i="3"/>
  <c r="AZ346" i="3"/>
  <c r="AY346" i="3"/>
  <c r="AX346" i="3"/>
  <c r="AW346" i="3"/>
  <c r="AV346" i="3"/>
  <c r="AU346" i="3"/>
  <c r="BA345" i="3"/>
  <c r="AZ345" i="3"/>
  <c r="AY345" i="3"/>
  <c r="AX345" i="3"/>
  <c r="AW345" i="3"/>
  <c r="AV345" i="3"/>
  <c r="AU345" i="3"/>
  <c r="BA344" i="3"/>
  <c r="AZ344" i="3"/>
  <c r="AY344" i="3"/>
  <c r="AX344" i="3"/>
  <c r="AW344" i="3"/>
  <c r="AV344" i="3"/>
  <c r="AU344" i="3"/>
  <c r="BA343" i="3"/>
  <c r="AZ343" i="3"/>
  <c r="AY343" i="3"/>
  <c r="AX343" i="3"/>
  <c r="AW343" i="3"/>
  <c r="AV343" i="3"/>
  <c r="AU343" i="3"/>
  <c r="BA342" i="3"/>
  <c r="AZ342" i="3"/>
  <c r="AY342" i="3"/>
  <c r="AX342" i="3"/>
  <c r="AW342" i="3"/>
  <c r="AV342" i="3"/>
  <c r="AU342" i="3"/>
  <c r="BA341" i="3"/>
  <c r="AZ341" i="3"/>
  <c r="AY341" i="3"/>
  <c r="AX341" i="3"/>
  <c r="AW341" i="3"/>
  <c r="AV341" i="3"/>
  <c r="AU341" i="3"/>
  <c r="BA340" i="3"/>
  <c r="AZ340" i="3"/>
  <c r="AY340" i="3"/>
  <c r="AX340" i="3"/>
  <c r="AW340" i="3"/>
  <c r="AV340" i="3"/>
  <c r="AU340" i="3"/>
  <c r="BA339" i="3"/>
  <c r="AZ339" i="3"/>
  <c r="AY339" i="3"/>
  <c r="AX339" i="3"/>
  <c r="AW339" i="3"/>
  <c r="AV339" i="3"/>
  <c r="AU339" i="3"/>
  <c r="BA338" i="3"/>
  <c r="AZ338" i="3"/>
  <c r="AY338" i="3"/>
  <c r="AX338" i="3"/>
  <c r="AW338" i="3"/>
  <c r="AV338" i="3"/>
  <c r="AU338" i="3"/>
  <c r="BA337" i="3"/>
  <c r="AZ337" i="3"/>
  <c r="AY337" i="3"/>
  <c r="AX337" i="3"/>
  <c r="AW337" i="3"/>
  <c r="AV337" i="3"/>
  <c r="AU337" i="3"/>
  <c r="BA336" i="3"/>
  <c r="AZ336" i="3"/>
  <c r="AY336" i="3"/>
  <c r="AX336" i="3"/>
  <c r="AW336" i="3"/>
  <c r="AV336" i="3"/>
  <c r="AU336" i="3"/>
  <c r="BA335" i="3"/>
  <c r="AZ335" i="3"/>
  <c r="AY335" i="3"/>
  <c r="AX335" i="3"/>
  <c r="AW335" i="3"/>
  <c r="AV335" i="3"/>
  <c r="AU335" i="3"/>
  <c r="BA334" i="3"/>
  <c r="AZ334" i="3"/>
  <c r="AY334" i="3"/>
  <c r="AX334" i="3"/>
  <c r="AW334" i="3"/>
  <c r="AV334" i="3"/>
  <c r="AU334" i="3"/>
  <c r="BA333" i="3"/>
  <c r="AZ333" i="3"/>
  <c r="AY333" i="3"/>
  <c r="AX333" i="3"/>
  <c r="AW333" i="3"/>
  <c r="AV333" i="3"/>
  <c r="AU333" i="3"/>
  <c r="BA332" i="3"/>
  <c r="AZ332" i="3"/>
  <c r="AY332" i="3"/>
  <c r="AX332" i="3"/>
  <c r="AW332" i="3"/>
  <c r="AV332" i="3"/>
  <c r="AU332" i="3"/>
  <c r="BA331" i="3"/>
  <c r="AZ331" i="3"/>
  <c r="AY331" i="3"/>
  <c r="AX331" i="3"/>
  <c r="AW331" i="3"/>
  <c r="AV331" i="3"/>
  <c r="AU331" i="3"/>
  <c r="BA330" i="3"/>
  <c r="AZ330" i="3"/>
  <c r="AY330" i="3"/>
  <c r="AX330" i="3"/>
  <c r="AW330" i="3"/>
  <c r="AV330" i="3"/>
  <c r="AU330" i="3"/>
  <c r="BA329" i="3"/>
  <c r="AZ329" i="3"/>
  <c r="AY329" i="3"/>
  <c r="AX329" i="3"/>
  <c r="AW329" i="3"/>
  <c r="AV329" i="3"/>
  <c r="AU329" i="3"/>
  <c r="BA328" i="3"/>
  <c r="AZ328" i="3"/>
  <c r="AY328" i="3"/>
  <c r="AX328" i="3"/>
  <c r="AW328" i="3"/>
  <c r="AV328" i="3"/>
  <c r="AU328" i="3"/>
  <c r="BA327" i="3"/>
  <c r="AZ327" i="3"/>
  <c r="AY327" i="3"/>
  <c r="AX327" i="3"/>
  <c r="AW327" i="3"/>
  <c r="AV327" i="3"/>
  <c r="AU327" i="3"/>
  <c r="BA326" i="3"/>
  <c r="AZ326" i="3"/>
  <c r="AY326" i="3"/>
  <c r="AX326" i="3"/>
  <c r="AW326" i="3"/>
  <c r="AV326" i="3"/>
  <c r="AU326" i="3"/>
  <c r="BA325" i="3"/>
  <c r="AZ325" i="3"/>
  <c r="AY325" i="3"/>
  <c r="AX325" i="3"/>
  <c r="AW325" i="3"/>
  <c r="AV325" i="3"/>
  <c r="AU325" i="3"/>
  <c r="BA324" i="3"/>
  <c r="AZ324" i="3"/>
  <c r="AY324" i="3"/>
  <c r="AX324" i="3"/>
  <c r="AW324" i="3"/>
  <c r="AV324" i="3"/>
  <c r="AU324" i="3"/>
  <c r="BA323" i="3"/>
  <c r="AZ323" i="3"/>
  <c r="AY323" i="3"/>
  <c r="AX323" i="3"/>
  <c r="AW323" i="3"/>
  <c r="AV323" i="3"/>
  <c r="AU323" i="3"/>
  <c r="BA322" i="3"/>
  <c r="AZ322" i="3"/>
  <c r="AY322" i="3"/>
  <c r="AX322" i="3"/>
  <c r="AW322" i="3"/>
  <c r="AV322" i="3"/>
  <c r="AU322" i="3"/>
  <c r="BA321" i="3"/>
  <c r="AZ321" i="3"/>
  <c r="AY321" i="3"/>
  <c r="AX321" i="3"/>
  <c r="AW321" i="3"/>
  <c r="AV321" i="3"/>
  <c r="AU321" i="3"/>
  <c r="BA320" i="3"/>
  <c r="AZ320" i="3"/>
  <c r="AY320" i="3"/>
  <c r="AX320" i="3"/>
  <c r="AW320" i="3"/>
  <c r="AV320" i="3"/>
  <c r="AU320" i="3"/>
  <c r="BA319" i="3"/>
  <c r="AZ319" i="3"/>
  <c r="AY319" i="3"/>
  <c r="AX319" i="3"/>
  <c r="AW319" i="3"/>
  <c r="AV319" i="3"/>
  <c r="AU319" i="3"/>
  <c r="BA318" i="3"/>
  <c r="AZ318" i="3"/>
  <c r="AY318" i="3"/>
  <c r="AX318" i="3"/>
  <c r="AW318" i="3"/>
  <c r="AV318" i="3"/>
  <c r="AU318" i="3"/>
  <c r="BA317" i="3"/>
  <c r="AZ317" i="3"/>
  <c r="AY317" i="3"/>
  <c r="AX317" i="3"/>
  <c r="AW317" i="3"/>
  <c r="AV317" i="3"/>
  <c r="AU317" i="3"/>
  <c r="BA316" i="3"/>
  <c r="AZ316" i="3"/>
  <c r="AY316" i="3"/>
  <c r="AX316" i="3"/>
  <c r="AW316" i="3"/>
  <c r="AV316" i="3"/>
  <c r="AU316" i="3"/>
  <c r="BA315" i="3"/>
  <c r="AZ315" i="3"/>
  <c r="AY315" i="3"/>
  <c r="AX315" i="3"/>
  <c r="AW315" i="3"/>
  <c r="AV315" i="3"/>
  <c r="AU315" i="3"/>
  <c r="BA314" i="3"/>
  <c r="AZ314" i="3"/>
  <c r="AY314" i="3"/>
  <c r="AX314" i="3"/>
  <c r="AW314" i="3"/>
  <c r="AV314" i="3"/>
  <c r="AU314" i="3"/>
  <c r="BA313" i="3"/>
  <c r="AZ313" i="3"/>
  <c r="AY313" i="3"/>
  <c r="AX313" i="3"/>
  <c r="AW313" i="3"/>
  <c r="AV313" i="3"/>
  <c r="AU313" i="3"/>
  <c r="BA312" i="3"/>
  <c r="AZ312" i="3"/>
  <c r="AY312" i="3"/>
  <c r="AX312" i="3"/>
  <c r="AW312" i="3"/>
  <c r="AV312" i="3"/>
  <c r="AU312" i="3"/>
  <c r="BA311" i="3"/>
  <c r="AZ311" i="3"/>
  <c r="AY311" i="3"/>
  <c r="AX311" i="3"/>
  <c r="AW311" i="3"/>
  <c r="AV311" i="3"/>
  <c r="AU311" i="3"/>
  <c r="BA310" i="3"/>
  <c r="AZ310" i="3"/>
  <c r="AY310" i="3"/>
  <c r="AX310" i="3"/>
  <c r="AW310" i="3"/>
  <c r="AV310" i="3"/>
  <c r="AU310" i="3"/>
  <c r="BA309" i="3"/>
  <c r="AZ309" i="3"/>
  <c r="AY309" i="3"/>
  <c r="AX309" i="3"/>
  <c r="AW309" i="3"/>
  <c r="AV309" i="3"/>
  <c r="AU309" i="3"/>
  <c r="BA308" i="3"/>
  <c r="AZ308" i="3"/>
  <c r="AY308" i="3"/>
  <c r="AX308" i="3"/>
  <c r="AW308" i="3"/>
  <c r="AV308" i="3"/>
  <c r="AU308" i="3"/>
  <c r="BA307" i="3"/>
  <c r="AZ307" i="3"/>
  <c r="AY307" i="3"/>
  <c r="AX307" i="3"/>
  <c r="AW307" i="3"/>
  <c r="AV307" i="3"/>
  <c r="AU307" i="3"/>
  <c r="BA306" i="3"/>
  <c r="AZ306" i="3"/>
  <c r="AY306" i="3"/>
  <c r="AX306" i="3"/>
  <c r="AW306" i="3"/>
  <c r="AV306" i="3"/>
  <c r="AU306" i="3"/>
  <c r="BA305" i="3"/>
  <c r="AZ305" i="3"/>
  <c r="AY305" i="3"/>
  <c r="AX305" i="3"/>
  <c r="AW305" i="3"/>
  <c r="AV305" i="3"/>
  <c r="AU305" i="3"/>
  <c r="BA304" i="3"/>
  <c r="AZ304" i="3"/>
  <c r="AY304" i="3"/>
  <c r="AX304" i="3"/>
  <c r="AW304" i="3"/>
  <c r="AV304" i="3"/>
  <c r="AU304" i="3"/>
  <c r="BA303" i="3"/>
  <c r="AZ303" i="3"/>
  <c r="AY303" i="3"/>
  <c r="AX303" i="3"/>
  <c r="AW303" i="3"/>
  <c r="AV303" i="3"/>
  <c r="AU303" i="3"/>
  <c r="BA302" i="3"/>
  <c r="AZ302" i="3"/>
  <c r="AY302" i="3"/>
  <c r="AX302" i="3"/>
  <c r="AW302" i="3"/>
  <c r="AV302" i="3"/>
  <c r="AU302" i="3"/>
  <c r="BA301" i="3"/>
  <c r="AZ301" i="3"/>
  <c r="AY301" i="3"/>
  <c r="AX301" i="3"/>
  <c r="AW301" i="3"/>
  <c r="AV301" i="3"/>
  <c r="AU301" i="3"/>
  <c r="BA300" i="3"/>
  <c r="AZ300" i="3"/>
  <c r="AY300" i="3"/>
  <c r="AX300" i="3"/>
  <c r="AW300" i="3"/>
  <c r="AV300" i="3"/>
  <c r="AU300" i="3"/>
  <c r="BA299" i="3"/>
  <c r="AZ299" i="3"/>
  <c r="AY299" i="3"/>
  <c r="AX299" i="3"/>
  <c r="AW299" i="3"/>
  <c r="AV299" i="3"/>
  <c r="AU299" i="3"/>
  <c r="BA298" i="3"/>
  <c r="AZ298" i="3"/>
  <c r="AY298" i="3"/>
  <c r="AX298" i="3"/>
  <c r="AW298" i="3"/>
  <c r="AV298" i="3"/>
  <c r="AU298" i="3"/>
  <c r="BA297" i="3"/>
  <c r="AZ297" i="3"/>
  <c r="AY297" i="3"/>
  <c r="AX297" i="3"/>
  <c r="AW297" i="3"/>
  <c r="AV297" i="3"/>
  <c r="AU297" i="3"/>
  <c r="BA296" i="3"/>
  <c r="AZ296" i="3"/>
  <c r="AY296" i="3"/>
  <c r="AX296" i="3"/>
  <c r="AW296" i="3"/>
  <c r="AV296" i="3"/>
  <c r="AU296" i="3"/>
  <c r="BA295" i="3"/>
  <c r="AZ295" i="3"/>
  <c r="AY295" i="3"/>
  <c r="AX295" i="3"/>
  <c r="AW295" i="3"/>
  <c r="AV295" i="3"/>
  <c r="AU295" i="3"/>
  <c r="BA294" i="3"/>
  <c r="AZ294" i="3"/>
  <c r="AY294" i="3"/>
  <c r="AX294" i="3"/>
  <c r="AW294" i="3"/>
  <c r="AV294" i="3"/>
  <c r="AU294" i="3"/>
  <c r="BA293" i="3"/>
  <c r="AZ293" i="3"/>
  <c r="AY293" i="3"/>
  <c r="AX293" i="3"/>
  <c r="AW293" i="3"/>
  <c r="AV293" i="3"/>
  <c r="AU293" i="3"/>
  <c r="BA292" i="3"/>
  <c r="AZ292" i="3"/>
  <c r="AY292" i="3"/>
  <c r="AX292" i="3"/>
  <c r="AW292" i="3"/>
  <c r="AV292" i="3"/>
  <c r="AU292" i="3"/>
  <c r="BA291" i="3"/>
  <c r="AZ291" i="3"/>
  <c r="AY291" i="3"/>
  <c r="AX291" i="3"/>
  <c r="AW291" i="3"/>
  <c r="AV291" i="3"/>
  <c r="AU291" i="3"/>
  <c r="BA290" i="3"/>
  <c r="AZ290" i="3"/>
  <c r="AY290" i="3"/>
  <c r="AX290" i="3"/>
  <c r="AW290" i="3"/>
  <c r="AV290" i="3"/>
  <c r="AU290" i="3"/>
  <c r="BA289" i="3"/>
  <c r="AZ289" i="3"/>
  <c r="AY289" i="3"/>
  <c r="AX289" i="3"/>
  <c r="AW289" i="3"/>
  <c r="AV289" i="3"/>
  <c r="AU289" i="3"/>
  <c r="BA288" i="3"/>
  <c r="AZ288" i="3"/>
  <c r="AY288" i="3"/>
  <c r="AX288" i="3"/>
  <c r="AW288" i="3"/>
  <c r="AV288" i="3"/>
  <c r="AU288" i="3"/>
  <c r="BA287" i="3"/>
  <c r="AZ287" i="3"/>
  <c r="AY287" i="3"/>
  <c r="AX287" i="3"/>
  <c r="AW287" i="3"/>
  <c r="AV287" i="3"/>
  <c r="AU287" i="3"/>
  <c r="BA286" i="3"/>
  <c r="AZ286" i="3"/>
  <c r="AY286" i="3"/>
  <c r="AX286" i="3"/>
  <c r="AW286" i="3"/>
  <c r="AV286" i="3"/>
  <c r="AU286" i="3"/>
  <c r="BA285" i="3"/>
  <c r="AZ285" i="3"/>
  <c r="AY285" i="3"/>
  <c r="AX285" i="3"/>
  <c r="AW285" i="3"/>
  <c r="AV285" i="3"/>
  <c r="AU285" i="3"/>
  <c r="BA284" i="3"/>
  <c r="AZ284" i="3"/>
  <c r="AY284" i="3"/>
  <c r="AX284" i="3"/>
  <c r="AW284" i="3"/>
  <c r="AV284" i="3"/>
  <c r="AU284" i="3"/>
  <c r="BA283" i="3"/>
  <c r="AZ283" i="3"/>
  <c r="AY283" i="3"/>
  <c r="AX283" i="3"/>
  <c r="AW283" i="3"/>
  <c r="AV283" i="3"/>
  <c r="AU283" i="3"/>
  <c r="BA282" i="3"/>
  <c r="AZ282" i="3"/>
  <c r="AY282" i="3"/>
  <c r="AX282" i="3"/>
  <c r="AW282" i="3"/>
  <c r="AV282" i="3"/>
  <c r="AU282" i="3"/>
  <c r="BA281" i="3"/>
  <c r="AZ281" i="3"/>
  <c r="AY281" i="3"/>
  <c r="AX281" i="3"/>
  <c r="AW281" i="3"/>
  <c r="AV281" i="3"/>
  <c r="AU281" i="3"/>
  <c r="BA280" i="3"/>
  <c r="AZ280" i="3"/>
  <c r="AY280" i="3"/>
  <c r="AX280" i="3"/>
  <c r="AW280" i="3"/>
  <c r="AV280" i="3"/>
  <c r="AU280" i="3"/>
  <c r="BA279" i="3"/>
  <c r="AZ279" i="3"/>
  <c r="AY279" i="3"/>
  <c r="AX279" i="3"/>
  <c r="AW279" i="3"/>
  <c r="AV279" i="3"/>
  <c r="AU279" i="3"/>
  <c r="BA278" i="3"/>
  <c r="AZ278" i="3"/>
  <c r="AY278" i="3"/>
  <c r="AX278" i="3"/>
  <c r="AW278" i="3"/>
  <c r="AV278" i="3"/>
  <c r="AU278" i="3"/>
  <c r="BA277" i="3"/>
  <c r="AZ277" i="3"/>
  <c r="AY277" i="3"/>
  <c r="AX277" i="3"/>
  <c r="AW277" i="3"/>
  <c r="AV277" i="3"/>
  <c r="AU277" i="3"/>
  <c r="BA276" i="3"/>
  <c r="AZ276" i="3"/>
  <c r="AY276" i="3"/>
  <c r="AX276" i="3"/>
  <c r="AW276" i="3"/>
  <c r="AV276" i="3"/>
  <c r="AU276" i="3"/>
  <c r="BA275" i="3"/>
  <c r="AZ275" i="3"/>
  <c r="AY275" i="3"/>
  <c r="AX275" i="3"/>
  <c r="AW275" i="3"/>
  <c r="AV275" i="3"/>
  <c r="AU275" i="3"/>
  <c r="BA274" i="3"/>
  <c r="AZ274" i="3"/>
  <c r="AY274" i="3"/>
  <c r="AX274" i="3"/>
  <c r="AW274" i="3"/>
  <c r="AV274" i="3"/>
  <c r="AU274" i="3"/>
  <c r="BA273" i="3"/>
  <c r="AZ273" i="3"/>
  <c r="AY273" i="3"/>
  <c r="AX273" i="3"/>
  <c r="AW273" i="3"/>
  <c r="AV273" i="3"/>
  <c r="AU273" i="3"/>
  <c r="BA272" i="3"/>
  <c r="AZ272" i="3"/>
  <c r="AY272" i="3"/>
  <c r="AX272" i="3"/>
  <c r="AW272" i="3"/>
  <c r="AV272" i="3"/>
  <c r="AU272" i="3"/>
  <c r="BA271" i="3"/>
  <c r="AZ271" i="3"/>
  <c r="AY271" i="3"/>
  <c r="AX271" i="3"/>
  <c r="AW271" i="3"/>
  <c r="AV271" i="3"/>
  <c r="AU271" i="3"/>
  <c r="BA270" i="3"/>
  <c r="AZ270" i="3"/>
  <c r="AY270" i="3"/>
  <c r="AX270" i="3"/>
  <c r="AW270" i="3"/>
  <c r="AV270" i="3"/>
  <c r="AU270" i="3"/>
  <c r="BA269" i="3"/>
  <c r="AZ269" i="3"/>
  <c r="AY269" i="3"/>
  <c r="AX269" i="3"/>
  <c r="AW269" i="3"/>
  <c r="AV269" i="3"/>
  <c r="AU269" i="3"/>
  <c r="BA268" i="3"/>
  <c r="AZ268" i="3"/>
  <c r="AY268" i="3"/>
  <c r="AX268" i="3"/>
  <c r="AW268" i="3"/>
  <c r="AV268" i="3"/>
  <c r="AU268" i="3"/>
  <c r="BA267" i="3"/>
  <c r="AZ267" i="3"/>
  <c r="AY267" i="3"/>
  <c r="AX267" i="3"/>
  <c r="AW267" i="3"/>
  <c r="AV267" i="3"/>
  <c r="AU267" i="3"/>
  <c r="BA266" i="3"/>
  <c r="AZ266" i="3"/>
  <c r="AY266" i="3"/>
  <c r="AX266" i="3"/>
  <c r="AW266" i="3"/>
  <c r="AV266" i="3"/>
  <c r="AU266" i="3"/>
  <c r="BA265" i="3"/>
  <c r="AZ265" i="3"/>
  <c r="AY265" i="3"/>
  <c r="AX265" i="3"/>
  <c r="AW265" i="3"/>
  <c r="AV265" i="3"/>
  <c r="AU265" i="3"/>
  <c r="BA264" i="3"/>
  <c r="AZ264" i="3"/>
  <c r="AY264" i="3"/>
  <c r="AX264" i="3"/>
  <c r="AW264" i="3"/>
  <c r="AV264" i="3"/>
  <c r="AU264" i="3"/>
  <c r="BA263" i="3"/>
  <c r="AZ263" i="3"/>
  <c r="AY263" i="3"/>
  <c r="AX263" i="3"/>
  <c r="AW263" i="3"/>
  <c r="AV263" i="3"/>
  <c r="AU263" i="3"/>
  <c r="BA262" i="3"/>
  <c r="AZ262" i="3"/>
  <c r="AY262" i="3"/>
  <c r="AX262" i="3"/>
  <c r="AW262" i="3"/>
  <c r="AV262" i="3"/>
  <c r="AU262" i="3"/>
  <c r="BA261" i="3"/>
  <c r="AZ261" i="3"/>
  <c r="AY261" i="3"/>
  <c r="AX261" i="3"/>
  <c r="AW261" i="3"/>
  <c r="AV261" i="3"/>
  <c r="AU261" i="3"/>
  <c r="BA260" i="3"/>
  <c r="AZ260" i="3"/>
  <c r="AY260" i="3"/>
  <c r="AX260" i="3"/>
  <c r="AW260" i="3"/>
  <c r="AV260" i="3"/>
  <c r="AU260" i="3"/>
  <c r="BA259" i="3"/>
  <c r="AZ259" i="3"/>
  <c r="AY259" i="3"/>
  <c r="AX259" i="3"/>
  <c r="AW259" i="3"/>
  <c r="AV259" i="3"/>
  <c r="AU259" i="3"/>
  <c r="BA258" i="3"/>
  <c r="AZ258" i="3"/>
  <c r="AY258" i="3"/>
  <c r="AX258" i="3"/>
  <c r="AW258" i="3"/>
  <c r="AV258" i="3"/>
  <c r="AU258" i="3"/>
  <c r="BA257" i="3"/>
  <c r="AZ257" i="3"/>
  <c r="AY257" i="3"/>
  <c r="AX257" i="3"/>
  <c r="AW257" i="3"/>
  <c r="AV257" i="3"/>
  <c r="AU257" i="3"/>
  <c r="BA256" i="3"/>
  <c r="AZ256" i="3"/>
  <c r="AY256" i="3"/>
  <c r="AX256" i="3"/>
  <c r="AW256" i="3"/>
  <c r="AV256" i="3"/>
  <c r="AU256" i="3"/>
  <c r="BA255" i="3"/>
  <c r="AZ255" i="3"/>
  <c r="AY255" i="3"/>
  <c r="AX255" i="3"/>
  <c r="AW255" i="3"/>
  <c r="AV255" i="3"/>
  <c r="AU255" i="3"/>
  <c r="BA254" i="3"/>
  <c r="AZ254" i="3"/>
  <c r="AY254" i="3"/>
  <c r="AX254" i="3"/>
  <c r="AW254" i="3"/>
  <c r="AV254" i="3"/>
  <c r="AU254" i="3"/>
  <c r="BA253" i="3"/>
  <c r="AZ253" i="3"/>
  <c r="AY253" i="3"/>
  <c r="AX253" i="3"/>
  <c r="AW253" i="3"/>
  <c r="AV253" i="3"/>
  <c r="AU253" i="3"/>
  <c r="BA252" i="3"/>
  <c r="AZ252" i="3"/>
  <c r="AY252" i="3"/>
  <c r="AX252" i="3"/>
  <c r="AW252" i="3"/>
  <c r="AV252" i="3"/>
  <c r="AU252" i="3"/>
  <c r="BA251" i="3"/>
  <c r="AZ251" i="3"/>
  <c r="AY251" i="3"/>
  <c r="AX251" i="3"/>
  <c r="AW251" i="3"/>
  <c r="AV251" i="3"/>
  <c r="AU251" i="3"/>
  <c r="BA250" i="3"/>
  <c r="AZ250" i="3"/>
  <c r="AY250" i="3"/>
  <c r="AX250" i="3"/>
  <c r="AW250" i="3"/>
  <c r="AV250" i="3"/>
  <c r="AU250" i="3"/>
  <c r="BA249" i="3"/>
  <c r="AZ249" i="3"/>
  <c r="AY249" i="3"/>
  <c r="AX249" i="3"/>
  <c r="AW249" i="3"/>
  <c r="AV249" i="3"/>
  <c r="AU249" i="3"/>
  <c r="BA248" i="3"/>
  <c r="AZ248" i="3"/>
  <c r="AY248" i="3"/>
  <c r="AX248" i="3"/>
  <c r="AW248" i="3"/>
  <c r="AV248" i="3"/>
  <c r="AU248" i="3"/>
  <c r="BA247" i="3"/>
  <c r="AZ247" i="3"/>
  <c r="AY247" i="3"/>
  <c r="AX247" i="3"/>
  <c r="AW247" i="3"/>
  <c r="AV247" i="3"/>
  <c r="AU247" i="3"/>
  <c r="BA246" i="3"/>
  <c r="AZ246" i="3"/>
  <c r="AY246" i="3"/>
  <c r="AX246" i="3"/>
  <c r="AW246" i="3"/>
  <c r="AV246" i="3"/>
  <c r="AU246" i="3"/>
  <c r="BA245" i="3"/>
  <c r="AZ245" i="3"/>
  <c r="AY245" i="3"/>
  <c r="AX245" i="3"/>
  <c r="AW245" i="3"/>
  <c r="AV245" i="3"/>
  <c r="AU245" i="3"/>
  <c r="BA244" i="3"/>
  <c r="AZ244" i="3"/>
  <c r="AY244" i="3"/>
  <c r="AX244" i="3"/>
  <c r="AW244" i="3"/>
  <c r="AV244" i="3"/>
  <c r="AU244" i="3"/>
  <c r="BA243" i="3"/>
  <c r="AZ243" i="3"/>
  <c r="AY243" i="3"/>
  <c r="AX243" i="3"/>
  <c r="AW243" i="3"/>
  <c r="AV243" i="3"/>
  <c r="AU243" i="3"/>
  <c r="BA242" i="3"/>
  <c r="AZ242" i="3"/>
  <c r="AY242" i="3"/>
  <c r="AX242" i="3"/>
  <c r="AW242" i="3"/>
  <c r="AV242" i="3"/>
  <c r="AU242" i="3"/>
  <c r="BA241" i="3"/>
  <c r="AZ241" i="3"/>
  <c r="AY241" i="3"/>
  <c r="AX241" i="3"/>
  <c r="AW241" i="3"/>
  <c r="AV241" i="3"/>
  <c r="AU241" i="3"/>
  <c r="BA240" i="3"/>
  <c r="AZ240" i="3"/>
  <c r="AY240" i="3"/>
  <c r="AX240" i="3"/>
  <c r="AW240" i="3"/>
  <c r="AV240" i="3"/>
  <c r="AU240" i="3"/>
  <c r="BA239" i="3"/>
  <c r="AZ239" i="3"/>
  <c r="AY239" i="3"/>
  <c r="AX239" i="3"/>
  <c r="AW239" i="3"/>
  <c r="AV239" i="3"/>
  <c r="AU239" i="3"/>
  <c r="BA238" i="3"/>
  <c r="AZ238" i="3"/>
  <c r="AY238" i="3"/>
  <c r="AX238" i="3"/>
  <c r="AW238" i="3"/>
  <c r="AV238" i="3"/>
  <c r="AU238" i="3"/>
  <c r="BA237" i="3"/>
  <c r="AZ237" i="3"/>
  <c r="AY237" i="3"/>
  <c r="AX237" i="3"/>
  <c r="AW237" i="3"/>
  <c r="AV237" i="3"/>
  <c r="AU237" i="3"/>
  <c r="BA236" i="3"/>
  <c r="AZ236" i="3"/>
  <c r="AY236" i="3"/>
  <c r="AX236" i="3"/>
  <c r="AW236" i="3"/>
  <c r="AV236" i="3"/>
  <c r="AU236" i="3"/>
  <c r="BA235" i="3"/>
  <c r="AZ235" i="3"/>
  <c r="AY235" i="3"/>
  <c r="AX235" i="3"/>
  <c r="AW235" i="3"/>
  <c r="AV235" i="3"/>
  <c r="AU235" i="3"/>
  <c r="BA234" i="3"/>
  <c r="AZ234" i="3"/>
  <c r="AY234" i="3"/>
  <c r="AX234" i="3"/>
  <c r="AW234" i="3"/>
  <c r="AV234" i="3"/>
  <c r="AU234" i="3"/>
  <c r="BA233" i="3"/>
  <c r="AZ233" i="3"/>
  <c r="AY233" i="3"/>
  <c r="AX233" i="3"/>
  <c r="AW233" i="3"/>
  <c r="AV233" i="3"/>
  <c r="AU233" i="3"/>
  <c r="BA232" i="3"/>
  <c r="AZ232" i="3"/>
  <c r="AY232" i="3"/>
  <c r="AX232" i="3"/>
  <c r="AW232" i="3"/>
  <c r="AV232" i="3"/>
  <c r="AU232" i="3"/>
  <c r="BA231" i="3"/>
  <c r="AZ231" i="3"/>
  <c r="AY231" i="3"/>
  <c r="AX231" i="3"/>
  <c r="AW231" i="3"/>
  <c r="AV231" i="3"/>
  <c r="AU231" i="3"/>
  <c r="BA230" i="3"/>
  <c r="AZ230" i="3"/>
  <c r="AY230" i="3"/>
  <c r="AX230" i="3"/>
  <c r="AW230" i="3"/>
  <c r="AV230" i="3"/>
  <c r="AU230" i="3"/>
  <c r="BA229" i="3"/>
  <c r="AZ229" i="3"/>
  <c r="AY229" i="3"/>
  <c r="AX229" i="3"/>
  <c r="AW229" i="3"/>
  <c r="AV229" i="3"/>
  <c r="AU229" i="3"/>
  <c r="BA228" i="3"/>
  <c r="AZ228" i="3"/>
  <c r="AY228" i="3"/>
  <c r="AX228" i="3"/>
  <c r="AW228" i="3"/>
  <c r="AV228" i="3"/>
  <c r="AU228" i="3"/>
  <c r="BA227" i="3"/>
  <c r="AZ227" i="3"/>
  <c r="AY227" i="3"/>
  <c r="AX227" i="3"/>
  <c r="AW227" i="3"/>
  <c r="AV227" i="3"/>
  <c r="AU227" i="3"/>
  <c r="BA226" i="3"/>
  <c r="AZ226" i="3"/>
  <c r="AY226" i="3"/>
  <c r="AX226" i="3"/>
  <c r="AW226" i="3"/>
  <c r="AV226" i="3"/>
  <c r="AU226" i="3"/>
  <c r="BA225" i="3"/>
  <c r="AZ225" i="3"/>
  <c r="AY225" i="3"/>
  <c r="AX225" i="3"/>
  <c r="AW225" i="3"/>
  <c r="AV225" i="3"/>
  <c r="AU225" i="3"/>
  <c r="BA224" i="3"/>
  <c r="AZ224" i="3"/>
  <c r="AY224" i="3"/>
  <c r="AX224" i="3"/>
  <c r="AW224" i="3"/>
  <c r="AV224" i="3"/>
  <c r="AU224" i="3"/>
  <c r="BA223" i="3"/>
  <c r="AZ223" i="3"/>
  <c r="AY223" i="3"/>
  <c r="AX223" i="3"/>
  <c r="AW223" i="3"/>
  <c r="AV223" i="3"/>
  <c r="AU223" i="3"/>
  <c r="BA222" i="3"/>
  <c r="AZ222" i="3"/>
  <c r="AY222" i="3"/>
  <c r="AX222" i="3"/>
  <c r="AW222" i="3"/>
  <c r="AV222" i="3"/>
  <c r="AU222" i="3"/>
  <c r="BA221" i="3"/>
  <c r="AZ221" i="3"/>
  <c r="AY221" i="3"/>
  <c r="AX221" i="3"/>
  <c r="AW221" i="3"/>
  <c r="AV221" i="3"/>
  <c r="AU221" i="3"/>
  <c r="BA220" i="3"/>
  <c r="AZ220" i="3"/>
  <c r="AY220" i="3"/>
  <c r="AX220" i="3"/>
  <c r="AW220" i="3"/>
  <c r="AV220" i="3"/>
  <c r="AU220" i="3"/>
  <c r="BA219" i="3"/>
  <c r="AZ219" i="3"/>
  <c r="AY219" i="3"/>
  <c r="AX219" i="3"/>
  <c r="AW219" i="3"/>
  <c r="AV219" i="3"/>
  <c r="AU219" i="3"/>
  <c r="BA218" i="3"/>
  <c r="AZ218" i="3"/>
  <c r="AY218" i="3"/>
  <c r="AX218" i="3"/>
  <c r="AW218" i="3"/>
  <c r="AV218" i="3"/>
  <c r="AU218" i="3"/>
  <c r="BA217" i="3"/>
  <c r="AZ217" i="3"/>
  <c r="AY217" i="3"/>
  <c r="AX217" i="3"/>
  <c r="AW217" i="3"/>
  <c r="AV217" i="3"/>
  <c r="AU217" i="3"/>
  <c r="BA216" i="3"/>
  <c r="AZ216" i="3"/>
  <c r="AY216" i="3"/>
  <c r="AX216" i="3"/>
  <c r="AW216" i="3"/>
  <c r="AV216" i="3"/>
  <c r="AU216" i="3"/>
  <c r="BA215" i="3"/>
  <c r="AZ215" i="3"/>
  <c r="AY215" i="3"/>
  <c r="AX215" i="3"/>
  <c r="AW215" i="3"/>
  <c r="AV215" i="3"/>
  <c r="AU215" i="3"/>
  <c r="BA214" i="3"/>
  <c r="AZ214" i="3"/>
  <c r="AY214" i="3"/>
  <c r="AX214" i="3"/>
  <c r="AW214" i="3"/>
  <c r="AV214" i="3"/>
  <c r="AU214" i="3"/>
  <c r="BA213" i="3"/>
  <c r="AZ213" i="3"/>
  <c r="AY213" i="3"/>
  <c r="AX213" i="3"/>
  <c r="AW213" i="3"/>
  <c r="AV213" i="3"/>
  <c r="AU213" i="3"/>
  <c r="BA212" i="3"/>
  <c r="AZ212" i="3"/>
  <c r="AY212" i="3"/>
  <c r="AX212" i="3"/>
  <c r="AW212" i="3"/>
  <c r="AV212" i="3"/>
  <c r="AU212" i="3"/>
  <c r="BA211" i="3"/>
  <c r="AZ211" i="3"/>
  <c r="AY211" i="3"/>
  <c r="AX211" i="3"/>
  <c r="AW211" i="3"/>
  <c r="AV211" i="3"/>
  <c r="AU211" i="3"/>
  <c r="BA210" i="3"/>
  <c r="AZ210" i="3"/>
  <c r="AY210" i="3"/>
  <c r="AX210" i="3"/>
  <c r="AW210" i="3"/>
  <c r="AV210" i="3"/>
  <c r="AU210" i="3"/>
  <c r="BA209" i="3"/>
  <c r="AZ209" i="3"/>
  <c r="AY209" i="3"/>
  <c r="AX209" i="3"/>
  <c r="AW209" i="3"/>
  <c r="AV209" i="3"/>
  <c r="AU209" i="3"/>
  <c r="BA208" i="3"/>
  <c r="AZ208" i="3"/>
  <c r="AY208" i="3"/>
  <c r="AX208" i="3"/>
  <c r="AW208" i="3"/>
  <c r="AV208" i="3"/>
  <c r="AU208" i="3"/>
  <c r="BA207" i="3"/>
  <c r="AZ207" i="3"/>
  <c r="AY207" i="3"/>
  <c r="AX207" i="3"/>
  <c r="AW207" i="3"/>
  <c r="AV207" i="3"/>
  <c r="AU207" i="3"/>
  <c r="BA206" i="3"/>
  <c r="AZ206" i="3"/>
  <c r="AY206" i="3"/>
  <c r="AX206" i="3"/>
  <c r="AW206" i="3"/>
  <c r="AV206" i="3"/>
  <c r="AU206" i="3"/>
  <c r="BA205" i="3"/>
  <c r="AZ205" i="3"/>
  <c r="AY205" i="3"/>
  <c r="AX205" i="3"/>
  <c r="AW205" i="3"/>
  <c r="AV205" i="3"/>
  <c r="AU205" i="3"/>
  <c r="BA204" i="3"/>
  <c r="AZ204" i="3"/>
  <c r="AY204" i="3"/>
  <c r="AX204" i="3"/>
  <c r="AW204" i="3"/>
  <c r="AV204" i="3"/>
  <c r="AU204" i="3"/>
  <c r="BA203" i="3"/>
  <c r="AZ203" i="3"/>
  <c r="AY203" i="3"/>
  <c r="AX203" i="3"/>
  <c r="AW203" i="3"/>
  <c r="AV203" i="3"/>
  <c r="AU203" i="3"/>
  <c r="BA202" i="3"/>
  <c r="AZ202" i="3"/>
  <c r="AY202" i="3"/>
  <c r="AX202" i="3"/>
  <c r="AW202" i="3"/>
  <c r="AV202" i="3"/>
  <c r="AU202" i="3"/>
  <c r="BA201" i="3"/>
  <c r="AZ201" i="3"/>
  <c r="AY201" i="3"/>
  <c r="AX201" i="3"/>
  <c r="AW201" i="3"/>
  <c r="AV201" i="3"/>
  <c r="AU201" i="3"/>
  <c r="BA200" i="3"/>
  <c r="AZ200" i="3"/>
  <c r="AY200" i="3"/>
  <c r="AX200" i="3"/>
  <c r="AW200" i="3"/>
  <c r="AV200" i="3"/>
  <c r="AU200" i="3"/>
  <c r="BA199" i="3"/>
  <c r="AZ199" i="3"/>
  <c r="AY199" i="3"/>
  <c r="AX199" i="3"/>
  <c r="AW199" i="3"/>
  <c r="AV199" i="3"/>
  <c r="AU199" i="3"/>
  <c r="BA198" i="3"/>
  <c r="AZ198" i="3"/>
  <c r="AY198" i="3"/>
  <c r="AX198" i="3"/>
  <c r="AW198" i="3"/>
  <c r="AV198" i="3"/>
  <c r="AU198" i="3"/>
  <c r="BA197" i="3"/>
  <c r="AZ197" i="3"/>
  <c r="AY197" i="3"/>
  <c r="AX197" i="3"/>
  <c r="AW197" i="3"/>
  <c r="AV197" i="3"/>
  <c r="AU197" i="3"/>
  <c r="BA196" i="3"/>
  <c r="AZ196" i="3"/>
  <c r="AY196" i="3"/>
  <c r="AX196" i="3"/>
  <c r="AW196" i="3"/>
  <c r="AV196" i="3"/>
  <c r="AU196" i="3"/>
  <c r="BA195" i="3"/>
  <c r="AZ195" i="3"/>
  <c r="AY195" i="3"/>
  <c r="AX195" i="3"/>
  <c r="AW195" i="3"/>
  <c r="AV195" i="3"/>
  <c r="AU195" i="3"/>
  <c r="BA194" i="3"/>
  <c r="AZ194" i="3"/>
  <c r="AY194" i="3"/>
  <c r="AX194" i="3"/>
  <c r="AW194" i="3"/>
  <c r="AV194" i="3"/>
  <c r="AU194" i="3"/>
  <c r="BA193" i="3"/>
  <c r="AZ193" i="3"/>
  <c r="AY193" i="3"/>
  <c r="AX193" i="3"/>
  <c r="AW193" i="3"/>
  <c r="AV193" i="3"/>
  <c r="AU193" i="3"/>
  <c r="BA192" i="3"/>
  <c r="AZ192" i="3"/>
  <c r="AY192" i="3"/>
  <c r="AX192" i="3"/>
  <c r="AW192" i="3"/>
  <c r="AV192" i="3"/>
  <c r="AU192" i="3"/>
  <c r="BA191" i="3"/>
  <c r="AZ191" i="3"/>
  <c r="AY191" i="3"/>
  <c r="AX191" i="3"/>
  <c r="AW191" i="3"/>
  <c r="AV191" i="3"/>
  <c r="AU191" i="3"/>
  <c r="BA190" i="3"/>
  <c r="AZ190" i="3"/>
  <c r="AY190" i="3"/>
  <c r="AX190" i="3"/>
  <c r="AW190" i="3"/>
  <c r="AV190" i="3"/>
  <c r="AU190" i="3"/>
  <c r="BA189" i="3"/>
  <c r="AZ189" i="3"/>
  <c r="AY189" i="3"/>
  <c r="AX189" i="3"/>
  <c r="AW189" i="3"/>
  <c r="AV189" i="3"/>
  <c r="AU189" i="3"/>
  <c r="BA188" i="3"/>
  <c r="AZ188" i="3"/>
  <c r="AY188" i="3"/>
  <c r="AX188" i="3"/>
  <c r="AW188" i="3"/>
  <c r="AV188" i="3"/>
  <c r="AU188" i="3"/>
  <c r="BA187" i="3"/>
  <c r="AZ187" i="3"/>
  <c r="AY187" i="3"/>
  <c r="AX187" i="3"/>
  <c r="AW187" i="3"/>
  <c r="AV187" i="3"/>
  <c r="AU187" i="3"/>
  <c r="BA186" i="3"/>
  <c r="AZ186" i="3"/>
  <c r="AY186" i="3"/>
  <c r="AX186" i="3"/>
  <c r="AW186" i="3"/>
  <c r="AV186" i="3"/>
  <c r="AU186" i="3"/>
  <c r="BA185" i="3"/>
  <c r="AZ185" i="3"/>
  <c r="AY185" i="3"/>
  <c r="AX185" i="3"/>
  <c r="AW185" i="3"/>
  <c r="AV185" i="3"/>
  <c r="AU185" i="3"/>
  <c r="BA184" i="3"/>
  <c r="AZ184" i="3"/>
  <c r="AY184" i="3"/>
  <c r="AX184" i="3"/>
  <c r="AW184" i="3"/>
  <c r="AV184" i="3"/>
  <c r="AU184" i="3"/>
  <c r="BA183" i="3"/>
  <c r="AZ183" i="3"/>
  <c r="AY183" i="3"/>
  <c r="AX183" i="3"/>
  <c r="AW183" i="3"/>
  <c r="AV183" i="3"/>
  <c r="AU183" i="3"/>
  <c r="BA182" i="3"/>
  <c r="AZ182" i="3"/>
  <c r="AY182" i="3"/>
  <c r="AX182" i="3"/>
  <c r="AW182" i="3"/>
  <c r="AV182" i="3"/>
  <c r="AU182" i="3"/>
  <c r="BA181" i="3"/>
  <c r="AZ181" i="3"/>
  <c r="AY181" i="3"/>
  <c r="AX181" i="3"/>
  <c r="AW181" i="3"/>
  <c r="AV181" i="3"/>
  <c r="AU181" i="3"/>
  <c r="BA180" i="3"/>
  <c r="AZ180" i="3"/>
  <c r="AY180" i="3"/>
  <c r="AX180" i="3"/>
  <c r="AW180" i="3"/>
  <c r="AV180" i="3"/>
  <c r="AU180" i="3"/>
  <c r="BA179" i="3"/>
  <c r="AZ179" i="3"/>
  <c r="AY179" i="3"/>
  <c r="AX179" i="3"/>
  <c r="AW179" i="3"/>
  <c r="AV179" i="3"/>
  <c r="AU179" i="3"/>
  <c r="BA178" i="3"/>
  <c r="AZ178" i="3"/>
  <c r="AY178" i="3"/>
  <c r="AX178" i="3"/>
  <c r="AW178" i="3"/>
  <c r="AV178" i="3"/>
  <c r="AU178" i="3"/>
  <c r="BA177" i="3"/>
  <c r="AZ177" i="3"/>
  <c r="AY177" i="3"/>
  <c r="AX177" i="3"/>
  <c r="AW177" i="3"/>
  <c r="AV177" i="3"/>
  <c r="AU177" i="3"/>
  <c r="BA176" i="3"/>
  <c r="AZ176" i="3"/>
  <c r="AY176" i="3"/>
  <c r="AX176" i="3"/>
  <c r="AW176" i="3"/>
  <c r="AV176" i="3"/>
  <c r="AU176" i="3"/>
  <c r="BA175" i="3"/>
  <c r="AZ175" i="3"/>
  <c r="AY175" i="3"/>
  <c r="AX175" i="3"/>
  <c r="AW175" i="3"/>
  <c r="AV175" i="3"/>
  <c r="AU175" i="3"/>
  <c r="BA174" i="3"/>
  <c r="AZ174" i="3"/>
  <c r="AY174" i="3"/>
  <c r="AX174" i="3"/>
  <c r="AW174" i="3"/>
  <c r="AV174" i="3"/>
  <c r="AU174" i="3"/>
  <c r="BA173" i="3"/>
  <c r="AZ173" i="3"/>
  <c r="AY173" i="3"/>
  <c r="AX173" i="3"/>
  <c r="AW173" i="3"/>
  <c r="AV173" i="3"/>
  <c r="AU173" i="3"/>
  <c r="BA172" i="3"/>
  <c r="AZ172" i="3"/>
  <c r="AY172" i="3"/>
  <c r="AX172" i="3"/>
  <c r="AW172" i="3"/>
  <c r="AV172" i="3"/>
  <c r="AU172" i="3"/>
  <c r="BA171" i="3"/>
  <c r="AZ171" i="3"/>
  <c r="AY171" i="3"/>
  <c r="AX171" i="3"/>
  <c r="AW171" i="3"/>
  <c r="AV171" i="3"/>
  <c r="AU171" i="3"/>
  <c r="BA170" i="3"/>
  <c r="AZ170" i="3"/>
  <c r="AY170" i="3"/>
  <c r="AX170" i="3"/>
  <c r="AW170" i="3"/>
  <c r="AV170" i="3"/>
  <c r="AU170" i="3"/>
  <c r="BA169" i="3"/>
  <c r="AZ169" i="3"/>
  <c r="AY169" i="3"/>
  <c r="AX169" i="3"/>
  <c r="AW169" i="3"/>
  <c r="AV169" i="3"/>
  <c r="AU169" i="3"/>
  <c r="BA168" i="3"/>
  <c r="AZ168" i="3"/>
  <c r="AY168" i="3"/>
  <c r="AX168" i="3"/>
  <c r="AW168" i="3"/>
  <c r="AV168" i="3"/>
  <c r="AU168" i="3"/>
  <c r="BA167" i="3"/>
  <c r="AZ167" i="3"/>
  <c r="AY167" i="3"/>
  <c r="AX167" i="3"/>
  <c r="AW167" i="3"/>
  <c r="AV167" i="3"/>
  <c r="AU167" i="3"/>
  <c r="BA166" i="3"/>
  <c r="AZ166" i="3"/>
  <c r="AY166" i="3"/>
  <c r="AX166" i="3"/>
  <c r="AW166" i="3"/>
  <c r="AV166" i="3"/>
  <c r="AU166" i="3"/>
  <c r="BA165" i="3"/>
  <c r="AZ165" i="3"/>
  <c r="AY165" i="3"/>
  <c r="AX165" i="3"/>
  <c r="AW165" i="3"/>
  <c r="AV165" i="3"/>
  <c r="AU165" i="3"/>
  <c r="BA164" i="3"/>
  <c r="AZ164" i="3"/>
  <c r="AY164" i="3"/>
  <c r="AX164" i="3"/>
  <c r="AW164" i="3"/>
  <c r="AV164" i="3"/>
  <c r="AU164" i="3"/>
  <c r="BA163" i="3"/>
  <c r="AZ163" i="3"/>
  <c r="AY163" i="3"/>
  <c r="AX163" i="3"/>
  <c r="AW163" i="3"/>
  <c r="AV163" i="3"/>
  <c r="AU163" i="3"/>
  <c r="BA162" i="3"/>
  <c r="AZ162" i="3"/>
  <c r="AY162" i="3"/>
  <c r="AX162" i="3"/>
  <c r="AW162" i="3"/>
  <c r="AV162" i="3"/>
  <c r="AU162" i="3"/>
  <c r="BA161" i="3"/>
  <c r="AZ161" i="3"/>
  <c r="AY161" i="3"/>
  <c r="AX161" i="3"/>
  <c r="AW161" i="3"/>
  <c r="AV161" i="3"/>
  <c r="AU161" i="3"/>
  <c r="BA160" i="3"/>
  <c r="AZ160" i="3"/>
  <c r="AY160" i="3"/>
  <c r="AX160" i="3"/>
  <c r="AW160" i="3"/>
  <c r="AV160" i="3"/>
  <c r="AU160" i="3"/>
  <c r="BA159" i="3"/>
  <c r="AZ159" i="3"/>
  <c r="AY159" i="3"/>
  <c r="AX159" i="3"/>
  <c r="AW159" i="3"/>
  <c r="AV159" i="3"/>
  <c r="AU159" i="3"/>
  <c r="BA158" i="3"/>
  <c r="AZ158" i="3"/>
  <c r="AY158" i="3"/>
  <c r="AX158" i="3"/>
  <c r="AW158" i="3"/>
  <c r="AV158" i="3"/>
  <c r="AU158" i="3"/>
  <c r="BA157" i="3"/>
  <c r="AZ157" i="3"/>
  <c r="AY157" i="3"/>
  <c r="AX157" i="3"/>
  <c r="AW157" i="3"/>
  <c r="AV157" i="3"/>
  <c r="AU157" i="3"/>
  <c r="BA156" i="3"/>
  <c r="AZ156" i="3"/>
  <c r="AY156" i="3"/>
  <c r="AX156" i="3"/>
  <c r="AW156" i="3"/>
  <c r="AV156" i="3"/>
  <c r="AU156" i="3"/>
  <c r="BA155" i="3"/>
  <c r="AZ155" i="3"/>
  <c r="AY155" i="3"/>
  <c r="AX155" i="3"/>
  <c r="AW155" i="3"/>
  <c r="AV155" i="3"/>
  <c r="AU155" i="3"/>
  <c r="BA154" i="3"/>
  <c r="AZ154" i="3"/>
  <c r="AY154" i="3"/>
  <c r="AX154" i="3"/>
  <c r="AW154" i="3"/>
  <c r="AV154" i="3"/>
  <c r="AU154" i="3"/>
  <c r="BA153" i="3"/>
  <c r="AZ153" i="3"/>
  <c r="AY153" i="3"/>
  <c r="AX153" i="3"/>
  <c r="AW153" i="3"/>
  <c r="AV153" i="3"/>
  <c r="AU153" i="3"/>
  <c r="BA152" i="3"/>
  <c r="AZ152" i="3"/>
  <c r="AY152" i="3"/>
  <c r="AX152" i="3"/>
  <c r="AW152" i="3"/>
  <c r="AV152" i="3"/>
  <c r="AU152" i="3"/>
  <c r="BA151" i="3"/>
  <c r="AZ151" i="3"/>
  <c r="AY151" i="3"/>
  <c r="AX151" i="3"/>
  <c r="AW151" i="3"/>
  <c r="AV151" i="3"/>
  <c r="AU151" i="3"/>
  <c r="BA150" i="3"/>
  <c r="AZ150" i="3"/>
  <c r="AY150" i="3"/>
  <c r="AX150" i="3"/>
  <c r="AW150" i="3"/>
  <c r="AV150" i="3"/>
  <c r="AU150" i="3"/>
  <c r="BA149" i="3"/>
  <c r="AZ149" i="3"/>
  <c r="AY149" i="3"/>
  <c r="AX149" i="3"/>
  <c r="AW149" i="3"/>
  <c r="AV149" i="3"/>
  <c r="AU149" i="3"/>
  <c r="BA148" i="3"/>
  <c r="AZ148" i="3"/>
  <c r="AY148" i="3"/>
  <c r="AX148" i="3"/>
  <c r="AW148" i="3"/>
  <c r="AV148" i="3"/>
  <c r="AU148" i="3"/>
  <c r="BA147" i="3"/>
  <c r="AZ147" i="3"/>
  <c r="AY147" i="3"/>
  <c r="AX147" i="3"/>
  <c r="AW147" i="3"/>
  <c r="AV147" i="3"/>
  <c r="AU147" i="3"/>
  <c r="BA146" i="3"/>
  <c r="AZ146" i="3"/>
  <c r="AY146" i="3"/>
  <c r="AX146" i="3"/>
  <c r="AW146" i="3"/>
  <c r="AV146" i="3"/>
  <c r="AU146" i="3"/>
  <c r="BA145" i="3"/>
  <c r="AZ145" i="3"/>
  <c r="AY145" i="3"/>
  <c r="AX145" i="3"/>
  <c r="AW145" i="3"/>
  <c r="AV145" i="3"/>
  <c r="AU145" i="3"/>
  <c r="BA144" i="3"/>
  <c r="AZ144" i="3"/>
  <c r="AY144" i="3"/>
  <c r="AX144" i="3"/>
  <c r="AW144" i="3"/>
  <c r="AV144" i="3"/>
  <c r="AU144" i="3"/>
  <c r="BA143" i="3"/>
  <c r="AZ143" i="3"/>
  <c r="AY143" i="3"/>
  <c r="AX143" i="3"/>
  <c r="AW143" i="3"/>
  <c r="AV143" i="3"/>
  <c r="AU143" i="3"/>
  <c r="BA142" i="3"/>
  <c r="AZ142" i="3"/>
  <c r="AY142" i="3"/>
  <c r="AX142" i="3"/>
  <c r="AW142" i="3"/>
  <c r="AV142" i="3"/>
  <c r="AU142" i="3"/>
  <c r="BA141" i="3"/>
  <c r="AZ141" i="3"/>
  <c r="AY141" i="3"/>
  <c r="AX141" i="3"/>
  <c r="AW141" i="3"/>
  <c r="AV141" i="3"/>
  <c r="AU141" i="3"/>
  <c r="BA140" i="3"/>
  <c r="AZ140" i="3"/>
  <c r="AY140" i="3"/>
  <c r="AX140" i="3"/>
  <c r="AW140" i="3"/>
  <c r="AV140" i="3"/>
  <c r="AU140" i="3"/>
  <c r="BA139" i="3"/>
  <c r="AZ139" i="3"/>
  <c r="AY139" i="3"/>
  <c r="AX139" i="3"/>
  <c r="AW139" i="3"/>
  <c r="AV139" i="3"/>
  <c r="AU139" i="3"/>
  <c r="BA138" i="3"/>
  <c r="AZ138" i="3"/>
  <c r="AY138" i="3"/>
  <c r="AX138" i="3"/>
  <c r="AW138" i="3"/>
  <c r="AV138" i="3"/>
  <c r="AU138" i="3"/>
  <c r="BA137" i="3"/>
  <c r="AZ137" i="3"/>
  <c r="AY137" i="3"/>
  <c r="AX137" i="3"/>
  <c r="AW137" i="3"/>
  <c r="AV137" i="3"/>
  <c r="AU137" i="3"/>
  <c r="BA136" i="3"/>
  <c r="AZ136" i="3"/>
  <c r="AY136" i="3"/>
  <c r="AX136" i="3"/>
  <c r="AW136" i="3"/>
  <c r="AV136" i="3"/>
  <c r="AU136" i="3"/>
  <c r="BA135" i="3"/>
  <c r="AZ135" i="3"/>
  <c r="AY135" i="3"/>
  <c r="AX135" i="3"/>
  <c r="AW135" i="3"/>
  <c r="AV135" i="3"/>
  <c r="AU135" i="3"/>
  <c r="BA134" i="3"/>
  <c r="AZ134" i="3"/>
  <c r="AY134" i="3"/>
  <c r="AX134" i="3"/>
  <c r="AW134" i="3"/>
  <c r="AV134" i="3"/>
  <c r="AU134" i="3"/>
  <c r="BA133" i="3"/>
  <c r="AZ133" i="3"/>
  <c r="AY133" i="3"/>
  <c r="AX133" i="3"/>
  <c r="AW133" i="3"/>
  <c r="AV133" i="3"/>
  <c r="AU133" i="3"/>
  <c r="BA132" i="3"/>
  <c r="AZ132" i="3"/>
  <c r="AY132" i="3"/>
  <c r="AX132" i="3"/>
  <c r="AW132" i="3"/>
  <c r="AV132" i="3"/>
  <c r="AU132" i="3"/>
  <c r="BA131" i="3"/>
  <c r="AZ131" i="3"/>
  <c r="AY131" i="3"/>
  <c r="AX131" i="3"/>
  <c r="AW131" i="3"/>
  <c r="AV131" i="3"/>
  <c r="AU131" i="3"/>
  <c r="BA130" i="3"/>
  <c r="AZ130" i="3"/>
  <c r="AY130" i="3"/>
  <c r="AX130" i="3"/>
  <c r="AW130" i="3"/>
  <c r="AV130" i="3"/>
  <c r="AU130" i="3"/>
  <c r="BA129" i="3"/>
  <c r="AZ129" i="3"/>
  <c r="AY129" i="3"/>
  <c r="AX129" i="3"/>
  <c r="AW129" i="3"/>
  <c r="AV129" i="3"/>
  <c r="AU129" i="3"/>
  <c r="BA128" i="3"/>
  <c r="AZ128" i="3"/>
  <c r="AY128" i="3"/>
  <c r="AX128" i="3"/>
  <c r="AW128" i="3"/>
  <c r="AV128" i="3"/>
  <c r="AU128" i="3"/>
  <c r="BA127" i="3"/>
  <c r="AZ127" i="3"/>
  <c r="AY127" i="3"/>
  <c r="AX127" i="3"/>
  <c r="AW127" i="3"/>
  <c r="AV127" i="3"/>
  <c r="AU127" i="3"/>
  <c r="BA126" i="3"/>
  <c r="AZ126" i="3"/>
  <c r="AY126" i="3"/>
  <c r="AX126" i="3"/>
  <c r="AW126" i="3"/>
  <c r="AV126" i="3"/>
  <c r="AU126" i="3"/>
  <c r="BA125" i="3"/>
  <c r="AZ125" i="3"/>
  <c r="AY125" i="3"/>
  <c r="AX125" i="3"/>
  <c r="AW125" i="3"/>
  <c r="AV125" i="3"/>
  <c r="AU125" i="3"/>
  <c r="BA124" i="3"/>
  <c r="AZ124" i="3"/>
  <c r="AY124" i="3"/>
  <c r="AX124" i="3"/>
  <c r="AW124" i="3"/>
  <c r="AV124" i="3"/>
  <c r="AU124" i="3"/>
  <c r="BA123" i="3"/>
  <c r="AZ123" i="3"/>
  <c r="AY123" i="3"/>
  <c r="AX123" i="3"/>
  <c r="AW123" i="3"/>
  <c r="AV123" i="3"/>
  <c r="AU123" i="3"/>
  <c r="BA122" i="3"/>
  <c r="AZ122" i="3"/>
  <c r="AY122" i="3"/>
  <c r="AX122" i="3"/>
  <c r="AW122" i="3"/>
  <c r="AV122" i="3"/>
  <c r="AU122" i="3"/>
  <c r="BA121" i="3"/>
  <c r="AZ121" i="3"/>
  <c r="AY121" i="3"/>
  <c r="AX121" i="3"/>
  <c r="AW121" i="3"/>
  <c r="AV121" i="3"/>
  <c r="AU121" i="3"/>
  <c r="BA120" i="3"/>
  <c r="AZ120" i="3"/>
  <c r="AY120" i="3"/>
  <c r="AX120" i="3"/>
  <c r="AW120" i="3"/>
  <c r="AV120" i="3"/>
  <c r="AU120" i="3"/>
  <c r="BA119" i="3"/>
  <c r="AZ119" i="3"/>
  <c r="AY119" i="3"/>
  <c r="AX119" i="3"/>
  <c r="AW119" i="3"/>
  <c r="AV119" i="3"/>
  <c r="AU119" i="3"/>
  <c r="BA118" i="3"/>
  <c r="AZ118" i="3"/>
  <c r="AY118" i="3"/>
  <c r="AX118" i="3"/>
  <c r="AW118" i="3"/>
  <c r="AV118" i="3"/>
  <c r="AU118" i="3"/>
  <c r="BA117" i="3"/>
  <c r="AZ117" i="3"/>
  <c r="AY117" i="3"/>
  <c r="AX117" i="3"/>
  <c r="AW117" i="3"/>
  <c r="AV117" i="3"/>
  <c r="AU117" i="3"/>
  <c r="BA116" i="3"/>
  <c r="AZ116" i="3"/>
  <c r="AY116" i="3"/>
  <c r="AX116" i="3"/>
  <c r="AW116" i="3"/>
  <c r="AV116" i="3"/>
  <c r="AU116" i="3"/>
  <c r="BA115" i="3"/>
  <c r="AZ115" i="3"/>
  <c r="AY115" i="3"/>
  <c r="AX115" i="3"/>
  <c r="AW115" i="3"/>
  <c r="AV115" i="3"/>
  <c r="AU115" i="3"/>
  <c r="BA114" i="3"/>
  <c r="AZ114" i="3"/>
  <c r="AY114" i="3"/>
  <c r="AX114" i="3"/>
  <c r="AW114" i="3"/>
  <c r="AV114" i="3"/>
  <c r="AU114" i="3"/>
  <c r="BA113" i="3"/>
  <c r="AZ113" i="3"/>
  <c r="AY113" i="3"/>
  <c r="AX113" i="3"/>
  <c r="AW113" i="3"/>
  <c r="AV113" i="3"/>
  <c r="AU113" i="3"/>
  <c r="BA112" i="3"/>
  <c r="AZ112" i="3"/>
  <c r="AY112" i="3"/>
  <c r="AX112" i="3"/>
  <c r="AW112" i="3"/>
  <c r="AV112" i="3"/>
  <c r="AU112" i="3"/>
  <c r="BA111" i="3"/>
  <c r="AZ111" i="3"/>
  <c r="AY111" i="3"/>
  <c r="AX111" i="3"/>
  <c r="AW111" i="3"/>
  <c r="AV111" i="3"/>
  <c r="AU111" i="3"/>
  <c r="BA110" i="3"/>
  <c r="AZ110" i="3"/>
  <c r="AY110" i="3"/>
  <c r="AX110" i="3"/>
  <c r="AW110" i="3"/>
  <c r="AV110" i="3"/>
  <c r="AU110" i="3"/>
  <c r="BA109" i="3"/>
  <c r="AZ109" i="3"/>
  <c r="AY109" i="3"/>
  <c r="AX109" i="3"/>
  <c r="AW109" i="3"/>
  <c r="AV109" i="3"/>
  <c r="AU109" i="3"/>
  <c r="BA108" i="3"/>
  <c r="AZ108" i="3"/>
  <c r="AY108" i="3"/>
  <c r="AX108" i="3"/>
  <c r="AW108" i="3"/>
  <c r="AV108" i="3"/>
  <c r="AU108" i="3"/>
  <c r="BA107" i="3"/>
  <c r="AZ107" i="3"/>
  <c r="AY107" i="3"/>
  <c r="AX107" i="3"/>
  <c r="AW107" i="3"/>
  <c r="AV107" i="3"/>
  <c r="AU107" i="3"/>
  <c r="BA106" i="3"/>
  <c r="AZ106" i="3"/>
  <c r="AY106" i="3"/>
  <c r="AX106" i="3"/>
  <c r="AW106" i="3"/>
  <c r="AV106" i="3"/>
  <c r="AU106" i="3"/>
  <c r="BA105" i="3"/>
  <c r="AZ105" i="3"/>
  <c r="AY105" i="3"/>
  <c r="AX105" i="3"/>
  <c r="AW105" i="3"/>
  <c r="AV105" i="3"/>
  <c r="AU105" i="3"/>
  <c r="BA104" i="3"/>
  <c r="AZ104" i="3"/>
  <c r="AY104" i="3"/>
  <c r="AX104" i="3"/>
  <c r="AW104" i="3"/>
  <c r="AV104" i="3"/>
  <c r="AU104" i="3"/>
  <c r="BA103" i="3"/>
  <c r="AZ103" i="3"/>
  <c r="AY103" i="3"/>
  <c r="AX103" i="3"/>
  <c r="AW103" i="3"/>
  <c r="AV103" i="3"/>
  <c r="AU103" i="3"/>
  <c r="BA102" i="3"/>
  <c r="AZ102" i="3"/>
  <c r="AY102" i="3"/>
  <c r="AX102" i="3"/>
  <c r="AW102" i="3"/>
  <c r="AV102" i="3"/>
  <c r="AU102" i="3"/>
  <c r="BA101" i="3"/>
  <c r="AZ101" i="3"/>
  <c r="AY101" i="3"/>
  <c r="AX101" i="3"/>
  <c r="AW101" i="3"/>
  <c r="AV101" i="3"/>
  <c r="AU101" i="3"/>
  <c r="BA100" i="3"/>
  <c r="AZ100" i="3"/>
  <c r="AY100" i="3"/>
  <c r="AX100" i="3"/>
  <c r="AW100" i="3"/>
  <c r="AV100" i="3"/>
  <c r="AU100" i="3"/>
  <c r="BA99" i="3"/>
  <c r="AZ99" i="3"/>
  <c r="AY99" i="3"/>
  <c r="AX99" i="3"/>
  <c r="AW99" i="3"/>
  <c r="AV99" i="3"/>
  <c r="AU99" i="3"/>
  <c r="BA98" i="3"/>
  <c r="AZ98" i="3"/>
  <c r="AY98" i="3"/>
  <c r="AX98" i="3"/>
  <c r="AW98" i="3"/>
  <c r="AV98" i="3"/>
  <c r="AU98" i="3"/>
  <c r="BA97" i="3"/>
  <c r="AZ97" i="3"/>
  <c r="AY97" i="3"/>
  <c r="AX97" i="3"/>
  <c r="AW97" i="3"/>
  <c r="AV97" i="3"/>
  <c r="AU97" i="3"/>
  <c r="BA96" i="3"/>
  <c r="AZ96" i="3"/>
  <c r="AY96" i="3"/>
  <c r="AX96" i="3"/>
  <c r="AW96" i="3"/>
  <c r="AV96" i="3"/>
  <c r="AU96" i="3"/>
  <c r="BA95" i="3"/>
  <c r="AZ95" i="3"/>
  <c r="AY95" i="3"/>
  <c r="AX95" i="3"/>
  <c r="AW95" i="3"/>
  <c r="AV95" i="3"/>
  <c r="AU95" i="3"/>
  <c r="BA94" i="3"/>
  <c r="AZ94" i="3"/>
  <c r="AY94" i="3"/>
  <c r="AX94" i="3"/>
  <c r="AW94" i="3"/>
  <c r="AV94" i="3"/>
  <c r="AU94" i="3"/>
  <c r="BA93" i="3"/>
  <c r="AZ93" i="3"/>
  <c r="AY93" i="3"/>
  <c r="AX93" i="3"/>
  <c r="AW93" i="3"/>
  <c r="AV93" i="3"/>
  <c r="AU93" i="3"/>
  <c r="BA92" i="3"/>
  <c r="AZ92" i="3"/>
  <c r="AY92" i="3"/>
  <c r="AX92" i="3"/>
  <c r="AW92" i="3"/>
  <c r="AV92" i="3"/>
  <c r="AU92" i="3"/>
  <c r="BA91" i="3"/>
  <c r="AZ91" i="3"/>
  <c r="AY91" i="3"/>
  <c r="AX91" i="3"/>
  <c r="AW91" i="3"/>
  <c r="AV91" i="3"/>
  <c r="AU91" i="3"/>
  <c r="BA90" i="3"/>
  <c r="AZ90" i="3"/>
  <c r="AY90" i="3"/>
  <c r="AX90" i="3"/>
  <c r="AW90" i="3"/>
  <c r="AV90" i="3"/>
  <c r="AU90" i="3"/>
  <c r="BA89" i="3"/>
  <c r="AZ89" i="3"/>
  <c r="AY89" i="3"/>
  <c r="AX89" i="3"/>
  <c r="AW89" i="3"/>
  <c r="AV89" i="3"/>
  <c r="AU89" i="3"/>
  <c r="BA88" i="3"/>
  <c r="AZ88" i="3"/>
  <c r="AY88" i="3"/>
  <c r="AX88" i="3"/>
  <c r="AW88" i="3"/>
  <c r="AV88" i="3"/>
  <c r="AU88" i="3"/>
  <c r="BA87" i="3"/>
  <c r="AZ87" i="3"/>
  <c r="AY87" i="3"/>
  <c r="AX87" i="3"/>
  <c r="AW87" i="3"/>
  <c r="AV87" i="3"/>
  <c r="AU87" i="3"/>
  <c r="BA86" i="3"/>
  <c r="AZ86" i="3"/>
  <c r="AY86" i="3"/>
  <c r="AX86" i="3"/>
  <c r="AW86" i="3"/>
  <c r="AV86" i="3"/>
  <c r="AU86" i="3"/>
  <c r="BA85" i="3"/>
  <c r="AZ85" i="3"/>
  <c r="AY85" i="3"/>
  <c r="AX85" i="3"/>
  <c r="AW85" i="3"/>
  <c r="AV85" i="3"/>
  <c r="AU85" i="3"/>
  <c r="BA84" i="3"/>
  <c r="AZ84" i="3"/>
  <c r="AY84" i="3"/>
  <c r="AX84" i="3"/>
  <c r="AW84" i="3"/>
  <c r="AV84" i="3"/>
  <c r="AU84" i="3"/>
  <c r="BA83" i="3"/>
  <c r="AZ83" i="3"/>
  <c r="AY83" i="3"/>
  <c r="AX83" i="3"/>
  <c r="AW83" i="3"/>
  <c r="AV83" i="3"/>
  <c r="AU83" i="3"/>
  <c r="BA82" i="3"/>
  <c r="AZ82" i="3"/>
  <c r="AY82" i="3"/>
  <c r="AX82" i="3"/>
  <c r="AW82" i="3"/>
  <c r="AV82" i="3"/>
  <c r="AU82" i="3"/>
  <c r="BA81" i="3"/>
  <c r="AZ81" i="3"/>
  <c r="AY81" i="3"/>
  <c r="AX81" i="3"/>
  <c r="AW81" i="3"/>
  <c r="AV81" i="3"/>
  <c r="AU81" i="3"/>
  <c r="BA80" i="3"/>
  <c r="AZ80" i="3"/>
  <c r="AY80" i="3"/>
  <c r="AX80" i="3"/>
  <c r="AW80" i="3"/>
  <c r="AV80" i="3"/>
  <c r="AU80" i="3"/>
  <c r="BA79" i="3"/>
  <c r="AZ79" i="3"/>
  <c r="AY79" i="3"/>
  <c r="AX79" i="3"/>
  <c r="AW79" i="3"/>
  <c r="AV79" i="3"/>
  <c r="AU79" i="3"/>
  <c r="BA78" i="3"/>
  <c r="AZ78" i="3"/>
  <c r="AY78" i="3"/>
  <c r="AX78" i="3"/>
  <c r="AW78" i="3"/>
  <c r="AV78" i="3"/>
  <c r="AU78" i="3"/>
  <c r="BA77" i="3"/>
  <c r="AZ77" i="3"/>
  <c r="AY77" i="3"/>
  <c r="AX77" i="3"/>
  <c r="AW77" i="3"/>
  <c r="AV77" i="3"/>
  <c r="AU77" i="3"/>
  <c r="BA76" i="3"/>
  <c r="AZ76" i="3"/>
  <c r="AY76" i="3"/>
  <c r="AX76" i="3"/>
  <c r="AW76" i="3"/>
  <c r="AV76" i="3"/>
  <c r="AU76" i="3"/>
  <c r="BA75" i="3"/>
  <c r="AZ75" i="3"/>
  <c r="AY75" i="3"/>
  <c r="AX75" i="3"/>
  <c r="AW75" i="3"/>
  <c r="AV75" i="3"/>
  <c r="AU75" i="3"/>
  <c r="BA74" i="3"/>
  <c r="AZ74" i="3"/>
  <c r="AY74" i="3"/>
  <c r="AX74" i="3"/>
  <c r="AW74" i="3"/>
  <c r="AV74" i="3"/>
  <c r="AU74" i="3"/>
  <c r="BA73" i="3"/>
  <c r="AZ73" i="3"/>
  <c r="AY73" i="3"/>
  <c r="AX73" i="3"/>
  <c r="AW73" i="3"/>
  <c r="AV73" i="3"/>
  <c r="AU73" i="3"/>
  <c r="BA72" i="3"/>
  <c r="AZ72" i="3"/>
  <c r="AY72" i="3"/>
  <c r="AX72" i="3"/>
  <c r="AW72" i="3"/>
  <c r="AV72" i="3"/>
  <c r="AU72" i="3"/>
  <c r="BA71" i="3"/>
  <c r="AZ71" i="3"/>
  <c r="AY71" i="3"/>
  <c r="AX71" i="3"/>
  <c r="AW71" i="3"/>
  <c r="AV71" i="3"/>
  <c r="AU71" i="3"/>
  <c r="BA70" i="3"/>
  <c r="AZ70" i="3"/>
  <c r="AY70" i="3"/>
  <c r="AX70" i="3"/>
  <c r="AW70" i="3"/>
  <c r="AV70" i="3"/>
  <c r="AU70" i="3"/>
  <c r="BA69" i="3"/>
  <c r="AZ69" i="3"/>
  <c r="AY69" i="3"/>
  <c r="AX69" i="3"/>
  <c r="AW69" i="3"/>
  <c r="AV69" i="3"/>
  <c r="AU69" i="3"/>
  <c r="BA68" i="3"/>
  <c r="AZ68" i="3"/>
  <c r="AY68" i="3"/>
  <c r="AX68" i="3"/>
  <c r="AW68" i="3"/>
  <c r="AV68" i="3"/>
  <c r="AU68" i="3"/>
  <c r="BA67" i="3"/>
  <c r="AZ67" i="3"/>
  <c r="AY67" i="3"/>
  <c r="AX67" i="3"/>
  <c r="AW67" i="3"/>
  <c r="AV67" i="3"/>
  <c r="AU67" i="3"/>
  <c r="BA66" i="3"/>
  <c r="AZ66" i="3"/>
  <c r="AY66" i="3"/>
  <c r="AX66" i="3"/>
  <c r="AW66" i="3"/>
  <c r="AV66" i="3"/>
  <c r="AU66" i="3"/>
  <c r="BA65" i="3"/>
  <c r="AZ65" i="3"/>
  <c r="AY65" i="3"/>
  <c r="AX65" i="3"/>
  <c r="AW65" i="3"/>
  <c r="AV65" i="3"/>
  <c r="AU65" i="3"/>
  <c r="BA64" i="3"/>
  <c r="AZ64" i="3"/>
  <c r="AY64" i="3"/>
  <c r="AX64" i="3"/>
  <c r="AW64" i="3"/>
  <c r="AV64" i="3"/>
  <c r="AU64" i="3"/>
  <c r="BA63" i="3"/>
  <c r="AZ63" i="3"/>
  <c r="AY63" i="3"/>
  <c r="AX63" i="3"/>
  <c r="AW63" i="3"/>
  <c r="AV63" i="3"/>
  <c r="AU63" i="3"/>
  <c r="BA62" i="3"/>
  <c r="AZ62" i="3"/>
  <c r="AY62" i="3"/>
  <c r="AX62" i="3"/>
  <c r="AW62" i="3"/>
  <c r="AV62" i="3"/>
  <c r="AU62" i="3"/>
  <c r="BA61" i="3"/>
  <c r="AZ61" i="3"/>
  <c r="AY61" i="3"/>
  <c r="AX61" i="3"/>
  <c r="AW61" i="3"/>
  <c r="AV61" i="3"/>
  <c r="AU61" i="3"/>
  <c r="BA60" i="3"/>
  <c r="AZ60" i="3"/>
  <c r="AY60" i="3"/>
  <c r="AX60" i="3"/>
  <c r="AW60" i="3"/>
  <c r="AV60" i="3"/>
  <c r="AU60" i="3"/>
  <c r="BA59" i="3"/>
  <c r="AZ59" i="3"/>
  <c r="AY59" i="3"/>
  <c r="AX59" i="3"/>
  <c r="AW59" i="3"/>
  <c r="AV59" i="3"/>
  <c r="AU59" i="3"/>
  <c r="BA58" i="3"/>
  <c r="AZ58" i="3"/>
  <c r="AY58" i="3"/>
  <c r="AX58" i="3"/>
  <c r="AW58" i="3"/>
  <c r="AV58" i="3"/>
  <c r="AU58" i="3"/>
  <c r="BA57" i="3"/>
  <c r="AZ57" i="3"/>
  <c r="AY57" i="3"/>
  <c r="AX57" i="3"/>
  <c r="AW57" i="3"/>
  <c r="AV57" i="3"/>
  <c r="AU57" i="3"/>
  <c r="BA56" i="3"/>
  <c r="AZ56" i="3"/>
  <c r="AY56" i="3"/>
  <c r="AX56" i="3"/>
  <c r="AW56" i="3"/>
  <c r="AV56" i="3"/>
  <c r="AU56" i="3"/>
  <c r="BA55" i="3"/>
  <c r="AZ55" i="3"/>
  <c r="AY55" i="3"/>
  <c r="AX55" i="3"/>
  <c r="AW55" i="3"/>
  <c r="AV55" i="3"/>
  <c r="AU55" i="3"/>
  <c r="BA54" i="3"/>
  <c r="AZ54" i="3"/>
  <c r="AY54" i="3"/>
  <c r="AX54" i="3"/>
  <c r="AW54" i="3"/>
  <c r="AV54" i="3"/>
  <c r="AU54" i="3"/>
  <c r="BA53" i="3"/>
  <c r="AZ53" i="3"/>
  <c r="AY53" i="3"/>
  <c r="AX53" i="3"/>
  <c r="AW53" i="3"/>
  <c r="AV53" i="3"/>
  <c r="AU53" i="3"/>
  <c r="BA52" i="3"/>
  <c r="AZ52" i="3"/>
  <c r="AY52" i="3"/>
  <c r="AX52" i="3"/>
  <c r="AW52" i="3"/>
  <c r="AV52" i="3"/>
  <c r="AU52" i="3"/>
  <c r="BA51" i="3"/>
  <c r="AZ51" i="3"/>
  <c r="AY51" i="3"/>
  <c r="AX51" i="3"/>
  <c r="AW51" i="3"/>
  <c r="AV51" i="3"/>
  <c r="AU51" i="3"/>
  <c r="BA50" i="3"/>
  <c r="AZ50" i="3"/>
  <c r="AY50" i="3"/>
  <c r="AX50" i="3"/>
  <c r="AW50" i="3"/>
  <c r="AV50" i="3"/>
  <c r="AU50" i="3"/>
  <c r="BA49" i="3"/>
  <c r="AZ49" i="3"/>
  <c r="AY49" i="3"/>
  <c r="AX49" i="3"/>
  <c r="AW49" i="3"/>
  <c r="AV49" i="3"/>
  <c r="AU49" i="3"/>
  <c r="BA48" i="3"/>
  <c r="AZ48" i="3"/>
  <c r="AY48" i="3"/>
  <c r="AX48" i="3"/>
  <c r="AW48" i="3"/>
  <c r="AV48" i="3"/>
  <c r="AU48" i="3"/>
  <c r="BA47" i="3"/>
  <c r="AZ47" i="3"/>
  <c r="AY47" i="3"/>
  <c r="AX47" i="3"/>
  <c r="AW47" i="3"/>
  <c r="AV47" i="3"/>
  <c r="AU47" i="3"/>
  <c r="BA46" i="3"/>
  <c r="AZ46" i="3"/>
  <c r="AY46" i="3"/>
  <c r="AX46" i="3"/>
  <c r="AW46" i="3"/>
  <c r="AV46" i="3"/>
  <c r="AU46" i="3"/>
  <c r="BA45" i="3"/>
  <c r="AZ45" i="3"/>
  <c r="AY45" i="3"/>
  <c r="AX45" i="3"/>
  <c r="AW45" i="3"/>
  <c r="AV45" i="3"/>
  <c r="AU45" i="3"/>
  <c r="BA44" i="3"/>
  <c r="AZ44" i="3"/>
  <c r="AY44" i="3"/>
  <c r="AX44" i="3"/>
  <c r="AW44" i="3"/>
  <c r="AV44" i="3"/>
  <c r="AU44" i="3"/>
  <c r="BA43" i="3"/>
  <c r="AZ43" i="3"/>
  <c r="AY43" i="3"/>
  <c r="AX43" i="3"/>
  <c r="AW43" i="3"/>
  <c r="AV43" i="3"/>
  <c r="AU43" i="3"/>
  <c r="BA42" i="3"/>
  <c r="AZ42" i="3"/>
  <c r="AY42" i="3"/>
  <c r="AX42" i="3"/>
  <c r="AW42" i="3"/>
  <c r="AV42" i="3"/>
  <c r="AU42" i="3"/>
  <c r="BA41" i="3"/>
  <c r="AZ41" i="3"/>
  <c r="AY41" i="3"/>
  <c r="AX41" i="3"/>
  <c r="AW41" i="3"/>
  <c r="AV41" i="3"/>
  <c r="AU41" i="3"/>
  <c r="BA40" i="3"/>
  <c r="AZ40" i="3"/>
  <c r="AY40" i="3"/>
  <c r="AX40" i="3"/>
  <c r="AW40" i="3"/>
  <c r="AV40" i="3"/>
  <c r="AU40" i="3"/>
  <c r="BA39" i="3"/>
  <c r="AZ39" i="3"/>
  <c r="AY39" i="3"/>
  <c r="AX39" i="3"/>
  <c r="AW39" i="3"/>
  <c r="AV39" i="3"/>
  <c r="AU39" i="3"/>
  <c r="BA38" i="3"/>
  <c r="AZ38" i="3"/>
  <c r="AY38" i="3"/>
  <c r="AX38" i="3"/>
  <c r="AW38" i="3"/>
  <c r="AV38" i="3"/>
  <c r="AU38" i="3"/>
  <c r="BA37" i="3"/>
  <c r="AZ37" i="3"/>
  <c r="AY37" i="3"/>
  <c r="AX37" i="3"/>
  <c r="AW37" i="3"/>
  <c r="AV37" i="3"/>
  <c r="AU37" i="3"/>
  <c r="BA36" i="3"/>
  <c r="AZ36" i="3"/>
  <c r="AY36" i="3"/>
  <c r="AX36" i="3"/>
  <c r="AW36" i="3"/>
  <c r="AV36" i="3"/>
  <c r="AU36" i="3"/>
  <c r="BA35" i="3"/>
  <c r="AZ35" i="3"/>
  <c r="AY35" i="3"/>
  <c r="AX35" i="3"/>
  <c r="AW35" i="3"/>
  <c r="AV35" i="3"/>
  <c r="AU35" i="3"/>
  <c r="BA34" i="3"/>
  <c r="AZ34" i="3"/>
  <c r="AY34" i="3"/>
  <c r="AX34" i="3"/>
  <c r="AW34" i="3"/>
  <c r="AV34" i="3"/>
  <c r="AU34" i="3"/>
  <c r="BA33" i="3"/>
  <c r="AZ33" i="3"/>
  <c r="AY33" i="3"/>
  <c r="AX33" i="3"/>
  <c r="AW33" i="3"/>
  <c r="AV33" i="3"/>
  <c r="AU33" i="3"/>
  <c r="BA32" i="3"/>
  <c r="AZ32" i="3"/>
  <c r="AY32" i="3"/>
  <c r="AX32" i="3"/>
  <c r="AW32" i="3"/>
  <c r="AV32" i="3"/>
  <c r="AU32" i="3"/>
  <c r="BA31" i="3"/>
  <c r="AZ31" i="3"/>
  <c r="AY31" i="3"/>
  <c r="AX31" i="3"/>
  <c r="AW31" i="3"/>
  <c r="AV31" i="3"/>
  <c r="AU31" i="3"/>
  <c r="BA30" i="3"/>
  <c r="AZ30" i="3"/>
  <c r="AY30" i="3"/>
  <c r="AX30" i="3"/>
  <c r="AW30" i="3"/>
  <c r="AV30" i="3"/>
  <c r="AU30" i="3"/>
  <c r="BA29" i="3"/>
  <c r="AZ29" i="3"/>
  <c r="AY29" i="3"/>
  <c r="AX29" i="3"/>
  <c r="AW29" i="3"/>
  <c r="AV29" i="3"/>
  <c r="AU29" i="3"/>
  <c r="BA28" i="3"/>
  <c r="AZ28" i="3"/>
  <c r="AY28" i="3"/>
  <c r="AX28" i="3"/>
  <c r="AW28" i="3"/>
  <c r="AV28" i="3"/>
  <c r="AU28" i="3"/>
  <c r="BA27" i="3"/>
  <c r="AZ27" i="3"/>
  <c r="AY27" i="3"/>
  <c r="AX27" i="3"/>
  <c r="AW27" i="3"/>
  <c r="AV27" i="3"/>
  <c r="AU27" i="3"/>
  <c r="BA26" i="3"/>
  <c r="AZ26" i="3"/>
  <c r="AY26" i="3"/>
  <c r="AX26" i="3"/>
  <c r="AW26" i="3"/>
  <c r="AV26" i="3"/>
  <c r="AU26" i="3"/>
  <c r="BA25" i="3"/>
  <c r="AZ25" i="3"/>
  <c r="AY25" i="3"/>
  <c r="AX25" i="3"/>
  <c r="AW25" i="3"/>
  <c r="AV25" i="3"/>
  <c r="AU25" i="3"/>
  <c r="BA24" i="3"/>
  <c r="AZ24" i="3"/>
  <c r="AY24" i="3"/>
  <c r="AX24" i="3"/>
  <c r="AW24" i="3"/>
  <c r="AV24" i="3"/>
  <c r="AU24" i="3"/>
  <c r="BA23" i="3"/>
  <c r="AZ23" i="3"/>
  <c r="AY23" i="3"/>
  <c r="AX23" i="3"/>
  <c r="AW23" i="3"/>
  <c r="AV23" i="3"/>
  <c r="AU23" i="3"/>
  <c r="BA22" i="3"/>
  <c r="AZ22" i="3"/>
  <c r="AY22" i="3"/>
  <c r="AX22" i="3"/>
  <c r="AW22" i="3"/>
  <c r="AV22" i="3"/>
  <c r="AU22" i="3"/>
  <c r="BA21" i="3"/>
  <c r="AZ21" i="3"/>
  <c r="AY21" i="3"/>
  <c r="AX21" i="3"/>
  <c r="AW21" i="3"/>
  <c r="AV21" i="3"/>
  <c r="AU21" i="3"/>
  <c r="BA20" i="3"/>
  <c r="AZ20" i="3"/>
  <c r="AY20" i="3"/>
  <c r="AX20" i="3"/>
  <c r="AW20" i="3"/>
  <c r="AV20" i="3"/>
  <c r="AU20" i="3"/>
  <c r="BA19" i="3"/>
  <c r="AZ19" i="3"/>
  <c r="AY19" i="3"/>
  <c r="AX19" i="3"/>
  <c r="AW19" i="3"/>
  <c r="AV19" i="3"/>
  <c r="AU19" i="3"/>
  <c r="BA18" i="3"/>
  <c r="AZ18" i="3"/>
  <c r="AY18" i="3"/>
  <c r="AX18" i="3"/>
  <c r="AW18" i="3"/>
  <c r="AV18" i="3"/>
  <c r="AU18" i="3"/>
  <c r="BA17" i="3"/>
  <c r="AZ17" i="3"/>
  <c r="AY17" i="3"/>
  <c r="AX17" i="3"/>
  <c r="AW17" i="3"/>
  <c r="AV17" i="3"/>
  <c r="AU17" i="3"/>
  <c r="BA16" i="3"/>
  <c r="AZ16" i="3"/>
  <c r="AY16" i="3"/>
  <c r="AX16" i="3"/>
  <c r="AW16" i="3"/>
  <c r="AV16" i="3"/>
  <c r="AU16" i="3"/>
  <c r="BA15" i="3"/>
  <c r="AZ15" i="3"/>
  <c r="AY15" i="3"/>
  <c r="AX15" i="3"/>
  <c r="AW15" i="3"/>
  <c r="AV15" i="3"/>
  <c r="AU15" i="3"/>
  <c r="BA14" i="3"/>
  <c r="AZ14" i="3"/>
  <c r="AY14" i="3"/>
  <c r="AX14" i="3"/>
  <c r="AW14" i="3"/>
  <c r="AV14" i="3"/>
  <c r="AU14" i="3"/>
  <c r="BA13" i="3"/>
  <c r="AZ13" i="3"/>
  <c r="AY13" i="3"/>
  <c r="AX13" i="3"/>
  <c r="AW13" i="3"/>
  <c r="AV13" i="3"/>
  <c r="AU13" i="3"/>
  <c r="BA12" i="3"/>
  <c r="AZ12" i="3"/>
  <c r="AY12" i="3"/>
  <c r="AX12" i="3"/>
  <c r="AW12" i="3"/>
  <c r="AV12" i="3"/>
  <c r="AU12" i="3"/>
  <c r="BA11" i="3"/>
  <c r="AZ11" i="3"/>
  <c r="AY11" i="3"/>
  <c r="AX11" i="3"/>
  <c r="AW11" i="3"/>
  <c r="AV11" i="3"/>
  <c r="AU11" i="3"/>
  <c r="BA10" i="3"/>
  <c r="AZ10" i="3"/>
  <c r="AY10" i="3"/>
  <c r="AX10" i="3"/>
  <c r="AW10" i="3"/>
  <c r="AV10" i="3"/>
  <c r="AU10" i="3"/>
  <c r="BA9" i="3"/>
  <c r="AZ9" i="3"/>
  <c r="AY9" i="3"/>
  <c r="AX9" i="3"/>
  <c r="AW9" i="3"/>
  <c r="AV9" i="3"/>
  <c r="AU9" i="3"/>
  <c r="BA8" i="3"/>
  <c r="AZ8" i="3"/>
  <c r="AY8" i="3"/>
  <c r="AX8" i="3"/>
  <c r="AW8" i="3"/>
  <c r="AV8" i="3"/>
  <c r="AU8" i="3"/>
  <c r="BA7" i="3"/>
  <c r="AZ7" i="3"/>
  <c r="AY7" i="3"/>
  <c r="AX7" i="3"/>
  <c r="AW7" i="3"/>
  <c r="AV7" i="3"/>
  <c r="AU7" i="3"/>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C371" i="3" l="1"/>
  <c r="B371" i="3"/>
  <c r="C370" i="3"/>
  <c r="B370" i="3"/>
  <c r="C369" i="3"/>
  <c r="B369" i="3"/>
  <c r="V369" i="3" s="1" a="1"/>
  <c r="V369" i="3" s="1"/>
  <c r="C368" i="3"/>
  <c r="B368" i="3"/>
  <c r="V368" i="3" s="1" a="1"/>
  <c r="V368" i="3" s="1"/>
  <c r="C367" i="3"/>
  <c r="B367" i="3"/>
  <c r="C366" i="3"/>
  <c r="B366" i="3"/>
  <c r="C365" i="3"/>
  <c r="B365" i="3"/>
  <c r="V365" i="3" s="1" a="1"/>
  <c r="V365" i="3" s="1"/>
  <c r="C364" i="3"/>
  <c r="B364" i="3"/>
  <c r="V364" i="3" s="1" a="1"/>
  <c r="V364" i="3" s="1"/>
  <c r="C363" i="3"/>
  <c r="B363" i="3"/>
  <c r="C362" i="3"/>
  <c r="B362" i="3"/>
  <c r="C361" i="3"/>
  <c r="B361" i="3"/>
  <c r="C360" i="3"/>
  <c r="B360" i="3"/>
  <c r="V360" i="3" s="1" a="1"/>
  <c r="V360" i="3" s="1"/>
  <c r="C359" i="3"/>
  <c r="B359" i="3"/>
  <c r="C358" i="3"/>
  <c r="B358" i="3"/>
  <c r="C357" i="3"/>
  <c r="B357" i="3"/>
  <c r="C356" i="3"/>
  <c r="B356" i="3"/>
  <c r="V356" i="3" s="1" a="1"/>
  <c r="V356" i="3" s="1"/>
  <c r="C355" i="3"/>
  <c r="B355" i="3"/>
  <c r="C354" i="3"/>
  <c r="B354" i="3"/>
  <c r="C353" i="3"/>
  <c r="B353" i="3"/>
  <c r="V353" i="3" s="1" a="1"/>
  <c r="V353" i="3" s="1"/>
  <c r="C352" i="3"/>
  <c r="B352" i="3"/>
  <c r="V352" i="3" s="1" a="1"/>
  <c r="V352" i="3" s="1"/>
  <c r="C351" i="3"/>
  <c r="B351" i="3"/>
  <c r="C350" i="3"/>
  <c r="B350" i="3"/>
  <c r="V350" i="3" s="1" a="1"/>
  <c r="V350" i="3" s="1"/>
  <c r="C349" i="3"/>
  <c r="B349" i="3"/>
  <c r="V349" i="3" s="1" a="1"/>
  <c r="V349" i="3" s="1"/>
  <c r="C348" i="3"/>
  <c r="B348" i="3"/>
  <c r="V348" i="3" s="1" a="1"/>
  <c r="V348" i="3" s="1"/>
  <c r="C347" i="3"/>
  <c r="B347" i="3"/>
  <c r="C346" i="3"/>
  <c r="B346" i="3"/>
  <c r="V346" i="3" s="1" a="1"/>
  <c r="V346" i="3" s="1"/>
  <c r="C345" i="3"/>
  <c r="B345" i="3"/>
  <c r="V345" i="3" s="1" a="1"/>
  <c r="V345" i="3" s="1"/>
  <c r="C344" i="3"/>
  <c r="B344" i="3"/>
  <c r="V344" i="3" s="1" a="1"/>
  <c r="V344" i="3" s="1"/>
  <c r="C343" i="3"/>
  <c r="B343" i="3"/>
  <c r="C342" i="3"/>
  <c r="B342" i="3"/>
  <c r="V342" i="3" s="1" a="1"/>
  <c r="V342" i="3" s="1"/>
  <c r="C341" i="3"/>
  <c r="B341" i="3"/>
  <c r="C340" i="3"/>
  <c r="B340" i="3"/>
  <c r="V340" i="3" s="1" a="1"/>
  <c r="V340" i="3" s="1"/>
  <c r="C339" i="3"/>
  <c r="B339" i="3"/>
  <c r="C338" i="3"/>
  <c r="B338" i="3"/>
  <c r="V338" i="3" s="1" a="1"/>
  <c r="V338" i="3" s="1"/>
  <c r="C337" i="3"/>
  <c r="B337" i="3"/>
  <c r="V337" i="3" s="1" a="1"/>
  <c r="V337" i="3" s="1"/>
  <c r="C336" i="3"/>
  <c r="B336" i="3"/>
  <c r="V336" i="3" s="1" a="1"/>
  <c r="V336" i="3" s="1"/>
  <c r="C335" i="3"/>
  <c r="B335" i="3"/>
  <c r="C334" i="3"/>
  <c r="B334" i="3"/>
  <c r="V334" i="3" s="1" a="1"/>
  <c r="V334" i="3" s="1"/>
  <c r="C333" i="3"/>
  <c r="B333" i="3"/>
  <c r="C332" i="3"/>
  <c r="B332" i="3"/>
  <c r="V332" i="3" s="1" a="1"/>
  <c r="V332" i="3" s="1"/>
  <c r="C331" i="3"/>
  <c r="B331" i="3"/>
  <c r="C330" i="3"/>
  <c r="B330" i="3"/>
  <c r="V330" i="3" s="1" a="1"/>
  <c r="V330" i="3" s="1"/>
  <c r="C329" i="3"/>
  <c r="B329" i="3"/>
  <c r="C328" i="3"/>
  <c r="B328" i="3"/>
  <c r="V328" i="3" s="1" a="1"/>
  <c r="V328" i="3" s="1"/>
  <c r="C327" i="3"/>
  <c r="B327" i="3"/>
  <c r="C326" i="3"/>
  <c r="B326" i="3"/>
  <c r="V326" i="3" s="1" a="1"/>
  <c r="V326" i="3" s="1"/>
  <c r="C325" i="3"/>
  <c r="B325" i="3"/>
  <c r="C324" i="3"/>
  <c r="B324" i="3"/>
  <c r="V324" i="3" s="1" a="1"/>
  <c r="V324" i="3" s="1"/>
  <c r="C323" i="3"/>
  <c r="B323" i="3"/>
  <c r="C322" i="3"/>
  <c r="B322" i="3"/>
  <c r="V322" i="3" s="1" a="1"/>
  <c r="V322" i="3" s="1"/>
  <c r="C321" i="3"/>
  <c r="B321" i="3"/>
  <c r="C320" i="3"/>
  <c r="B320" i="3"/>
  <c r="V320" i="3" s="1" a="1"/>
  <c r="V320" i="3" s="1"/>
  <c r="C319" i="3"/>
  <c r="B319" i="3"/>
  <c r="C318" i="3"/>
  <c r="B318" i="3"/>
  <c r="V318" i="3" s="1" a="1"/>
  <c r="V318" i="3" s="1"/>
  <c r="C317" i="3"/>
  <c r="B317" i="3"/>
  <c r="C316" i="3"/>
  <c r="B316" i="3"/>
  <c r="V316" i="3" s="1" a="1"/>
  <c r="V316" i="3" s="1"/>
  <c r="C315" i="3"/>
  <c r="B315" i="3"/>
  <c r="C314" i="3"/>
  <c r="B314" i="3"/>
  <c r="V314" i="3" s="1" a="1"/>
  <c r="V314" i="3" s="1"/>
  <c r="C313" i="3"/>
  <c r="B313" i="3"/>
  <c r="V313" i="3" s="1" a="1"/>
  <c r="V313" i="3" s="1"/>
  <c r="C312" i="3"/>
  <c r="B312" i="3"/>
  <c r="V312" i="3" s="1" a="1"/>
  <c r="V312" i="3" s="1"/>
  <c r="C311" i="3"/>
  <c r="B311" i="3"/>
  <c r="C310" i="3"/>
  <c r="B310" i="3"/>
  <c r="V310" i="3" s="1" a="1"/>
  <c r="V310" i="3" s="1"/>
  <c r="C309" i="3"/>
  <c r="B309" i="3"/>
  <c r="V309" i="3" s="1" a="1"/>
  <c r="V309" i="3" s="1"/>
  <c r="C308" i="3"/>
  <c r="B308" i="3"/>
  <c r="V308" i="3" s="1" a="1"/>
  <c r="V308" i="3" s="1"/>
  <c r="C307" i="3"/>
  <c r="B307" i="3"/>
  <c r="C306" i="3"/>
  <c r="B306" i="3"/>
  <c r="V306" i="3" s="1" a="1"/>
  <c r="V306" i="3" s="1"/>
  <c r="C305" i="3"/>
  <c r="B305" i="3"/>
  <c r="V305" i="3" s="1" a="1"/>
  <c r="V305" i="3" s="1"/>
  <c r="C304" i="3"/>
  <c r="B304" i="3"/>
  <c r="V304" i="3" s="1" a="1"/>
  <c r="V304" i="3" s="1"/>
  <c r="C303" i="3"/>
  <c r="B303" i="3"/>
  <c r="C302" i="3"/>
  <c r="B302" i="3"/>
  <c r="V302" i="3" s="1" a="1"/>
  <c r="V302" i="3" s="1"/>
  <c r="C301" i="3"/>
  <c r="B301" i="3"/>
  <c r="V301" i="3" s="1" a="1"/>
  <c r="V301" i="3" s="1"/>
  <c r="C300" i="3"/>
  <c r="B300" i="3"/>
  <c r="V300" i="3" s="1" a="1"/>
  <c r="V300" i="3" s="1"/>
  <c r="C299" i="3"/>
  <c r="B299" i="3"/>
  <c r="C298" i="3"/>
  <c r="B298" i="3"/>
  <c r="V298" i="3" s="1" a="1"/>
  <c r="V298" i="3" s="1"/>
  <c r="C297" i="3"/>
  <c r="B297" i="3"/>
  <c r="V297" i="3" s="1" a="1"/>
  <c r="V297" i="3" s="1"/>
  <c r="C296" i="3"/>
  <c r="B296" i="3"/>
  <c r="V296" i="3" s="1" a="1"/>
  <c r="V296" i="3" s="1"/>
  <c r="C295" i="3"/>
  <c r="B295" i="3"/>
  <c r="C294" i="3"/>
  <c r="B294" i="3"/>
  <c r="V294" i="3" s="1" a="1"/>
  <c r="V294" i="3" s="1"/>
  <c r="C293" i="3"/>
  <c r="B293" i="3"/>
  <c r="V293" i="3" s="1" a="1"/>
  <c r="V293" i="3" s="1"/>
  <c r="C292" i="3"/>
  <c r="B292" i="3"/>
  <c r="V292" i="3" s="1" a="1"/>
  <c r="V292" i="3" s="1"/>
  <c r="C291" i="3"/>
  <c r="B291" i="3"/>
  <c r="C290" i="3"/>
  <c r="B290" i="3"/>
  <c r="V290" i="3" s="1" a="1"/>
  <c r="V290" i="3" s="1"/>
  <c r="C289" i="3"/>
  <c r="B289" i="3"/>
  <c r="V289" i="3" s="1" a="1"/>
  <c r="V289" i="3" s="1"/>
  <c r="C288" i="3"/>
  <c r="B288" i="3"/>
  <c r="V288" i="3" s="1" a="1"/>
  <c r="V288" i="3" s="1"/>
  <c r="C287" i="3"/>
  <c r="B287" i="3"/>
  <c r="C286" i="3"/>
  <c r="B286" i="3"/>
  <c r="V286" i="3" s="1" a="1"/>
  <c r="V286" i="3" s="1"/>
  <c r="C285" i="3"/>
  <c r="B285" i="3"/>
  <c r="V285" i="3" s="1" a="1"/>
  <c r="V285" i="3" s="1"/>
  <c r="C284" i="3"/>
  <c r="B284" i="3"/>
  <c r="V284" i="3" s="1" a="1"/>
  <c r="V284" i="3" s="1"/>
  <c r="C283" i="3"/>
  <c r="B283" i="3"/>
  <c r="C282" i="3"/>
  <c r="B282" i="3"/>
  <c r="V282" i="3" s="1" a="1"/>
  <c r="V282" i="3" s="1"/>
  <c r="C281" i="3"/>
  <c r="B281" i="3"/>
  <c r="V281" i="3" s="1" a="1"/>
  <c r="V281" i="3" s="1"/>
  <c r="C280" i="3"/>
  <c r="B280" i="3"/>
  <c r="V280" i="3" s="1" a="1"/>
  <c r="V280" i="3" s="1"/>
  <c r="C279" i="3"/>
  <c r="B279" i="3"/>
  <c r="C278" i="3"/>
  <c r="B278" i="3"/>
  <c r="V278" i="3" s="1" a="1"/>
  <c r="V278" i="3" s="1"/>
  <c r="C277" i="3"/>
  <c r="B277" i="3"/>
  <c r="V277" i="3" s="1" a="1"/>
  <c r="V277" i="3" s="1"/>
  <c r="C276" i="3"/>
  <c r="B276" i="3"/>
  <c r="V276" i="3" s="1" a="1"/>
  <c r="V276" i="3" s="1"/>
  <c r="C275" i="3"/>
  <c r="B275" i="3"/>
  <c r="C274" i="3"/>
  <c r="B274" i="3"/>
  <c r="V274" i="3" s="1" a="1"/>
  <c r="V274" i="3" s="1"/>
  <c r="C273" i="3"/>
  <c r="B273" i="3"/>
  <c r="V273" i="3" s="1" a="1"/>
  <c r="V273" i="3" s="1"/>
  <c r="C272" i="3"/>
  <c r="B272" i="3"/>
  <c r="V272" i="3" s="1" a="1"/>
  <c r="V272" i="3" s="1"/>
  <c r="C271" i="3"/>
  <c r="B271" i="3"/>
  <c r="C270" i="3"/>
  <c r="B270" i="3"/>
  <c r="V270" i="3" s="1" a="1"/>
  <c r="V270" i="3" s="1"/>
  <c r="C269" i="3"/>
  <c r="B269" i="3"/>
  <c r="V269" i="3" s="1" a="1"/>
  <c r="V269" i="3" s="1"/>
  <c r="C268" i="3"/>
  <c r="B268" i="3"/>
  <c r="V268" i="3" s="1" a="1"/>
  <c r="V268" i="3" s="1"/>
  <c r="C267" i="3"/>
  <c r="B267" i="3"/>
  <c r="C266" i="3"/>
  <c r="B266" i="3"/>
  <c r="V266" i="3" s="1" a="1"/>
  <c r="V266" i="3" s="1"/>
  <c r="C265" i="3"/>
  <c r="B265" i="3"/>
  <c r="V265" i="3" s="1" a="1"/>
  <c r="V265" i="3" s="1"/>
  <c r="C264" i="3"/>
  <c r="B264" i="3"/>
  <c r="V264" i="3" s="1" a="1"/>
  <c r="V264" i="3" s="1"/>
  <c r="C263" i="3"/>
  <c r="B263" i="3"/>
  <c r="C262" i="3"/>
  <c r="B262" i="3"/>
  <c r="V262" i="3" s="1" a="1"/>
  <c r="V262" i="3" s="1"/>
  <c r="C261" i="3"/>
  <c r="B261" i="3"/>
  <c r="V261" i="3" s="1" a="1"/>
  <c r="V261" i="3" s="1"/>
  <c r="C260" i="3"/>
  <c r="B260" i="3"/>
  <c r="V260" i="3" s="1" a="1"/>
  <c r="V260" i="3" s="1"/>
  <c r="C259" i="3"/>
  <c r="B259" i="3"/>
  <c r="C258" i="3"/>
  <c r="B258" i="3"/>
  <c r="V258" i="3" s="1" a="1"/>
  <c r="V258" i="3" s="1"/>
  <c r="C257" i="3"/>
  <c r="B257" i="3"/>
  <c r="V257" i="3" s="1" a="1"/>
  <c r="V257" i="3" s="1"/>
  <c r="C256" i="3"/>
  <c r="B256" i="3"/>
  <c r="V256" i="3" s="1" a="1"/>
  <c r="V256" i="3" s="1"/>
  <c r="C255" i="3"/>
  <c r="B255" i="3"/>
  <c r="C254" i="3"/>
  <c r="B254" i="3"/>
  <c r="V254" i="3" s="1" a="1"/>
  <c r="V254" i="3" s="1"/>
  <c r="C253" i="3"/>
  <c r="B253" i="3"/>
  <c r="V253" i="3" s="1" a="1"/>
  <c r="V253" i="3" s="1"/>
  <c r="C252" i="3"/>
  <c r="B252" i="3"/>
  <c r="V252" i="3" s="1" a="1"/>
  <c r="V252" i="3" s="1"/>
  <c r="C251" i="3"/>
  <c r="B251" i="3"/>
  <c r="C250" i="3"/>
  <c r="B250" i="3"/>
  <c r="V250" i="3" s="1" a="1"/>
  <c r="V250" i="3" s="1"/>
  <c r="C249" i="3"/>
  <c r="B249" i="3"/>
  <c r="V249" i="3" s="1" a="1"/>
  <c r="V249" i="3" s="1"/>
  <c r="C248" i="3"/>
  <c r="B248" i="3"/>
  <c r="V248" i="3" s="1" a="1"/>
  <c r="V248" i="3" s="1"/>
  <c r="C247" i="3"/>
  <c r="B247" i="3"/>
  <c r="C246" i="3"/>
  <c r="B246" i="3"/>
  <c r="V246" i="3" s="1" a="1"/>
  <c r="V246" i="3" s="1"/>
  <c r="C245" i="3"/>
  <c r="B245" i="3"/>
  <c r="V245" i="3" s="1" a="1"/>
  <c r="V245" i="3" s="1"/>
  <c r="C244" i="3"/>
  <c r="B244" i="3"/>
  <c r="V244" i="3" s="1" a="1"/>
  <c r="V244" i="3" s="1"/>
  <c r="C243" i="3"/>
  <c r="B243" i="3"/>
  <c r="C242" i="3"/>
  <c r="B242" i="3"/>
  <c r="V242" i="3" s="1" a="1"/>
  <c r="V242" i="3" s="1"/>
  <c r="C241" i="3"/>
  <c r="B241" i="3"/>
  <c r="V241" i="3" s="1" a="1"/>
  <c r="V241" i="3" s="1"/>
  <c r="C240" i="3"/>
  <c r="B240" i="3"/>
  <c r="V240" i="3" s="1" a="1"/>
  <c r="V240" i="3" s="1"/>
  <c r="C239" i="3"/>
  <c r="B239" i="3"/>
  <c r="C238" i="3"/>
  <c r="B238" i="3"/>
  <c r="V238" i="3" s="1" a="1"/>
  <c r="V238" i="3" s="1"/>
  <c r="C237" i="3"/>
  <c r="B237" i="3"/>
  <c r="V237" i="3" s="1" a="1"/>
  <c r="V237" i="3" s="1"/>
  <c r="C236" i="3"/>
  <c r="B236" i="3"/>
  <c r="V236" i="3" s="1" a="1"/>
  <c r="V236" i="3" s="1"/>
  <c r="C235" i="3"/>
  <c r="B235" i="3"/>
  <c r="C234" i="3"/>
  <c r="B234" i="3"/>
  <c r="V234" i="3" s="1" a="1"/>
  <c r="V234" i="3" s="1"/>
  <c r="C233" i="3"/>
  <c r="B233" i="3"/>
  <c r="V233" i="3" s="1" a="1"/>
  <c r="V233" i="3" s="1"/>
  <c r="C232" i="3"/>
  <c r="B232" i="3"/>
  <c r="V232" i="3" s="1" a="1"/>
  <c r="V232" i="3" s="1"/>
  <c r="C231" i="3"/>
  <c r="B231" i="3"/>
  <c r="C230" i="3"/>
  <c r="B230" i="3"/>
  <c r="V230" i="3" s="1" a="1"/>
  <c r="V230" i="3" s="1"/>
  <c r="C229" i="3"/>
  <c r="B229" i="3"/>
  <c r="V229" i="3" s="1" a="1"/>
  <c r="V229" i="3" s="1"/>
  <c r="C228" i="3"/>
  <c r="B228" i="3"/>
  <c r="V228" i="3" s="1" a="1"/>
  <c r="V228" i="3" s="1"/>
  <c r="C227" i="3"/>
  <c r="B227" i="3"/>
  <c r="C226" i="3"/>
  <c r="B226" i="3"/>
  <c r="V226" i="3" s="1" a="1"/>
  <c r="V226" i="3" s="1"/>
  <c r="C225" i="3"/>
  <c r="B225" i="3"/>
  <c r="V225" i="3" s="1" a="1"/>
  <c r="V225" i="3" s="1"/>
  <c r="C224" i="3"/>
  <c r="B224" i="3"/>
  <c r="V224" i="3" s="1" a="1"/>
  <c r="V224" i="3" s="1"/>
  <c r="C223" i="3"/>
  <c r="B223" i="3"/>
  <c r="C222" i="3"/>
  <c r="B222" i="3"/>
  <c r="V222" i="3" s="1" a="1"/>
  <c r="V222" i="3" s="1"/>
  <c r="C221" i="3"/>
  <c r="B221" i="3"/>
  <c r="V221" i="3" s="1" a="1"/>
  <c r="V221" i="3" s="1"/>
  <c r="C220" i="3"/>
  <c r="B220" i="3"/>
  <c r="V220" i="3" s="1" a="1"/>
  <c r="V220" i="3" s="1"/>
  <c r="C219" i="3"/>
  <c r="B219" i="3"/>
  <c r="C218" i="3"/>
  <c r="B218" i="3"/>
  <c r="V218" i="3" s="1" a="1"/>
  <c r="V218" i="3" s="1"/>
  <c r="C217" i="3"/>
  <c r="B217" i="3"/>
  <c r="V217" i="3" s="1" a="1"/>
  <c r="V217" i="3" s="1"/>
  <c r="C216" i="3"/>
  <c r="B216" i="3"/>
  <c r="V216" i="3" s="1" a="1"/>
  <c r="V216" i="3" s="1"/>
  <c r="C215" i="3"/>
  <c r="B215" i="3"/>
  <c r="C214" i="3"/>
  <c r="B214" i="3"/>
  <c r="V214" i="3" s="1" a="1"/>
  <c r="V214" i="3" s="1"/>
  <c r="C213" i="3"/>
  <c r="B213" i="3"/>
  <c r="V213" i="3" s="1" a="1"/>
  <c r="V213" i="3" s="1"/>
  <c r="C212" i="3"/>
  <c r="B212" i="3"/>
  <c r="V212" i="3" s="1" a="1"/>
  <c r="V212" i="3" s="1"/>
  <c r="C211" i="3"/>
  <c r="B211" i="3"/>
  <c r="C210" i="3"/>
  <c r="B210" i="3"/>
  <c r="V210" i="3" s="1" a="1"/>
  <c r="V210" i="3" s="1"/>
  <c r="C209" i="3"/>
  <c r="B209" i="3"/>
  <c r="V209" i="3" s="1" a="1"/>
  <c r="V209" i="3" s="1"/>
  <c r="C208" i="3"/>
  <c r="B208" i="3"/>
  <c r="V208" i="3" s="1" a="1"/>
  <c r="V208" i="3" s="1"/>
  <c r="C207" i="3"/>
  <c r="B207" i="3"/>
  <c r="C206" i="3"/>
  <c r="B206" i="3"/>
  <c r="V206" i="3" s="1" a="1"/>
  <c r="V206" i="3" s="1"/>
  <c r="C205" i="3"/>
  <c r="B205" i="3"/>
  <c r="V205" i="3" s="1" a="1"/>
  <c r="V205" i="3" s="1"/>
  <c r="C204" i="3"/>
  <c r="B204" i="3"/>
  <c r="V204" i="3" s="1" a="1"/>
  <c r="V204" i="3" s="1"/>
  <c r="C203" i="3"/>
  <c r="B203" i="3"/>
  <c r="C202" i="3"/>
  <c r="B202" i="3"/>
  <c r="V202" i="3" s="1" a="1"/>
  <c r="V202" i="3" s="1"/>
  <c r="C201" i="3"/>
  <c r="B201" i="3"/>
  <c r="V201" i="3" s="1" a="1"/>
  <c r="V201" i="3" s="1"/>
  <c r="C200" i="3"/>
  <c r="B200" i="3"/>
  <c r="V200" i="3" s="1" a="1"/>
  <c r="V200" i="3" s="1"/>
  <c r="C199" i="3"/>
  <c r="B199" i="3"/>
  <c r="C198" i="3"/>
  <c r="B198" i="3"/>
  <c r="V198" i="3" s="1" a="1"/>
  <c r="V198" i="3" s="1"/>
  <c r="C197" i="3"/>
  <c r="B197" i="3"/>
  <c r="V197" i="3" s="1" a="1"/>
  <c r="V197" i="3" s="1"/>
  <c r="C196" i="3"/>
  <c r="B196" i="3"/>
  <c r="V196" i="3" s="1" a="1"/>
  <c r="V196" i="3" s="1"/>
  <c r="C195" i="3"/>
  <c r="B195" i="3"/>
  <c r="C194" i="3"/>
  <c r="B194" i="3"/>
  <c r="V194" i="3" s="1" a="1"/>
  <c r="V194" i="3" s="1"/>
  <c r="C193" i="3"/>
  <c r="B193" i="3"/>
  <c r="V193" i="3" s="1" a="1"/>
  <c r="V193" i="3" s="1"/>
  <c r="C192" i="3"/>
  <c r="B192" i="3"/>
  <c r="V192" i="3" s="1" a="1"/>
  <c r="V192" i="3" s="1"/>
  <c r="C191" i="3"/>
  <c r="B191" i="3"/>
  <c r="C190" i="3"/>
  <c r="B190" i="3"/>
  <c r="V190" i="3" s="1" a="1"/>
  <c r="V190" i="3" s="1"/>
  <c r="C189" i="3"/>
  <c r="B189" i="3"/>
  <c r="V189" i="3" s="1" a="1"/>
  <c r="V189" i="3" s="1"/>
  <c r="C188" i="3"/>
  <c r="B188" i="3"/>
  <c r="V188" i="3" s="1" a="1"/>
  <c r="V188" i="3" s="1"/>
  <c r="C187" i="3"/>
  <c r="B187" i="3"/>
  <c r="C186" i="3"/>
  <c r="B186" i="3"/>
  <c r="V186" i="3" s="1" a="1"/>
  <c r="V186" i="3" s="1"/>
  <c r="C185" i="3"/>
  <c r="B185" i="3"/>
  <c r="V185" i="3" s="1" a="1"/>
  <c r="V185" i="3" s="1"/>
  <c r="C184" i="3"/>
  <c r="B184" i="3"/>
  <c r="V184" i="3" s="1" a="1"/>
  <c r="V184" i="3" s="1"/>
  <c r="C183" i="3"/>
  <c r="B183" i="3"/>
  <c r="C182" i="3"/>
  <c r="B182" i="3"/>
  <c r="V182" i="3" s="1" a="1"/>
  <c r="V182" i="3" s="1"/>
  <c r="C181" i="3"/>
  <c r="B181" i="3"/>
  <c r="V181" i="3" s="1" a="1"/>
  <c r="V181" i="3" s="1"/>
  <c r="C180" i="3"/>
  <c r="B180" i="3"/>
  <c r="V180" i="3" s="1" a="1"/>
  <c r="V180" i="3" s="1"/>
  <c r="C179" i="3"/>
  <c r="B179" i="3"/>
  <c r="C178" i="3"/>
  <c r="B178" i="3"/>
  <c r="V178" i="3" s="1" a="1"/>
  <c r="V178" i="3" s="1"/>
  <c r="C177" i="3"/>
  <c r="B177" i="3"/>
  <c r="V177" i="3" s="1" a="1"/>
  <c r="V177" i="3" s="1"/>
  <c r="C176" i="3"/>
  <c r="B176" i="3"/>
  <c r="V176" i="3" s="1" a="1"/>
  <c r="V176" i="3" s="1"/>
  <c r="C175" i="3"/>
  <c r="B175" i="3"/>
  <c r="C174" i="3"/>
  <c r="B174" i="3"/>
  <c r="V174" i="3" s="1" a="1"/>
  <c r="V174" i="3" s="1"/>
  <c r="C173" i="3"/>
  <c r="B173" i="3"/>
  <c r="V173" i="3" s="1" a="1"/>
  <c r="V173" i="3" s="1"/>
  <c r="C172" i="3"/>
  <c r="B172" i="3"/>
  <c r="V172" i="3" s="1" a="1"/>
  <c r="V172" i="3" s="1"/>
  <c r="C171" i="3"/>
  <c r="B171" i="3"/>
  <c r="C170" i="3"/>
  <c r="B170" i="3"/>
  <c r="V170" i="3" s="1" a="1"/>
  <c r="V170" i="3" s="1"/>
  <c r="C169" i="3"/>
  <c r="B169" i="3"/>
  <c r="V169" i="3" s="1" a="1"/>
  <c r="V169" i="3" s="1"/>
  <c r="C168" i="3"/>
  <c r="B168" i="3"/>
  <c r="V168" i="3" s="1" a="1"/>
  <c r="V168" i="3" s="1"/>
  <c r="C167" i="3"/>
  <c r="B167" i="3"/>
  <c r="C166" i="3"/>
  <c r="B166" i="3"/>
  <c r="V166" i="3" s="1" a="1"/>
  <c r="V166" i="3" s="1"/>
  <c r="C165" i="3"/>
  <c r="B165" i="3"/>
  <c r="V165" i="3" s="1" a="1"/>
  <c r="V165" i="3" s="1"/>
  <c r="C164" i="3"/>
  <c r="B164" i="3"/>
  <c r="V164" i="3" s="1" a="1"/>
  <c r="V164" i="3" s="1"/>
  <c r="C163" i="3"/>
  <c r="B163" i="3"/>
  <c r="C162" i="3"/>
  <c r="B162" i="3"/>
  <c r="V162" i="3" s="1" a="1"/>
  <c r="V162" i="3" s="1"/>
  <c r="C161" i="3"/>
  <c r="B161" i="3"/>
  <c r="V161" i="3" s="1" a="1"/>
  <c r="V161" i="3" s="1"/>
  <c r="C160" i="3"/>
  <c r="B160" i="3"/>
  <c r="V160" i="3" s="1" a="1"/>
  <c r="V160" i="3" s="1"/>
  <c r="C159" i="3"/>
  <c r="B159" i="3"/>
  <c r="C158" i="3"/>
  <c r="B158" i="3"/>
  <c r="V158" i="3" s="1" a="1"/>
  <c r="V158" i="3" s="1"/>
  <c r="C157" i="3"/>
  <c r="B157" i="3"/>
  <c r="V157" i="3" s="1" a="1"/>
  <c r="V157" i="3" s="1"/>
  <c r="C156" i="3"/>
  <c r="B156" i="3"/>
  <c r="V156" i="3" s="1" a="1"/>
  <c r="V156" i="3" s="1"/>
  <c r="C155" i="3"/>
  <c r="B155" i="3"/>
  <c r="C154" i="3"/>
  <c r="B154" i="3"/>
  <c r="V154" i="3" s="1" a="1"/>
  <c r="V154" i="3" s="1"/>
  <c r="C153" i="3"/>
  <c r="B153" i="3"/>
  <c r="V153" i="3" s="1" a="1"/>
  <c r="V153" i="3" s="1"/>
  <c r="C152" i="3"/>
  <c r="B152" i="3"/>
  <c r="V152" i="3" s="1" a="1"/>
  <c r="V152" i="3" s="1"/>
  <c r="C151" i="3"/>
  <c r="B151" i="3"/>
  <c r="C150" i="3"/>
  <c r="B150" i="3"/>
  <c r="V150" i="3" s="1" a="1"/>
  <c r="V150" i="3" s="1"/>
  <c r="C149" i="3"/>
  <c r="B149" i="3"/>
  <c r="V149" i="3" s="1" a="1"/>
  <c r="V149" i="3" s="1"/>
  <c r="C148" i="3"/>
  <c r="B148" i="3"/>
  <c r="V148" i="3" s="1" a="1"/>
  <c r="V148" i="3" s="1"/>
  <c r="C147" i="3"/>
  <c r="B147" i="3"/>
  <c r="C146" i="3"/>
  <c r="B146" i="3"/>
  <c r="V146" i="3" s="1" a="1"/>
  <c r="V146" i="3" s="1"/>
  <c r="C145" i="3"/>
  <c r="B145" i="3"/>
  <c r="V145" i="3" s="1" a="1"/>
  <c r="V145" i="3" s="1"/>
  <c r="C144" i="3"/>
  <c r="B144" i="3"/>
  <c r="V144" i="3" s="1" a="1"/>
  <c r="V144" i="3" s="1"/>
  <c r="C143" i="3"/>
  <c r="B143" i="3"/>
  <c r="C142" i="3"/>
  <c r="B142" i="3"/>
  <c r="V142" i="3" s="1" a="1"/>
  <c r="V142" i="3" s="1"/>
  <c r="C141" i="3"/>
  <c r="B141" i="3"/>
  <c r="V141" i="3" s="1" a="1"/>
  <c r="V141" i="3" s="1"/>
  <c r="C140" i="3"/>
  <c r="B140" i="3"/>
  <c r="V140" i="3" s="1" a="1"/>
  <c r="V140" i="3" s="1"/>
  <c r="C139" i="3"/>
  <c r="B139" i="3"/>
  <c r="C138" i="3"/>
  <c r="B138" i="3"/>
  <c r="V138" i="3" s="1" a="1"/>
  <c r="V138" i="3" s="1"/>
  <c r="C137" i="3"/>
  <c r="B137" i="3"/>
  <c r="V137" i="3" s="1" a="1"/>
  <c r="V137" i="3" s="1"/>
  <c r="C136" i="3"/>
  <c r="B136" i="3"/>
  <c r="V136" i="3" s="1" a="1"/>
  <c r="V136" i="3" s="1"/>
  <c r="C135" i="3"/>
  <c r="B135" i="3"/>
  <c r="C134" i="3"/>
  <c r="B134" i="3"/>
  <c r="V134" i="3" s="1" a="1"/>
  <c r="V134" i="3" s="1"/>
  <c r="C133" i="3"/>
  <c r="B133" i="3"/>
  <c r="V133" i="3" s="1" a="1"/>
  <c r="V133" i="3" s="1"/>
  <c r="C132" i="3"/>
  <c r="B132" i="3"/>
  <c r="V132" i="3" s="1" a="1"/>
  <c r="V132" i="3" s="1"/>
  <c r="C131" i="3"/>
  <c r="B131" i="3"/>
  <c r="C130" i="3"/>
  <c r="B130" i="3"/>
  <c r="V130" i="3" s="1" a="1"/>
  <c r="V130" i="3" s="1"/>
  <c r="C129" i="3"/>
  <c r="B129" i="3"/>
  <c r="V129" i="3" s="1" a="1"/>
  <c r="V129" i="3" s="1"/>
  <c r="C128" i="3"/>
  <c r="B128" i="3"/>
  <c r="V128" i="3" s="1" a="1"/>
  <c r="V128" i="3" s="1"/>
  <c r="C127" i="3"/>
  <c r="B127" i="3"/>
  <c r="C126" i="3"/>
  <c r="B126" i="3"/>
  <c r="V126" i="3" s="1" a="1"/>
  <c r="V126" i="3" s="1"/>
  <c r="C125" i="3"/>
  <c r="B125" i="3"/>
  <c r="V125" i="3" s="1" a="1"/>
  <c r="V125" i="3" s="1"/>
  <c r="C124" i="3"/>
  <c r="B124" i="3"/>
  <c r="V124" i="3" s="1" a="1"/>
  <c r="V124" i="3" s="1"/>
  <c r="C123" i="3"/>
  <c r="B123" i="3"/>
  <c r="C122" i="3"/>
  <c r="B122" i="3"/>
  <c r="V122" i="3" s="1" a="1"/>
  <c r="V122" i="3" s="1"/>
  <c r="C121" i="3"/>
  <c r="B121" i="3"/>
  <c r="V121" i="3" s="1" a="1"/>
  <c r="V121" i="3" s="1"/>
  <c r="C120" i="3"/>
  <c r="B120" i="3"/>
  <c r="V120" i="3" s="1" a="1"/>
  <c r="V120" i="3" s="1"/>
  <c r="C119" i="3"/>
  <c r="B119" i="3"/>
  <c r="C118" i="3"/>
  <c r="B118" i="3"/>
  <c r="V118" i="3" s="1" a="1"/>
  <c r="V118" i="3" s="1"/>
  <c r="C117" i="3"/>
  <c r="B117" i="3"/>
  <c r="V117" i="3" s="1" a="1"/>
  <c r="V117" i="3" s="1"/>
  <c r="C116" i="3"/>
  <c r="B116" i="3"/>
  <c r="V116" i="3" s="1" a="1"/>
  <c r="V116" i="3" s="1"/>
  <c r="C115" i="3"/>
  <c r="B115" i="3"/>
  <c r="C114" i="3"/>
  <c r="B114" i="3"/>
  <c r="V114" i="3" s="1" a="1"/>
  <c r="V114" i="3" s="1"/>
  <c r="C113" i="3"/>
  <c r="B113" i="3"/>
  <c r="V113" i="3" s="1" a="1"/>
  <c r="V113" i="3" s="1"/>
  <c r="C112" i="3"/>
  <c r="B112" i="3"/>
  <c r="V112" i="3" s="1" a="1"/>
  <c r="V112" i="3" s="1"/>
  <c r="C111" i="3"/>
  <c r="B111" i="3"/>
  <c r="C110" i="3"/>
  <c r="B110" i="3"/>
  <c r="V110" i="3" s="1" a="1"/>
  <c r="V110" i="3" s="1"/>
  <c r="C109" i="3"/>
  <c r="B109" i="3"/>
  <c r="V109" i="3" s="1" a="1"/>
  <c r="V109" i="3" s="1"/>
  <c r="C108" i="3"/>
  <c r="B108" i="3"/>
  <c r="V108" i="3" s="1" a="1"/>
  <c r="V108" i="3" s="1"/>
  <c r="C107" i="3"/>
  <c r="B107" i="3"/>
  <c r="C106" i="3"/>
  <c r="B106" i="3"/>
  <c r="V106" i="3" s="1" a="1"/>
  <c r="V106" i="3" s="1"/>
  <c r="C105" i="3"/>
  <c r="B105" i="3"/>
  <c r="V105" i="3" s="1" a="1"/>
  <c r="V105" i="3" s="1"/>
  <c r="C104" i="3"/>
  <c r="B104" i="3"/>
  <c r="V104" i="3" s="1" a="1"/>
  <c r="V104" i="3" s="1"/>
  <c r="C103" i="3"/>
  <c r="B103" i="3"/>
  <c r="C102" i="3"/>
  <c r="B102" i="3"/>
  <c r="V102" i="3" s="1" a="1"/>
  <c r="V102" i="3" s="1"/>
  <c r="C101" i="3"/>
  <c r="B101" i="3"/>
  <c r="V101" i="3" s="1" a="1"/>
  <c r="V101" i="3" s="1"/>
  <c r="C100" i="3"/>
  <c r="B100" i="3"/>
  <c r="V100" i="3" s="1" a="1"/>
  <c r="V100" i="3" s="1"/>
  <c r="C99" i="3"/>
  <c r="B99" i="3"/>
  <c r="C98" i="3"/>
  <c r="B98" i="3"/>
  <c r="V98" i="3" s="1" a="1"/>
  <c r="V98" i="3" s="1"/>
  <c r="C97" i="3"/>
  <c r="B97" i="3"/>
  <c r="V97" i="3" s="1" a="1"/>
  <c r="V97" i="3" s="1"/>
  <c r="C96" i="3"/>
  <c r="B96" i="3"/>
  <c r="V96" i="3" s="1" a="1"/>
  <c r="V96" i="3" s="1"/>
  <c r="C95" i="3"/>
  <c r="B95" i="3"/>
  <c r="C94" i="3"/>
  <c r="B94" i="3"/>
  <c r="V94" i="3" s="1" a="1"/>
  <c r="V94" i="3" s="1"/>
  <c r="C93" i="3"/>
  <c r="B93" i="3"/>
  <c r="V93" i="3" s="1" a="1"/>
  <c r="V93" i="3" s="1"/>
  <c r="C92" i="3"/>
  <c r="B92" i="3"/>
  <c r="V92" i="3" s="1" a="1"/>
  <c r="V92" i="3" s="1"/>
  <c r="C91" i="3"/>
  <c r="B91" i="3"/>
  <c r="C90" i="3"/>
  <c r="B90" i="3"/>
  <c r="V90" i="3" s="1" a="1"/>
  <c r="V90" i="3" s="1"/>
  <c r="C89" i="3"/>
  <c r="B89" i="3"/>
  <c r="V89" i="3" s="1" a="1"/>
  <c r="V89" i="3" s="1"/>
  <c r="C88" i="3"/>
  <c r="B88" i="3"/>
  <c r="V88" i="3" s="1" a="1"/>
  <c r="V88" i="3" s="1"/>
  <c r="C87" i="3"/>
  <c r="B87" i="3"/>
  <c r="C86" i="3"/>
  <c r="B86" i="3"/>
  <c r="V86" i="3" s="1" a="1"/>
  <c r="V86" i="3" s="1"/>
  <c r="C85" i="3"/>
  <c r="B85" i="3"/>
  <c r="V85" i="3" s="1" a="1"/>
  <c r="V85" i="3" s="1"/>
  <c r="C84" i="3"/>
  <c r="B84" i="3"/>
  <c r="V84" i="3" s="1" a="1"/>
  <c r="V84" i="3" s="1"/>
  <c r="C83" i="3"/>
  <c r="B83" i="3"/>
  <c r="C82" i="3"/>
  <c r="B82" i="3"/>
  <c r="V82" i="3" s="1" a="1"/>
  <c r="V82" i="3" s="1"/>
  <c r="C81" i="3"/>
  <c r="B81" i="3"/>
  <c r="V81" i="3" s="1" a="1"/>
  <c r="V81" i="3" s="1"/>
  <c r="C80" i="3"/>
  <c r="B80" i="3"/>
  <c r="V80" i="3" s="1" a="1"/>
  <c r="V80" i="3" s="1"/>
  <c r="C79" i="3"/>
  <c r="B79" i="3"/>
  <c r="C78" i="3"/>
  <c r="B78" i="3"/>
  <c r="V78" i="3" s="1" a="1"/>
  <c r="V78" i="3" s="1"/>
  <c r="C77" i="3"/>
  <c r="B77" i="3"/>
  <c r="V77" i="3" s="1" a="1"/>
  <c r="V77" i="3" s="1"/>
  <c r="C76" i="3"/>
  <c r="B76" i="3"/>
  <c r="V76" i="3" s="1" a="1"/>
  <c r="V76" i="3" s="1"/>
  <c r="C75" i="3"/>
  <c r="B75" i="3"/>
  <c r="C74" i="3"/>
  <c r="B74" i="3"/>
  <c r="V74" i="3" s="1" a="1"/>
  <c r="V74" i="3" s="1"/>
  <c r="C73" i="3"/>
  <c r="B73" i="3"/>
  <c r="V73" i="3" s="1" a="1"/>
  <c r="V73" i="3" s="1"/>
  <c r="C72" i="3"/>
  <c r="B72" i="3"/>
  <c r="V72" i="3" s="1" a="1"/>
  <c r="V72" i="3" s="1"/>
  <c r="C71" i="3"/>
  <c r="B71" i="3"/>
  <c r="C70" i="3"/>
  <c r="B70" i="3"/>
  <c r="V70" i="3" s="1" a="1"/>
  <c r="V70" i="3" s="1"/>
  <c r="C69" i="3"/>
  <c r="B69" i="3"/>
  <c r="V69" i="3" s="1" a="1"/>
  <c r="V69" i="3" s="1"/>
  <c r="C68" i="3"/>
  <c r="B68" i="3"/>
  <c r="V68" i="3" s="1" a="1"/>
  <c r="V68" i="3" s="1"/>
  <c r="C67" i="3"/>
  <c r="B67" i="3"/>
  <c r="C66" i="3"/>
  <c r="B66" i="3"/>
  <c r="V66" i="3" s="1" a="1"/>
  <c r="V66" i="3" s="1"/>
  <c r="C65" i="3"/>
  <c r="B65" i="3"/>
  <c r="V65" i="3" s="1" a="1"/>
  <c r="V65" i="3" s="1"/>
  <c r="C64" i="3"/>
  <c r="B64" i="3"/>
  <c r="V64" i="3" s="1" a="1"/>
  <c r="V64" i="3" s="1"/>
  <c r="C63" i="3"/>
  <c r="V63" i="3" s="1" a="1"/>
  <c r="V63" i="3" s="1"/>
  <c r="B63" i="3"/>
  <c r="C62" i="3"/>
  <c r="B62" i="3"/>
  <c r="V62" i="3" s="1" a="1"/>
  <c r="V62" i="3" s="1"/>
  <c r="C61" i="3"/>
  <c r="B61" i="3"/>
  <c r="V61" i="3" s="1" a="1"/>
  <c r="V61" i="3" s="1"/>
  <c r="C60" i="3"/>
  <c r="B60" i="3"/>
  <c r="V60" i="3" s="1" a="1"/>
  <c r="V60" i="3" s="1"/>
  <c r="C59" i="3"/>
  <c r="B59" i="3"/>
  <c r="C58" i="3"/>
  <c r="B58" i="3"/>
  <c r="V58" i="3" s="1" a="1"/>
  <c r="V58" i="3" s="1"/>
  <c r="C57" i="3"/>
  <c r="B57" i="3"/>
  <c r="V57" i="3" s="1" a="1"/>
  <c r="V57" i="3" s="1"/>
  <c r="C56" i="3"/>
  <c r="B56" i="3"/>
  <c r="V56" i="3" s="1" a="1"/>
  <c r="V56" i="3" s="1"/>
  <c r="C55" i="3"/>
  <c r="V55" i="3" s="1" a="1"/>
  <c r="V55" i="3" s="1"/>
  <c r="B55" i="3"/>
  <c r="C54" i="3"/>
  <c r="B54" i="3"/>
  <c r="V54" i="3" s="1" a="1"/>
  <c r="V54" i="3" s="1"/>
  <c r="C53" i="3"/>
  <c r="B53" i="3"/>
  <c r="V53" i="3" s="1" a="1"/>
  <c r="V53" i="3" s="1"/>
  <c r="C52" i="3"/>
  <c r="B52" i="3"/>
  <c r="V52" i="3" s="1" a="1"/>
  <c r="V52" i="3" s="1"/>
  <c r="C51" i="3"/>
  <c r="B51" i="3"/>
  <c r="C50" i="3"/>
  <c r="B50" i="3"/>
  <c r="V50" i="3" s="1" a="1"/>
  <c r="V50" i="3" s="1"/>
  <c r="C49" i="3"/>
  <c r="B49" i="3"/>
  <c r="V49" i="3" s="1" a="1"/>
  <c r="V49" i="3" s="1"/>
  <c r="C48" i="3"/>
  <c r="B48" i="3"/>
  <c r="V48" i="3" s="1" a="1"/>
  <c r="V48" i="3" s="1"/>
  <c r="C47" i="3"/>
  <c r="V47" i="3" s="1" a="1"/>
  <c r="V47" i="3" s="1"/>
  <c r="B47" i="3"/>
  <c r="C46" i="3"/>
  <c r="B46" i="3"/>
  <c r="V46" i="3" s="1" a="1"/>
  <c r="V46" i="3" s="1"/>
  <c r="C45" i="3"/>
  <c r="B45" i="3"/>
  <c r="V45" i="3" s="1" a="1"/>
  <c r="V45" i="3" s="1"/>
  <c r="C44" i="3"/>
  <c r="B44" i="3"/>
  <c r="V44" i="3" s="1" a="1"/>
  <c r="V44" i="3" s="1"/>
  <c r="C43" i="3"/>
  <c r="B43" i="3"/>
  <c r="C42" i="3"/>
  <c r="B42" i="3"/>
  <c r="V42" i="3" s="1" a="1"/>
  <c r="V42" i="3" s="1"/>
  <c r="C41" i="3"/>
  <c r="B41" i="3"/>
  <c r="V41" i="3" s="1" a="1"/>
  <c r="V41" i="3" s="1"/>
  <c r="C40" i="3"/>
  <c r="B40" i="3"/>
  <c r="V40" i="3" s="1" a="1"/>
  <c r="V40" i="3" s="1"/>
  <c r="C39" i="3"/>
  <c r="V39" i="3" s="1" a="1"/>
  <c r="V39" i="3" s="1"/>
  <c r="B39" i="3"/>
  <c r="C38" i="3"/>
  <c r="B38" i="3"/>
  <c r="V38" i="3" s="1" a="1"/>
  <c r="V38" i="3" s="1"/>
  <c r="C37" i="3"/>
  <c r="B37" i="3"/>
  <c r="V37" i="3" s="1" a="1"/>
  <c r="V37" i="3" s="1"/>
  <c r="C36" i="3"/>
  <c r="B36" i="3"/>
  <c r="V36" i="3" s="1" a="1"/>
  <c r="V36" i="3" s="1"/>
  <c r="C35" i="3"/>
  <c r="B35" i="3"/>
  <c r="C34" i="3"/>
  <c r="B34" i="3"/>
  <c r="V34" i="3" s="1" a="1"/>
  <c r="V34" i="3" s="1"/>
  <c r="C33" i="3"/>
  <c r="B33" i="3"/>
  <c r="V33" i="3" s="1" a="1"/>
  <c r="V33" i="3" s="1"/>
  <c r="C32" i="3"/>
  <c r="B32" i="3"/>
  <c r="V32" i="3" s="1" a="1"/>
  <c r="V32" i="3" s="1"/>
  <c r="C31" i="3"/>
  <c r="V31" i="3" s="1" a="1"/>
  <c r="V31" i="3" s="1"/>
  <c r="B31" i="3"/>
  <c r="C30" i="3"/>
  <c r="B30" i="3"/>
  <c r="V30" i="3" s="1" a="1"/>
  <c r="V30" i="3" s="1"/>
  <c r="C29" i="3"/>
  <c r="B29" i="3"/>
  <c r="V29" i="3" s="1" a="1"/>
  <c r="V29" i="3" s="1"/>
  <c r="C28" i="3"/>
  <c r="B28" i="3"/>
  <c r="V28" i="3" s="1" a="1"/>
  <c r="V28" i="3" s="1"/>
  <c r="C27" i="3"/>
  <c r="B27" i="3"/>
  <c r="C26" i="3"/>
  <c r="B26" i="3"/>
  <c r="V26" i="3" s="1" a="1"/>
  <c r="V26" i="3" s="1"/>
  <c r="C25" i="3"/>
  <c r="B25" i="3"/>
  <c r="V25" i="3" s="1" a="1"/>
  <c r="V25" i="3" s="1"/>
  <c r="C24" i="3"/>
  <c r="B24" i="3"/>
  <c r="V24" i="3" s="1" a="1"/>
  <c r="V24" i="3" s="1"/>
  <c r="C23" i="3"/>
  <c r="V23" i="3" s="1" a="1"/>
  <c r="V23" i="3" s="1"/>
  <c r="B23" i="3"/>
  <c r="C22" i="3"/>
  <c r="B22" i="3"/>
  <c r="V22" i="3" s="1" a="1"/>
  <c r="V22" i="3" s="1"/>
  <c r="C21" i="3"/>
  <c r="B21" i="3"/>
  <c r="V21" i="3" s="1" a="1"/>
  <c r="V21" i="3" s="1"/>
  <c r="C20" i="3"/>
  <c r="B20" i="3"/>
  <c r="V20" i="3" s="1" a="1"/>
  <c r="V20" i="3" s="1"/>
  <c r="C19" i="3"/>
  <c r="B19" i="3"/>
  <c r="C18" i="3"/>
  <c r="B18" i="3"/>
  <c r="V18" i="3" s="1" a="1"/>
  <c r="V18" i="3" s="1"/>
  <c r="C17" i="3"/>
  <c r="B17" i="3"/>
  <c r="V17" i="3" s="1" a="1"/>
  <c r="V17" i="3" s="1"/>
  <c r="C16" i="3"/>
  <c r="B16" i="3"/>
  <c r="V16" i="3" s="1" a="1"/>
  <c r="V16" i="3" s="1"/>
  <c r="C15" i="3"/>
  <c r="B15" i="3"/>
  <c r="C14" i="3"/>
  <c r="B14" i="3"/>
  <c r="V14" i="3" s="1" a="1"/>
  <c r="V14" i="3" s="1"/>
  <c r="C13" i="3"/>
  <c r="B13" i="3"/>
  <c r="V13" i="3" s="1" a="1"/>
  <c r="V13" i="3" s="1"/>
  <c r="C12" i="3"/>
  <c r="B12" i="3"/>
  <c r="V12" i="3" s="1" a="1"/>
  <c r="V12" i="3" s="1"/>
  <c r="C11" i="3"/>
  <c r="V11" i="3" s="1" a="1"/>
  <c r="V11" i="3" s="1"/>
  <c r="B11" i="3"/>
  <c r="C10" i="3"/>
  <c r="B10" i="3"/>
  <c r="V10" i="3" s="1" a="1"/>
  <c r="V10" i="3" s="1"/>
  <c r="C9" i="3"/>
  <c r="B9" i="3"/>
  <c r="V9" i="3" s="1" a="1"/>
  <c r="V9" i="3" s="1"/>
  <c r="C8" i="3"/>
  <c r="B8" i="3"/>
  <c r="V8" i="3" s="1" a="1"/>
  <c r="V8" i="3" s="1"/>
  <c r="C7" i="3"/>
  <c r="V7" i="3" s="1" a="1"/>
  <c r="V7" i="3" s="1"/>
  <c r="W7" i="3" s="1"/>
  <c r="B7" i="3"/>
  <c r="V354" i="3" l="1" a="1"/>
  <c r="V354" i="3" s="1"/>
  <c r="V358" i="3" a="1"/>
  <c r="V358" i="3" s="1"/>
  <c r="V362" i="3" a="1"/>
  <c r="V362" i="3" s="1"/>
  <c r="V366" i="3" a="1"/>
  <c r="V366" i="3" s="1"/>
  <c r="V370" i="3" a="1"/>
  <c r="V370" i="3" s="1"/>
  <c r="V71" i="3" a="1"/>
  <c r="V71" i="3" s="1"/>
  <c r="V79" i="3" a="1"/>
  <c r="V79" i="3" s="1"/>
  <c r="V87" i="3" a="1"/>
  <c r="V87" i="3" s="1"/>
  <c r="V95" i="3" a="1"/>
  <c r="V95" i="3" s="1"/>
  <c r="V123" i="3" a="1"/>
  <c r="V123" i="3" s="1"/>
  <c r="V131" i="3" a="1"/>
  <c r="V131" i="3" s="1"/>
  <c r="V135" i="3" a="1"/>
  <c r="V135" i="3" s="1"/>
  <c r="V139" i="3" a="1"/>
  <c r="V139" i="3" s="1"/>
  <c r="V143" i="3" a="1"/>
  <c r="V143" i="3" s="1"/>
  <c r="V147" i="3" a="1"/>
  <c r="V147" i="3" s="1"/>
  <c r="V151" i="3" a="1"/>
  <c r="V151" i="3" s="1"/>
  <c r="V155" i="3" a="1"/>
  <c r="V155" i="3" s="1"/>
  <c r="V159" i="3" a="1"/>
  <c r="V159" i="3" s="1"/>
  <c r="V163" i="3" a="1"/>
  <c r="V163" i="3" s="1"/>
  <c r="V167" i="3" a="1"/>
  <c r="V167" i="3" s="1"/>
  <c r="V171" i="3" a="1"/>
  <c r="V171" i="3" s="1"/>
  <c r="V175" i="3" a="1"/>
  <c r="V175" i="3" s="1"/>
  <c r="V179" i="3" a="1"/>
  <c r="V179" i="3" s="1"/>
  <c r="V187" i="3" a="1"/>
  <c r="V187" i="3" s="1"/>
  <c r="V231" i="3" a="1"/>
  <c r="V231" i="3" s="1"/>
  <c r="V235" i="3" a="1"/>
  <c r="V235" i="3" s="1"/>
  <c r="V239" i="3" a="1"/>
  <c r="V239" i="3" s="1"/>
  <c r="V243" i="3" a="1"/>
  <c r="V243" i="3" s="1"/>
  <c r="V247" i="3" a="1"/>
  <c r="V247" i="3" s="1"/>
  <c r="V251" i="3" a="1"/>
  <c r="V251" i="3" s="1"/>
  <c r="V255" i="3" a="1"/>
  <c r="V255" i="3" s="1"/>
  <c r="V263" i="3" a="1"/>
  <c r="V263" i="3" s="1"/>
  <c r="V275" i="3" a="1"/>
  <c r="V275" i="3" s="1"/>
  <c r="V283" i="3" a="1"/>
  <c r="V283" i="3" s="1"/>
  <c r="V291" i="3" a="1"/>
  <c r="V291" i="3" s="1"/>
  <c r="V299" i="3" a="1"/>
  <c r="V299" i="3" s="1"/>
  <c r="V307" i="3" a="1"/>
  <c r="V307" i="3" s="1"/>
  <c r="V311" i="3" a="1"/>
  <c r="V311" i="3" s="1"/>
  <c r="V315" i="3" a="1"/>
  <c r="V315" i="3" s="1"/>
  <c r="V319" i="3" a="1"/>
  <c r="V319" i="3" s="1"/>
  <c r="V323" i="3" a="1"/>
  <c r="V323" i="3" s="1"/>
  <c r="V327" i="3" a="1"/>
  <c r="V327" i="3" s="1"/>
  <c r="V331" i="3" a="1"/>
  <c r="V331" i="3" s="1"/>
  <c r="V351" i="3" a="1"/>
  <c r="V351" i="3" s="1"/>
  <c r="V359" i="3" a="1"/>
  <c r="V359" i="3" s="1"/>
  <c r="V363" i="3" a="1"/>
  <c r="V363" i="3" s="1"/>
  <c r="V371" i="3" a="1"/>
  <c r="V371" i="3" s="1"/>
  <c r="V339" i="3" a="1"/>
  <c r="V339" i="3" s="1"/>
  <c r="V317" i="3" a="1"/>
  <c r="V317" i="3" s="1"/>
  <c r="V321" i="3" a="1"/>
  <c r="V321" i="3" s="1"/>
  <c r="V325" i="3" a="1"/>
  <c r="V325" i="3" s="1"/>
  <c r="V329" i="3" a="1"/>
  <c r="V329" i="3" s="1"/>
  <c r="V333" i="3" a="1"/>
  <c r="V333" i="3" s="1"/>
  <c r="V341" i="3" a="1"/>
  <c r="V341" i="3" s="1"/>
  <c r="V357" i="3" a="1"/>
  <c r="V357" i="3" s="1"/>
  <c r="V361" i="3" a="1"/>
  <c r="V361" i="3" s="1"/>
  <c r="V15" i="3" a="1"/>
  <c r="V15" i="3" s="1"/>
  <c r="V19" i="3" a="1"/>
  <c r="V19" i="3" s="1"/>
  <c r="V27" i="3" a="1"/>
  <c r="V27" i="3" s="1"/>
  <c r="V35" i="3" a="1"/>
  <c r="V35" i="3" s="1"/>
  <c r="V43" i="3" a="1"/>
  <c r="V43" i="3" s="1"/>
  <c r="V51" i="3" a="1"/>
  <c r="V51" i="3" s="1"/>
  <c r="V59" i="3" a="1"/>
  <c r="V59" i="3" s="1"/>
  <c r="V67" i="3" a="1"/>
  <c r="V67" i="3" s="1"/>
  <c r="V75" i="3" a="1"/>
  <c r="V75" i="3" s="1"/>
  <c r="V83" i="3" a="1"/>
  <c r="V83" i="3" s="1"/>
  <c r="V91" i="3" a="1"/>
  <c r="V91" i="3" s="1"/>
  <c r="V99" i="3" a="1"/>
  <c r="V99" i="3" s="1"/>
  <c r="V103" i="3" a="1"/>
  <c r="V103" i="3" s="1"/>
  <c r="V107" i="3" a="1"/>
  <c r="V107" i="3" s="1"/>
  <c r="V111" i="3" a="1"/>
  <c r="V111" i="3" s="1"/>
  <c r="V115" i="3" a="1"/>
  <c r="V115" i="3" s="1"/>
  <c r="V119" i="3" a="1"/>
  <c r="V119" i="3" s="1"/>
  <c r="V127" i="3" a="1"/>
  <c r="V127" i="3" s="1"/>
  <c r="V183" i="3" a="1"/>
  <c r="V183" i="3" s="1"/>
  <c r="V191" i="3" a="1"/>
  <c r="V191" i="3" s="1"/>
  <c r="V195" i="3" a="1"/>
  <c r="V195" i="3" s="1"/>
  <c r="V199" i="3" a="1"/>
  <c r="V199" i="3" s="1"/>
  <c r="V203" i="3" a="1"/>
  <c r="V203" i="3" s="1"/>
  <c r="V207" i="3" a="1"/>
  <c r="V207" i="3" s="1"/>
  <c r="V211" i="3" a="1"/>
  <c r="V211" i="3" s="1"/>
  <c r="V215" i="3" a="1"/>
  <c r="V215" i="3" s="1"/>
  <c r="V219" i="3" a="1"/>
  <c r="V219" i="3" s="1"/>
  <c r="V223" i="3" a="1"/>
  <c r="V223" i="3" s="1"/>
  <c r="V227" i="3" a="1"/>
  <c r="V227" i="3" s="1"/>
  <c r="V259" i="3" a="1"/>
  <c r="V259" i="3" s="1"/>
  <c r="V267" i="3" a="1"/>
  <c r="V267" i="3" s="1"/>
  <c r="V271" i="3" a="1"/>
  <c r="V271" i="3" s="1"/>
  <c r="V279" i="3" a="1"/>
  <c r="V279" i="3" s="1"/>
  <c r="V287" i="3" a="1"/>
  <c r="V287" i="3" s="1"/>
  <c r="V295" i="3" a="1"/>
  <c r="V295" i="3" s="1"/>
  <c r="V303" i="3" a="1"/>
  <c r="V303" i="3" s="1"/>
  <c r="V335" i="3" a="1"/>
  <c r="V335" i="3" s="1"/>
  <c r="V343" i="3" a="1"/>
  <c r="V343" i="3" s="1"/>
  <c r="V347" i="3" a="1"/>
  <c r="V347" i="3" s="1"/>
  <c r="V355" i="3" a="1"/>
  <c r="V355" i="3" s="1"/>
  <c r="V367" i="3" a="1"/>
  <c r="V367" i="3" s="1"/>
  <c r="X7" i="3"/>
  <c r="AT371" i="3" l="1"/>
  <c r="AT370" i="3"/>
  <c r="AT369" i="3"/>
  <c r="AT368" i="3"/>
  <c r="AT367" i="3"/>
  <c r="AT366" i="3"/>
  <c r="AT365" i="3"/>
  <c r="AT364" i="3"/>
  <c r="AT363" i="3"/>
  <c r="AT362" i="3"/>
  <c r="AT361" i="3"/>
  <c r="AT360" i="3"/>
  <c r="AT359" i="3"/>
  <c r="AT358" i="3"/>
  <c r="AT357" i="3"/>
  <c r="AT356" i="3"/>
  <c r="AT355" i="3"/>
  <c r="AT354" i="3"/>
  <c r="AT353" i="3"/>
  <c r="AT352" i="3"/>
  <c r="AT351" i="3"/>
  <c r="AT350" i="3"/>
  <c r="AT349" i="3"/>
  <c r="AT348" i="3"/>
  <c r="AT347" i="3"/>
  <c r="AT346" i="3"/>
  <c r="AT345" i="3"/>
  <c r="AT344" i="3"/>
  <c r="AT343" i="3"/>
  <c r="AT342" i="3"/>
  <c r="AT341" i="3"/>
  <c r="AT340" i="3"/>
  <c r="AT339" i="3"/>
  <c r="AT338" i="3"/>
  <c r="AT337" i="3"/>
  <c r="AT336" i="3"/>
  <c r="AT335" i="3"/>
  <c r="AT334" i="3"/>
  <c r="AT333" i="3"/>
  <c r="AT332" i="3"/>
  <c r="AT331" i="3"/>
  <c r="AT330" i="3"/>
  <c r="AT329" i="3"/>
  <c r="AT328" i="3"/>
  <c r="AT327" i="3"/>
  <c r="AT326" i="3"/>
  <c r="AT325" i="3"/>
  <c r="AT324" i="3"/>
  <c r="AT323" i="3"/>
  <c r="AT322" i="3"/>
  <c r="AT321" i="3"/>
  <c r="AT320" i="3"/>
  <c r="AT319" i="3"/>
  <c r="AT318" i="3"/>
  <c r="AT317" i="3"/>
  <c r="AT316" i="3"/>
  <c r="AT315" i="3"/>
  <c r="AT314" i="3"/>
  <c r="AT313" i="3"/>
  <c r="AT312" i="3"/>
  <c r="AT311" i="3"/>
  <c r="AT310" i="3"/>
  <c r="AT309" i="3"/>
  <c r="AT308" i="3"/>
  <c r="AT307" i="3"/>
  <c r="AT306" i="3"/>
  <c r="AT305" i="3"/>
  <c r="AT304" i="3"/>
  <c r="AT303" i="3"/>
  <c r="AT302" i="3"/>
  <c r="AT301" i="3"/>
  <c r="AT300" i="3"/>
  <c r="AT299" i="3"/>
  <c r="AT298" i="3"/>
  <c r="AT297" i="3"/>
  <c r="AT296" i="3"/>
  <c r="AT295" i="3"/>
  <c r="AT294" i="3"/>
  <c r="AT293" i="3"/>
  <c r="AT292" i="3"/>
  <c r="AT291" i="3"/>
  <c r="AT290" i="3"/>
  <c r="AT289" i="3"/>
  <c r="AT288" i="3"/>
  <c r="AT287" i="3"/>
  <c r="AT286" i="3"/>
  <c r="AT285" i="3"/>
  <c r="AT284" i="3"/>
  <c r="AT283" i="3"/>
  <c r="AT282" i="3"/>
  <c r="AT281" i="3"/>
  <c r="AT280" i="3"/>
  <c r="AT279" i="3"/>
  <c r="AT278" i="3"/>
  <c r="AT277" i="3"/>
  <c r="AT276" i="3"/>
  <c r="AT275" i="3"/>
  <c r="AT274" i="3"/>
  <c r="AT273" i="3"/>
  <c r="AT272" i="3"/>
  <c r="AT271" i="3"/>
  <c r="AT270" i="3"/>
  <c r="AT269" i="3"/>
  <c r="AT268" i="3"/>
  <c r="AT267" i="3"/>
  <c r="AT266" i="3"/>
  <c r="AT265" i="3"/>
  <c r="AT264" i="3"/>
  <c r="AT263" i="3"/>
  <c r="AT262" i="3"/>
  <c r="AT261" i="3"/>
  <c r="AT260" i="3"/>
  <c r="AT259" i="3"/>
  <c r="AT258" i="3"/>
  <c r="AT257" i="3"/>
  <c r="AT256" i="3"/>
  <c r="AT255" i="3"/>
  <c r="AT254" i="3"/>
  <c r="AT253" i="3"/>
  <c r="AT252" i="3"/>
  <c r="AT251" i="3"/>
  <c r="AT250" i="3"/>
  <c r="AT249" i="3"/>
  <c r="AT248" i="3"/>
  <c r="AT247" i="3"/>
  <c r="AT246" i="3"/>
  <c r="AT245" i="3"/>
  <c r="AT244" i="3"/>
  <c r="AT243" i="3"/>
  <c r="AT242" i="3"/>
  <c r="AT241" i="3"/>
  <c r="AT240" i="3"/>
  <c r="AT239" i="3"/>
  <c r="AT238" i="3"/>
  <c r="AT237" i="3"/>
  <c r="AT236" i="3"/>
  <c r="AT235" i="3"/>
  <c r="AT234" i="3"/>
  <c r="AT233" i="3"/>
  <c r="AT232" i="3"/>
  <c r="AT231" i="3"/>
  <c r="AT230" i="3"/>
  <c r="AT229" i="3"/>
  <c r="AT228" i="3"/>
  <c r="AT227" i="3"/>
  <c r="AT226" i="3"/>
  <c r="AT225" i="3"/>
  <c r="AT224" i="3"/>
  <c r="AT223" i="3"/>
  <c r="AT222" i="3"/>
  <c r="AT221" i="3"/>
  <c r="AT220" i="3"/>
  <c r="AT219" i="3"/>
  <c r="AT218" i="3"/>
  <c r="AT217" i="3"/>
  <c r="AT216" i="3"/>
  <c r="AT215" i="3"/>
  <c r="AT214" i="3"/>
  <c r="AT213" i="3"/>
  <c r="AT212" i="3"/>
  <c r="AT211" i="3"/>
  <c r="AT210" i="3"/>
  <c r="AT209" i="3"/>
  <c r="AT208" i="3"/>
  <c r="AT207" i="3"/>
  <c r="AT206" i="3"/>
  <c r="AT205" i="3"/>
  <c r="AT204" i="3"/>
  <c r="AT203" i="3"/>
  <c r="AT202" i="3"/>
  <c r="AT201" i="3"/>
  <c r="AT200" i="3"/>
  <c r="AT199" i="3"/>
  <c r="AT198" i="3"/>
  <c r="AT197" i="3"/>
  <c r="AT196" i="3"/>
  <c r="AT195" i="3"/>
  <c r="AT194" i="3"/>
  <c r="AT193" i="3"/>
  <c r="AT192" i="3"/>
  <c r="AT191" i="3"/>
  <c r="AT190" i="3"/>
  <c r="AT189" i="3"/>
  <c r="AT188" i="3"/>
  <c r="AT187" i="3"/>
  <c r="AT186" i="3"/>
  <c r="AT185" i="3"/>
  <c r="AT184" i="3"/>
  <c r="AT183" i="3"/>
  <c r="AT182" i="3"/>
  <c r="AT181" i="3"/>
  <c r="AT180" i="3"/>
  <c r="AT179" i="3"/>
  <c r="AT178" i="3"/>
  <c r="AT177" i="3"/>
  <c r="AT176" i="3"/>
  <c r="AT175" i="3"/>
  <c r="AT174" i="3"/>
  <c r="AT173" i="3"/>
  <c r="AT172" i="3"/>
  <c r="AT171" i="3"/>
  <c r="AT170" i="3"/>
  <c r="AT169" i="3"/>
  <c r="AT168" i="3"/>
  <c r="AT167" i="3"/>
  <c r="AT166" i="3"/>
  <c r="AT165" i="3"/>
  <c r="AT164" i="3"/>
  <c r="AT163" i="3"/>
  <c r="AT162" i="3"/>
  <c r="AT161" i="3"/>
  <c r="AT160" i="3"/>
  <c r="AT159" i="3"/>
  <c r="AT158" i="3"/>
  <c r="AT157" i="3"/>
  <c r="AT156" i="3"/>
  <c r="AT155" i="3"/>
  <c r="AT154" i="3"/>
  <c r="AT153" i="3"/>
  <c r="AT152" i="3"/>
  <c r="AT151" i="3"/>
  <c r="AT150" i="3"/>
  <c r="AT149" i="3"/>
  <c r="AT148" i="3"/>
  <c r="AT147" i="3"/>
  <c r="AT146" i="3"/>
  <c r="AT145" i="3"/>
  <c r="AT144" i="3"/>
  <c r="AT143" i="3"/>
  <c r="AT142" i="3"/>
  <c r="AT141" i="3"/>
  <c r="AT140" i="3"/>
  <c r="AT139" i="3"/>
  <c r="AT138" i="3"/>
  <c r="AT137" i="3"/>
  <c r="AT136" i="3"/>
  <c r="AT135" i="3"/>
  <c r="AT134" i="3"/>
  <c r="AT133" i="3"/>
  <c r="AT132" i="3"/>
  <c r="AT131" i="3"/>
  <c r="AT130" i="3"/>
  <c r="AT129" i="3"/>
  <c r="AT128" i="3"/>
  <c r="AT127" i="3"/>
  <c r="AT126" i="3"/>
  <c r="AT125" i="3"/>
  <c r="AT124" i="3"/>
  <c r="AT123" i="3"/>
  <c r="AT122" i="3"/>
  <c r="AT121" i="3"/>
  <c r="AT120" i="3"/>
  <c r="AT119" i="3"/>
  <c r="AT118" i="3"/>
  <c r="AT117" i="3"/>
  <c r="AT116" i="3"/>
  <c r="AT115" i="3"/>
  <c r="AT114" i="3"/>
  <c r="AT113" i="3"/>
  <c r="AT112" i="3"/>
  <c r="AT111" i="3"/>
  <c r="AT110" i="3"/>
  <c r="AT109" i="3"/>
  <c r="AT108" i="3"/>
  <c r="AT107" i="3"/>
  <c r="AT106" i="3"/>
  <c r="AT105" i="3"/>
  <c r="AT104" i="3"/>
  <c r="AT103" i="3"/>
  <c r="AT102" i="3"/>
  <c r="AT101" i="3"/>
  <c r="AT100" i="3"/>
  <c r="AT99" i="3"/>
  <c r="AT98" i="3"/>
  <c r="AT97" i="3"/>
  <c r="AT96" i="3"/>
  <c r="AT95" i="3"/>
  <c r="AT94" i="3"/>
  <c r="AT93" i="3"/>
  <c r="AT92" i="3"/>
  <c r="AT91" i="3"/>
  <c r="AT90" i="3"/>
  <c r="AT89" i="3"/>
  <c r="AT88" i="3"/>
  <c r="AT87" i="3"/>
  <c r="AT86" i="3"/>
  <c r="AT85" i="3"/>
  <c r="AT84" i="3"/>
  <c r="AT83" i="3"/>
  <c r="AT82" i="3"/>
  <c r="AT81" i="3"/>
  <c r="AT80" i="3"/>
  <c r="AT79" i="3"/>
  <c r="AT78" i="3"/>
  <c r="AT77" i="3"/>
  <c r="AT76" i="3"/>
  <c r="AT75" i="3"/>
  <c r="AT74" i="3"/>
  <c r="AT73" i="3"/>
  <c r="AT72" i="3"/>
  <c r="AT71" i="3"/>
  <c r="AT70" i="3"/>
  <c r="AT69" i="3"/>
  <c r="AT68" i="3"/>
  <c r="AT67" i="3"/>
  <c r="AT66" i="3"/>
  <c r="AT65" i="3"/>
  <c r="AT64" i="3"/>
  <c r="AT63" i="3"/>
  <c r="AT62" i="3"/>
  <c r="AT61" i="3"/>
  <c r="AT60" i="3"/>
  <c r="AT59" i="3"/>
  <c r="AT58" i="3"/>
  <c r="AT57" i="3"/>
  <c r="AT56" i="3"/>
  <c r="AT55" i="3"/>
  <c r="AT54" i="3"/>
  <c r="AT53" i="3"/>
  <c r="AT52" i="3"/>
  <c r="AT51" i="3"/>
  <c r="AT50" i="3"/>
  <c r="AT49" i="3"/>
  <c r="AT48" i="3"/>
  <c r="AT47" i="3"/>
  <c r="AT46" i="3"/>
  <c r="AT45" i="3"/>
  <c r="AT44" i="3"/>
  <c r="AT43" i="3"/>
  <c r="AT42" i="3"/>
  <c r="AT41" i="3"/>
  <c r="AT40" i="3"/>
  <c r="AT39" i="3"/>
  <c r="AT38" i="3"/>
  <c r="AT37" i="3"/>
  <c r="AT36" i="3"/>
  <c r="AT35" i="3"/>
  <c r="AT34" i="3"/>
  <c r="AT33" i="3"/>
  <c r="AT32" i="3"/>
  <c r="AT31" i="3"/>
  <c r="AT30" i="3"/>
  <c r="AT29" i="3"/>
  <c r="AT28" i="3"/>
  <c r="AT27" i="3"/>
  <c r="AT26" i="3"/>
  <c r="AT25" i="3"/>
  <c r="AT24" i="3"/>
  <c r="AT23" i="3"/>
  <c r="AT22" i="3"/>
  <c r="AT21" i="3"/>
  <c r="AT20" i="3"/>
  <c r="AT19" i="3"/>
  <c r="AT18" i="3"/>
  <c r="AT17" i="3"/>
  <c r="AT16" i="3"/>
  <c r="AT15" i="3"/>
  <c r="AT14" i="3"/>
  <c r="AT13" i="3"/>
  <c r="AT12" i="3"/>
  <c r="AT11" i="3"/>
  <c r="AT10" i="3"/>
  <c r="AT9" i="3"/>
  <c r="AT8" i="3"/>
  <c r="AT7" i="3"/>
  <c r="AG7" i="3" l="1"/>
  <c r="AJ7" i="3" l="1"/>
  <c r="AL7" i="3"/>
  <c r="Q9" i="1" l="1"/>
  <c r="AR8" i="3" l="1"/>
  <c r="AQ13" i="3"/>
  <c r="AS14" i="3"/>
  <c r="AP16" i="3"/>
  <c r="AR20" i="3"/>
  <c r="AQ21" i="3"/>
  <c r="AS22" i="3"/>
  <c r="AP23" i="3"/>
  <c r="AS24" i="3"/>
  <c r="AP25" i="3"/>
  <c r="AS27" i="3"/>
  <c r="AS28" i="3"/>
  <c r="AQ29" i="3"/>
  <c r="AS31" i="3"/>
  <c r="AP32" i="3"/>
  <c r="AQ33" i="3"/>
  <c r="AS35" i="3"/>
  <c r="AP36" i="3"/>
  <c r="AP37" i="3"/>
  <c r="AP38" i="3"/>
  <c r="AQ39" i="3"/>
  <c r="AR40" i="3"/>
  <c r="AP41" i="3"/>
  <c r="AR43" i="3"/>
  <c r="AR44" i="3"/>
  <c r="AP45" i="3"/>
  <c r="AS46" i="3"/>
  <c r="AS48" i="3"/>
  <c r="AP49" i="3"/>
  <c r="AP51" i="3"/>
  <c r="AR52" i="3"/>
  <c r="AQ53" i="3"/>
  <c r="AP54" i="3"/>
  <c r="AP56" i="3"/>
  <c r="AP57" i="3"/>
  <c r="AS59" i="3"/>
  <c r="AP61" i="3"/>
  <c r="AS62" i="3"/>
  <c r="AS63" i="3"/>
  <c r="AP64" i="3"/>
  <c r="AP65" i="3"/>
  <c r="AS67" i="3"/>
  <c r="AP69" i="3"/>
  <c r="AP72" i="3"/>
  <c r="AR75" i="3"/>
  <c r="AR77" i="3"/>
  <c r="AS78" i="3"/>
  <c r="AP80" i="3"/>
  <c r="AS81" i="3"/>
  <c r="AQ85" i="3"/>
  <c r="AQ87" i="3"/>
  <c r="AP89" i="3"/>
  <c r="AS91" i="3"/>
  <c r="AS92" i="3"/>
  <c r="AP93" i="3"/>
  <c r="AS95" i="3"/>
  <c r="AP96" i="3"/>
  <c r="AR97" i="3"/>
  <c r="AS99" i="3"/>
  <c r="AS101" i="3"/>
  <c r="AQ103" i="3"/>
  <c r="AP105" i="3"/>
  <c r="AR107" i="3"/>
  <c r="AP108" i="3"/>
  <c r="AR109" i="3"/>
  <c r="AP110" i="3"/>
  <c r="AP113" i="3"/>
  <c r="AP115" i="3"/>
  <c r="AP116" i="3"/>
  <c r="AP117" i="3"/>
  <c r="AP118" i="3"/>
  <c r="AR119" i="3"/>
  <c r="AP120" i="3"/>
  <c r="AS122" i="3"/>
  <c r="AP123" i="3"/>
  <c r="AP125" i="3"/>
  <c r="AS126" i="3"/>
  <c r="AS127" i="3"/>
  <c r="AP129" i="3"/>
  <c r="AR130" i="3"/>
  <c r="AS131" i="3"/>
  <c r="AS132" i="3"/>
  <c r="AR133" i="3"/>
  <c r="AS134" i="3"/>
  <c r="AQ135" i="3"/>
  <c r="AP136" i="3"/>
  <c r="AR137" i="3"/>
  <c r="AS138" i="3"/>
  <c r="AQ139" i="3"/>
  <c r="AQ140" i="3"/>
  <c r="AQ141" i="3"/>
  <c r="AS143" i="3"/>
  <c r="AS145" i="3"/>
  <c r="AS147" i="3"/>
  <c r="AP149" i="3"/>
  <c r="AP150" i="3"/>
  <c r="AP153" i="3"/>
  <c r="AP155" i="3"/>
  <c r="AP157" i="3"/>
  <c r="AQ158" i="3"/>
  <c r="AP161" i="3"/>
  <c r="AS163" i="3"/>
  <c r="AP164" i="3"/>
  <c r="AS165" i="3"/>
  <c r="AR168" i="3"/>
  <c r="AQ169" i="3"/>
  <c r="AP171" i="3"/>
  <c r="AR173" i="3"/>
  <c r="AR174" i="3"/>
  <c r="AS175" i="3"/>
  <c r="AS176" i="3"/>
  <c r="AP179" i="3"/>
  <c r="AQ181" i="3"/>
  <c r="AS183" i="3"/>
  <c r="AP184" i="3"/>
  <c r="AQ186" i="3"/>
  <c r="AP187" i="3"/>
  <c r="AP188" i="3"/>
  <c r="AQ189" i="3"/>
  <c r="AR192" i="3"/>
  <c r="AQ197" i="3"/>
  <c r="AR198" i="3"/>
  <c r="AP199" i="3"/>
  <c r="AQ200" i="3"/>
  <c r="AR201" i="3"/>
  <c r="AP203" i="3"/>
  <c r="AQ204" i="3"/>
  <c r="AQ205" i="3"/>
  <c r="AS208" i="3"/>
  <c r="AP209" i="3"/>
  <c r="AR210" i="3"/>
  <c r="AQ211" i="3"/>
  <c r="AP213" i="3"/>
  <c r="AP215" i="3"/>
  <c r="AR216" i="3"/>
  <c r="AS217" i="3"/>
  <c r="AS218" i="3"/>
  <c r="AP219" i="3"/>
  <c r="AP220" i="3"/>
  <c r="AP221" i="3"/>
  <c r="AS222" i="3"/>
  <c r="AQ224" i="3"/>
  <c r="AP225" i="3"/>
  <c r="AR226" i="3"/>
  <c r="AS227" i="3"/>
  <c r="AS228" i="3"/>
  <c r="AQ229" i="3"/>
  <c r="AS230" i="3"/>
  <c r="AR232" i="3"/>
  <c r="AS234" i="3"/>
  <c r="AP235" i="3"/>
  <c r="AQ236" i="3"/>
  <c r="AP237" i="3"/>
  <c r="AR238" i="3"/>
  <c r="AQ240" i="3"/>
  <c r="AP242" i="3"/>
  <c r="AR243" i="3"/>
  <c r="AP245" i="3"/>
  <c r="AS248" i="3"/>
  <c r="AP249" i="3"/>
  <c r="AP250" i="3"/>
  <c r="AP251" i="3"/>
  <c r="AP253" i="3"/>
  <c r="AS256" i="3"/>
  <c r="AP257" i="3"/>
  <c r="AS258" i="3"/>
  <c r="AP259" i="3"/>
  <c r="AR260" i="3"/>
  <c r="AP261" i="3"/>
  <c r="AS263" i="3"/>
  <c r="AR264" i="3"/>
  <c r="AR266" i="3"/>
  <c r="AS267" i="3"/>
  <c r="AQ269" i="3"/>
  <c r="AR270" i="3"/>
  <c r="AP271" i="3"/>
  <c r="AP272" i="3"/>
  <c r="AR273" i="3"/>
  <c r="AS274" i="3"/>
  <c r="AS275" i="3"/>
  <c r="AP277" i="3"/>
  <c r="AS280" i="3"/>
  <c r="AP281" i="3"/>
  <c r="AR282" i="3"/>
  <c r="AP283" i="3"/>
  <c r="AR284" i="3"/>
  <c r="AR285" i="3"/>
  <c r="AR286" i="3"/>
  <c r="AP287" i="3"/>
  <c r="AQ288" i="3"/>
  <c r="AS289" i="3"/>
  <c r="AR290" i="3"/>
  <c r="AR291" i="3"/>
  <c r="AS293" i="3"/>
  <c r="AP295" i="3"/>
  <c r="AQ296" i="3"/>
  <c r="AQ298" i="3"/>
  <c r="AR299" i="3"/>
  <c r="AR301" i="3"/>
  <c r="AP303" i="3"/>
  <c r="AS304" i="3"/>
  <c r="AQ305" i="3"/>
  <c r="AQ306" i="3"/>
  <c r="AP307" i="3"/>
  <c r="AP308" i="3"/>
  <c r="AP309" i="3"/>
  <c r="AR310" i="3"/>
  <c r="AS312" i="3"/>
  <c r="AP314" i="3"/>
  <c r="AP315" i="3"/>
  <c r="AP317" i="3"/>
  <c r="AR318" i="3"/>
  <c r="AP319" i="3"/>
  <c r="AS320" i="3"/>
  <c r="AQ322" i="3"/>
  <c r="AR323" i="3"/>
  <c r="AP325" i="3"/>
  <c r="AS326" i="3"/>
  <c r="AP327" i="3"/>
  <c r="AQ328" i="3"/>
  <c r="AP330" i="3"/>
  <c r="AS331" i="3"/>
  <c r="AP333" i="3"/>
  <c r="AP335" i="3"/>
  <c r="AR336" i="3"/>
  <c r="AS337" i="3"/>
  <c r="AS338" i="3"/>
  <c r="AP339" i="3"/>
  <c r="AP340" i="3"/>
  <c r="AS341" i="3"/>
  <c r="AQ342" i="3"/>
  <c r="AP344" i="3"/>
  <c r="AQ345" i="3"/>
  <c r="AS346" i="3"/>
  <c r="AP347" i="3"/>
  <c r="AS349" i="3"/>
  <c r="AP350" i="3"/>
  <c r="AP351" i="3"/>
  <c r="AQ352" i="3"/>
  <c r="AR353" i="3"/>
  <c r="AS354" i="3"/>
  <c r="AP355" i="3"/>
  <c r="AP356" i="3"/>
  <c r="AQ357" i="3"/>
  <c r="AP359" i="3"/>
  <c r="AS360" i="3"/>
  <c r="AS362" i="3"/>
  <c r="AP363" i="3"/>
  <c r="AQ365" i="3"/>
  <c r="AP367" i="3"/>
  <c r="AQ368" i="3"/>
  <c r="AP370" i="3"/>
  <c r="AP371" i="3"/>
  <c r="AP7" i="3"/>
  <c r="AP9" i="3"/>
  <c r="AS9" i="3"/>
  <c r="AP10" i="3"/>
  <c r="AQ10" i="3"/>
  <c r="AR10" i="3"/>
  <c r="AS10" i="3"/>
  <c r="AR17" i="3"/>
  <c r="AS17" i="3"/>
  <c r="AP18" i="3"/>
  <c r="AQ18" i="3"/>
  <c r="AR18" i="3"/>
  <c r="AS18" i="3"/>
  <c r="AS25" i="3"/>
  <c r="AP26" i="3"/>
  <c r="AQ26" i="3"/>
  <c r="AR26" i="3"/>
  <c r="AS26" i="3"/>
  <c r="AQ27" i="3"/>
  <c r="AP33" i="3"/>
  <c r="AP34" i="3"/>
  <c r="AQ34" i="3"/>
  <c r="AR34" i="3"/>
  <c r="AS34" i="3"/>
  <c r="AP42" i="3"/>
  <c r="AQ42" i="3"/>
  <c r="AR42" i="3"/>
  <c r="AS42" i="3"/>
  <c r="AQ49" i="3"/>
  <c r="AP50" i="3"/>
  <c r="AQ50" i="3"/>
  <c r="AR50" i="3"/>
  <c r="AS50" i="3"/>
  <c r="AP58" i="3"/>
  <c r="AQ58" i="3"/>
  <c r="AR58" i="3"/>
  <c r="AS58" i="3"/>
  <c r="AP66" i="3"/>
  <c r="AQ66" i="3"/>
  <c r="AR66" i="3"/>
  <c r="AS66" i="3"/>
  <c r="AR73" i="3"/>
  <c r="AP74" i="3"/>
  <c r="AQ74" i="3"/>
  <c r="AR74" i="3"/>
  <c r="AS74" i="3"/>
  <c r="AP81" i="3"/>
  <c r="AP82" i="3"/>
  <c r="AQ82" i="3"/>
  <c r="AR82" i="3"/>
  <c r="AS82" i="3"/>
  <c r="AS89" i="3"/>
  <c r="AP90" i="3"/>
  <c r="AQ90" i="3"/>
  <c r="AR90" i="3"/>
  <c r="AS90" i="3"/>
  <c r="AP98" i="3"/>
  <c r="AQ98" i="3"/>
  <c r="AR98" i="3"/>
  <c r="AS98" i="3"/>
  <c r="AP106" i="3"/>
  <c r="AQ106" i="3"/>
  <c r="AR106" i="3"/>
  <c r="AS106" i="3"/>
  <c r="AQ113" i="3"/>
  <c r="AP114" i="3"/>
  <c r="AQ114" i="3"/>
  <c r="AR114" i="3"/>
  <c r="AS114" i="3"/>
  <c r="AR121" i="3"/>
  <c r="AP122" i="3"/>
  <c r="AQ122" i="3"/>
  <c r="AR122" i="3"/>
  <c r="AS123" i="3"/>
  <c r="AS129" i="3"/>
  <c r="AP130" i="3"/>
  <c r="AQ130" i="3"/>
  <c r="AS130" i="3"/>
  <c r="AP138" i="3"/>
  <c r="AQ138" i="3"/>
  <c r="AR138" i="3"/>
  <c r="AP139" i="3"/>
  <c r="AP145" i="3"/>
  <c r="AP146" i="3"/>
  <c r="AQ146" i="3"/>
  <c r="AR146" i="3"/>
  <c r="AS146" i="3"/>
  <c r="AP154" i="3"/>
  <c r="AQ154" i="3"/>
  <c r="AR154" i="3"/>
  <c r="AS154" i="3"/>
  <c r="AP162" i="3"/>
  <c r="AQ162" i="3"/>
  <c r="AR162" i="3"/>
  <c r="AS162" i="3"/>
  <c r="AP170" i="3"/>
  <c r="AQ170" i="3"/>
  <c r="AR170" i="3"/>
  <c r="AS170" i="3"/>
  <c r="AP178" i="3"/>
  <c r="AQ178" i="3"/>
  <c r="AR178" i="3"/>
  <c r="AS178" i="3"/>
  <c r="AP186" i="3"/>
  <c r="AR186" i="3"/>
  <c r="AS186" i="3"/>
  <c r="AP194" i="3"/>
  <c r="AQ194" i="3"/>
  <c r="AR194" i="3"/>
  <c r="AS194" i="3"/>
  <c r="AP202" i="3"/>
  <c r="AQ202" i="3"/>
  <c r="AR202" i="3"/>
  <c r="AS202" i="3"/>
  <c r="AP210" i="3"/>
  <c r="AQ210" i="3"/>
  <c r="AS210" i="3"/>
  <c r="AS226" i="3"/>
  <c r="AS242" i="3"/>
  <c r="AR250" i="3"/>
  <c r="AQ266" i="3"/>
  <c r="AQ274" i="3"/>
  <c r="AQ282" i="3"/>
  <c r="AR213" i="3" l="1"/>
  <c r="AR322" i="3"/>
  <c r="AP290" i="3"/>
  <c r="AP322" i="3"/>
  <c r="AS179" i="3"/>
  <c r="AP211" i="3"/>
  <c r="AQ290" i="3"/>
  <c r="AR242" i="3"/>
  <c r="AS330" i="3"/>
  <c r="AS250" i="3"/>
  <c r="AQ218" i="3"/>
  <c r="AP218" i="3"/>
  <c r="AR218" i="3"/>
  <c r="AP282" i="3"/>
  <c r="AQ234" i="3"/>
  <c r="AP338" i="3"/>
  <c r="AR274" i="3"/>
  <c r="AP234" i="3"/>
  <c r="AS314" i="3"/>
  <c r="AR306" i="3"/>
  <c r="AS298" i="3"/>
  <c r="AP266" i="3"/>
  <c r="AQ226" i="3"/>
  <c r="AQ165" i="3"/>
  <c r="AQ101" i="3"/>
  <c r="AS269" i="3"/>
  <c r="AP229" i="3"/>
  <c r="AP285" i="3"/>
  <c r="AS149" i="3"/>
  <c r="AQ235" i="3"/>
  <c r="AS21" i="3"/>
  <c r="AP109" i="3"/>
  <c r="AP85" i="3"/>
  <c r="AQ59" i="3"/>
  <c r="AQ35" i="3"/>
  <c r="AP27" i="3"/>
  <c r="AP21" i="3"/>
  <c r="AP77" i="3"/>
  <c r="AS37" i="3"/>
  <c r="AR21" i="3"/>
  <c r="AP29" i="3"/>
  <c r="AR13" i="3"/>
  <c r="AQ307" i="3"/>
  <c r="AQ155" i="3"/>
  <c r="AQ93" i="3"/>
  <c r="AS45" i="3"/>
  <c r="AS309" i="3"/>
  <c r="AP269" i="3"/>
  <c r="AR245" i="3"/>
  <c r="AP189" i="3"/>
  <c r="AR165" i="3"/>
  <c r="AR157" i="3"/>
  <c r="AQ149" i="3"/>
  <c r="AQ109" i="3"/>
  <c r="AP101" i="3"/>
  <c r="AS13" i="3"/>
  <c r="AR277" i="3"/>
  <c r="AS261" i="3"/>
  <c r="AS237" i="3"/>
  <c r="AS221" i="3"/>
  <c r="AP197" i="3"/>
  <c r="AP173" i="3"/>
  <c r="AQ133" i="3"/>
  <c r="AR125" i="3"/>
  <c r="AS61" i="3"/>
  <c r="AP53" i="3"/>
  <c r="AQ45" i="3"/>
  <c r="AQ37" i="3"/>
  <c r="AS29" i="3"/>
  <c r="AP13" i="3"/>
  <c r="AQ157" i="3"/>
  <c r="AS277" i="3"/>
  <c r="AQ173" i="3"/>
  <c r="AP165" i="3"/>
  <c r="AS125" i="3"/>
  <c r="AR117" i="3"/>
  <c r="AS53" i="3"/>
  <c r="AR45" i="3"/>
  <c r="AR37" i="3"/>
  <c r="AQ277" i="3"/>
  <c r="AQ261" i="3"/>
  <c r="AR221" i="3"/>
  <c r="AP181" i="3"/>
  <c r="AP133" i="3"/>
  <c r="AQ125" i="3"/>
  <c r="AR61" i="3"/>
  <c r="AR29" i="3"/>
  <c r="AR253" i="3"/>
  <c r="AQ221" i="3"/>
  <c r="AS93" i="3"/>
  <c r="AS85" i="3"/>
  <c r="AS77" i="3"/>
  <c r="AR69" i="3"/>
  <c r="AS157" i="3"/>
  <c r="AQ285" i="3"/>
  <c r="AP205" i="3"/>
  <c r="AP141" i="3"/>
  <c r="AR101" i="3"/>
  <c r="AR93" i="3"/>
  <c r="AR85" i="3"/>
  <c r="AQ77" i="3"/>
  <c r="AQ69" i="3"/>
  <c r="AQ299" i="3"/>
  <c r="AR269" i="3"/>
  <c r="AR113" i="3"/>
  <c r="AQ105" i="3"/>
  <c r="AQ323" i="3"/>
  <c r="AP306" i="3"/>
  <c r="AP274" i="3"/>
  <c r="AQ250" i="3"/>
  <c r="AR234" i="3"/>
  <c r="AP226" i="3"/>
  <c r="AQ291" i="3"/>
  <c r="AS283" i="3"/>
  <c r="AQ258" i="3"/>
  <c r="AR258" i="3"/>
  <c r="AR338" i="3"/>
  <c r="AR314" i="3"/>
  <c r="AS290" i="3"/>
  <c r="AS282" i="3"/>
  <c r="AP275" i="3"/>
  <c r="AS266" i="3"/>
  <c r="AP258" i="3"/>
  <c r="AQ242" i="3"/>
  <c r="AP228" i="3"/>
  <c r="AQ338" i="3"/>
  <c r="AR354" i="3"/>
  <c r="AR330" i="3"/>
  <c r="AQ314" i="3"/>
  <c r="AR298" i="3"/>
  <c r="AR346" i="3"/>
  <c r="AQ330" i="3"/>
  <c r="AP298" i="3"/>
  <c r="AQ346" i="3"/>
  <c r="AP346" i="3"/>
  <c r="AS322" i="3"/>
  <c r="AS306" i="3"/>
  <c r="AP354" i="3"/>
  <c r="AR341" i="3"/>
  <c r="AS333" i="3"/>
  <c r="AR261" i="3"/>
  <c r="AS253" i="3"/>
  <c r="AS245" i="3"/>
  <c r="AS213" i="3"/>
  <c r="AR149" i="3"/>
  <c r="AS117" i="3"/>
  <c r="AR99" i="3"/>
  <c r="AS69" i="3"/>
  <c r="AR35" i="3"/>
  <c r="AQ253" i="3"/>
  <c r="AQ349" i="3"/>
  <c r="AP341" i="3"/>
  <c r="AQ333" i="3"/>
  <c r="AR325" i="3"/>
  <c r="AS317" i="3"/>
  <c r="AR309" i="3"/>
  <c r="AS301" i="3"/>
  <c r="AR293" i="3"/>
  <c r="AQ267" i="3"/>
  <c r="AQ245" i="3"/>
  <c r="AR237" i="3"/>
  <c r="AS229" i="3"/>
  <c r="AR219" i="3"/>
  <c r="AQ213" i="3"/>
  <c r="AS205" i="3"/>
  <c r="AS197" i="3"/>
  <c r="AS189" i="3"/>
  <c r="AS181" i="3"/>
  <c r="AS141" i="3"/>
  <c r="AR123" i="3"/>
  <c r="AQ117" i="3"/>
  <c r="AR31" i="3"/>
  <c r="AR349" i="3"/>
  <c r="AQ341" i="3"/>
  <c r="AR333" i="3"/>
  <c r="AS325" i="3"/>
  <c r="AP349" i="3"/>
  <c r="AQ339" i="3"/>
  <c r="AQ325" i="3"/>
  <c r="AR317" i="3"/>
  <c r="AQ309" i="3"/>
  <c r="AQ301" i="3"/>
  <c r="AQ293" i="3"/>
  <c r="AS285" i="3"/>
  <c r="AQ237" i="3"/>
  <c r="AR229" i="3"/>
  <c r="AR205" i="3"/>
  <c r="AR197" i="3"/>
  <c r="AR189" i="3"/>
  <c r="AR181" i="3"/>
  <c r="AS173" i="3"/>
  <c r="AQ147" i="3"/>
  <c r="AR141" i="3"/>
  <c r="AS133" i="3"/>
  <c r="AS109" i="3"/>
  <c r="AQ61" i="3"/>
  <c r="AR53" i="3"/>
  <c r="AR347" i="3"/>
  <c r="AR331" i="3"/>
  <c r="AQ317" i="3"/>
  <c r="AR307" i="3"/>
  <c r="AP301" i="3"/>
  <c r="AP293" i="3"/>
  <c r="AQ243" i="3"/>
  <c r="AS211" i="3"/>
  <c r="AP147" i="3"/>
  <c r="AQ67" i="3"/>
  <c r="AR357" i="3"/>
  <c r="AQ31" i="3"/>
  <c r="AQ95" i="3"/>
  <c r="AQ23" i="3"/>
  <c r="AP134" i="3"/>
  <c r="AP357" i="3"/>
  <c r="AQ46" i="3"/>
  <c r="AS315" i="3"/>
  <c r="AR275" i="3"/>
  <c r="AS365" i="3"/>
  <c r="AR362" i="3"/>
  <c r="AP362" i="3"/>
  <c r="AS355" i="3"/>
  <c r="AS363" i="3"/>
  <c r="AS370" i="3"/>
  <c r="AQ370" i="3"/>
  <c r="AR370" i="3"/>
  <c r="AQ362" i="3"/>
  <c r="AQ354" i="3"/>
  <c r="AS347" i="3"/>
  <c r="AP323" i="3"/>
  <c r="AP299" i="3"/>
  <c r="AQ275" i="3"/>
  <c r="AP243" i="3"/>
  <c r="AS219" i="3"/>
  <c r="AQ203" i="3"/>
  <c r="AQ96" i="3"/>
  <c r="AP59" i="3"/>
  <c r="AR46" i="3"/>
  <c r="AP14" i="3"/>
  <c r="AQ14" i="3"/>
  <c r="AR339" i="3"/>
  <c r="AS307" i="3"/>
  <c r="AP291" i="3"/>
  <c r="AR267" i="3"/>
  <c r="AR222" i="3"/>
  <c r="AQ219" i="3"/>
  <c r="AR147" i="3"/>
  <c r="AP46" i="3"/>
  <c r="AR27" i="3"/>
  <c r="AR24" i="3"/>
  <c r="AQ363" i="3"/>
  <c r="AR355" i="3"/>
  <c r="AQ331" i="3"/>
  <c r="AS299" i="3"/>
  <c r="AR251" i="3"/>
  <c r="AR211" i="3"/>
  <c r="AS155" i="3"/>
  <c r="AP67" i="3"/>
  <c r="AS54" i="3"/>
  <c r="AQ38" i="3"/>
  <c r="AP35" i="3"/>
  <c r="AP331" i="3"/>
  <c r="AQ251" i="3"/>
  <c r="AR155" i="3"/>
  <c r="AR91" i="3"/>
  <c r="AR14" i="3"/>
  <c r="AS368" i="3"/>
  <c r="AP288" i="3"/>
  <c r="AP232" i="3"/>
  <c r="AQ222" i="3"/>
  <c r="AR204" i="3"/>
  <c r="AQ72" i="3"/>
  <c r="AQ56" i="3"/>
  <c r="AP304" i="3"/>
  <c r="AP31" i="3"/>
  <c r="AR365" i="3"/>
  <c r="AP320" i="3"/>
  <c r="AQ230" i="3"/>
  <c r="AQ184" i="3"/>
  <c r="AR103" i="3"/>
  <c r="AP87" i="3"/>
  <c r="AS40" i="3"/>
  <c r="AS371" i="3"/>
  <c r="AP365" i="3"/>
  <c r="AS357" i="3"/>
  <c r="AP336" i="3"/>
  <c r="AP208" i="3"/>
  <c r="AS64" i="3"/>
  <c r="AR39" i="3"/>
  <c r="AS32" i="3"/>
  <c r="AP240" i="3"/>
  <c r="AR256" i="3"/>
  <c r="AP286" i="3"/>
  <c r="AR230" i="3"/>
  <c r="AS192" i="3"/>
  <c r="AP126" i="3"/>
  <c r="AP264" i="3"/>
  <c r="AQ136" i="3"/>
  <c r="AQ80" i="3"/>
  <c r="AP63" i="3"/>
  <c r="AP48" i="3"/>
  <c r="AQ361" i="3"/>
  <c r="AP361" i="3"/>
  <c r="AS361" i="3"/>
  <c r="AR361" i="3"/>
  <c r="AS329" i="3"/>
  <c r="AP329" i="3"/>
  <c r="AR329" i="3"/>
  <c r="AQ329" i="3"/>
  <c r="AR313" i="3"/>
  <c r="AP313" i="3"/>
  <c r="AR281" i="3"/>
  <c r="AS281" i="3"/>
  <c r="AQ265" i="3"/>
  <c r="AR265" i="3"/>
  <c r="AP265" i="3"/>
  <c r="AQ233" i="3"/>
  <c r="AR233" i="3"/>
  <c r="AS233" i="3"/>
  <c r="AQ217" i="3"/>
  <c r="AR217" i="3"/>
  <c r="AP217" i="3"/>
  <c r="AP185" i="3"/>
  <c r="AS185" i="3"/>
  <c r="AQ185" i="3"/>
  <c r="AR185" i="3"/>
  <c r="AP169" i="3"/>
  <c r="AR169" i="3"/>
  <c r="AS169" i="3"/>
  <c r="AP364" i="3"/>
  <c r="AQ364" i="3"/>
  <c r="AP369" i="3"/>
  <c r="AQ369" i="3"/>
  <c r="AR369" i="3"/>
  <c r="AS369" i="3"/>
  <c r="AP353" i="3"/>
  <c r="AQ353" i="3"/>
  <c r="AR321" i="3"/>
  <c r="AS321" i="3"/>
  <c r="AP321" i="3"/>
  <c r="AP289" i="3"/>
  <c r="AQ289" i="3"/>
  <c r="AR289" i="3"/>
  <c r="AS273" i="3"/>
  <c r="AQ273" i="3"/>
  <c r="AP273" i="3"/>
  <c r="AS241" i="3"/>
  <c r="AP241" i="3"/>
  <c r="AQ241" i="3"/>
  <c r="AS225" i="3"/>
  <c r="AQ225" i="3"/>
  <c r="AR225" i="3"/>
  <c r="AQ193" i="3"/>
  <c r="AR193" i="3"/>
  <c r="AP193" i="3"/>
  <c r="AS193" i="3"/>
  <c r="AR177" i="3"/>
  <c r="AS177" i="3"/>
  <c r="AP177" i="3"/>
  <c r="AQ313" i="3"/>
  <c r="AR241" i="3"/>
  <c r="AS353" i="3"/>
  <c r="AQ281" i="3"/>
  <c r="AQ324" i="3"/>
  <c r="AS324" i="3"/>
  <c r="AR316" i="3"/>
  <c r="AS316" i="3"/>
  <c r="AQ316" i="3"/>
  <c r="AQ321" i="3"/>
  <c r="AQ177" i="3"/>
  <c r="AQ308" i="3"/>
  <c r="AS265" i="3"/>
  <c r="AP233" i="3"/>
  <c r="AQ337" i="3"/>
  <c r="AR337" i="3"/>
  <c r="AP337" i="3"/>
  <c r="AS297" i="3"/>
  <c r="AP297" i="3"/>
  <c r="AR297" i="3"/>
  <c r="AQ297" i="3"/>
  <c r="AQ249" i="3"/>
  <c r="AR249" i="3"/>
  <c r="AS249" i="3"/>
  <c r="AP201" i="3"/>
  <c r="AQ201" i="3"/>
  <c r="AS201" i="3"/>
  <c r="AR153" i="3"/>
  <c r="AS153" i="3"/>
  <c r="AQ153" i="3"/>
  <c r="AP345" i="3"/>
  <c r="AS345" i="3"/>
  <c r="AR305" i="3"/>
  <c r="AS305" i="3"/>
  <c r="AP305" i="3"/>
  <c r="AR257" i="3"/>
  <c r="AS257" i="3"/>
  <c r="AQ257" i="3"/>
  <c r="AR209" i="3"/>
  <c r="AS209" i="3"/>
  <c r="AQ209" i="3"/>
  <c r="AQ161" i="3"/>
  <c r="AR161" i="3"/>
  <c r="AS161" i="3"/>
  <c r="AR345" i="3"/>
  <c r="AS313" i="3"/>
  <c r="AR328" i="3"/>
  <c r="AS328" i="3"/>
  <c r="AP248" i="3"/>
  <c r="AQ248" i="3"/>
  <c r="AR224" i="3"/>
  <c r="AS224" i="3"/>
  <c r="AP200" i="3"/>
  <c r="AS200" i="3"/>
  <c r="AR160" i="3"/>
  <c r="AS160" i="3"/>
  <c r="AR144" i="3"/>
  <c r="AS144" i="3"/>
  <c r="AP104" i="3"/>
  <c r="AQ104" i="3"/>
  <c r="AS104" i="3"/>
  <c r="AP207" i="3"/>
  <c r="AR207" i="3"/>
  <c r="AS207" i="3"/>
  <c r="AR352" i="3"/>
  <c r="AR344" i="3"/>
  <c r="AS336" i="3"/>
  <c r="AR320" i="3"/>
  <c r="AR304" i="3"/>
  <c r="AS288" i="3"/>
  <c r="AQ280" i="3"/>
  <c r="AS264" i="3"/>
  <c r="AP256" i="3"/>
  <c r="AS184" i="3"/>
  <c r="AP176" i="3"/>
  <c r="AS136" i="3"/>
  <c r="AQ129" i="3"/>
  <c r="AR120" i="3"/>
  <c r="AS105" i="3"/>
  <c r="AS96" i="3"/>
  <c r="AQ89" i="3"/>
  <c r="AQ65" i="3"/>
  <c r="AS57" i="3"/>
  <c r="AS41" i="3"/>
  <c r="AS16" i="3"/>
  <c r="AS8" i="3"/>
  <c r="AP360" i="3"/>
  <c r="AQ360" i="3"/>
  <c r="AQ312" i="3"/>
  <c r="AR312" i="3"/>
  <c r="AR296" i="3"/>
  <c r="AS296" i="3"/>
  <c r="AR272" i="3"/>
  <c r="AS272" i="3"/>
  <c r="AP216" i="3"/>
  <c r="AQ216" i="3"/>
  <c r="AP168" i="3"/>
  <c r="AS168" i="3"/>
  <c r="AQ152" i="3"/>
  <c r="AR152" i="3"/>
  <c r="AP128" i="3"/>
  <c r="AQ128" i="3"/>
  <c r="AS128" i="3"/>
  <c r="AP112" i="3"/>
  <c r="AQ112" i="3"/>
  <c r="AS112" i="3"/>
  <c r="AP88" i="3"/>
  <c r="AQ88" i="3"/>
  <c r="AS88" i="3"/>
  <c r="AS344" i="3"/>
  <c r="AR280" i="3"/>
  <c r="AQ256" i="3"/>
  <c r="AR248" i="3"/>
  <c r="AP224" i="3"/>
  <c r="AQ168" i="3"/>
  <c r="AR129" i="3"/>
  <c r="AS120" i="3"/>
  <c r="AR112" i="3"/>
  <c r="AR89" i="3"/>
  <c r="AP343" i="3"/>
  <c r="AQ343" i="3"/>
  <c r="AP119" i="3"/>
  <c r="AQ119" i="3"/>
  <c r="AS119" i="3"/>
  <c r="AQ344" i="3"/>
  <c r="AQ336" i="3"/>
  <c r="AQ320" i="3"/>
  <c r="AP312" i="3"/>
  <c r="AQ304" i="3"/>
  <c r="AR288" i="3"/>
  <c r="AP280" i="3"/>
  <c r="AQ272" i="3"/>
  <c r="AQ264" i="3"/>
  <c r="AS216" i="3"/>
  <c r="AQ188" i="3"/>
  <c r="AR184" i="3"/>
  <c r="AR136" i="3"/>
  <c r="AR128" i="3"/>
  <c r="AQ120" i="3"/>
  <c r="AR105" i="3"/>
  <c r="AR96" i="3"/>
  <c r="AR88" i="3"/>
  <c r="AQ52" i="3"/>
  <c r="AP100" i="3"/>
  <c r="AQ100" i="3"/>
  <c r="AS44" i="3"/>
  <c r="AP44" i="3"/>
  <c r="AQ44" i="3"/>
  <c r="AR368" i="3"/>
  <c r="AR360" i="3"/>
  <c r="AS335" i="3"/>
  <c r="AP328" i="3"/>
  <c r="AP296" i="3"/>
  <c r="AS232" i="3"/>
  <c r="AS215" i="3"/>
  <c r="AR208" i="3"/>
  <c r="AQ192" i="3"/>
  <c r="AQ160" i="3"/>
  <c r="AS152" i="3"/>
  <c r="AQ144" i="3"/>
  <c r="AP135" i="3"/>
  <c r="AR104" i="3"/>
  <c r="AS72" i="3"/>
  <c r="AP368" i="3"/>
  <c r="AQ232" i="3"/>
  <c r="AQ228" i="3"/>
  <c r="AR215" i="3"/>
  <c r="AQ208" i="3"/>
  <c r="AR200" i="3"/>
  <c r="AP192" i="3"/>
  <c r="AP160" i="3"/>
  <c r="AP152" i="3"/>
  <c r="AP144" i="3"/>
  <c r="AS113" i="3"/>
  <c r="AR72" i="3"/>
  <c r="AQ36" i="3"/>
  <c r="AQ145" i="3"/>
  <c r="AR145" i="3"/>
  <c r="AP137" i="3"/>
  <c r="AQ137" i="3"/>
  <c r="AS137" i="3"/>
  <c r="AP121" i="3"/>
  <c r="AQ121" i="3"/>
  <c r="AS121" i="3"/>
  <c r="AP97" i="3"/>
  <c r="AQ97" i="3"/>
  <c r="AS97" i="3"/>
  <c r="AQ81" i="3"/>
  <c r="AR81" i="3"/>
  <c r="AP73" i="3"/>
  <c r="AQ73" i="3"/>
  <c r="AS73" i="3"/>
  <c r="AR65" i="3"/>
  <c r="AS65" i="3"/>
  <c r="AQ57" i="3"/>
  <c r="AR57" i="3"/>
  <c r="AR49" i="3"/>
  <c r="AS49" i="3"/>
  <c r="AQ41" i="3"/>
  <c r="AR41" i="3"/>
  <c r="AR33" i="3"/>
  <c r="AS33" i="3"/>
  <c r="AQ25" i="3"/>
  <c r="AR25" i="3"/>
  <c r="AP17" i="3"/>
  <c r="AQ17" i="3"/>
  <c r="AQ9" i="3"/>
  <c r="AR9" i="3"/>
  <c r="AP352" i="3"/>
  <c r="AS352" i="3"/>
  <c r="AR240" i="3"/>
  <c r="AS240" i="3"/>
  <c r="AQ176" i="3"/>
  <c r="AR176" i="3"/>
  <c r="AR80" i="3"/>
  <c r="AS80" i="3"/>
  <c r="AQ64" i="3"/>
  <c r="AR64" i="3"/>
  <c r="AR56" i="3"/>
  <c r="AS56" i="3"/>
  <c r="AQ48" i="3"/>
  <c r="AR48" i="3"/>
  <c r="AP40" i="3"/>
  <c r="AQ40" i="3"/>
  <c r="AQ32" i="3"/>
  <c r="AR32" i="3"/>
  <c r="AP24" i="3"/>
  <c r="AQ24" i="3"/>
  <c r="AQ16" i="3"/>
  <c r="AR16" i="3"/>
  <c r="AP8" i="3"/>
  <c r="AQ8" i="3"/>
  <c r="AR371" i="3"/>
  <c r="AQ355" i="3"/>
  <c r="AS339" i="3"/>
  <c r="AQ371" i="3"/>
  <c r="AR95" i="3"/>
  <c r="AR363" i="3"/>
  <c r="AQ347" i="3"/>
  <c r="AR239" i="3"/>
  <c r="AS239" i="3"/>
  <c r="AR231" i="3"/>
  <c r="AS231" i="3"/>
  <c r="AQ231" i="3"/>
  <c r="AP223" i="3"/>
  <c r="AQ223" i="3"/>
  <c r="AR223" i="3"/>
  <c r="AR199" i="3"/>
  <c r="AS199" i="3"/>
  <c r="AP191" i="3"/>
  <c r="AQ191" i="3"/>
  <c r="AR191" i="3"/>
  <c r="AP183" i="3"/>
  <c r="AQ183" i="3"/>
  <c r="AR183" i="3"/>
  <c r="AP175" i="3"/>
  <c r="AQ175" i="3"/>
  <c r="AR175" i="3"/>
  <c r="AR167" i="3"/>
  <c r="AS167" i="3"/>
  <c r="AP167" i="3"/>
  <c r="AQ167" i="3"/>
  <c r="AP159" i="3"/>
  <c r="AQ159" i="3"/>
  <c r="AR159" i="3"/>
  <c r="AS159" i="3"/>
  <c r="AP151" i="3"/>
  <c r="AS151" i="3"/>
  <c r="AS367" i="3"/>
  <c r="AS327" i="3"/>
  <c r="AP311" i="3"/>
  <c r="AQ311" i="3"/>
  <c r="AR311" i="3"/>
  <c r="AP279" i="3"/>
  <c r="AQ279" i="3"/>
  <c r="AR279" i="3"/>
  <c r="AP247" i="3"/>
  <c r="AR247" i="3"/>
  <c r="AS247" i="3"/>
  <c r="AR367" i="3"/>
  <c r="AR335" i="3"/>
  <c r="AR327" i="3"/>
  <c r="AQ319" i="3"/>
  <c r="AQ239" i="3"/>
  <c r="AR342" i="3"/>
  <c r="AS342" i="3"/>
  <c r="AS254" i="3"/>
  <c r="AQ254" i="3"/>
  <c r="AR254" i="3"/>
  <c r="AS198" i="3"/>
  <c r="AP198" i="3"/>
  <c r="AQ198" i="3"/>
  <c r="AS166" i="3"/>
  <c r="AR166" i="3"/>
  <c r="AS150" i="3"/>
  <c r="AQ150" i="3"/>
  <c r="AR150" i="3"/>
  <c r="AS142" i="3"/>
  <c r="AP142" i="3"/>
  <c r="AQ142" i="3"/>
  <c r="AR102" i="3"/>
  <c r="AS102" i="3"/>
  <c r="AP102" i="3"/>
  <c r="AP94" i="3"/>
  <c r="AQ94" i="3"/>
  <c r="AR94" i="3"/>
  <c r="AS94" i="3"/>
  <c r="AP86" i="3"/>
  <c r="AQ86" i="3"/>
  <c r="AR86" i="3"/>
  <c r="AS86" i="3"/>
  <c r="AP78" i="3"/>
  <c r="AQ78" i="3"/>
  <c r="AR78" i="3"/>
  <c r="AR70" i="3"/>
  <c r="AS70" i="3"/>
  <c r="AQ70" i="3"/>
  <c r="AP62" i="3"/>
  <c r="AQ62" i="3"/>
  <c r="AR62" i="3"/>
  <c r="AR38" i="3"/>
  <c r="AS38" i="3"/>
  <c r="AP30" i="3"/>
  <c r="AQ30" i="3"/>
  <c r="AR30" i="3"/>
  <c r="AS30" i="3"/>
  <c r="AP22" i="3"/>
  <c r="AR22" i="3"/>
  <c r="AQ22" i="3"/>
  <c r="AR358" i="3"/>
  <c r="AS358" i="3"/>
  <c r="AR302" i="3"/>
  <c r="AQ302" i="3"/>
  <c r="AS302" i="3"/>
  <c r="AS262" i="3"/>
  <c r="AP262" i="3"/>
  <c r="AQ262" i="3"/>
  <c r="AR262" i="3"/>
  <c r="AR366" i="3"/>
  <c r="AS366" i="3"/>
  <c r="AR334" i="3"/>
  <c r="AQ334" i="3"/>
  <c r="AS334" i="3"/>
  <c r="AQ278" i="3"/>
  <c r="AR278" i="3"/>
  <c r="AS246" i="3"/>
  <c r="AQ246" i="3"/>
  <c r="AR246" i="3"/>
  <c r="AS214" i="3"/>
  <c r="AQ214" i="3"/>
  <c r="AR214" i="3"/>
  <c r="AS190" i="3"/>
  <c r="AP190" i="3"/>
  <c r="AQ190" i="3"/>
  <c r="AS158" i="3"/>
  <c r="AR158" i="3"/>
  <c r="AQ367" i="3"/>
  <c r="AS359" i="3"/>
  <c r="AP342" i="3"/>
  <c r="AQ335" i="3"/>
  <c r="AQ327" i="3"/>
  <c r="AS311" i="3"/>
  <c r="AP254" i="3"/>
  <c r="AP239" i="3"/>
  <c r="AP230" i="3"/>
  <c r="AP222" i="3"/>
  <c r="AQ215" i="3"/>
  <c r="AQ207" i="3"/>
  <c r="AP158" i="3"/>
  <c r="AQ366" i="3"/>
  <c r="AR359" i="3"/>
  <c r="AQ356" i="3"/>
  <c r="AP334" i="3"/>
  <c r="AS318" i="3"/>
  <c r="AS310" i="3"/>
  <c r="AS303" i="3"/>
  <c r="AS295" i="3"/>
  <c r="AP214" i="3"/>
  <c r="AR348" i="3"/>
  <c r="AS348" i="3"/>
  <c r="AR332" i="3"/>
  <c r="AP332" i="3"/>
  <c r="AQ332" i="3"/>
  <c r="AS332" i="3"/>
  <c r="AR308" i="3"/>
  <c r="AS308" i="3"/>
  <c r="AR292" i="3"/>
  <c r="AP292" i="3"/>
  <c r="AS268" i="3"/>
  <c r="AP268" i="3"/>
  <c r="AS252" i="3"/>
  <c r="AR252" i="3"/>
  <c r="AP252" i="3"/>
  <c r="AQ252" i="3"/>
  <c r="AS212" i="3"/>
  <c r="AP212" i="3"/>
  <c r="AQ212" i="3"/>
  <c r="AR212" i="3"/>
  <c r="AS188" i="3"/>
  <c r="AR188" i="3"/>
  <c r="AS164" i="3"/>
  <c r="AQ164" i="3"/>
  <c r="AR164" i="3"/>
  <c r="AS148" i="3"/>
  <c r="AP148" i="3"/>
  <c r="AQ148" i="3"/>
  <c r="AR148" i="3"/>
  <c r="AS124" i="3"/>
  <c r="AR124" i="3"/>
  <c r="AP92" i="3"/>
  <c r="AQ92" i="3"/>
  <c r="AR92" i="3"/>
  <c r="AP76" i="3"/>
  <c r="AQ76" i="3"/>
  <c r="AR76" i="3"/>
  <c r="AQ12" i="3"/>
  <c r="AP12" i="3"/>
  <c r="AQ318" i="3"/>
  <c r="AQ310" i="3"/>
  <c r="AR303" i="3"/>
  <c r="AS271" i="3"/>
  <c r="AS191" i="3"/>
  <c r="AS110" i="3"/>
  <c r="AP70" i="3"/>
  <c r="AR54" i="3"/>
  <c r="AR351" i="3"/>
  <c r="AQ348" i="3"/>
  <c r="AP318" i="3"/>
  <c r="AP310" i="3"/>
  <c r="AQ303" i="3"/>
  <c r="AQ295" i="3"/>
  <c r="AQ292" i="3"/>
  <c r="AS284" i="3"/>
  <c r="AS279" i="3"/>
  <c r="AR271" i="3"/>
  <c r="AR268" i="3"/>
  <c r="AR263" i="3"/>
  <c r="AQ247" i="3"/>
  <c r="AR190" i="3"/>
  <c r="AQ166" i="3"/>
  <c r="AQ143" i="3"/>
  <c r="AR132" i="3"/>
  <c r="AQ124" i="3"/>
  <c r="AR116" i="3"/>
  <c r="AR110" i="3"/>
  <c r="AR108" i="3"/>
  <c r="AQ54" i="3"/>
  <c r="AS12" i="3"/>
  <c r="AR319" i="3"/>
  <c r="AS319" i="3"/>
  <c r="AR287" i="3"/>
  <c r="AS287" i="3"/>
  <c r="AP255" i="3"/>
  <c r="AQ255" i="3"/>
  <c r="AR255" i="3"/>
  <c r="AS255" i="3"/>
  <c r="AR350" i="3"/>
  <c r="AS350" i="3"/>
  <c r="AR326" i="3"/>
  <c r="AP326" i="3"/>
  <c r="AQ326" i="3"/>
  <c r="AR294" i="3"/>
  <c r="AP294" i="3"/>
  <c r="AQ294" i="3"/>
  <c r="AS270" i="3"/>
  <c r="AP270" i="3"/>
  <c r="AQ270" i="3"/>
  <c r="AS206" i="3"/>
  <c r="AP206" i="3"/>
  <c r="AQ206" i="3"/>
  <c r="AR206" i="3"/>
  <c r="AS174" i="3"/>
  <c r="AP174" i="3"/>
  <c r="AQ174" i="3"/>
  <c r="AR364" i="3"/>
  <c r="AS364" i="3"/>
  <c r="AR340" i="3"/>
  <c r="AS340" i="3"/>
  <c r="AR324" i="3"/>
  <c r="AP324" i="3"/>
  <c r="AR300" i="3"/>
  <c r="AP300" i="3"/>
  <c r="AQ300" i="3"/>
  <c r="AS300" i="3"/>
  <c r="AS260" i="3"/>
  <c r="AP260" i="3"/>
  <c r="AQ260" i="3"/>
  <c r="AS236" i="3"/>
  <c r="AP236" i="3"/>
  <c r="AR236" i="3"/>
  <c r="AS220" i="3"/>
  <c r="AR220" i="3"/>
  <c r="AS196" i="3"/>
  <c r="AP196" i="3"/>
  <c r="AS180" i="3"/>
  <c r="AP180" i="3"/>
  <c r="AQ180" i="3"/>
  <c r="AR180" i="3"/>
  <c r="AS156" i="3"/>
  <c r="AR156" i="3"/>
  <c r="AP156" i="3"/>
  <c r="AQ156" i="3"/>
  <c r="AS140" i="3"/>
  <c r="AP140" i="3"/>
  <c r="AP84" i="3"/>
  <c r="AQ84" i="3"/>
  <c r="AR84" i="3"/>
  <c r="AP60" i="3"/>
  <c r="AQ60" i="3"/>
  <c r="AR60" i="3"/>
  <c r="AS60" i="3"/>
  <c r="AR36" i="3"/>
  <c r="AS36" i="3"/>
  <c r="AP20" i="3"/>
  <c r="AQ20" i="3"/>
  <c r="AP366" i="3"/>
  <c r="AQ359" i="3"/>
  <c r="AP316" i="3"/>
  <c r="AR295" i="3"/>
  <c r="AS292" i="3"/>
  <c r="AR143" i="3"/>
  <c r="AR140" i="3"/>
  <c r="AS116" i="3"/>
  <c r="AS108" i="3"/>
  <c r="AS84" i="3"/>
  <c r="AQ358" i="3"/>
  <c r="AP358" i="3"/>
  <c r="AQ351" i="3"/>
  <c r="AP348" i="3"/>
  <c r="AS343" i="3"/>
  <c r="AP302" i="3"/>
  <c r="AS286" i="3"/>
  <c r="AQ284" i="3"/>
  <c r="AS278" i="3"/>
  <c r="AQ271" i="3"/>
  <c r="AQ268" i="3"/>
  <c r="AQ263" i="3"/>
  <c r="AP246" i="3"/>
  <c r="AR196" i="3"/>
  <c r="AP166" i="3"/>
  <c r="AR151" i="3"/>
  <c r="AP143" i="3"/>
  <c r="AR134" i="3"/>
  <c r="AQ132" i="3"/>
  <c r="AR126" i="3"/>
  <c r="AP124" i="3"/>
  <c r="AQ116" i="3"/>
  <c r="AQ110" i="3"/>
  <c r="AQ108" i="3"/>
  <c r="AQ102" i="3"/>
  <c r="AS76" i="3"/>
  <c r="AR12" i="3"/>
  <c r="AS238" i="3"/>
  <c r="AP238" i="3"/>
  <c r="AQ238" i="3"/>
  <c r="AS182" i="3"/>
  <c r="AQ182" i="3"/>
  <c r="AR182" i="3"/>
  <c r="AP182" i="3"/>
  <c r="AR356" i="3"/>
  <c r="AS356" i="3"/>
  <c r="AQ276" i="3"/>
  <c r="AR276" i="3"/>
  <c r="AP276" i="3"/>
  <c r="AS276" i="3"/>
  <c r="AS244" i="3"/>
  <c r="AP244" i="3"/>
  <c r="AQ244" i="3"/>
  <c r="AR244" i="3"/>
  <c r="AS204" i="3"/>
  <c r="AP204" i="3"/>
  <c r="AS172" i="3"/>
  <c r="AP172" i="3"/>
  <c r="AQ172" i="3"/>
  <c r="AR172" i="3"/>
  <c r="AR100" i="3"/>
  <c r="AS100" i="3"/>
  <c r="AR68" i="3"/>
  <c r="AS68" i="3"/>
  <c r="AP68" i="3"/>
  <c r="AQ68" i="3"/>
  <c r="AP52" i="3"/>
  <c r="AS52" i="3"/>
  <c r="AP28" i="3"/>
  <c r="AQ28" i="3"/>
  <c r="AR28" i="3"/>
  <c r="AS351" i="3"/>
  <c r="AQ287" i="3"/>
  <c r="AQ350" i="3"/>
  <c r="AR343" i="3"/>
  <c r="AQ340" i="3"/>
  <c r="AS294" i="3"/>
  <c r="AQ286" i="3"/>
  <c r="AP284" i="3"/>
  <c r="AP278" i="3"/>
  <c r="AP263" i="3"/>
  <c r="AP231" i="3"/>
  <c r="AR228" i="3"/>
  <c r="AS223" i="3"/>
  <c r="AQ220" i="3"/>
  <c r="AQ199" i="3"/>
  <c r="AQ196" i="3"/>
  <c r="AQ151" i="3"/>
  <c r="AR142" i="3"/>
  <c r="AQ134" i="3"/>
  <c r="AP132" i="3"/>
  <c r="AQ126" i="3"/>
  <c r="AS20" i="3"/>
  <c r="AR135" i="3"/>
  <c r="AS135" i="3"/>
  <c r="AP127" i="3"/>
  <c r="AQ127" i="3"/>
  <c r="AR127" i="3"/>
  <c r="AS111" i="3"/>
  <c r="AP111" i="3"/>
  <c r="AQ111" i="3"/>
  <c r="AR111" i="3"/>
  <c r="AS103" i="3"/>
  <c r="AP103" i="3"/>
  <c r="AS87" i="3"/>
  <c r="AR87" i="3"/>
  <c r="AS79" i="3"/>
  <c r="AP79" i="3"/>
  <c r="AQ79" i="3"/>
  <c r="AR79" i="3"/>
  <c r="AS71" i="3"/>
  <c r="AP71" i="3"/>
  <c r="AS55" i="3"/>
  <c r="AR55" i="3"/>
  <c r="AS47" i="3"/>
  <c r="AP47" i="3"/>
  <c r="AQ47" i="3"/>
  <c r="AR47" i="3"/>
  <c r="AS39" i="3"/>
  <c r="AP39" i="3"/>
  <c r="AS23" i="3"/>
  <c r="AR23" i="3"/>
  <c r="AS15" i="3"/>
  <c r="AP15" i="3"/>
  <c r="AQ15" i="3"/>
  <c r="AR15" i="3"/>
  <c r="AP195" i="3"/>
  <c r="AQ195" i="3"/>
  <c r="AR195" i="3"/>
  <c r="AR171" i="3"/>
  <c r="AS171" i="3"/>
  <c r="AS75" i="3"/>
  <c r="AP75" i="3"/>
  <c r="AQ75" i="3"/>
  <c r="AS19" i="3"/>
  <c r="AQ19" i="3"/>
  <c r="AR19" i="3"/>
  <c r="AR315" i="3"/>
  <c r="AR283" i="3"/>
  <c r="AP267" i="3"/>
  <c r="AS187" i="3"/>
  <c r="AR179" i="3"/>
  <c r="AQ123" i="3"/>
  <c r="AQ99" i="3"/>
  <c r="AP95" i="3"/>
  <c r="AQ91" i="3"/>
  <c r="AR71" i="3"/>
  <c r="AP19" i="3"/>
  <c r="AP227" i="3"/>
  <c r="AQ227" i="3"/>
  <c r="AR227" i="3"/>
  <c r="AR203" i="3"/>
  <c r="AS203" i="3"/>
  <c r="AR139" i="3"/>
  <c r="AS139" i="3"/>
  <c r="AS115" i="3"/>
  <c r="AQ115" i="3"/>
  <c r="AR115" i="3"/>
  <c r="AS43" i="3"/>
  <c r="AP43" i="3"/>
  <c r="AQ43" i="3"/>
  <c r="AS11" i="3"/>
  <c r="AP11" i="3"/>
  <c r="AQ11" i="3"/>
  <c r="AS323" i="3"/>
  <c r="AQ315" i="3"/>
  <c r="AS291" i="3"/>
  <c r="AQ283" i="3"/>
  <c r="AS243" i="3"/>
  <c r="AS195" i="3"/>
  <c r="AR187" i="3"/>
  <c r="AQ179" i="3"/>
  <c r="AP99" i="3"/>
  <c r="AP91" i="3"/>
  <c r="AQ71" i="3"/>
  <c r="AR63" i="3"/>
  <c r="AQ55" i="3"/>
  <c r="AR11" i="3"/>
  <c r="AQ259" i="3"/>
  <c r="AR259" i="3"/>
  <c r="AR235" i="3"/>
  <c r="AS235" i="3"/>
  <c r="AP163" i="3"/>
  <c r="AQ163" i="3"/>
  <c r="AR163" i="3"/>
  <c r="AP131" i="3"/>
  <c r="AQ131" i="3"/>
  <c r="AR131" i="3"/>
  <c r="AS107" i="3"/>
  <c r="AP107" i="3"/>
  <c r="AQ107" i="3"/>
  <c r="AS83" i="3"/>
  <c r="AQ83" i="3"/>
  <c r="AR83" i="3"/>
  <c r="AS51" i="3"/>
  <c r="AQ51" i="3"/>
  <c r="AR51" i="3"/>
  <c r="AS259" i="3"/>
  <c r="AS251" i="3"/>
  <c r="AQ187" i="3"/>
  <c r="AQ171" i="3"/>
  <c r="AP83" i="3"/>
  <c r="AR67" i="3"/>
  <c r="AQ63" i="3"/>
  <c r="AR59" i="3"/>
  <c r="AP55" i="3"/>
  <c r="AS7" i="3"/>
  <c r="AR7" i="3"/>
  <c r="AQ7" i="3"/>
  <c r="AS118" i="3"/>
  <c r="AR118" i="3"/>
  <c r="AQ118" i="3"/>
  <c r="AL8" i="3" l="1"/>
  <c r="AM8" i="3"/>
  <c r="AN8" i="3"/>
  <c r="AO8" i="3"/>
  <c r="AL9" i="3"/>
  <c r="AM9" i="3"/>
  <c r="AN9" i="3"/>
  <c r="AO9" i="3"/>
  <c r="AL10" i="3"/>
  <c r="AM10" i="3"/>
  <c r="AN10" i="3"/>
  <c r="AO10" i="3"/>
  <c r="AL11" i="3"/>
  <c r="AM11" i="3"/>
  <c r="AN11" i="3"/>
  <c r="AO11" i="3"/>
  <c r="AL12" i="3"/>
  <c r="AM12" i="3"/>
  <c r="AN12" i="3"/>
  <c r="AO12" i="3"/>
  <c r="AL13" i="3"/>
  <c r="AM13" i="3"/>
  <c r="AN13" i="3"/>
  <c r="AO13" i="3"/>
  <c r="AL14" i="3"/>
  <c r="AM14" i="3"/>
  <c r="AN14" i="3"/>
  <c r="AO14" i="3"/>
  <c r="AL15" i="3"/>
  <c r="AM15" i="3"/>
  <c r="AN15" i="3"/>
  <c r="AO15" i="3"/>
  <c r="AL16" i="3"/>
  <c r="AM16" i="3"/>
  <c r="AN16" i="3"/>
  <c r="AO16" i="3"/>
  <c r="AL17" i="3"/>
  <c r="AM17" i="3"/>
  <c r="AN17" i="3"/>
  <c r="AO17" i="3"/>
  <c r="AL18" i="3"/>
  <c r="AM18" i="3"/>
  <c r="AN18" i="3"/>
  <c r="AO18" i="3"/>
  <c r="AL19" i="3"/>
  <c r="AM19" i="3"/>
  <c r="AN19" i="3"/>
  <c r="AO19" i="3"/>
  <c r="AL20" i="3"/>
  <c r="AM20" i="3"/>
  <c r="AN20" i="3"/>
  <c r="AO20" i="3"/>
  <c r="AL21" i="3"/>
  <c r="AM21" i="3"/>
  <c r="AN21" i="3"/>
  <c r="AO21" i="3"/>
  <c r="AL22" i="3"/>
  <c r="AM22" i="3"/>
  <c r="AN22" i="3"/>
  <c r="AO22" i="3"/>
  <c r="AL23" i="3"/>
  <c r="AM23" i="3"/>
  <c r="AN23" i="3"/>
  <c r="AO23" i="3"/>
  <c r="AL24" i="3"/>
  <c r="AM24" i="3"/>
  <c r="AN24" i="3"/>
  <c r="AO24" i="3"/>
  <c r="AL25" i="3"/>
  <c r="AM25" i="3"/>
  <c r="AN25" i="3"/>
  <c r="AO25" i="3"/>
  <c r="AL26" i="3"/>
  <c r="AM26" i="3"/>
  <c r="AN26" i="3"/>
  <c r="AO26" i="3"/>
  <c r="AL27" i="3"/>
  <c r="AM27" i="3"/>
  <c r="AN27" i="3"/>
  <c r="AO27" i="3"/>
  <c r="AL28" i="3"/>
  <c r="AM28" i="3"/>
  <c r="AN28" i="3"/>
  <c r="AO28" i="3"/>
  <c r="AL29" i="3"/>
  <c r="AM29" i="3"/>
  <c r="AN29" i="3"/>
  <c r="AO29" i="3"/>
  <c r="AL30" i="3"/>
  <c r="AM30" i="3"/>
  <c r="AN30" i="3"/>
  <c r="AO30" i="3"/>
  <c r="AL31" i="3"/>
  <c r="AM31" i="3"/>
  <c r="AN31" i="3"/>
  <c r="AO31" i="3"/>
  <c r="AL32" i="3"/>
  <c r="AM32" i="3"/>
  <c r="AN32" i="3"/>
  <c r="AO32" i="3"/>
  <c r="AL33" i="3"/>
  <c r="AM33" i="3"/>
  <c r="AN33" i="3"/>
  <c r="AO33" i="3"/>
  <c r="AL34" i="3"/>
  <c r="AM34" i="3"/>
  <c r="AN34" i="3"/>
  <c r="AO34" i="3"/>
  <c r="AL35" i="3"/>
  <c r="AM35" i="3"/>
  <c r="AN35" i="3"/>
  <c r="AO35" i="3"/>
  <c r="AL36" i="3"/>
  <c r="AM36" i="3"/>
  <c r="AN36" i="3"/>
  <c r="AO36" i="3"/>
  <c r="AL37" i="3"/>
  <c r="AM37" i="3"/>
  <c r="AN37" i="3"/>
  <c r="AO37" i="3"/>
  <c r="AL38" i="3"/>
  <c r="AM38" i="3"/>
  <c r="AN38" i="3"/>
  <c r="AO38" i="3"/>
  <c r="AL39" i="3"/>
  <c r="AM39" i="3"/>
  <c r="AN39" i="3"/>
  <c r="AO39" i="3"/>
  <c r="AL40" i="3"/>
  <c r="AM40" i="3"/>
  <c r="AN40" i="3"/>
  <c r="AO40" i="3"/>
  <c r="AL41" i="3"/>
  <c r="AM41" i="3"/>
  <c r="AN41" i="3"/>
  <c r="AO41" i="3"/>
  <c r="AL42" i="3"/>
  <c r="AM42" i="3"/>
  <c r="AN42" i="3"/>
  <c r="AO42" i="3"/>
  <c r="AL43" i="3"/>
  <c r="AM43" i="3"/>
  <c r="AN43" i="3"/>
  <c r="AO43" i="3"/>
  <c r="AL44" i="3"/>
  <c r="AM44" i="3"/>
  <c r="AN44" i="3"/>
  <c r="AO44" i="3"/>
  <c r="AL45" i="3"/>
  <c r="AM45" i="3"/>
  <c r="AN45" i="3"/>
  <c r="AO45" i="3"/>
  <c r="AL46" i="3"/>
  <c r="AM46" i="3"/>
  <c r="AN46" i="3"/>
  <c r="AO46" i="3"/>
  <c r="AL47" i="3"/>
  <c r="AM47" i="3"/>
  <c r="AN47" i="3"/>
  <c r="AO47" i="3"/>
  <c r="AL48" i="3"/>
  <c r="AM48" i="3"/>
  <c r="AN48" i="3"/>
  <c r="AO48" i="3"/>
  <c r="AL49" i="3"/>
  <c r="AM49" i="3"/>
  <c r="AN49" i="3"/>
  <c r="AO49" i="3"/>
  <c r="AL50" i="3"/>
  <c r="AM50" i="3"/>
  <c r="AN50" i="3"/>
  <c r="AO50" i="3"/>
  <c r="AL51" i="3"/>
  <c r="AM51" i="3"/>
  <c r="AN51" i="3"/>
  <c r="AO51" i="3"/>
  <c r="AL52" i="3"/>
  <c r="AM52" i="3"/>
  <c r="AN52" i="3"/>
  <c r="AO52" i="3"/>
  <c r="AL53" i="3"/>
  <c r="AM53" i="3"/>
  <c r="AN53" i="3"/>
  <c r="AO53" i="3"/>
  <c r="AL54" i="3"/>
  <c r="AM54" i="3"/>
  <c r="AN54" i="3"/>
  <c r="AO54" i="3"/>
  <c r="AL55" i="3"/>
  <c r="AM55" i="3"/>
  <c r="AN55" i="3"/>
  <c r="AO55" i="3"/>
  <c r="AL56" i="3"/>
  <c r="AM56" i="3"/>
  <c r="AN56" i="3"/>
  <c r="AO56" i="3"/>
  <c r="AL57" i="3"/>
  <c r="AM57" i="3"/>
  <c r="AN57" i="3"/>
  <c r="AO57" i="3"/>
  <c r="AL58" i="3"/>
  <c r="AM58" i="3"/>
  <c r="AN58" i="3"/>
  <c r="AO58" i="3"/>
  <c r="AL59" i="3"/>
  <c r="AM59" i="3"/>
  <c r="AN59" i="3"/>
  <c r="AO59" i="3"/>
  <c r="AL60" i="3"/>
  <c r="AM60" i="3"/>
  <c r="AN60" i="3"/>
  <c r="AO60" i="3"/>
  <c r="AL61" i="3"/>
  <c r="AM61" i="3"/>
  <c r="AN61" i="3"/>
  <c r="AO61" i="3"/>
  <c r="AL62" i="3"/>
  <c r="AM62" i="3"/>
  <c r="AN62" i="3"/>
  <c r="AO62" i="3"/>
  <c r="AL63" i="3"/>
  <c r="AM63" i="3"/>
  <c r="AN63" i="3"/>
  <c r="AO63" i="3"/>
  <c r="AL64" i="3"/>
  <c r="AM64" i="3"/>
  <c r="AN64" i="3"/>
  <c r="AO64" i="3"/>
  <c r="AL65" i="3"/>
  <c r="AM65" i="3"/>
  <c r="AN65" i="3"/>
  <c r="AO65" i="3"/>
  <c r="AL66" i="3"/>
  <c r="AM66" i="3"/>
  <c r="AN66" i="3"/>
  <c r="AO66" i="3"/>
  <c r="AL67" i="3"/>
  <c r="AM67" i="3"/>
  <c r="AN67" i="3"/>
  <c r="AO67" i="3"/>
  <c r="AL68" i="3"/>
  <c r="AM68" i="3"/>
  <c r="AN68" i="3"/>
  <c r="AO68" i="3"/>
  <c r="AL69" i="3"/>
  <c r="AM69" i="3"/>
  <c r="AN69" i="3"/>
  <c r="AO69" i="3"/>
  <c r="AL70" i="3"/>
  <c r="AM70" i="3"/>
  <c r="AN70" i="3"/>
  <c r="AO70" i="3"/>
  <c r="AL71" i="3"/>
  <c r="AM71" i="3"/>
  <c r="AN71" i="3"/>
  <c r="AO71" i="3"/>
  <c r="AL72" i="3"/>
  <c r="AM72" i="3"/>
  <c r="AN72" i="3"/>
  <c r="AO72" i="3"/>
  <c r="AL73" i="3"/>
  <c r="AM73" i="3"/>
  <c r="AN73" i="3"/>
  <c r="AO73" i="3"/>
  <c r="AL74" i="3"/>
  <c r="AM74" i="3"/>
  <c r="AN74" i="3"/>
  <c r="AO74" i="3"/>
  <c r="AL75" i="3"/>
  <c r="AM75" i="3"/>
  <c r="AN75" i="3"/>
  <c r="AO75" i="3"/>
  <c r="AL76" i="3"/>
  <c r="AM76" i="3"/>
  <c r="AN76" i="3"/>
  <c r="AO76" i="3"/>
  <c r="AL77" i="3"/>
  <c r="AM77" i="3"/>
  <c r="AN77" i="3"/>
  <c r="AO77" i="3"/>
  <c r="AL78" i="3"/>
  <c r="AM78" i="3"/>
  <c r="AN78" i="3"/>
  <c r="AO78" i="3"/>
  <c r="AL79" i="3"/>
  <c r="AM79" i="3"/>
  <c r="AN79" i="3"/>
  <c r="AO79" i="3"/>
  <c r="AL80" i="3"/>
  <c r="AM80" i="3"/>
  <c r="AN80" i="3"/>
  <c r="AO80" i="3"/>
  <c r="AL81" i="3"/>
  <c r="AM81" i="3"/>
  <c r="AN81" i="3"/>
  <c r="AO81" i="3"/>
  <c r="AL82" i="3"/>
  <c r="AM82" i="3"/>
  <c r="AN82" i="3"/>
  <c r="AO82" i="3"/>
  <c r="AL83" i="3"/>
  <c r="AM83" i="3"/>
  <c r="AN83" i="3"/>
  <c r="AO83" i="3"/>
  <c r="AL84" i="3"/>
  <c r="AM84" i="3"/>
  <c r="AN84" i="3"/>
  <c r="AO84" i="3"/>
  <c r="AL85" i="3"/>
  <c r="AM85" i="3"/>
  <c r="AN85" i="3"/>
  <c r="AO85" i="3"/>
  <c r="AL86" i="3"/>
  <c r="AM86" i="3"/>
  <c r="AN86" i="3"/>
  <c r="AO86" i="3"/>
  <c r="AL87" i="3"/>
  <c r="AM87" i="3"/>
  <c r="AN87" i="3"/>
  <c r="AO87" i="3"/>
  <c r="AL88" i="3"/>
  <c r="AM88" i="3"/>
  <c r="AN88" i="3"/>
  <c r="AO88" i="3"/>
  <c r="AL89" i="3"/>
  <c r="AM89" i="3"/>
  <c r="AN89" i="3"/>
  <c r="AO89" i="3"/>
  <c r="AL90" i="3"/>
  <c r="AM90" i="3"/>
  <c r="AN90" i="3"/>
  <c r="AO90" i="3"/>
  <c r="AL91" i="3"/>
  <c r="AM91" i="3"/>
  <c r="AN91" i="3"/>
  <c r="AO91" i="3"/>
  <c r="AL92" i="3"/>
  <c r="AM92" i="3"/>
  <c r="AN92" i="3"/>
  <c r="AO92" i="3"/>
  <c r="AL93" i="3"/>
  <c r="AM93" i="3"/>
  <c r="AN93" i="3"/>
  <c r="AO93" i="3"/>
  <c r="AL94" i="3"/>
  <c r="AM94" i="3"/>
  <c r="AN94" i="3"/>
  <c r="AO94" i="3"/>
  <c r="AL95" i="3"/>
  <c r="AM95" i="3"/>
  <c r="AN95" i="3"/>
  <c r="AO95" i="3"/>
  <c r="AL96" i="3"/>
  <c r="AM96" i="3"/>
  <c r="AN96" i="3"/>
  <c r="AO96" i="3"/>
  <c r="AL97" i="3"/>
  <c r="AM97" i="3"/>
  <c r="AN97" i="3"/>
  <c r="AO97" i="3"/>
  <c r="AL98" i="3"/>
  <c r="AM98" i="3"/>
  <c r="AN98" i="3"/>
  <c r="AO98" i="3"/>
  <c r="AL99" i="3"/>
  <c r="AM99" i="3"/>
  <c r="AN99" i="3"/>
  <c r="AO99" i="3"/>
  <c r="AL100" i="3"/>
  <c r="AM100" i="3"/>
  <c r="AN100" i="3"/>
  <c r="AO100" i="3"/>
  <c r="AL101" i="3"/>
  <c r="AM101" i="3"/>
  <c r="AN101" i="3"/>
  <c r="AO101" i="3"/>
  <c r="AL102" i="3"/>
  <c r="AM102" i="3"/>
  <c r="AN102" i="3"/>
  <c r="AO102" i="3"/>
  <c r="AL103" i="3"/>
  <c r="AM103" i="3"/>
  <c r="AN103" i="3"/>
  <c r="AO103" i="3"/>
  <c r="AL104" i="3"/>
  <c r="AM104" i="3"/>
  <c r="AN104" i="3"/>
  <c r="AO104" i="3"/>
  <c r="AL105" i="3"/>
  <c r="AM105" i="3"/>
  <c r="AN105" i="3"/>
  <c r="AO105" i="3"/>
  <c r="AL106" i="3"/>
  <c r="AM106" i="3"/>
  <c r="AN106" i="3"/>
  <c r="AO106" i="3"/>
  <c r="AL107" i="3"/>
  <c r="AM107" i="3"/>
  <c r="AN107" i="3"/>
  <c r="AO107" i="3"/>
  <c r="AL108" i="3"/>
  <c r="AM108" i="3"/>
  <c r="AN108" i="3"/>
  <c r="AO108" i="3"/>
  <c r="AL109" i="3"/>
  <c r="AM109" i="3"/>
  <c r="AN109" i="3"/>
  <c r="AO109" i="3"/>
  <c r="AL110" i="3"/>
  <c r="AM110" i="3"/>
  <c r="AN110" i="3"/>
  <c r="AO110" i="3"/>
  <c r="AL111" i="3"/>
  <c r="AM111" i="3"/>
  <c r="AN111" i="3"/>
  <c r="AO111" i="3"/>
  <c r="AL112" i="3"/>
  <c r="AM112" i="3"/>
  <c r="AN112" i="3"/>
  <c r="AO112" i="3"/>
  <c r="AL113" i="3"/>
  <c r="AM113" i="3"/>
  <c r="AN113" i="3"/>
  <c r="AO113" i="3"/>
  <c r="AL114" i="3"/>
  <c r="AM114" i="3"/>
  <c r="AN114" i="3"/>
  <c r="AO114" i="3"/>
  <c r="AL115" i="3"/>
  <c r="AM115" i="3"/>
  <c r="AN115" i="3"/>
  <c r="AO115" i="3"/>
  <c r="AL116" i="3"/>
  <c r="AM116" i="3"/>
  <c r="AN116" i="3"/>
  <c r="AO116" i="3"/>
  <c r="AL117" i="3"/>
  <c r="AM117" i="3"/>
  <c r="AN117" i="3"/>
  <c r="AO117" i="3"/>
  <c r="AL118" i="3"/>
  <c r="AM118" i="3"/>
  <c r="AN118" i="3"/>
  <c r="AO118" i="3"/>
  <c r="AL119" i="3"/>
  <c r="AM119" i="3"/>
  <c r="AN119" i="3"/>
  <c r="AO119" i="3"/>
  <c r="AL120" i="3"/>
  <c r="AM120" i="3"/>
  <c r="AN120" i="3"/>
  <c r="AO120" i="3"/>
  <c r="AL121" i="3"/>
  <c r="AM121" i="3"/>
  <c r="AN121" i="3"/>
  <c r="AO121" i="3"/>
  <c r="AL122" i="3"/>
  <c r="AM122" i="3"/>
  <c r="AN122" i="3"/>
  <c r="AO122" i="3"/>
  <c r="AL123" i="3"/>
  <c r="AM123" i="3"/>
  <c r="AN123" i="3"/>
  <c r="AO123" i="3"/>
  <c r="AL124" i="3"/>
  <c r="AM124" i="3"/>
  <c r="AN124" i="3"/>
  <c r="AO124" i="3"/>
  <c r="AL125" i="3"/>
  <c r="AM125" i="3"/>
  <c r="AN125" i="3"/>
  <c r="AO125" i="3"/>
  <c r="AL126" i="3"/>
  <c r="AM126" i="3"/>
  <c r="AN126" i="3"/>
  <c r="AO126" i="3"/>
  <c r="AL127" i="3"/>
  <c r="AM127" i="3"/>
  <c r="AN127" i="3"/>
  <c r="AO127" i="3"/>
  <c r="AL128" i="3"/>
  <c r="AM128" i="3"/>
  <c r="AN128" i="3"/>
  <c r="AO128" i="3"/>
  <c r="AL129" i="3"/>
  <c r="AM129" i="3"/>
  <c r="AN129" i="3"/>
  <c r="AO129" i="3"/>
  <c r="AL130" i="3"/>
  <c r="AM130" i="3"/>
  <c r="AN130" i="3"/>
  <c r="AO130" i="3"/>
  <c r="AL131" i="3"/>
  <c r="AM131" i="3"/>
  <c r="AN131" i="3"/>
  <c r="AO131" i="3"/>
  <c r="AL132" i="3"/>
  <c r="AM132" i="3"/>
  <c r="AN132" i="3"/>
  <c r="AO132" i="3"/>
  <c r="AL133" i="3"/>
  <c r="AM133" i="3"/>
  <c r="AN133" i="3"/>
  <c r="AO133" i="3"/>
  <c r="AL134" i="3"/>
  <c r="AM134" i="3"/>
  <c r="AN134" i="3"/>
  <c r="AO134" i="3"/>
  <c r="AL135" i="3"/>
  <c r="AM135" i="3"/>
  <c r="AN135" i="3"/>
  <c r="AO135" i="3"/>
  <c r="AL136" i="3"/>
  <c r="AM136" i="3"/>
  <c r="AN136" i="3"/>
  <c r="AO136" i="3"/>
  <c r="AL137" i="3"/>
  <c r="AM137" i="3"/>
  <c r="AN137" i="3"/>
  <c r="AO137" i="3"/>
  <c r="AL138" i="3"/>
  <c r="AM138" i="3"/>
  <c r="AN138" i="3"/>
  <c r="AO138" i="3"/>
  <c r="AL139" i="3"/>
  <c r="AM139" i="3"/>
  <c r="AN139" i="3"/>
  <c r="AO139" i="3"/>
  <c r="AL140" i="3"/>
  <c r="AM140" i="3"/>
  <c r="AN140" i="3"/>
  <c r="AO140" i="3"/>
  <c r="AL141" i="3"/>
  <c r="AM141" i="3"/>
  <c r="AN141" i="3"/>
  <c r="AO141" i="3"/>
  <c r="AL142" i="3"/>
  <c r="AM142" i="3"/>
  <c r="AN142" i="3"/>
  <c r="AO142" i="3"/>
  <c r="AL143" i="3"/>
  <c r="AM143" i="3"/>
  <c r="AN143" i="3"/>
  <c r="AO143" i="3"/>
  <c r="AL144" i="3"/>
  <c r="AM144" i="3"/>
  <c r="AN144" i="3"/>
  <c r="AO144" i="3"/>
  <c r="AL145" i="3"/>
  <c r="AM145" i="3"/>
  <c r="AN145" i="3"/>
  <c r="AO145" i="3"/>
  <c r="AL146" i="3"/>
  <c r="AM146" i="3"/>
  <c r="AN146" i="3"/>
  <c r="AO146" i="3"/>
  <c r="AL147" i="3"/>
  <c r="AM147" i="3"/>
  <c r="AN147" i="3"/>
  <c r="AO147" i="3"/>
  <c r="AL148" i="3"/>
  <c r="AM148" i="3"/>
  <c r="AN148" i="3"/>
  <c r="AO148" i="3"/>
  <c r="AL149" i="3"/>
  <c r="AM149" i="3"/>
  <c r="AN149" i="3"/>
  <c r="AO149" i="3"/>
  <c r="AL150" i="3"/>
  <c r="AM150" i="3"/>
  <c r="AN150" i="3"/>
  <c r="AO150" i="3"/>
  <c r="AL151" i="3"/>
  <c r="AM151" i="3"/>
  <c r="AN151" i="3"/>
  <c r="AO151" i="3"/>
  <c r="AL152" i="3"/>
  <c r="AM152" i="3"/>
  <c r="AN152" i="3"/>
  <c r="AO152" i="3"/>
  <c r="AL153" i="3"/>
  <c r="AM153" i="3"/>
  <c r="AN153" i="3"/>
  <c r="AO153" i="3"/>
  <c r="AL154" i="3"/>
  <c r="AM154" i="3"/>
  <c r="AN154" i="3"/>
  <c r="AO154" i="3"/>
  <c r="AL155" i="3"/>
  <c r="AM155" i="3"/>
  <c r="AN155" i="3"/>
  <c r="AO155" i="3"/>
  <c r="AL156" i="3"/>
  <c r="AM156" i="3"/>
  <c r="AN156" i="3"/>
  <c r="AO156" i="3"/>
  <c r="AL157" i="3"/>
  <c r="AM157" i="3"/>
  <c r="AN157" i="3"/>
  <c r="AO157" i="3"/>
  <c r="AL158" i="3"/>
  <c r="AM158" i="3"/>
  <c r="AN158" i="3"/>
  <c r="AO158" i="3"/>
  <c r="AL159" i="3"/>
  <c r="AM159" i="3"/>
  <c r="AN159" i="3"/>
  <c r="AO159" i="3"/>
  <c r="AL160" i="3"/>
  <c r="AM160" i="3"/>
  <c r="AN160" i="3"/>
  <c r="AO160" i="3"/>
  <c r="AL161" i="3"/>
  <c r="AM161" i="3"/>
  <c r="AN161" i="3"/>
  <c r="AO161" i="3"/>
  <c r="AL162" i="3"/>
  <c r="AM162" i="3"/>
  <c r="AN162" i="3"/>
  <c r="AO162" i="3"/>
  <c r="AL163" i="3"/>
  <c r="AM163" i="3"/>
  <c r="AN163" i="3"/>
  <c r="AO163" i="3"/>
  <c r="AL164" i="3"/>
  <c r="AM164" i="3"/>
  <c r="AN164" i="3"/>
  <c r="AO164" i="3"/>
  <c r="AL165" i="3"/>
  <c r="AM165" i="3"/>
  <c r="AN165" i="3"/>
  <c r="AO165" i="3"/>
  <c r="AL166" i="3"/>
  <c r="AM166" i="3"/>
  <c r="AN166" i="3"/>
  <c r="AO166" i="3"/>
  <c r="AL167" i="3"/>
  <c r="AM167" i="3"/>
  <c r="AN167" i="3"/>
  <c r="AO167" i="3"/>
  <c r="AL168" i="3"/>
  <c r="AM168" i="3"/>
  <c r="AN168" i="3"/>
  <c r="AO168" i="3"/>
  <c r="AL169" i="3"/>
  <c r="AM169" i="3"/>
  <c r="AN169" i="3"/>
  <c r="AO169" i="3"/>
  <c r="AL170" i="3"/>
  <c r="AM170" i="3"/>
  <c r="AN170" i="3"/>
  <c r="AO170" i="3"/>
  <c r="AL171" i="3"/>
  <c r="AM171" i="3"/>
  <c r="AN171" i="3"/>
  <c r="AO171" i="3"/>
  <c r="AL172" i="3"/>
  <c r="AM172" i="3"/>
  <c r="AN172" i="3"/>
  <c r="AO172" i="3"/>
  <c r="AL173" i="3"/>
  <c r="AM173" i="3"/>
  <c r="AN173" i="3"/>
  <c r="AO173" i="3"/>
  <c r="AL174" i="3"/>
  <c r="AM174" i="3"/>
  <c r="AN174" i="3"/>
  <c r="AO174" i="3"/>
  <c r="AL175" i="3"/>
  <c r="AM175" i="3"/>
  <c r="AN175" i="3"/>
  <c r="AO175" i="3"/>
  <c r="AL176" i="3"/>
  <c r="AM176" i="3"/>
  <c r="AN176" i="3"/>
  <c r="AO176" i="3"/>
  <c r="AL177" i="3"/>
  <c r="AM177" i="3"/>
  <c r="AN177" i="3"/>
  <c r="AO177" i="3"/>
  <c r="AL178" i="3"/>
  <c r="AM178" i="3"/>
  <c r="AN178" i="3"/>
  <c r="AO178" i="3"/>
  <c r="AL179" i="3"/>
  <c r="AM179" i="3"/>
  <c r="AN179" i="3"/>
  <c r="AO179" i="3"/>
  <c r="AL180" i="3"/>
  <c r="AM180" i="3"/>
  <c r="AN180" i="3"/>
  <c r="AO180" i="3"/>
  <c r="AL181" i="3"/>
  <c r="AM181" i="3"/>
  <c r="AN181" i="3"/>
  <c r="AO181" i="3"/>
  <c r="AL182" i="3"/>
  <c r="AM182" i="3"/>
  <c r="AN182" i="3"/>
  <c r="AO182" i="3"/>
  <c r="AL183" i="3"/>
  <c r="AM183" i="3"/>
  <c r="AN183" i="3"/>
  <c r="AO183" i="3"/>
  <c r="AL184" i="3"/>
  <c r="AM184" i="3"/>
  <c r="AN184" i="3"/>
  <c r="AO184" i="3"/>
  <c r="AL185" i="3"/>
  <c r="AM185" i="3"/>
  <c r="AN185" i="3"/>
  <c r="AO185" i="3"/>
  <c r="AL186" i="3"/>
  <c r="AM186" i="3"/>
  <c r="AN186" i="3"/>
  <c r="AO186" i="3"/>
  <c r="AL187" i="3"/>
  <c r="AM187" i="3"/>
  <c r="AN187" i="3"/>
  <c r="AO187" i="3"/>
  <c r="AL188" i="3"/>
  <c r="AM188" i="3"/>
  <c r="AN188" i="3"/>
  <c r="AO188" i="3"/>
  <c r="AL189" i="3"/>
  <c r="AM189" i="3"/>
  <c r="AN189" i="3"/>
  <c r="AO189" i="3"/>
  <c r="AL190" i="3"/>
  <c r="AM190" i="3"/>
  <c r="AN190" i="3"/>
  <c r="AO190" i="3"/>
  <c r="AL191" i="3"/>
  <c r="AM191" i="3"/>
  <c r="AN191" i="3"/>
  <c r="AO191" i="3"/>
  <c r="AL192" i="3"/>
  <c r="AM192" i="3"/>
  <c r="AN192" i="3"/>
  <c r="AO192" i="3"/>
  <c r="AL193" i="3"/>
  <c r="AM193" i="3"/>
  <c r="AN193" i="3"/>
  <c r="AO193" i="3"/>
  <c r="AL194" i="3"/>
  <c r="AM194" i="3"/>
  <c r="AN194" i="3"/>
  <c r="AO194" i="3"/>
  <c r="AL195" i="3"/>
  <c r="AM195" i="3"/>
  <c r="AN195" i="3"/>
  <c r="AO195" i="3"/>
  <c r="AL196" i="3"/>
  <c r="AM196" i="3"/>
  <c r="AN196" i="3"/>
  <c r="AO196" i="3"/>
  <c r="AL197" i="3"/>
  <c r="AM197" i="3"/>
  <c r="AN197" i="3"/>
  <c r="AO197" i="3"/>
  <c r="AL198" i="3"/>
  <c r="AM198" i="3"/>
  <c r="AN198" i="3"/>
  <c r="AO198" i="3"/>
  <c r="AL199" i="3"/>
  <c r="AM199" i="3"/>
  <c r="AN199" i="3"/>
  <c r="AO199" i="3"/>
  <c r="AL200" i="3"/>
  <c r="AM200" i="3"/>
  <c r="AN200" i="3"/>
  <c r="AO200" i="3"/>
  <c r="AL201" i="3"/>
  <c r="AM201" i="3"/>
  <c r="AN201" i="3"/>
  <c r="AO201" i="3"/>
  <c r="AL202" i="3"/>
  <c r="AM202" i="3"/>
  <c r="AN202" i="3"/>
  <c r="AO202" i="3"/>
  <c r="AL203" i="3"/>
  <c r="AM203" i="3"/>
  <c r="AN203" i="3"/>
  <c r="AO203" i="3"/>
  <c r="AL204" i="3"/>
  <c r="AM204" i="3"/>
  <c r="AN204" i="3"/>
  <c r="AO204" i="3"/>
  <c r="AL205" i="3"/>
  <c r="AM205" i="3"/>
  <c r="AN205" i="3"/>
  <c r="AO205" i="3"/>
  <c r="AL206" i="3"/>
  <c r="AM206" i="3"/>
  <c r="AN206" i="3"/>
  <c r="AO206" i="3"/>
  <c r="AL207" i="3"/>
  <c r="AM207" i="3"/>
  <c r="AN207" i="3"/>
  <c r="AO207" i="3"/>
  <c r="AL208" i="3"/>
  <c r="AM208" i="3"/>
  <c r="AN208" i="3"/>
  <c r="AO208" i="3"/>
  <c r="AL209" i="3"/>
  <c r="AM209" i="3"/>
  <c r="AN209" i="3"/>
  <c r="AO209" i="3"/>
  <c r="AL210" i="3"/>
  <c r="AM210" i="3"/>
  <c r="AN210" i="3"/>
  <c r="AO210" i="3"/>
  <c r="AL211" i="3"/>
  <c r="AM211" i="3"/>
  <c r="AN211" i="3"/>
  <c r="AO211" i="3"/>
  <c r="AL212" i="3"/>
  <c r="AM212" i="3"/>
  <c r="AN212" i="3"/>
  <c r="AO212" i="3"/>
  <c r="AL213" i="3"/>
  <c r="AM213" i="3"/>
  <c r="AN213" i="3"/>
  <c r="AO213" i="3"/>
  <c r="AL214" i="3"/>
  <c r="AM214" i="3"/>
  <c r="AN214" i="3"/>
  <c r="AO214" i="3"/>
  <c r="AL215" i="3"/>
  <c r="AM215" i="3"/>
  <c r="AN215" i="3"/>
  <c r="AO215" i="3"/>
  <c r="AL216" i="3"/>
  <c r="AM216" i="3"/>
  <c r="AN216" i="3"/>
  <c r="AO216" i="3"/>
  <c r="AL217" i="3"/>
  <c r="AM217" i="3"/>
  <c r="AN217" i="3"/>
  <c r="AO217" i="3"/>
  <c r="AL218" i="3"/>
  <c r="AM218" i="3"/>
  <c r="AN218" i="3"/>
  <c r="AO218" i="3"/>
  <c r="AL219" i="3"/>
  <c r="AM219" i="3"/>
  <c r="AN219" i="3"/>
  <c r="AO219" i="3"/>
  <c r="AL220" i="3"/>
  <c r="AM220" i="3"/>
  <c r="AN220" i="3"/>
  <c r="AO220" i="3"/>
  <c r="AL221" i="3"/>
  <c r="AM221" i="3"/>
  <c r="AN221" i="3"/>
  <c r="AO221" i="3"/>
  <c r="AL222" i="3"/>
  <c r="AM222" i="3"/>
  <c r="AN222" i="3"/>
  <c r="AO222" i="3"/>
  <c r="AL223" i="3"/>
  <c r="AM223" i="3"/>
  <c r="AN223" i="3"/>
  <c r="AO223" i="3"/>
  <c r="AL224" i="3"/>
  <c r="AM224" i="3"/>
  <c r="AN224" i="3"/>
  <c r="AO224" i="3"/>
  <c r="AL225" i="3"/>
  <c r="AM225" i="3"/>
  <c r="AN225" i="3"/>
  <c r="AO225" i="3"/>
  <c r="AL226" i="3"/>
  <c r="AM226" i="3"/>
  <c r="AN226" i="3"/>
  <c r="AO226" i="3"/>
  <c r="AL227" i="3"/>
  <c r="AM227" i="3"/>
  <c r="AN227" i="3"/>
  <c r="AO227" i="3"/>
  <c r="AL228" i="3"/>
  <c r="AM228" i="3"/>
  <c r="AN228" i="3"/>
  <c r="AO228" i="3"/>
  <c r="AL229" i="3"/>
  <c r="AM229" i="3"/>
  <c r="AN229" i="3"/>
  <c r="AO229" i="3"/>
  <c r="AL230" i="3"/>
  <c r="AM230" i="3"/>
  <c r="AN230" i="3"/>
  <c r="AO230" i="3"/>
  <c r="AL231" i="3"/>
  <c r="AM231" i="3"/>
  <c r="AN231" i="3"/>
  <c r="AO231" i="3"/>
  <c r="AL232" i="3"/>
  <c r="AM232" i="3"/>
  <c r="AN232" i="3"/>
  <c r="AO232" i="3"/>
  <c r="AL233" i="3"/>
  <c r="AM233" i="3"/>
  <c r="AN233" i="3"/>
  <c r="AO233" i="3"/>
  <c r="AL234" i="3"/>
  <c r="AM234" i="3"/>
  <c r="AN234" i="3"/>
  <c r="AO234" i="3"/>
  <c r="AL235" i="3"/>
  <c r="AM235" i="3"/>
  <c r="AN235" i="3"/>
  <c r="AO235" i="3"/>
  <c r="AL236" i="3"/>
  <c r="AM236" i="3"/>
  <c r="AN236" i="3"/>
  <c r="AO236" i="3"/>
  <c r="AL237" i="3"/>
  <c r="AM237" i="3"/>
  <c r="AN237" i="3"/>
  <c r="AO237" i="3"/>
  <c r="AL238" i="3"/>
  <c r="AM238" i="3"/>
  <c r="AN238" i="3"/>
  <c r="AO238" i="3"/>
  <c r="AL239" i="3"/>
  <c r="AM239" i="3"/>
  <c r="AN239" i="3"/>
  <c r="AO239" i="3"/>
  <c r="AL240" i="3"/>
  <c r="AM240" i="3"/>
  <c r="AN240" i="3"/>
  <c r="AO240" i="3"/>
  <c r="AL241" i="3"/>
  <c r="AM241" i="3"/>
  <c r="AN241" i="3"/>
  <c r="AO241" i="3"/>
  <c r="AL242" i="3"/>
  <c r="AM242" i="3"/>
  <c r="AN242" i="3"/>
  <c r="AO242" i="3"/>
  <c r="AL243" i="3"/>
  <c r="AM243" i="3"/>
  <c r="AN243" i="3"/>
  <c r="AO243" i="3"/>
  <c r="AL244" i="3"/>
  <c r="AM244" i="3"/>
  <c r="AN244" i="3"/>
  <c r="AO244" i="3"/>
  <c r="AL245" i="3"/>
  <c r="AM245" i="3"/>
  <c r="AN245" i="3"/>
  <c r="AO245" i="3"/>
  <c r="AL246" i="3"/>
  <c r="AM246" i="3"/>
  <c r="AN246" i="3"/>
  <c r="AO246" i="3"/>
  <c r="AL247" i="3"/>
  <c r="AM247" i="3"/>
  <c r="AN247" i="3"/>
  <c r="AO247" i="3"/>
  <c r="AL248" i="3"/>
  <c r="AM248" i="3"/>
  <c r="AN248" i="3"/>
  <c r="AO248" i="3"/>
  <c r="AL249" i="3"/>
  <c r="AM249" i="3"/>
  <c r="AN249" i="3"/>
  <c r="AO249" i="3"/>
  <c r="AL250" i="3"/>
  <c r="AM250" i="3"/>
  <c r="AN250" i="3"/>
  <c r="AO250" i="3"/>
  <c r="AL251" i="3"/>
  <c r="AM251" i="3"/>
  <c r="AN251" i="3"/>
  <c r="AO251" i="3"/>
  <c r="AL252" i="3"/>
  <c r="AM252" i="3"/>
  <c r="AN252" i="3"/>
  <c r="AO252" i="3"/>
  <c r="AL253" i="3"/>
  <c r="AM253" i="3"/>
  <c r="AN253" i="3"/>
  <c r="AO253" i="3"/>
  <c r="AL254" i="3"/>
  <c r="AM254" i="3"/>
  <c r="AN254" i="3"/>
  <c r="AO254" i="3"/>
  <c r="AL255" i="3"/>
  <c r="AM255" i="3"/>
  <c r="AN255" i="3"/>
  <c r="AO255" i="3"/>
  <c r="AL256" i="3"/>
  <c r="AM256" i="3"/>
  <c r="AN256" i="3"/>
  <c r="AO256" i="3"/>
  <c r="AL257" i="3"/>
  <c r="AM257" i="3"/>
  <c r="AN257" i="3"/>
  <c r="AO257" i="3"/>
  <c r="AL258" i="3"/>
  <c r="AM258" i="3"/>
  <c r="AN258" i="3"/>
  <c r="AO258" i="3"/>
  <c r="AL259" i="3"/>
  <c r="AM259" i="3"/>
  <c r="AN259" i="3"/>
  <c r="AO259" i="3"/>
  <c r="AL260" i="3"/>
  <c r="AM260" i="3"/>
  <c r="AN260" i="3"/>
  <c r="AO260" i="3"/>
  <c r="AL261" i="3"/>
  <c r="AM261" i="3"/>
  <c r="AN261" i="3"/>
  <c r="AO261" i="3"/>
  <c r="AL262" i="3"/>
  <c r="AM262" i="3"/>
  <c r="AN262" i="3"/>
  <c r="AO262" i="3"/>
  <c r="AL263" i="3"/>
  <c r="AM263" i="3"/>
  <c r="AN263" i="3"/>
  <c r="AO263" i="3"/>
  <c r="AL264" i="3"/>
  <c r="AM264" i="3"/>
  <c r="AN264" i="3"/>
  <c r="AO264" i="3"/>
  <c r="AL265" i="3"/>
  <c r="AM265" i="3"/>
  <c r="AN265" i="3"/>
  <c r="AO265" i="3"/>
  <c r="AL266" i="3"/>
  <c r="AM266" i="3"/>
  <c r="AN266" i="3"/>
  <c r="AO266" i="3"/>
  <c r="AL267" i="3"/>
  <c r="AM267" i="3"/>
  <c r="AN267" i="3"/>
  <c r="AO267" i="3"/>
  <c r="AL268" i="3"/>
  <c r="AM268" i="3"/>
  <c r="AN268" i="3"/>
  <c r="AO268" i="3"/>
  <c r="AL269" i="3"/>
  <c r="AM269" i="3"/>
  <c r="AN269" i="3"/>
  <c r="AO269" i="3"/>
  <c r="AL270" i="3"/>
  <c r="AM270" i="3"/>
  <c r="AN270" i="3"/>
  <c r="AO270" i="3"/>
  <c r="AL271" i="3"/>
  <c r="AM271" i="3"/>
  <c r="AN271" i="3"/>
  <c r="AO271" i="3"/>
  <c r="AL272" i="3"/>
  <c r="AM272" i="3"/>
  <c r="AN272" i="3"/>
  <c r="AO272" i="3"/>
  <c r="AL273" i="3"/>
  <c r="AM273" i="3"/>
  <c r="AN273" i="3"/>
  <c r="AO273" i="3"/>
  <c r="AL274" i="3"/>
  <c r="AM274" i="3"/>
  <c r="AN274" i="3"/>
  <c r="AO274" i="3"/>
  <c r="AL275" i="3"/>
  <c r="AM275" i="3"/>
  <c r="AN275" i="3"/>
  <c r="AO275" i="3"/>
  <c r="AL276" i="3"/>
  <c r="AM276" i="3"/>
  <c r="AN276" i="3"/>
  <c r="AO276" i="3"/>
  <c r="AL277" i="3"/>
  <c r="AM277" i="3"/>
  <c r="AN277" i="3"/>
  <c r="AO277" i="3"/>
  <c r="AL278" i="3"/>
  <c r="AM278" i="3"/>
  <c r="AN278" i="3"/>
  <c r="AO278" i="3"/>
  <c r="AL279" i="3"/>
  <c r="AM279" i="3"/>
  <c r="AN279" i="3"/>
  <c r="AO279" i="3"/>
  <c r="AL280" i="3"/>
  <c r="AM280" i="3"/>
  <c r="AN280" i="3"/>
  <c r="AO280" i="3"/>
  <c r="AL281" i="3"/>
  <c r="AM281" i="3"/>
  <c r="AN281" i="3"/>
  <c r="AO281" i="3"/>
  <c r="AL282" i="3"/>
  <c r="AM282" i="3"/>
  <c r="AN282" i="3"/>
  <c r="AO282" i="3"/>
  <c r="AL283" i="3"/>
  <c r="AM283" i="3"/>
  <c r="AN283" i="3"/>
  <c r="AO283" i="3"/>
  <c r="AL284" i="3"/>
  <c r="AM284" i="3"/>
  <c r="AN284" i="3"/>
  <c r="AO284" i="3"/>
  <c r="AL285" i="3"/>
  <c r="AM285" i="3"/>
  <c r="AN285" i="3"/>
  <c r="AO285" i="3"/>
  <c r="AL286" i="3"/>
  <c r="AM286" i="3"/>
  <c r="AN286" i="3"/>
  <c r="AO286" i="3"/>
  <c r="AL287" i="3"/>
  <c r="AM287" i="3"/>
  <c r="AN287" i="3"/>
  <c r="AO287" i="3"/>
  <c r="AL288" i="3"/>
  <c r="AM288" i="3"/>
  <c r="AN288" i="3"/>
  <c r="AO288" i="3"/>
  <c r="AL289" i="3"/>
  <c r="AM289" i="3"/>
  <c r="AN289" i="3"/>
  <c r="AO289" i="3"/>
  <c r="AL290" i="3"/>
  <c r="AM290" i="3"/>
  <c r="AN290" i="3"/>
  <c r="AO290" i="3"/>
  <c r="AL291" i="3"/>
  <c r="AM291" i="3"/>
  <c r="AN291" i="3"/>
  <c r="AO291" i="3"/>
  <c r="AL292" i="3"/>
  <c r="AM292" i="3"/>
  <c r="AN292" i="3"/>
  <c r="AO292" i="3"/>
  <c r="AL293" i="3"/>
  <c r="AM293" i="3"/>
  <c r="AN293" i="3"/>
  <c r="AO293" i="3"/>
  <c r="AL294" i="3"/>
  <c r="AM294" i="3"/>
  <c r="AN294" i="3"/>
  <c r="AO294" i="3"/>
  <c r="AL295" i="3"/>
  <c r="AM295" i="3"/>
  <c r="AN295" i="3"/>
  <c r="AO295" i="3"/>
  <c r="AL296" i="3"/>
  <c r="AM296" i="3"/>
  <c r="AN296" i="3"/>
  <c r="AO296" i="3"/>
  <c r="AL297" i="3"/>
  <c r="AM297" i="3"/>
  <c r="AN297" i="3"/>
  <c r="AO297" i="3"/>
  <c r="AL298" i="3"/>
  <c r="AM298" i="3"/>
  <c r="AN298" i="3"/>
  <c r="AO298" i="3"/>
  <c r="AL299" i="3"/>
  <c r="AM299" i="3"/>
  <c r="AN299" i="3"/>
  <c r="AO299" i="3"/>
  <c r="AL300" i="3"/>
  <c r="AM300" i="3"/>
  <c r="AN300" i="3"/>
  <c r="AO300" i="3"/>
  <c r="AL301" i="3"/>
  <c r="AM301" i="3"/>
  <c r="AN301" i="3"/>
  <c r="AO301" i="3"/>
  <c r="AL302" i="3"/>
  <c r="AM302" i="3"/>
  <c r="AN302" i="3"/>
  <c r="AO302" i="3"/>
  <c r="AL303" i="3"/>
  <c r="AM303" i="3"/>
  <c r="AN303" i="3"/>
  <c r="AO303" i="3"/>
  <c r="AL304" i="3"/>
  <c r="AM304" i="3"/>
  <c r="AN304" i="3"/>
  <c r="AO304" i="3"/>
  <c r="AL305" i="3"/>
  <c r="AM305" i="3"/>
  <c r="AN305" i="3"/>
  <c r="AO305" i="3"/>
  <c r="AL306" i="3"/>
  <c r="AM306" i="3"/>
  <c r="AN306" i="3"/>
  <c r="AO306" i="3"/>
  <c r="AL307" i="3"/>
  <c r="AM307" i="3"/>
  <c r="AN307" i="3"/>
  <c r="AO307" i="3"/>
  <c r="AL308" i="3"/>
  <c r="AM308" i="3"/>
  <c r="AN308" i="3"/>
  <c r="AO308" i="3"/>
  <c r="AL309" i="3"/>
  <c r="AM309" i="3"/>
  <c r="AN309" i="3"/>
  <c r="AO309" i="3"/>
  <c r="AL310" i="3"/>
  <c r="AM310" i="3"/>
  <c r="AN310" i="3"/>
  <c r="AO310" i="3"/>
  <c r="AL311" i="3"/>
  <c r="AM311" i="3"/>
  <c r="AN311" i="3"/>
  <c r="AO311" i="3"/>
  <c r="AL312" i="3"/>
  <c r="AM312" i="3"/>
  <c r="AN312" i="3"/>
  <c r="AO312" i="3"/>
  <c r="AL313" i="3"/>
  <c r="AM313" i="3"/>
  <c r="AN313" i="3"/>
  <c r="AO313" i="3"/>
  <c r="AL314" i="3"/>
  <c r="AM314" i="3"/>
  <c r="AN314" i="3"/>
  <c r="AO314" i="3"/>
  <c r="AL315" i="3"/>
  <c r="AM315" i="3"/>
  <c r="AN315" i="3"/>
  <c r="AO315" i="3"/>
  <c r="AL316" i="3"/>
  <c r="AM316" i="3"/>
  <c r="AN316" i="3"/>
  <c r="AO316" i="3"/>
  <c r="AL317" i="3"/>
  <c r="AM317" i="3"/>
  <c r="AN317" i="3"/>
  <c r="AO317" i="3"/>
  <c r="AL318" i="3"/>
  <c r="AM318" i="3"/>
  <c r="AN318" i="3"/>
  <c r="AO318" i="3"/>
  <c r="AL319" i="3"/>
  <c r="AM319" i="3"/>
  <c r="AN319" i="3"/>
  <c r="AO319" i="3"/>
  <c r="AL320" i="3"/>
  <c r="AM320" i="3"/>
  <c r="AN320" i="3"/>
  <c r="AO320" i="3"/>
  <c r="AL321" i="3"/>
  <c r="AM321" i="3"/>
  <c r="AN321" i="3"/>
  <c r="AO321" i="3"/>
  <c r="AL322" i="3"/>
  <c r="AM322" i="3"/>
  <c r="AN322" i="3"/>
  <c r="AO322" i="3"/>
  <c r="AL323" i="3"/>
  <c r="AM323" i="3"/>
  <c r="AN323" i="3"/>
  <c r="AO323" i="3"/>
  <c r="AL324" i="3"/>
  <c r="AM324" i="3"/>
  <c r="AN324" i="3"/>
  <c r="AO324" i="3"/>
  <c r="AL325" i="3"/>
  <c r="AM325" i="3"/>
  <c r="AN325" i="3"/>
  <c r="AO325" i="3"/>
  <c r="AL326" i="3"/>
  <c r="AM326" i="3"/>
  <c r="AN326" i="3"/>
  <c r="AO326" i="3"/>
  <c r="AL327" i="3"/>
  <c r="AM327" i="3"/>
  <c r="AN327" i="3"/>
  <c r="AO327" i="3"/>
  <c r="AL328" i="3"/>
  <c r="AM328" i="3"/>
  <c r="AN328" i="3"/>
  <c r="AO328" i="3"/>
  <c r="AL329" i="3"/>
  <c r="AM329" i="3"/>
  <c r="AN329" i="3"/>
  <c r="AO329" i="3"/>
  <c r="AL330" i="3"/>
  <c r="AM330" i="3"/>
  <c r="AN330" i="3"/>
  <c r="AO330" i="3"/>
  <c r="AL331" i="3"/>
  <c r="AM331" i="3"/>
  <c r="AN331" i="3"/>
  <c r="AO331" i="3"/>
  <c r="AL332" i="3"/>
  <c r="AM332" i="3"/>
  <c r="AN332" i="3"/>
  <c r="AO332" i="3"/>
  <c r="AL333" i="3"/>
  <c r="AM333" i="3"/>
  <c r="AN333" i="3"/>
  <c r="AO333" i="3"/>
  <c r="AL334" i="3"/>
  <c r="AM334" i="3"/>
  <c r="AN334" i="3"/>
  <c r="AO334" i="3"/>
  <c r="AL335" i="3"/>
  <c r="AM335" i="3"/>
  <c r="AN335" i="3"/>
  <c r="AO335" i="3"/>
  <c r="AL336" i="3"/>
  <c r="AM336" i="3"/>
  <c r="AN336" i="3"/>
  <c r="AO336" i="3"/>
  <c r="AL337" i="3"/>
  <c r="AM337" i="3"/>
  <c r="AN337" i="3"/>
  <c r="AO337" i="3"/>
  <c r="AL338" i="3"/>
  <c r="AM338" i="3"/>
  <c r="AN338" i="3"/>
  <c r="AO338" i="3"/>
  <c r="AL339" i="3"/>
  <c r="AM339" i="3"/>
  <c r="AN339" i="3"/>
  <c r="AO339" i="3"/>
  <c r="AL340" i="3"/>
  <c r="AM340" i="3"/>
  <c r="AN340" i="3"/>
  <c r="AO340" i="3"/>
  <c r="AL341" i="3"/>
  <c r="AM341" i="3"/>
  <c r="AN341" i="3"/>
  <c r="AO341" i="3"/>
  <c r="AL342" i="3"/>
  <c r="AM342" i="3"/>
  <c r="AN342" i="3"/>
  <c r="AO342" i="3"/>
  <c r="AL343" i="3"/>
  <c r="AM343" i="3"/>
  <c r="AN343" i="3"/>
  <c r="AO343" i="3"/>
  <c r="AL344" i="3"/>
  <c r="AM344" i="3"/>
  <c r="AN344" i="3"/>
  <c r="AO344" i="3"/>
  <c r="AL345" i="3"/>
  <c r="AM345" i="3"/>
  <c r="AN345" i="3"/>
  <c r="AO345" i="3"/>
  <c r="AL346" i="3"/>
  <c r="AM346" i="3"/>
  <c r="AN346" i="3"/>
  <c r="AO346" i="3"/>
  <c r="AL347" i="3"/>
  <c r="AM347" i="3"/>
  <c r="AN347" i="3"/>
  <c r="AO347" i="3"/>
  <c r="AL348" i="3"/>
  <c r="AM348" i="3"/>
  <c r="AN348" i="3"/>
  <c r="AO348" i="3"/>
  <c r="AL349" i="3"/>
  <c r="AM349" i="3"/>
  <c r="AN349" i="3"/>
  <c r="AO349" i="3"/>
  <c r="AL350" i="3"/>
  <c r="AM350" i="3"/>
  <c r="AN350" i="3"/>
  <c r="AO350" i="3"/>
  <c r="AL351" i="3"/>
  <c r="AM351" i="3"/>
  <c r="AN351" i="3"/>
  <c r="AO351" i="3"/>
  <c r="AL352" i="3"/>
  <c r="AM352" i="3"/>
  <c r="AN352" i="3"/>
  <c r="AO352" i="3"/>
  <c r="AL353" i="3"/>
  <c r="AM353" i="3"/>
  <c r="AN353" i="3"/>
  <c r="AO353" i="3"/>
  <c r="AL354" i="3"/>
  <c r="AM354" i="3"/>
  <c r="AN354" i="3"/>
  <c r="AO354" i="3"/>
  <c r="AL355" i="3"/>
  <c r="AM355" i="3"/>
  <c r="AN355" i="3"/>
  <c r="AO355" i="3"/>
  <c r="AL356" i="3"/>
  <c r="AM356" i="3"/>
  <c r="AN356" i="3"/>
  <c r="AO356" i="3"/>
  <c r="AL357" i="3"/>
  <c r="AM357" i="3"/>
  <c r="AN357" i="3"/>
  <c r="AO357" i="3"/>
  <c r="AL358" i="3"/>
  <c r="AM358" i="3"/>
  <c r="AN358" i="3"/>
  <c r="AO358" i="3"/>
  <c r="AL359" i="3"/>
  <c r="AM359" i="3"/>
  <c r="AN359" i="3"/>
  <c r="AO359" i="3"/>
  <c r="AL360" i="3"/>
  <c r="AM360" i="3"/>
  <c r="AN360" i="3"/>
  <c r="AO360" i="3"/>
  <c r="AL361" i="3"/>
  <c r="AM361" i="3"/>
  <c r="AN361" i="3"/>
  <c r="AO361" i="3"/>
  <c r="AL362" i="3"/>
  <c r="AM362" i="3"/>
  <c r="AN362" i="3"/>
  <c r="AO362" i="3"/>
  <c r="AL363" i="3"/>
  <c r="AM363" i="3"/>
  <c r="AN363" i="3"/>
  <c r="AO363" i="3"/>
  <c r="AL364" i="3"/>
  <c r="AM364" i="3"/>
  <c r="AN364" i="3"/>
  <c r="AO364" i="3"/>
  <c r="AL365" i="3"/>
  <c r="AM365" i="3"/>
  <c r="AN365" i="3"/>
  <c r="AO365" i="3"/>
  <c r="AL366" i="3"/>
  <c r="AM366" i="3"/>
  <c r="AN366" i="3"/>
  <c r="AO366" i="3"/>
  <c r="AL367" i="3"/>
  <c r="AM367" i="3"/>
  <c r="AN367" i="3"/>
  <c r="AO367" i="3"/>
  <c r="AL368" i="3"/>
  <c r="AM368" i="3"/>
  <c r="AN368" i="3"/>
  <c r="AO368" i="3"/>
  <c r="AL369" i="3"/>
  <c r="AM369" i="3"/>
  <c r="AN369" i="3"/>
  <c r="AO369" i="3"/>
  <c r="AL370" i="3"/>
  <c r="AM370" i="3"/>
  <c r="AN370" i="3"/>
  <c r="AO370" i="3"/>
  <c r="AL371" i="3"/>
  <c r="AM371" i="3"/>
  <c r="AN371" i="3"/>
  <c r="AO371" i="3"/>
  <c r="AO7" i="3"/>
  <c r="AN7" i="3"/>
  <c r="AM7" i="3"/>
  <c r="AG8" i="3" l="1"/>
  <c r="AG9" i="3"/>
  <c r="AG10" i="3"/>
  <c r="AG11" i="3"/>
  <c r="AG12" i="3"/>
  <c r="AG13" i="3"/>
  <c r="AG14" i="3"/>
  <c r="AG15" i="3"/>
  <c r="AG16" i="3"/>
  <c r="AG17" i="3"/>
  <c r="AG18" i="3"/>
  <c r="AG19" i="3"/>
  <c r="AG20" i="3"/>
  <c r="AG21" i="3"/>
  <c r="AG22" i="3"/>
  <c r="AG23" i="3"/>
  <c r="AG24" i="3"/>
  <c r="AG25"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126" i="3"/>
  <c r="AG127" i="3"/>
  <c r="AG128" i="3"/>
  <c r="AG129" i="3"/>
  <c r="AG130" i="3"/>
  <c r="AG131" i="3"/>
  <c r="AG132" i="3"/>
  <c r="AG133" i="3"/>
  <c r="AG134" i="3"/>
  <c r="AG135" i="3"/>
  <c r="AG136" i="3"/>
  <c r="AG137" i="3"/>
  <c r="AG138" i="3"/>
  <c r="AG139" i="3"/>
  <c r="AG140" i="3"/>
  <c r="AG141" i="3"/>
  <c r="AG142" i="3"/>
  <c r="AG143" i="3"/>
  <c r="AG144" i="3"/>
  <c r="AG145" i="3"/>
  <c r="AG146" i="3"/>
  <c r="AG147" i="3"/>
  <c r="AG148" i="3"/>
  <c r="AG149" i="3"/>
  <c r="AG150" i="3"/>
  <c r="AG151" i="3"/>
  <c r="AG152" i="3"/>
  <c r="AG153" i="3"/>
  <c r="AG154" i="3"/>
  <c r="AG155" i="3"/>
  <c r="AG156" i="3"/>
  <c r="AG157" i="3"/>
  <c r="AG158" i="3"/>
  <c r="AG159" i="3"/>
  <c r="AG160" i="3"/>
  <c r="AG161" i="3"/>
  <c r="AG162" i="3"/>
  <c r="AG163" i="3"/>
  <c r="AG164" i="3"/>
  <c r="AG165" i="3"/>
  <c r="AG166" i="3"/>
  <c r="AG167" i="3"/>
  <c r="AG168" i="3"/>
  <c r="AG169" i="3"/>
  <c r="AG170" i="3"/>
  <c r="AG171" i="3"/>
  <c r="AG172" i="3"/>
  <c r="AG173" i="3"/>
  <c r="AG174" i="3"/>
  <c r="AG175" i="3"/>
  <c r="AG176" i="3"/>
  <c r="AG177" i="3"/>
  <c r="AG178" i="3"/>
  <c r="AG179" i="3"/>
  <c r="AG180" i="3"/>
  <c r="AG181" i="3"/>
  <c r="AG182" i="3"/>
  <c r="AG183" i="3"/>
  <c r="AG184" i="3"/>
  <c r="AG185" i="3"/>
  <c r="AG186" i="3"/>
  <c r="AG187" i="3"/>
  <c r="AG188" i="3"/>
  <c r="AG189" i="3"/>
  <c r="AG190" i="3"/>
  <c r="AG191" i="3"/>
  <c r="AG192" i="3"/>
  <c r="AG193" i="3"/>
  <c r="AG194" i="3"/>
  <c r="AG195" i="3"/>
  <c r="AG196" i="3"/>
  <c r="AG197" i="3"/>
  <c r="AG198" i="3"/>
  <c r="AG199" i="3"/>
  <c r="AG200" i="3"/>
  <c r="AG201" i="3"/>
  <c r="AG202" i="3"/>
  <c r="AG203" i="3"/>
  <c r="AG204" i="3"/>
  <c r="AG205" i="3"/>
  <c r="AG206" i="3"/>
  <c r="AG207" i="3"/>
  <c r="AG208" i="3"/>
  <c r="AG209" i="3"/>
  <c r="AG210" i="3"/>
  <c r="AG211" i="3"/>
  <c r="AG212" i="3"/>
  <c r="AG213" i="3"/>
  <c r="AG214" i="3"/>
  <c r="AG215" i="3"/>
  <c r="AG216" i="3"/>
  <c r="AG217" i="3"/>
  <c r="AG218" i="3"/>
  <c r="AG219" i="3"/>
  <c r="AG220" i="3"/>
  <c r="AG221" i="3"/>
  <c r="AG222" i="3"/>
  <c r="AG223" i="3"/>
  <c r="AG224" i="3"/>
  <c r="AG225" i="3"/>
  <c r="AG226" i="3"/>
  <c r="AG227" i="3"/>
  <c r="AG228" i="3"/>
  <c r="AG229" i="3"/>
  <c r="AG230" i="3"/>
  <c r="AG231" i="3"/>
  <c r="AG232" i="3"/>
  <c r="AG233" i="3"/>
  <c r="AG234" i="3"/>
  <c r="AG235" i="3"/>
  <c r="AG236" i="3"/>
  <c r="AG237" i="3"/>
  <c r="AG238" i="3"/>
  <c r="AG239" i="3"/>
  <c r="AG240" i="3"/>
  <c r="AG241" i="3"/>
  <c r="AG242" i="3"/>
  <c r="AG243" i="3"/>
  <c r="AG244" i="3"/>
  <c r="AG245" i="3"/>
  <c r="AG246" i="3"/>
  <c r="AG247" i="3"/>
  <c r="AG248" i="3"/>
  <c r="AG249" i="3"/>
  <c r="AG250" i="3"/>
  <c r="AG251" i="3"/>
  <c r="AG252" i="3"/>
  <c r="AG253" i="3"/>
  <c r="AG254" i="3"/>
  <c r="AG255" i="3"/>
  <c r="AG256" i="3"/>
  <c r="AG257" i="3"/>
  <c r="AG258" i="3"/>
  <c r="AG259" i="3"/>
  <c r="AG260" i="3"/>
  <c r="AG261" i="3"/>
  <c r="AG262" i="3"/>
  <c r="AG263" i="3"/>
  <c r="AG264" i="3"/>
  <c r="AG265" i="3"/>
  <c r="AG266" i="3"/>
  <c r="AG267" i="3"/>
  <c r="AG268" i="3"/>
  <c r="AG269" i="3"/>
  <c r="AG270" i="3"/>
  <c r="AG271" i="3"/>
  <c r="AG272" i="3"/>
  <c r="AG273" i="3"/>
  <c r="AG274" i="3"/>
  <c r="AG275" i="3"/>
  <c r="AG276" i="3"/>
  <c r="AG277" i="3"/>
  <c r="AG278" i="3"/>
  <c r="AG279" i="3"/>
  <c r="AG280" i="3"/>
  <c r="AG281" i="3"/>
  <c r="AG282" i="3"/>
  <c r="AG283" i="3"/>
  <c r="AG284" i="3"/>
  <c r="AG285" i="3"/>
  <c r="AG286" i="3"/>
  <c r="AG287" i="3"/>
  <c r="AG288" i="3"/>
  <c r="AG289" i="3"/>
  <c r="AG290" i="3"/>
  <c r="AG291" i="3"/>
  <c r="AG292" i="3"/>
  <c r="AG293" i="3"/>
  <c r="AG294" i="3"/>
  <c r="AG295" i="3"/>
  <c r="AG296" i="3"/>
  <c r="AG297" i="3"/>
  <c r="AG298" i="3"/>
  <c r="AG299" i="3"/>
  <c r="AG300" i="3"/>
  <c r="AG301" i="3"/>
  <c r="AG302" i="3"/>
  <c r="AG303" i="3"/>
  <c r="AG304" i="3"/>
  <c r="AG305" i="3"/>
  <c r="AG306" i="3"/>
  <c r="AG307" i="3"/>
  <c r="AG308" i="3"/>
  <c r="AG309" i="3"/>
  <c r="AG310" i="3"/>
  <c r="AG311" i="3"/>
  <c r="AG312" i="3"/>
  <c r="AG313" i="3"/>
  <c r="AG314" i="3"/>
  <c r="AG315" i="3"/>
  <c r="AG316" i="3"/>
  <c r="AG317" i="3"/>
  <c r="AG318" i="3"/>
  <c r="AG319" i="3"/>
  <c r="AG320" i="3"/>
  <c r="AG321" i="3"/>
  <c r="AG322" i="3"/>
  <c r="AG323" i="3"/>
  <c r="AG324" i="3"/>
  <c r="AG325" i="3"/>
  <c r="AG326" i="3"/>
  <c r="AG327" i="3"/>
  <c r="AG328" i="3"/>
  <c r="AG329" i="3"/>
  <c r="AG330" i="3"/>
  <c r="AG331" i="3"/>
  <c r="AG332" i="3"/>
  <c r="AG333" i="3"/>
  <c r="AG334" i="3"/>
  <c r="AG335" i="3"/>
  <c r="AG336" i="3"/>
  <c r="AG337" i="3"/>
  <c r="AG338" i="3"/>
  <c r="AG339" i="3"/>
  <c r="AG340" i="3"/>
  <c r="AG341" i="3"/>
  <c r="AG342" i="3"/>
  <c r="AG343" i="3"/>
  <c r="AG344" i="3"/>
  <c r="AG345" i="3"/>
  <c r="AG346" i="3"/>
  <c r="AG347" i="3"/>
  <c r="AG348" i="3"/>
  <c r="AG349" i="3"/>
  <c r="AG350" i="3"/>
  <c r="AG351" i="3"/>
  <c r="AG352" i="3"/>
  <c r="AG353" i="3"/>
  <c r="AG354" i="3"/>
  <c r="AG355" i="3"/>
  <c r="AG356" i="3"/>
  <c r="AG357" i="3"/>
  <c r="AG358" i="3"/>
  <c r="AG359" i="3"/>
  <c r="AG360" i="3"/>
  <c r="AG361" i="3"/>
  <c r="AG362" i="3"/>
  <c r="AG363" i="3"/>
  <c r="AG364" i="3"/>
  <c r="AG365" i="3"/>
  <c r="AG366" i="3"/>
  <c r="AG367" i="3"/>
  <c r="AG368" i="3"/>
  <c r="AG369" i="3"/>
  <c r="AG370" i="3"/>
  <c r="AG371" i="3"/>
  <c r="AJ8" i="3"/>
  <c r="AJ9" i="3"/>
  <c r="AJ10" i="3"/>
  <c r="AJ11" i="3"/>
  <c r="AJ12" i="3"/>
  <c r="AJ13" i="3"/>
  <c r="AJ14" i="3"/>
  <c r="AJ15" i="3"/>
  <c r="AJ16" i="3"/>
  <c r="AJ17" i="3"/>
  <c r="AJ18" i="3"/>
  <c r="AJ19" i="3"/>
  <c r="AJ20" i="3"/>
  <c r="AJ21" i="3"/>
  <c r="AJ22" i="3"/>
  <c r="AJ23" i="3"/>
  <c r="AJ24" i="3"/>
  <c r="AJ25" i="3"/>
  <c r="AJ26" i="3"/>
  <c r="AJ27" i="3"/>
  <c r="AJ28" i="3"/>
  <c r="AJ29" i="3"/>
  <c r="AJ30" i="3"/>
  <c r="AJ31" i="3"/>
  <c r="AJ32" i="3"/>
  <c r="AJ33" i="3"/>
  <c r="AJ34" i="3"/>
  <c r="AJ35" i="3"/>
  <c r="AJ36" i="3"/>
  <c r="AJ37" i="3"/>
  <c r="AJ38" i="3"/>
  <c r="AJ39" i="3"/>
  <c r="AJ40" i="3"/>
  <c r="AJ41" i="3"/>
  <c r="AJ42" i="3"/>
  <c r="AJ43" i="3"/>
  <c r="AJ44" i="3"/>
  <c r="AJ45" i="3"/>
  <c r="AJ46" i="3"/>
  <c r="AJ47" i="3"/>
  <c r="AJ48" i="3"/>
  <c r="AJ49" i="3"/>
  <c r="AJ50" i="3"/>
  <c r="AJ51" i="3"/>
  <c r="AJ52" i="3"/>
  <c r="AJ53" i="3"/>
  <c r="AJ54"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82" i="3"/>
  <c r="AJ83" i="3"/>
  <c r="AJ84" i="3"/>
  <c r="AJ85" i="3"/>
  <c r="AJ86" i="3"/>
  <c r="AJ87" i="3"/>
  <c r="AJ88" i="3"/>
  <c r="AJ89" i="3"/>
  <c r="AJ90" i="3"/>
  <c r="AJ91" i="3"/>
  <c r="AJ92" i="3"/>
  <c r="AJ93" i="3"/>
  <c r="AJ94" i="3"/>
  <c r="AJ95" i="3"/>
  <c r="AJ96" i="3"/>
  <c r="AJ97" i="3"/>
  <c r="AJ98" i="3"/>
  <c r="AJ99" i="3"/>
  <c r="AJ100" i="3"/>
  <c r="AJ101" i="3"/>
  <c r="AJ102" i="3"/>
  <c r="AJ103" i="3"/>
  <c r="AJ104" i="3"/>
  <c r="AJ105" i="3"/>
  <c r="AJ106" i="3"/>
  <c r="AJ107" i="3"/>
  <c r="AJ108" i="3"/>
  <c r="AJ109" i="3"/>
  <c r="AJ110" i="3"/>
  <c r="AJ111" i="3"/>
  <c r="AJ112" i="3"/>
  <c r="AJ113" i="3"/>
  <c r="AJ114" i="3"/>
  <c r="AJ115" i="3"/>
  <c r="AJ116" i="3"/>
  <c r="AJ117" i="3"/>
  <c r="AJ118" i="3"/>
  <c r="AJ119" i="3"/>
  <c r="AJ120" i="3"/>
  <c r="AJ121" i="3"/>
  <c r="AJ122" i="3"/>
  <c r="AJ123" i="3"/>
  <c r="AJ124" i="3"/>
  <c r="AJ125" i="3"/>
  <c r="AJ126" i="3"/>
  <c r="AJ127" i="3"/>
  <c r="AJ128" i="3"/>
  <c r="AJ129" i="3"/>
  <c r="AJ130" i="3"/>
  <c r="AJ131" i="3"/>
  <c r="AJ132" i="3"/>
  <c r="AJ133" i="3"/>
  <c r="AJ134" i="3"/>
  <c r="AJ135" i="3"/>
  <c r="AJ136" i="3"/>
  <c r="AJ137" i="3"/>
  <c r="AJ138" i="3"/>
  <c r="AJ139" i="3"/>
  <c r="AJ140" i="3"/>
  <c r="AJ141" i="3"/>
  <c r="AJ142" i="3"/>
  <c r="AJ143" i="3"/>
  <c r="AJ144" i="3"/>
  <c r="AJ145" i="3"/>
  <c r="AJ146" i="3"/>
  <c r="AJ147" i="3"/>
  <c r="AJ148" i="3"/>
  <c r="AJ149" i="3"/>
  <c r="AJ150" i="3"/>
  <c r="AJ151" i="3"/>
  <c r="AJ152" i="3"/>
  <c r="AJ153" i="3"/>
  <c r="AJ154" i="3"/>
  <c r="AJ155" i="3"/>
  <c r="AJ156" i="3"/>
  <c r="AJ157" i="3"/>
  <c r="AJ158" i="3"/>
  <c r="AJ159" i="3"/>
  <c r="AJ160" i="3"/>
  <c r="AJ161" i="3"/>
  <c r="AJ162" i="3"/>
  <c r="AJ163" i="3"/>
  <c r="AJ164" i="3"/>
  <c r="AJ165" i="3"/>
  <c r="AJ166" i="3"/>
  <c r="AJ167" i="3"/>
  <c r="AJ168" i="3"/>
  <c r="AJ169" i="3"/>
  <c r="AJ170" i="3"/>
  <c r="AJ171" i="3"/>
  <c r="AJ172" i="3"/>
  <c r="AJ173" i="3"/>
  <c r="AJ174" i="3"/>
  <c r="AJ175" i="3"/>
  <c r="AJ176" i="3"/>
  <c r="AJ177" i="3"/>
  <c r="AJ178" i="3"/>
  <c r="AJ179" i="3"/>
  <c r="AJ180" i="3"/>
  <c r="AJ181" i="3"/>
  <c r="AJ182" i="3"/>
  <c r="AJ183" i="3"/>
  <c r="AJ184" i="3"/>
  <c r="AJ185" i="3"/>
  <c r="AJ186" i="3"/>
  <c r="AJ187" i="3"/>
  <c r="AJ188" i="3"/>
  <c r="AJ189" i="3"/>
  <c r="AJ190" i="3"/>
  <c r="AJ191" i="3"/>
  <c r="AJ192" i="3"/>
  <c r="AJ193" i="3"/>
  <c r="AJ194" i="3"/>
  <c r="AJ195" i="3"/>
  <c r="AJ196" i="3"/>
  <c r="AJ197" i="3"/>
  <c r="AJ198" i="3"/>
  <c r="AJ199" i="3"/>
  <c r="AJ200" i="3"/>
  <c r="AJ201" i="3"/>
  <c r="AJ202" i="3"/>
  <c r="AJ203" i="3"/>
  <c r="AJ204" i="3"/>
  <c r="AJ205" i="3"/>
  <c r="AJ206" i="3"/>
  <c r="AJ207" i="3"/>
  <c r="AJ208" i="3"/>
  <c r="AJ209" i="3"/>
  <c r="AJ210" i="3"/>
  <c r="AJ211" i="3"/>
  <c r="AJ212" i="3"/>
  <c r="AJ213" i="3"/>
  <c r="AJ214" i="3"/>
  <c r="AJ215" i="3"/>
  <c r="AJ216" i="3"/>
  <c r="AJ217" i="3"/>
  <c r="AJ218" i="3"/>
  <c r="AJ219" i="3"/>
  <c r="AJ220" i="3"/>
  <c r="AJ221" i="3"/>
  <c r="AJ222" i="3"/>
  <c r="AJ223" i="3"/>
  <c r="AJ224" i="3"/>
  <c r="AJ225" i="3"/>
  <c r="AJ226" i="3"/>
  <c r="AJ227" i="3"/>
  <c r="AJ228" i="3"/>
  <c r="AJ229" i="3"/>
  <c r="AJ230" i="3"/>
  <c r="AJ231" i="3"/>
  <c r="AJ232" i="3"/>
  <c r="AJ233" i="3"/>
  <c r="AJ234" i="3"/>
  <c r="AJ235" i="3"/>
  <c r="AJ236" i="3"/>
  <c r="AJ237" i="3"/>
  <c r="AJ238" i="3"/>
  <c r="AJ239" i="3"/>
  <c r="AJ240" i="3"/>
  <c r="AJ241" i="3"/>
  <c r="AJ242" i="3"/>
  <c r="AJ243" i="3"/>
  <c r="AJ244" i="3"/>
  <c r="AJ245" i="3"/>
  <c r="AJ246" i="3"/>
  <c r="AJ247" i="3"/>
  <c r="AJ248" i="3"/>
  <c r="AJ249" i="3"/>
  <c r="AJ250" i="3"/>
  <c r="AJ251" i="3"/>
  <c r="AJ252" i="3"/>
  <c r="AJ253" i="3"/>
  <c r="AJ254" i="3"/>
  <c r="AJ255" i="3"/>
  <c r="AJ256" i="3"/>
  <c r="AJ257" i="3"/>
  <c r="AJ258" i="3"/>
  <c r="AJ259" i="3"/>
  <c r="AJ260" i="3"/>
  <c r="AJ261" i="3"/>
  <c r="AJ262" i="3"/>
  <c r="AJ263" i="3"/>
  <c r="AJ264" i="3"/>
  <c r="AJ265" i="3"/>
  <c r="AJ266" i="3"/>
  <c r="AJ267" i="3"/>
  <c r="AJ268" i="3"/>
  <c r="AJ269" i="3"/>
  <c r="AJ270" i="3"/>
  <c r="AJ271" i="3"/>
  <c r="AJ272" i="3"/>
  <c r="AJ273" i="3"/>
  <c r="AJ274" i="3"/>
  <c r="AJ275" i="3"/>
  <c r="AJ276" i="3"/>
  <c r="AJ277" i="3"/>
  <c r="AJ278" i="3"/>
  <c r="AJ279" i="3"/>
  <c r="AJ280" i="3"/>
  <c r="AJ281" i="3"/>
  <c r="AJ282" i="3"/>
  <c r="AJ283" i="3"/>
  <c r="AJ284" i="3"/>
  <c r="AJ285" i="3"/>
  <c r="AJ286" i="3"/>
  <c r="AJ287" i="3"/>
  <c r="AJ288" i="3"/>
  <c r="AJ289" i="3"/>
  <c r="AJ290" i="3"/>
  <c r="AJ291" i="3"/>
  <c r="AJ292" i="3"/>
  <c r="AJ293" i="3"/>
  <c r="AJ294" i="3"/>
  <c r="AJ295" i="3"/>
  <c r="AJ296" i="3"/>
  <c r="AJ297" i="3"/>
  <c r="AJ298" i="3"/>
  <c r="AJ299" i="3"/>
  <c r="AJ300" i="3"/>
  <c r="AJ301" i="3"/>
  <c r="AJ302" i="3"/>
  <c r="AJ303" i="3"/>
  <c r="AJ304" i="3"/>
  <c r="AJ305" i="3"/>
  <c r="AJ306" i="3"/>
  <c r="AJ307" i="3"/>
  <c r="AJ308" i="3"/>
  <c r="AJ309" i="3"/>
  <c r="AJ310" i="3"/>
  <c r="AJ311" i="3"/>
  <c r="AJ312" i="3"/>
  <c r="AJ313" i="3"/>
  <c r="AJ314" i="3"/>
  <c r="AJ315" i="3"/>
  <c r="AJ316" i="3"/>
  <c r="AJ317" i="3"/>
  <c r="AJ318" i="3"/>
  <c r="AJ319" i="3"/>
  <c r="AJ320" i="3"/>
  <c r="AJ321" i="3"/>
  <c r="AJ322" i="3"/>
  <c r="AJ323" i="3"/>
  <c r="AJ324" i="3"/>
  <c r="AJ325" i="3"/>
  <c r="AJ326" i="3"/>
  <c r="AJ327" i="3"/>
  <c r="AJ328" i="3"/>
  <c r="AJ329" i="3"/>
  <c r="AJ330" i="3"/>
  <c r="AJ331" i="3"/>
  <c r="AJ332" i="3"/>
  <c r="AJ333" i="3"/>
  <c r="AJ334" i="3"/>
  <c r="AJ335" i="3"/>
  <c r="AJ336" i="3"/>
  <c r="AJ337" i="3"/>
  <c r="AJ338" i="3"/>
  <c r="AJ339" i="3"/>
  <c r="AJ340" i="3"/>
  <c r="AJ341" i="3"/>
  <c r="AJ342" i="3"/>
  <c r="AJ343" i="3"/>
  <c r="AJ344" i="3"/>
  <c r="AJ345" i="3"/>
  <c r="AJ346" i="3"/>
  <c r="AJ347" i="3"/>
  <c r="AJ348" i="3"/>
  <c r="AJ349" i="3"/>
  <c r="AJ350" i="3"/>
  <c r="AJ351" i="3"/>
  <c r="AJ352" i="3"/>
  <c r="AJ353" i="3"/>
  <c r="AJ354" i="3"/>
  <c r="AJ355" i="3"/>
  <c r="AJ356" i="3"/>
  <c r="AJ357" i="3"/>
  <c r="AJ358" i="3"/>
  <c r="AJ359" i="3"/>
  <c r="AJ360" i="3"/>
  <c r="AJ361" i="3"/>
  <c r="AJ362" i="3"/>
  <c r="AJ363" i="3"/>
  <c r="AJ364" i="3"/>
  <c r="AJ365" i="3"/>
  <c r="AJ366" i="3"/>
  <c r="AJ367" i="3"/>
  <c r="AJ368" i="3"/>
  <c r="AJ369" i="3"/>
  <c r="AJ370" i="3"/>
  <c r="AJ371" i="3"/>
  <c r="BH4" i="3" l="1"/>
  <c r="AH365" i="3" l="1"/>
  <c r="AH357" i="3"/>
  <c r="AH349" i="3"/>
  <c r="AH341" i="3"/>
  <c r="AH333" i="3"/>
  <c r="AH325" i="3"/>
  <c r="AH317" i="3"/>
  <c r="AH309" i="3"/>
  <c r="AH301" i="3"/>
  <c r="AH293" i="3"/>
  <c r="AH285" i="3"/>
  <c r="AH277" i="3"/>
  <c r="AH269" i="3"/>
  <c r="AH261" i="3"/>
  <c r="AH253" i="3"/>
  <c r="AH245" i="3"/>
  <c r="AH237" i="3"/>
  <c r="AH229" i="3"/>
  <c r="AH221" i="3"/>
  <c r="AH213" i="3"/>
  <c r="AH205" i="3"/>
  <c r="AH197" i="3"/>
  <c r="AH189" i="3"/>
  <c r="AH181" i="3"/>
  <c r="AH173" i="3"/>
  <c r="AH364" i="3"/>
  <c r="AH371" i="3"/>
  <c r="AH363" i="3"/>
  <c r="AH355" i="3"/>
  <c r="AH347" i="3"/>
  <c r="AH339" i="3"/>
  <c r="AH331" i="3"/>
  <c r="AH323" i="3"/>
  <c r="AH315" i="3"/>
  <c r="AH307" i="3"/>
  <c r="AH299" i="3"/>
  <c r="AH291" i="3"/>
  <c r="AH283" i="3"/>
  <c r="AH275" i="3"/>
  <c r="AH267" i="3"/>
  <c r="AH259" i="3"/>
  <c r="AH251" i="3"/>
  <c r="AH243" i="3"/>
  <c r="AH235" i="3"/>
  <c r="AH227" i="3"/>
  <c r="AH219" i="3"/>
  <c r="AH211" i="3"/>
  <c r="AH203" i="3"/>
  <c r="AH195" i="3"/>
  <c r="AH187" i="3"/>
  <c r="AH179" i="3"/>
  <c r="AH171" i="3"/>
  <c r="AH367" i="3"/>
  <c r="AH359" i="3"/>
  <c r="AH351" i="3"/>
  <c r="AH343" i="3"/>
  <c r="AH335" i="3"/>
  <c r="AH327" i="3"/>
  <c r="AH319" i="3"/>
  <c r="AH311" i="3"/>
  <c r="AH303" i="3"/>
  <c r="AH295" i="3"/>
  <c r="AH287" i="3"/>
  <c r="AH279" i="3"/>
  <c r="AH271" i="3"/>
  <c r="AH263" i="3"/>
  <c r="AH255" i="3"/>
  <c r="AH247" i="3"/>
  <c r="AH239" i="3"/>
  <c r="AH231" i="3"/>
  <c r="AH223" i="3"/>
  <c r="AH215" i="3"/>
  <c r="AH207" i="3"/>
  <c r="AH199" i="3"/>
  <c r="AH191" i="3"/>
  <c r="AH183" i="3"/>
  <c r="AH175" i="3"/>
  <c r="AH167" i="3"/>
  <c r="AH159" i="3"/>
  <c r="AH151" i="3"/>
  <c r="AH143" i="3"/>
  <c r="AH135" i="3"/>
  <c r="AH127" i="3"/>
  <c r="AH119" i="3"/>
  <c r="AH111" i="3"/>
  <c r="AH103" i="3"/>
  <c r="AH95" i="3"/>
  <c r="AH87" i="3"/>
  <c r="AH79" i="3"/>
  <c r="AH71" i="3"/>
  <c r="AH63" i="3"/>
  <c r="AH55" i="3"/>
  <c r="AH47" i="3"/>
  <c r="AH39" i="3"/>
  <c r="AH31" i="3"/>
  <c r="AH23" i="3"/>
  <c r="AH15" i="3"/>
  <c r="AH7" i="3"/>
  <c r="AF364" i="3"/>
  <c r="AF356" i="3"/>
  <c r="AF348" i="3"/>
  <c r="AF340" i="3"/>
  <c r="AF332" i="3"/>
  <c r="AF324" i="3"/>
  <c r="AF316" i="3"/>
  <c r="AF308" i="3"/>
  <c r="AF300" i="3"/>
  <c r="AF292" i="3"/>
  <c r="AF284" i="3"/>
  <c r="AF276" i="3"/>
  <c r="AF268" i="3"/>
  <c r="AF260" i="3"/>
  <c r="AF252" i="3"/>
  <c r="AF244" i="3"/>
  <c r="AF236" i="3"/>
  <c r="AF228" i="3"/>
  <c r="AF220" i="3"/>
  <c r="AF212" i="3"/>
  <c r="AF204" i="3"/>
  <c r="AF196" i="3"/>
  <c r="AF188" i="3"/>
  <c r="AF180" i="3"/>
  <c r="AF172" i="3"/>
  <c r="AF164" i="3"/>
  <c r="AF156" i="3"/>
  <c r="AF148" i="3"/>
  <c r="AF140" i="3"/>
  <c r="AF132" i="3"/>
  <c r="AF124" i="3"/>
  <c r="AF116" i="3"/>
  <c r="AF108" i="3"/>
  <c r="AF100" i="3"/>
  <c r="AF92" i="3"/>
  <c r="AF84" i="3"/>
  <c r="AF76" i="3"/>
  <c r="AF68" i="3"/>
  <c r="AF60" i="3"/>
  <c r="AH360" i="3"/>
  <c r="AH346" i="3"/>
  <c r="AH334" i="3"/>
  <c r="AH321" i="3"/>
  <c r="AH308" i="3"/>
  <c r="AH296" i="3"/>
  <c r="AH282" i="3"/>
  <c r="AH270" i="3"/>
  <c r="AH257" i="3"/>
  <c r="AH244" i="3"/>
  <c r="AH232" i="3"/>
  <c r="AH218" i="3"/>
  <c r="AH206" i="3"/>
  <c r="AH193" i="3"/>
  <c r="AH180" i="3"/>
  <c r="AH168" i="3"/>
  <c r="AH158" i="3"/>
  <c r="AH149" i="3"/>
  <c r="AH140" i="3"/>
  <c r="AH131" i="3"/>
  <c r="AH122" i="3"/>
  <c r="AH113" i="3"/>
  <c r="AH104" i="3"/>
  <c r="AH94" i="3"/>
  <c r="AH370" i="3"/>
  <c r="AH356" i="3"/>
  <c r="AH344" i="3"/>
  <c r="AH330" i="3"/>
  <c r="AH318" i="3"/>
  <c r="AH305" i="3"/>
  <c r="AH292" i="3"/>
  <c r="AH280" i="3"/>
  <c r="AH266" i="3"/>
  <c r="AH254" i="3"/>
  <c r="AH241" i="3"/>
  <c r="AH228" i="3"/>
  <c r="AH216" i="3"/>
  <c r="AH202" i="3"/>
  <c r="AH190" i="3"/>
  <c r="AH177" i="3"/>
  <c r="AH165" i="3"/>
  <c r="AH156" i="3"/>
  <c r="AH147" i="3"/>
  <c r="AH138" i="3"/>
  <c r="AH129" i="3"/>
  <c r="AH120" i="3"/>
  <c r="AH110" i="3"/>
  <c r="AH101" i="3"/>
  <c r="AH92" i="3"/>
  <c r="AH368" i="3"/>
  <c r="AH353" i="3"/>
  <c r="AH340" i="3"/>
  <c r="AH328" i="3"/>
  <c r="AH314" i="3"/>
  <c r="AH302" i="3"/>
  <c r="AH289" i="3"/>
  <c r="AH276" i="3"/>
  <c r="AH264" i="3"/>
  <c r="AH250" i="3"/>
  <c r="AH238" i="3"/>
  <c r="AH225" i="3"/>
  <c r="AH212" i="3"/>
  <c r="AH200" i="3"/>
  <c r="AH186" i="3"/>
  <c r="AH174" i="3"/>
  <c r="AH163" i="3"/>
  <c r="AH154" i="3"/>
  <c r="AH145" i="3"/>
  <c r="AH136" i="3"/>
  <c r="AH126" i="3"/>
  <c r="AH117" i="3"/>
  <c r="AH108" i="3"/>
  <c r="AH99" i="3"/>
  <c r="AH90" i="3"/>
  <c r="AH81" i="3"/>
  <c r="AH72" i="3"/>
  <c r="AH62" i="3"/>
  <c r="AH53" i="3"/>
  <c r="AH44" i="3"/>
  <c r="AH35" i="3"/>
  <c r="AH26" i="3"/>
  <c r="AH17" i="3"/>
  <c r="AH8" i="3"/>
  <c r="AF363" i="3"/>
  <c r="AF354" i="3"/>
  <c r="AF345" i="3"/>
  <c r="AF336" i="3"/>
  <c r="AF327" i="3"/>
  <c r="AF318" i="3"/>
  <c r="AF309" i="3"/>
  <c r="AF299" i="3"/>
  <c r="AF290" i="3"/>
  <c r="AF281" i="3"/>
  <c r="AF272" i="3"/>
  <c r="AF263" i="3"/>
  <c r="AF254" i="3"/>
  <c r="AF245" i="3"/>
  <c r="AF235" i="3"/>
  <c r="AF226" i="3"/>
  <c r="AF217" i="3"/>
  <c r="AF208" i="3"/>
  <c r="AF199" i="3"/>
  <c r="AF190" i="3"/>
  <c r="AF181" i="3"/>
  <c r="AF171" i="3"/>
  <c r="AF162" i="3"/>
  <c r="AF153" i="3"/>
  <c r="AF144" i="3"/>
  <c r="AF135" i="3"/>
  <c r="AF126" i="3"/>
  <c r="AF117" i="3"/>
  <c r="AF107" i="3"/>
  <c r="AF98" i="3"/>
  <c r="AF89" i="3"/>
  <c r="AF80" i="3"/>
  <c r="AF71" i="3"/>
  <c r="AF62" i="3"/>
  <c r="AF53" i="3"/>
  <c r="AF45" i="3"/>
  <c r="AF37" i="3"/>
  <c r="AF29" i="3"/>
  <c r="AF21" i="3"/>
  <c r="AF13" i="3"/>
  <c r="AH352" i="3"/>
  <c r="AH332" i="3"/>
  <c r="AH312" i="3"/>
  <c r="AH290" i="3"/>
  <c r="AH272" i="3"/>
  <c r="AH249" i="3"/>
  <c r="AH230" i="3"/>
  <c r="AH209" i="3"/>
  <c r="AH188" i="3"/>
  <c r="AH169" i="3"/>
  <c r="AH153" i="3"/>
  <c r="AH139" i="3"/>
  <c r="AH124" i="3"/>
  <c r="AH109" i="3"/>
  <c r="AH96" i="3"/>
  <c r="AH83" i="3"/>
  <c r="AH73" i="3"/>
  <c r="AH61" i="3"/>
  <c r="AH51" i="3"/>
  <c r="AH41" i="3"/>
  <c r="AH30" i="3"/>
  <c r="AH20" i="3"/>
  <c r="AH10" i="3"/>
  <c r="AF365" i="3"/>
  <c r="AF353" i="3"/>
  <c r="AF343" i="3"/>
  <c r="AF333" i="3"/>
  <c r="AF322" i="3"/>
  <c r="AF312" i="3"/>
  <c r="AF302" i="3"/>
  <c r="AF291" i="3"/>
  <c r="AF280" i="3"/>
  <c r="AF270" i="3"/>
  <c r="AF259" i="3"/>
  <c r="AF249" i="3"/>
  <c r="AF239" i="3"/>
  <c r="AF229" i="3"/>
  <c r="AF218" i="3"/>
  <c r="AF207" i="3"/>
  <c r="AF197" i="3"/>
  <c r="AF186" i="3"/>
  <c r="AF176" i="3"/>
  <c r="AF166" i="3"/>
  <c r="AF155" i="3"/>
  <c r="AF145" i="3"/>
  <c r="AF134" i="3"/>
  <c r="AF123" i="3"/>
  <c r="AF113" i="3"/>
  <c r="AF103" i="3"/>
  <c r="AF93" i="3"/>
  <c r="AF82" i="3"/>
  <c r="AF72" i="3"/>
  <c r="AF61" i="3"/>
  <c r="AF51" i="3"/>
  <c r="AF42" i="3"/>
  <c r="AF33" i="3"/>
  <c r="AF24" i="3"/>
  <c r="AF15" i="3"/>
  <c r="AH350" i="3"/>
  <c r="AH329" i="3"/>
  <c r="AH310" i="3"/>
  <c r="AH288" i="3"/>
  <c r="AH268" i="3"/>
  <c r="AH248" i="3"/>
  <c r="AH226" i="3"/>
  <c r="AH208" i="3"/>
  <c r="AH185" i="3"/>
  <c r="AH166" i="3"/>
  <c r="AH152" i="3"/>
  <c r="AH137" i="3"/>
  <c r="AH123" i="3"/>
  <c r="AH107" i="3"/>
  <c r="AH93" i="3"/>
  <c r="AH82" i="3"/>
  <c r="AH70" i="3"/>
  <c r="AH60" i="3"/>
  <c r="AH50" i="3"/>
  <c r="AH40" i="3"/>
  <c r="AH29" i="3"/>
  <c r="AH19" i="3"/>
  <c r="AH9" i="3"/>
  <c r="AF362" i="3"/>
  <c r="AF352" i="3"/>
  <c r="AF342" i="3"/>
  <c r="AF331" i="3"/>
  <c r="AF321" i="3"/>
  <c r="AF311" i="3"/>
  <c r="AF301" i="3"/>
  <c r="AF289" i="3"/>
  <c r="AF279" i="3"/>
  <c r="AF269" i="3"/>
  <c r="AF258" i="3"/>
  <c r="AF248" i="3"/>
  <c r="AF238" i="3"/>
  <c r="AF227" i="3"/>
  <c r="AF216" i="3"/>
  <c r="AF206" i="3"/>
  <c r="AF195" i="3"/>
  <c r="AF185" i="3"/>
  <c r="AF175" i="3"/>
  <c r="AF165" i="3"/>
  <c r="AF154" i="3"/>
  <c r="AF143" i="3"/>
  <c r="AF133" i="3"/>
  <c r="AF122" i="3"/>
  <c r="AF112" i="3"/>
  <c r="AF102" i="3"/>
  <c r="AF91" i="3"/>
  <c r="AF81" i="3"/>
  <c r="AF70" i="3"/>
  <c r="AF59" i="3"/>
  <c r="AF50" i="3"/>
  <c r="AF41" i="3"/>
  <c r="AH369" i="3"/>
  <c r="AH348" i="3"/>
  <c r="AH326" i="3"/>
  <c r="AH306" i="3"/>
  <c r="AH286" i="3"/>
  <c r="AH265" i="3"/>
  <c r="AH246" i="3"/>
  <c r="AH224" i="3"/>
  <c r="AH204" i="3"/>
  <c r="AH184" i="3"/>
  <c r="AH164" i="3"/>
  <c r="AH150" i="3"/>
  <c r="AH134" i="3"/>
  <c r="AH121" i="3"/>
  <c r="AH106" i="3"/>
  <c r="AH91" i="3"/>
  <c r="AH80" i="3"/>
  <c r="AH69" i="3"/>
  <c r="AH59" i="3"/>
  <c r="AH49" i="3"/>
  <c r="AH38" i="3"/>
  <c r="AH28" i="3"/>
  <c r="AH18" i="3"/>
  <c r="AF371" i="3"/>
  <c r="AF361" i="3"/>
  <c r="AF351" i="3"/>
  <c r="AF341" i="3"/>
  <c r="AF330" i="3"/>
  <c r="AF320" i="3"/>
  <c r="AF310" i="3"/>
  <c r="AF298" i="3"/>
  <c r="AF288" i="3"/>
  <c r="AF278" i="3"/>
  <c r="AF267" i="3"/>
  <c r="AF257" i="3"/>
  <c r="AF247" i="3"/>
  <c r="AF237" i="3"/>
  <c r="AF225" i="3"/>
  <c r="AF215" i="3"/>
  <c r="AF205" i="3"/>
  <c r="AF194" i="3"/>
  <c r="AF184" i="3"/>
  <c r="AF174" i="3"/>
  <c r="AF163" i="3"/>
  <c r="AF152" i="3"/>
  <c r="AF142" i="3"/>
  <c r="AF131" i="3"/>
  <c r="AF121" i="3"/>
  <c r="AF111" i="3"/>
  <c r="AF101" i="3"/>
  <c r="AF90" i="3"/>
  <c r="AF79" i="3"/>
  <c r="AF69" i="3"/>
  <c r="AF58" i="3"/>
  <c r="AF49" i="3"/>
  <c r="AF40" i="3"/>
  <c r="AF31" i="3"/>
  <c r="AF22" i="3"/>
  <c r="AF12" i="3"/>
  <c r="AH362" i="3"/>
  <c r="AH342" i="3"/>
  <c r="AH322" i="3"/>
  <c r="AH300" i="3"/>
  <c r="AH281" i="3"/>
  <c r="AH260" i="3"/>
  <c r="AH240" i="3"/>
  <c r="AH220" i="3"/>
  <c r="AH198" i="3"/>
  <c r="AH178" i="3"/>
  <c r="AH161" i="3"/>
  <c r="AH146" i="3"/>
  <c r="AH132" i="3"/>
  <c r="AH116" i="3"/>
  <c r="AH102" i="3"/>
  <c r="AH88" i="3"/>
  <c r="AH77" i="3"/>
  <c r="AH67" i="3"/>
  <c r="AH57" i="3"/>
  <c r="AH46" i="3"/>
  <c r="AH36" i="3"/>
  <c r="AH25" i="3"/>
  <c r="AH14" i="3"/>
  <c r="AF369" i="3"/>
  <c r="AF359" i="3"/>
  <c r="AF349" i="3"/>
  <c r="AF338" i="3"/>
  <c r="AF328" i="3"/>
  <c r="AF317" i="3"/>
  <c r="AF306" i="3"/>
  <c r="AF296" i="3"/>
  <c r="AF286" i="3"/>
  <c r="AF275" i="3"/>
  <c r="AF265" i="3"/>
  <c r="AF255" i="3"/>
  <c r="AF243" i="3"/>
  <c r="AF233" i="3"/>
  <c r="AF223" i="3"/>
  <c r="AF213" i="3"/>
  <c r="AF202" i="3"/>
  <c r="AF192" i="3"/>
  <c r="AF182" i="3"/>
  <c r="AF170" i="3"/>
  <c r="AF160" i="3"/>
  <c r="AF150" i="3"/>
  <c r="AF139" i="3"/>
  <c r="AF129" i="3"/>
  <c r="AF119" i="3"/>
  <c r="AF109" i="3"/>
  <c r="AF97" i="3"/>
  <c r="AF87" i="3"/>
  <c r="AF77" i="3"/>
  <c r="AF66" i="3"/>
  <c r="AF56" i="3"/>
  <c r="AF47" i="3"/>
  <c r="AF38" i="3"/>
  <c r="AF28" i="3"/>
  <c r="AF19" i="3"/>
  <c r="AF10" i="3"/>
  <c r="AH337" i="3"/>
  <c r="AH297" i="3"/>
  <c r="AH256" i="3"/>
  <c r="AH214" i="3"/>
  <c r="AH172" i="3"/>
  <c r="AH142" i="3"/>
  <c r="AH114" i="3"/>
  <c r="AH85" i="3"/>
  <c r="AH65" i="3"/>
  <c r="AH43" i="3"/>
  <c r="AH22" i="3"/>
  <c r="AF367" i="3"/>
  <c r="AF346" i="3"/>
  <c r="AF325" i="3"/>
  <c r="AF304" i="3"/>
  <c r="AF283" i="3"/>
  <c r="AF262" i="3"/>
  <c r="AF241" i="3"/>
  <c r="AF221" i="3"/>
  <c r="AF200" i="3"/>
  <c r="AF178" i="3"/>
  <c r="AF158" i="3"/>
  <c r="AF137" i="3"/>
  <c r="AF115" i="3"/>
  <c r="AF95" i="3"/>
  <c r="AF74" i="3"/>
  <c r="AF54" i="3"/>
  <c r="AF35" i="3"/>
  <c r="AF20" i="3"/>
  <c r="AF7" i="3"/>
  <c r="AH336" i="3"/>
  <c r="AH294" i="3"/>
  <c r="AH252" i="3"/>
  <c r="AH210" i="3"/>
  <c r="AH170" i="3"/>
  <c r="AH141" i="3"/>
  <c r="AH112" i="3"/>
  <c r="AH84" i="3"/>
  <c r="AH64" i="3"/>
  <c r="AH42" i="3"/>
  <c r="AH21" i="3"/>
  <c r="AF366" i="3"/>
  <c r="AF344" i="3"/>
  <c r="AF323" i="3"/>
  <c r="AF303" i="3"/>
  <c r="AF282" i="3"/>
  <c r="AF261" i="3"/>
  <c r="AF240" i="3"/>
  <c r="AF219" i="3"/>
  <c r="AF198" i="3"/>
  <c r="AF177" i="3"/>
  <c r="AF157" i="3"/>
  <c r="AF136" i="3"/>
  <c r="AF114" i="3"/>
  <c r="AF94" i="3"/>
  <c r="AF73" i="3"/>
  <c r="AF52" i="3"/>
  <c r="AF34" i="3"/>
  <c r="AF18" i="3"/>
  <c r="AH361" i="3"/>
  <c r="AH358" i="3"/>
  <c r="AH316" i="3"/>
  <c r="AH274" i="3"/>
  <c r="AH234" i="3"/>
  <c r="AH194" i="3"/>
  <c r="AH157" i="3"/>
  <c r="AH128" i="3"/>
  <c r="AH313" i="3"/>
  <c r="AH242" i="3"/>
  <c r="AH182" i="3"/>
  <c r="AH130" i="3"/>
  <c r="AH89" i="3"/>
  <c r="AH58" i="3"/>
  <c r="AH33" i="3"/>
  <c r="AF370" i="3"/>
  <c r="AF339" i="3"/>
  <c r="AF314" i="3"/>
  <c r="AF287" i="3"/>
  <c r="AF256" i="3"/>
  <c r="AF231" i="3"/>
  <c r="AF203" i="3"/>
  <c r="AF173" i="3"/>
  <c r="AF147" i="3"/>
  <c r="AF120" i="3"/>
  <c r="AF88" i="3"/>
  <c r="AF64" i="3"/>
  <c r="AF39" i="3"/>
  <c r="AF17" i="3"/>
  <c r="Z364" i="3"/>
  <c r="Z356" i="3"/>
  <c r="Z348" i="3"/>
  <c r="Z340" i="3"/>
  <c r="Z332" i="3"/>
  <c r="Z324" i="3"/>
  <c r="Z316" i="3"/>
  <c r="Z308" i="3"/>
  <c r="Z300" i="3"/>
  <c r="Z292" i="3"/>
  <c r="Z284" i="3"/>
  <c r="AH304" i="3"/>
  <c r="AH236" i="3"/>
  <c r="AH176" i="3"/>
  <c r="AH125" i="3"/>
  <c r="AH86" i="3"/>
  <c r="AH56" i="3"/>
  <c r="AH32" i="3"/>
  <c r="AF368" i="3"/>
  <c r="AF337" i="3"/>
  <c r="AF313" i="3"/>
  <c r="AF285" i="3"/>
  <c r="AF253" i="3"/>
  <c r="AF230" i="3"/>
  <c r="AF201" i="3"/>
  <c r="AF169" i="3"/>
  <c r="AF146" i="3"/>
  <c r="AF118" i="3"/>
  <c r="AF86" i="3"/>
  <c r="AF63" i="3"/>
  <c r="AF36" i="3"/>
  <c r="AF16" i="3"/>
  <c r="AH366" i="3"/>
  <c r="AH298" i="3"/>
  <c r="AH233" i="3"/>
  <c r="AH162" i="3"/>
  <c r="AH118" i="3"/>
  <c r="AH78" i="3"/>
  <c r="AH54" i="3"/>
  <c r="AH27" i="3"/>
  <c r="AF360" i="3"/>
  <c r="AF335" i="3"/>
  <c r="AF307" i="3"/>
  <c r="AF277" i="3"/>
  <c r="AF251" i="3"/>
  <c r="AF224" i="3"/>
  <c r="AF193" i="3"/>
  <c r="AF168" i="3"/>
  <c r="AF141" i="3"/>
  <c r="AF110" i="3"/>
  <c r="AF85" i="3"/>
  <c r="AF57" i="3"/>
  <c r="AF32" i="3"/>
  <c r="AF14" i="3"/>
  <c r="Z370" i="3"/>
  <c r="Z362" i="3"/>
  <c r="Z354" i="3"/>
  <c r="Z346" i="3"/>
  <c r="Z338" i="3"/>
  <c r="Z330" i="3"/>
  <c r="Z322" i="3"/>
  <c r="Z314" i="3"/>
  <c r="Z306" i="3"/>
  <c r="Z298" i="3"/>
  <c r="Z290" i="3"/>
  <c r="Z282" i="3"/>
  <c r="Z274" i="3"/>
  <c r="Z266" i="3"/>
  <c r="Z258" i="3"/>
  <c r="Z250" i="3"/>
  <c r="Z242" i="3"/>
  <c r="Z234" i="3"/>
  <c r="Z226" i="3"/>
  <c r="Z218" i="3"/>
  <c r="Z210" i="3"/>
  <c r="Z202" i="3"/>
  <c r="Z194" i="3"/>
  <c r="Z186" i="3"/>
  <c r="Z178" i="3"/>
  <c r="Z170" i="3"/>
  <c r="Z162" i="3"/>
  <c r="Z154" i="3"/>
  <c r="Z146" i="3"/>
  <c r="Z138" i="3"/>
  <c r="Z130" i="3"/>
  <c r="Z122" i="3"/>
  <c r="Z114" i="3"/>
  <c r="Z106" i="3"/>
  <c r="Z98" i="3"/>
  <c r="Z90" i="3"/>
  <c r="Z82" i="3"/>
  <c r="Z74" i="3"/>
  <c r="Z66" i="3"/>
  <c r="Z58" i="3"/>
  <c r="Z50" i="3"/>
  <c r="Z42" i="3"/>
  <c r="Z34" i="3"/>
  <c r="Z26" i="3"/>
  <c r="Z18" i="3"/>
  <c r="Z10" i="3"/>
  <c r="AH278" i="3"/>
  <c r="AH192" i="3"/>
  <c r="AH100" i="3"/>
  <c r="AH52" i="3"/>
  <c r="AH12" i="3"/>
  <c r="AF329" i="3"/>
  <c r="AF293" i="3"/>
  <c r="AF242" i="3"/>
  <c r="AF191" i="3"/>
  <c r="AF151" i="3"/>
  <c r="AF105" i="3"/>
  <c r="AF65" i="3"/>
  <c r="AF26" i="3"/>
  <c r="Z371" i="3"/>
  <c r="Z360" i="3"/>
  <c r="Z350" i="3"/>
  <c r="Z339" i="3"/>
  <c r="Z328" i="3"/>
  <c r="Z318" i="3"/>
  <c r="Z307" i="3"/>
  <c r="Z296" i="3"/>
  <c r="Z286" i="3"/>
  <c r="Z276" i="3"/>
  <c r="Z267" i="3"/>
  <c r="Z257" i="3"/>
  <c r="Z248" i="3"/>
  <c r="Z239" i="3"/>
  <c r="Z230" i="3"/>
  <c r="Z221" i="3"/>
  <c r="Z212" i="3"/>
  <c r="Z203" i="3"/>
  <c r="Z193" i="3"/>
  <c r="Z184" i="3"/>
  <c r="Z175" i="3"/>
  <c r="Z166" i="3"/>
  <c r="Z157" i="3"/>
  <c r="Z148" i="3"/>
  <c r="Z139" i="3"/>
  <c r="Z129" i="3"/>
  <c r="Z120" i="3"/>
  <c r="Z111" i="3"/>
  <c r="Z102" i="3"/>
  <c r="Z93" i="3"/>
  <c r="Z84" i="3"/>
  <c r="Z75" i="3"/>
  <c r="Z65" i="3"/>
  <c r="Z56" i="3"/>
  <c r="Z47" i="3"/>
  <c r="Z38" i="3"/>
  <c r="Z29" i="3"/>
  <c r="Z20" i="3"/>
  <c r="Z11" i="3"/>
  <c r="AH273" i="3"/>
  <c r="AH160" i="3"/>
  <c r="AH98" i="3"/>
  <c r="AH48" i="3"/>
  <c r="AH11" i="3"/>
  <c r="AF326" i="3"/>
  <c r="AF274" i="3"/>
  <c r="AF234" i="3"/>
  <c r="AF189" i="3"/>
  <c r="AF149" i="3"/>
  <c r="AF104" i="3"/>
  <c r="AF55" i="3"/>
  <c r="AF25" i="3"/>
  <c r="Z369" i="3"/>
  <c r="Z359" i="3"/>
  <c r="Z349" i="3"/>
  <c r="Z337" i="3"/>
  <c r="Z327" i="3"/>
  <c r="Z317" i="3"/>
  <c r="Z305" i="3"/>
  <c r="Z295" i="3"/>
  <c r="Z285" i="3"/>
  <c r="Z275" i="3"/>
  <c r="Z265" i="3"/>
  <c r="Z256" i="3"/>
  <c r="Z247" i="3"/>
  <c r="Z238" i="3"/>
  <c r="Z229" i="3"/>
  <c r="Z220" i="3"/>
  <c r="Z211" i="3"/>
  <c r="Z201" i="3"/>
  <c r="Z192" i="3"/>
  <c r="Z183" i="3"/>
  <c r="Z174" i="3"/>
  <c r="Z165" i="3"/>
  <c r="Z156" i="3"/>
  <c r="Z147" i="3"/>
  <c r="Z137" i="3"/>
  <c r="Z128" i="3"/>
  <c r="Z119" i="3"/>
  <c r="Z110" i="3"/>
  <c r="Z101" i="3"/>
  <c r="Z92" i="3"/>
  <c r="Z83" i="3"/>
  <c r="Z73" i="3"/>
  <c r="Z64" i="3"/>
  <c r="Z55" i="3"/>
  <c r="Z46" i="3"/>
  <c r="Z37" i="3"/>
  <c r="Z28" i="3"/>
  <c r="Z19" i="3"/>
  <c r="Z9" i="3"/>
  <c r="AH354" i="3"/>
  <c r="AH262" i="3"/>
  <c r="AH155" i="3"/>
  <c r="AH97" i="3"/>
  <c r="AH45" i="3"/>
  <c r="AF358" i="3"/>
  <c r="AF319" i="3"/>
  <c r="AF273" i="3"/>
  <c r="AF232" i="3"/>
  <c r="AF187" i="3"/>
  <c r="AF138" i="3"/>
  <c r="AF99" i="3"/>
  <c r="AF48" i="3"/>
  <c r="AF23" i="3"/>
  <c r="Z368" i="3"/>
  <c r="Z358" i="3"/>
  <c r="Z347" i="3"/>
  <c r="Z336" i="3"/>
  <c r="Z326" i="3"/>
  <c r="Z315" i="3"/>
  <c r="Z304" i="3"/>
  <c r="Z294" i="3"/>
  <c r="Z283" i="3"/>
  <c r="Z273" i="3"/>
  <c r="Z264" i="3"/>
  <c r="Z255" i="3"/>
  <c r="Z246" i="3"/>
  <c r="Z237" i="3"/>
  <c r="Z228" i="3"/>
  <c r="Z219" i="3"/>
  <c r="Z209" i="3"/>
  <c r="Z200" i="3"/>
  <c r="Z191" i="3"/>
  <c r="Z182" i="3"/>
  <c r="Z173" i="3"/>
  <c r="Z164" i="3"/>
  <c r="Z155" i="3"/>
  <c r="Z145" i="3"/>
  <c r="Z136" i="3"/>
  <c r="Z127" i="3"/>
  <c r="Z118" i="3"/>
  <c r="Z109" i="3"/>
  <c r="Z100" i="3"/>
  <c r="Z91" i="3"/>
  <c r="Z81" i="3"/>
  <c r="Z72" i="3"/>
  <c r="Z63" i="3"/>
  <c r="Z54" i="3"/>
  <c r="Z45" i="3"/>
  <c r="Z36" i="3"/>
  <c r="Z27" i="3"/>
  <c r="Z17" i="3"/>
  <c r="Z8" i="3"/>
  <c r="AH345" i="3"/>
  <c r="AH258" i="3"/>
  <c r="AH148" i="3"/>
  <c r="AH76" i="3"/>
  <c r="AH37" i="3"/>
  <c r="AF357" i="3"/>
  <c r="AF315" i="3"/>
  <c r="AF271" i="3"/>
  <c r="AF222" i="3"/>
  <c r="AF183" i="3"/>
  <c r="AF130" i="3"/>
  <c r="AF96" i="3"/>
  <c r="AF46" i="3"/>
  <c r="AF11" i="3"/>
  <c r="AH338" i="3"/>
  <c r="AH222" i="3"/>
  <c r="AH144" i="3"/>
  <c r="AH75" i="3"/>
  <c r="AH34" i="3"/>
  <c r="AF355" i="3"/>
  <c r="AF305" i="3"/>
  <c r="AF266" i="3"/>
  <c r="AF214" i="3"/>
  <c r="AF179" i="3"/>
  <c r="AF128" i="3"/>
  <c r="AF83" i="3"/>
  <c r="AF44" i="3"/>
  <c r="AF9" i="3"/>
  <c r="Z366" i="3"/>
  <c r="Z355" i="3"/>
  <c r="Z344" i="3"/>
  <c r="Z334" i="3"/>
  <c r="Z323" i="3"/>
  <c r="Z312" i="3"/>
  <c r="Z302" i="3"/>
  <c r="Z291" i="3"/>
  <c r="Z280" i="3"/>
  <c r="Z271" i="3"/>
  <c r="Z262" i="3"/>
  <c r="Z253" i="3"/>
  <c r="Z244" i="3"/>
  <c r="Z235" i="3"/>
  <c r="Z225" i="3"/>
  <c r="Z216" i="3"/>
  <c r="Z207" i="3"/>
  <c r="Z198" i="3"/>
  <c r="Z189" i="3"/>
  <c r="Z180" i="3"/>
  <c r="Z171" i="3"/>
  <c r="Z161" i="3"/>
  <c r="Z152" i="3"/>
  <c r="Z143" i="3"/>
  <c r="Z134" i="3"/>
  <c r="Z125" i="3"/>
  <c r="Z116" i="3"/>
  <c r="Z107" i="3"/>
  <c r="Z97" i="3"/>
  <c r="Z88" i="3"/>
  <c r="Z79" i="3"/>
  <c r="Z70" i="3"/>
  <c r="Z61" i="3"/>
  <c r="Z52" i="3"/>
  <c r="Z43" i="3"/>
  <c r="Z33" i="3"/>
  <c r="Z24" i="3"/>
  <c r="Z15" i="3"/>
  <c r="AH324" i="3"/>
  <c r="AH217" i="3"/>
  <c r="AH133" i="3"/>
  <c r="AH74" i="3"/>
  <c r="AH24" i="3"/>
  <c r="AF350" i="3"/>
  <c r="AF297" i="3"/>
  <c r="AF264" i="3"/>
  <c r="AF211" i="3"/>
  <c r="AF167" i="3"/>
  <c r="AF127" i="3"/>
  <c r="AF78" i="3"/>
  <c r="AF43" i="3"/>
  <c r="AF8" i="3"/>
  <c r="AH68" i="3"/>
  <c r="AF250" i="3"/>
  <c r="AF75" i="3"/>
  <c r="Z353" i="3"/>
  <c r="Z333" i="3"/>
  <c r="Z311" i="3"/>
  <c r="Z289" i="3"/>
  <c r="Z270" i="3"/>
  <c r="Z252" i="3"/>
  <c r="Z233" i="3"/>
  <c r="Z215" i="3"/>
  <c r="Z197" i="3"/>
  <c r="Z179" i="3"/>
  <c r="Z160" i="3"/>
  <c r="Z142" i="3"/>
  <c r="Z124" i="3"/>
  <c r="Z105" i="3"/>
  <c r="Z87" i="3"/>
  <c r="Z69" i="3"/>
  <c r="Z51" i="3"/>
  <c r="Z32" i="3"/>
  <c r="Z14" i="3"/>
  <c r="Z76" i="3"/>
  <c r="Z313" i="3"/>
  <c r="Z217" i="3"/>
  <c r="Z144" i="3"/>
  <c r="Z71" i="3"/>
  <c r="Z16" i="3"/>
  <c r="AH66" i="3"/>
  <c r="AF246" i="3"/>
  <c r="AF67" i="3"/>
  <c r="Z352" i="3"/>
  <c r="Z331" i="3"/>
  <c r="Z310" i="3"/>
  <c r="Z288" i="3"/>
  <c r="Z269" i="3"/>
  <c r="Z251" i="3"/>
  <c r="Z232" i="3"/>
  <c r="Z214" i="3"/>
  <c r="Z196" i="3"/>
  <c r="Z177" i="3"/>
  <c r="Z159" i="3"/>
  <c r="Z141" i="3"/>
  <c r="Z123" i="3"/>
  <c r="Z104" i="3"/>
  <c r="Z86" i="3"/>
  <c r="Z68" i="3"/>
  <c r="Z49" i="3"/>
  <c r="Z31" i="3"/>
  <c r="Z13" i="3"/>
  <c r="AH13" i="3"/>
  <c r="AF294" i="3"/>
  <c r="Z335" i="3"/>
  <c r="Z254" i="3"/>
  <c r="Z181" i="3"/>
  <c r="Z108" i="3"/>
  <c r="AH320" i="3"/>
  <c r="AH16" i="3"/>
  <c r="AF210" i="3"/>
  <c r="AF30" i="3"/>
  <c r="Z351" i="3"/>
  <c r="Z329" i="3"/>
  <c r="Z309" i="3"/>
  <c r="Z287" i="3"/>
  <c r="Z268" i="3"/>
  <c r="Z249" i="3"/>
  <c r="Z231" i="3"/>
  <c r="Z213" i="3"/>
  <c r="Z195" i="3"/>
  <c r="Z176" i="3"/>
  <c r="Z158" i="3"/>
  <c r="Z140" i="3"/>
  <c r="Z121" i="3"/>
  <c r="Z103" i="3"/>
  <c r="Z85" i="3"/>
  <c r="Z67" i="3"/>
  <c r="Z48" i="3"/>
  <c r="Z30" i="3"/>
  <c r="Z12" i="3"/>
  <c r="AH284" i="3"/>
  <c r="AF209" i="3"/>
  <c r="AF27" i="3"/>
  <c r="Z367" i="3"/>
  <c r="Z345" i="3"/>
  <c r="Z325" i="3"/>
  <c r="Z303" i="3"/>
  <c r="Z281" i="3"/>
  <c r="Z263" i="3"/>
  <c r="Z245" i="3"/>
  <c r="Z227" i="3"/>
  <c r="Z208" i="3"/>
  <c r="Z190" i="3"/>
  <c r="Z172" i="3"/>
  <c r="Z153" i="3"/>
  <c r="Z135" i="3"/>
  <c r="Z117" i="3"/>
  <c r="Z99" i="3"/>
  <c r="Z80" i="3"/>
  <c r="Z62" i="3"/>
  <c r="Z44" i="3"/>
  <c r="Z25" i="3"/>
  <c r="Z7" i="3"/>
  <c r="AH105" i="3"/>
  <c r="Z357" i="3"/>
  <c r="Z272" i="3"/>
  <c r="Z199" i="3"/>
  <c r="Z126" i="3"/>
  <c r="Z53" i="3"/>
  <c r="AH201" i="3"/>
  <c r="AF347" i="3"/>
  <c r="AF161" i="3"/>
  <c r="Z365" i="3"/>
  <c r="Z343" i="3"/>
  <c r="Z321" i="3"/>
  <c r="Z301" i="3"/>
  <c r="Z279" i="3"/>
  <c r="Z261" i="3"/>
  <c r="Z243" i="3"/>
  <c r="Z224" i="3"/>
  <c r="Z206" i="3"/>
  <c r="Z188" i="3"/>
  <c r="Z169" i="3"/>
  <c r="Z151" i="3"/>
  <c r="Z133" i="3"/>
  <c r="Z115" i="3"/>
  <c r="Z96" i="3"/>
  <c r="Z78" i="3"/>
  <c r="Z60" i="3"/>
  <c r="Z41" i="3"/>
  <c r="Z23" i="3"/>
  <c r="AH196" i="3"/>
  <c r="AF334" i="3"/>
  <c r="AF159" i="3"/>
  <c r="Z363" i="3"/>
  <c r="Z342" i="3"/>
  <c r="Z320" i="3"/>
  <c r="Z299" i="3"/>
  <c r="Z278" i="3"/>
  <c r="Z260" i="3"/>
  <c r="Z241" i="3"/>
  <c r="Z223" i="3"/>
  <c r="Z205" i="3"/>
  <c r="Z187" i="3"/>
  <c r="Z168" i="3"/>
  <c r="Z150" i="3"/>
  <c r="Z132" i="3"/>
  <c r="Z113" i="3"/>
  <c r="Z95" i="3"/>
  <c r="Z77" i="3"/>
  <c r="Z59" i="3"/>
  <c r="Z40" i="3"/>
  <c r="Z22" i="3"/>
  <c r="AH115" i="3"/>
  <c r="AF295" i="3"/>
  <c r="AF125" i="3"/>
  <c r="Z361" i="3"/>
  <c r="Z341" i="3"/>
  <c r="Z319" i="3"/>
  <c r="Z297" i="3"/>
  <c r="Z277" i="3"/>
  <c r="Z259" i="3"/>
  <c r="Z240" i="3"/>
  <c r="Z222" i="3"/>
  <c r="Z204" i="3"/>
  <c r="Z185" i="3"/>
  <c r="Z167" i="3"/>
  <c r="Z149" i="3"/>
  <c r="Z131" i="3"/>
  <c r="Z112" i="3"/>
  <c r="Z94" i="3"/>
  <c r="Z57" i="3"/>
  <c r="Z39" i="3"/>
  <c r="Z21" i="3"/>
  <c r="AF106" i="3"/>
  <c r="Z293" i="3"/>
  <c r="Z236" i="3"/>
  <c r="Z163" i="3"/>
  <c r="Z89" i="3"/>
  <c r="Z35" i="3"/>
  <c r="K371" i="3"/>
  <c r="K363" i="3"/>
  <c r="K355" i="3"/>
  <c r="K347" i="3"/>
  <c r="K339" i="3"/>
  <c r="K331" i="3"/>
  <c r="K323" i="3"/>
  <c r="K315" i="3"/>
  <c r="K307" i="3"/>
  <c r="K299" i="3"/>
  <c r="K291" i="3"/>
  <c r="K283" i="3"/>
  <c r="K275" i="3"/>
  <c r="K267" i="3"/>
  <c r="K259" i="3"/>
  <c r="K251" i="3"/>
  <c r="K243" i="3"/>
  <c r="K235" i="3"/>
  <c r="K227" i="3"/>
  <c r="K219" i="3"/>
  <c r="K211" i="3"/>
  <c r="K203" i="3"/>
  <c r="K195" i="3"/>
  <c r="K187" i="3"/>
  <c r="K179" i="3"/>
  <c r="K171" i="3"/>
  <c r="K163" i="3"/>
  <c r="K155" i="3"/>
  <c r="K147" i="3"/>
  <c r="K139" i="3"/>
  <c r="K131" i="3"/>
  <c r="K123" i="3"/>
  <c r="K115" i="3"/>
  <c r="K107" i="3"/>
  <c r="K99" i="3"/>
  <c r="K91" i="3"/>
  <c r="K83" i="3"/>
  <c r="K75" i="3"/>
  <c r="K67" i="3"/>
  <c r="K59" i="3"/>
  <c r="K51" i="3"/>
  <c r="K43" i="3"/>
  <c r="K35" i="3"/>
  <c r="K27" i="3"/>
  <c r="K19" i="3"/>
  <c r="K11" i="3"/>
  <c r="K370" i="3"/>
  <c r="K362" i="3"/>
  <c r="K354" i="3"/>
  <c r="K346" i="3"/>
  <c r="K338" i="3"/>
  <c r="K330" i="3"/>
  <c r="K322" i="3"/>
  <c r="K314" i="3"/>
  <c r="K306" i="3"/>
  <c r="K298" i="3"/>
  <c r="K290" i="3"/>
  <c r="K282" i="3"/>
  <c r="K274" i="3"/>
  <c r="K266" i="3"/>
  <c r="K258" i="3"/>
  <c r="K250" i="3"/>
  <c r="K242" i="3"/>
  <c r="K234" i="3"/>
  <c r="K226" i="3"/>
  <c r="K218" i="3"/>
  <c r="K210" i="3"/>
  <c r="K202" i="3"/>
  <c r="K194" i="3"/>
  <c r="K186" i="3"/>
  <c r="K178" i="3"/>
  <c r="K170" i="3"/>
  <c r="K162" i="3"/>
  <c r="K154" i="3"/>
  <c r="K146" i="3"/>
  <c r="K138" i="3"/>
  <c r="K130" i="3"/>
  <c r="K122" i="3"/>
  <c r="K114" i="3"/>
  <c r="K106" i="3"/>
  <c r="K98" i="3"/>
  <c r="K90" i="3"/>
  <c r="K82" i="3"/>
  <c r="K74" i="3"/>
  <c r="K66" i="3"/>
  <c r="K58" i="3"/>
  <c r="K50" i="3"/>
  <c r="K42" i="3"/>
  <c r="K34" i="3"/>
  <c r="K26" i="3"/>
  <c r="K18" i="3"/>
  <c r="K10" i="3"/>
  <c r="K369" i="3"/>
  <c r="K361" i="3"/>
  <c r="K353" i="3"/>
  <c r="K345" i="3"/>
  <c r="K337" i="3"/>
  <c r="K329" i="3"/>
  <c r="K321" i="3"/>
  <c r="K313" i="3"/>
  <c r="K305" i="3"/>
  <c r="K297" i="3"/>
  <c r="K289" i="3"/>
  <c r="K281" i="3"/>
  <c r="K273" i="3"/>
  <c r="K265" i="3"/>
  <c r="K257" i="3"/>
  <c r="K249" i="3"/>
  <c r="K241" i="3"/>
  <c r="K233" i="3"/>
  <c r="K225" i="3"/>
  <c r="K217" i="3"/>
  <c r="K209" i="3"/>
  <c r="K201" i="3"/>
  <c r="K193" i="3"/>
  <c r="K185" i="3"/>
  <c r="K177" i="3"/>
  <c r="K169" i="3"/>
  <c r="K161" i="3"/>
  <c r="K153" i="3"/>
  <c r="K145" i="3"/>
  <c r="K137" i="3"/>
  <c r="K129" i="3"/>
  <c r="K121" i="3"/>
  <c r="K113" i="3"/>
  <c r="K105" i="3"/>
  <c r="K97" i="3"/>
  <c r="K89" i="3"/>
  <c r="K81" i="3"/>
  <c r="K73" i="3"/>
  <c r="K65" i="3"/>
  <c r="K57" i="3"/>
  <c r="K49" i="3"/>
  <c r="K41" i="3"/>
  <c r="K33" i="3"/>
  <c r="K25" i="3"/>
  <c r="K17" i="3"/>
  <c r="K9" i="3"/>
  <c r="K368" i="3"/>
  <c r="K360" i="3"/>
  <c r="K352" i="3"/>
  <c r="K344" i="3"/>
  <c r="K336" i="3"/>
  <c r="K328" i="3"/>
  <c r="K320" i="3"/>
  <c r="K312" i="3"/>
  <c r="K304" i="3"/>
  <c r="K296" i="3"/>
  <c r="K288" i="3"/>
  <c r="K280" i="3"/>
  <c r="K272" i="3"/>
  <c r="K264" i="3"/>
  <c r="K256" i="3"/>
  <c r="K248" i="3"/>
  <c r="K240" i="3"/>
  <c r="K232" i="3"/>
  <c r="K224" i="3"/>
  <c r="K216" i="3"/>
  <c r="K208" i="3"/>
  <c r="K200" i="3"/>
  <c r="K192" i="3"/>
  <c r="K184" i="3"/>
  <c r="K176" i="3"/>
  <c r="K168" i="3"/>
  <c r="K160" i="3"/>
  <c r="K152" i="3"/>
  <c r="K144" i="3"/>
  <c r="K136" i="3"/>
  <c r="K128" i="3"/>
  <c r="K120" i="3"/>
  <c r="K112" i="3"/>
  <c r="K104" i="3"/>
  <c r="K96" i="3"/>
  <c r="K88" i="3"/>
  <c r="K80" i="3"/>
  <c r="K72" i="3"/>
  <c r="K64" i="3"/>
  <c r="K56" i="3"/>
  <c r="K48" i="3"/>
  <c r="K40" i="3"/>
  <c r="K32" i="3"/>
  <c r="K24" i="3"/>
  <c r="K16" i="3"/>
  <c r="K8" i="3"/>
  <c r="K367" i="3"/>
  <c r="K335" i="3"/>
  <c r="K327" i="3"/>
  <c r="K319" i="3"/>
  <c r="K311" i="3"/>
  <c r="K303" i="3"/>
  <c r="K295" i="3"/>
  <c r="K287" i="3"/>
  <c r="K279" i="3"/>
  <c r="K271" i="3"/>
  <c r="K263" i="3"/>
  <c r="K255" i="3"/>
  <c r="K247" i="3"/>
  <c r="K239" i="3"/>
  <c r="K231" i="3"/>
  <c r="K223" i="3"/>
  <c r="K215" i="3"/>
  <c r="K207" i="3"/>
  <c r="K199" i="3"/>
  <c r="K191" i="3"/>
  <c r="K183" i="3"/>
  <c r="K175" i="3"/>
  <c r="K167" i="3"/>
  <c r="K159" i="3"/>
  <c r="K151" i="3"/>
  <c r="K143" i="3"/>
  <c r="K135" i="3"/>
  <c r="K127" i="3"/>
  <c r="K119" i="3"/>
  <c r="K111" i="3"/>
  <c r="K103" i="3"/>
  <c r="K95" i="3"/>
  <c r="K87" i="3"/>
  <c r="K79" i="3"/>
  <c r="K71" i="3"/>
  <c r="K63" i="3"/>
  <c r="K55" i="3"/>
  <c r="K47" i="3"/>
  <c r="K39" i="3"/>
  <c r="K366" i="3"/>
  <c r="K350" i="3"/>
  <c r="K333" i="3"/>
  <c r="K310" i="3"/>
  <c r="K292" i="3"/>
  <c r="K269" i="3"/>
  <c r="K246" i="3"/>
  <c r="K228" i="3"/>
  <c r="K205" i="3"/>
  <c r="K182" i="3"/>
  <c r="K164" i="3"/>
  <c r="K141" i="3"/>
  <c r="K118" i="3"/>
  <c r="K100" i="3"/>
  <c r="K77" i="3"/>
  <c r="K54" i="3"/>
  <c r="K36" i="3"/>
  <c r="K20" i="3"/>
  <c r="K318" i="3"/>
  <c r="K294" i="3"/>
  <c r="K230" i="3"/>
  <c r="K148" i="3"/>
  <c r="K61" i="3"/>
  <c r="K334" i="3"/>
  <c r="K229" i="3"/>
  <c r="K142" i="3"/>
  <c r="K60" i="3"/>
  <c r="K365" i="3"/>
  <c r="K349" i="3"/>
  <c r="K332" i="3"/>
  <c r="K309" i="3"/>
  <c r="K286" i="3"/>
  <c r="K268" i="3"/>
  <c r="K245" i="3"/>
  <c r="K222" i="3"/>
  <c r="K204" i="3"/>
  <c r="K181" i="3"/>
  <c r="K158" i="3"/>
  <c r="K140" i="3"/>
  <c r="K117" i="3"/>
  <c r="K94" i="3"/>
  <c r="K76" i="3"/>
  <c r="K53" i="3"/>
  <c r="K31" i="3"/>
  <c r="K15" i="3"/>
  <c r="K341" i="3"/>
  <c r="K340" i="3"/>
  <c r="K253" i="3"/>
  <c r="K166" i="3"/>
  <c r="K102" i="3"/>
  <c r="K22" i="3"/>
  <c r="K351" i="3"/>
  <c r="K270" i="3"/>
  <c r="K188" i="3"/>
  <c r="K101" i="3"/>
  <c r="K37" i="3"/>
  <c r="K364" i="3"/>
  <c r="K348" i="3"/>
  <c r="K326" i="3"/>
  <c r="K308" i="3"/>
  <c r="K285" i="3"/>
  <c r="K262" i="3"/>
  <c r="K244" i="3"/>
  <c r="K221" i="3"/>
  <c r="K198" i="3"/>
  <c r="K180" i="3"/>
  <c r="K157" i="3"/>
  <c r="K134" i="3"/>
  <c r="K116" i="3"/>
  <c r="K93" i="3"/>
  <c r="K70" i="3"/>
  <c r="K52" i="3"/>
  <c r="K30" i="3"/>
  <c r="K14" i="3"/>
  <c r="K300" i="3"/>
  <c r="K317" i="3"/>
  <c r="K212" i="3"/>
  <c r="K125" i="3"/>
  <c r="K38" i="3"/>
  <c r="K293" i="3"/>
  <c r="K206" i="3"/>
  <c r="K124" i="3"/>
  <c r="K21" i="3"/>
  <c r="K359" i="3"/>
  <c r="K343" i="3"/>
  <c r="K325" i="3"/>
  <c r="K302" i="3"/>
  <c r="K284" i="3"/>
  <c r="K261" i="3"/>
  <c r="K238" i="3"/>
  <c r="K220" i="3"/>
  <c r="K197" i="3"/>
  <c r="K174" i="3"/>
  <c r="K156" i="3"/>
  <c r="K133" i="3"/>
  <c r="K110" i="3"/>
  <c r="K92" i="3"/>
  <c r="K69" i="3"/>
  <c r="K46" i="3"/>
  <c r="K29" i="3"/>
  <c r="K13" i="3"/>
  <c r="K358" i="3"/>
  <c r="K342" i="3"/>
  <c r="K324" i="3"/>
  <c r="K301" i="3"/>
  <c r="K278" i="3"/>
  <c r="K260" i="3"/>
  <c r="K237" i="3"/>
  <c r="K214" i="3"/>
  <c r="K196" i="3"/>
  <c r="K173" i="3"/>
  <c r="K150" i="3"/>
  <c r="K132" i="3"/>
  <c r="K109" i="3"/>
  <c r="K86" i="3"/>
  <c r="K68" i="3"/>
  <c r="K45" i="3"/>
  <c r="K28" i="3"/>
  <c r="K12" i="3"/>
  <c r="K357" i="3"/>
  <c r="K277" i="3"/>
  <c r="K254" i="3"/>
  <c r="K236" i="3"/>
  <c r="K213" i="3"/>
  <c r="K190" i="3"/>
  <c r="K172" i="3"/>
  <c r="K149" i="3"/>
  <c r="K126" i="3"/>
  <c r="K108" i="3"/>
  <c r="K85" i="3"/>
  <c r="K62" i="3"/>
  <c r="K44" i="3"/>
  <c r="K23" i="3"/>
  <c r="K356" i="3"/>
  <c r="K276" i="3"/>
  <c r="K189" i="3"/>
  <c r="K84" i="3"/>
  <c r="K316" i="3"/>
  <c r="K252" i="3"/>
  <c r="K165" i="3"/>
  <c r="K78" i="3"/>
  <c r="K7" i="3"/>
  <c r="J364" i="3"/>
  <c r="J356" i="3"/>
  <c r="J348" i="3"/>
  <c r="J340" i="3"/>
  <c r="J332" i="3"/>
  <c r="J324" i="3"/>
  <c r="J316" i="3"/>
  <c r="J308" i="3"/>
  <c r="J300" i="3"/>
  <c r="J292" i="3"/>
  <c r="J284" i="3"/>
  <c r="J276" i="3"/>
  <c r="J268" i="3"/>
  <c r="J260" i="3"/>
  <c r="J252" i="3"/>
  <c r="J244" i="3"/>
  <c r="J236" i="3"/>
  <c r="J228" i="3"/>
  <c r="J220" i="3"/>
  <c r="J212" i="3"/>
  <c r="J204" i="3"/>
  <c r="J196" i="3"/>
  <c r="J188" i="3"/>
  <c r="J180" i="3"/>
  <c r="J371" i="3"/>
  <c r="J363" i="3"/>
  <c r="J355" i="3"/>
  <c r="J347" i="3"/>
  <c r="J339" i="3"/>
  <c r="J331" i="3"/>
  <c r="J323" i="3"/>
  <c r="J315" i="3"/>
  <c r="J307" i="3"/>
  <c r="J299" i="3"/>
  <c r="J291" i="3"/>
  <c r="J283" i="3"/>
  <c r="J275" i="3"/>
  <c r="J267" i="3"/>
  <c r="J259" i="3"/>
  <c r="J251" i="3"/>
  <c r="J243" i="3"/>
  <c r="J235" i="3"/>
  <c r="J227" i="3"/>
  <c r="J219" i="3"/>
  <c r="J211" i="3"/>
  <c r="J203" i="3"/>
  <c r="J195" i="3"/>
  <c r="J187" i="3"/>
  <c r="J179" i="3"/>
  <c r="J171" i="3"/>
  <c r="J370" i="3"/>
  <c r="J362" i="3"/>
  <c r="J354" i="3"/>
  <c r="J346" i="3"/>
  <c r="J338" i="3"/>
  <c r="J330" i="3"/>
  <c r="J322" i="3"/>
  <c r="J314" i="3"/>
  <c r="J306" i="3"/>
  <c r="J298" i="3"/>
  <c r="J290" i="3"/>
  <c r="J282" i="3"/>
  <c r="J274" i="3"/>
  <c r="J266" i="3"/>
  <c r="J258" i="3"/>
  <c r="J250" i="3"/>
  <c r="J242" i="3"/>
  <c r="J234" i="3"/>
  <c r="J226" i="3"/>
  <c r="J218" i="3"/>
  <c r="J210" i="3"/>
  <c r="J202" i="3"/>
  <c r="J194" i="3"/>
  <c r="J186" i="3"/>
  <c r="J178" i="3"/>
  <c r="J170" i="3"/>
  <c r="J162" i="3"/>
  <c r="J154" i="3"/>
  <c r="J366" i="3"/>
  <c r="J358" i="3"/>
  <c r="J350" i="3"/>
  <c r="J342" i="3"/>
  <c r="J334" i="3"/>
  <c r="J326" i="3"/>
  <c r="J318" i="3"/>
  <c r="J310" i="3"/>
  <c r="J302" i="3"/>
  <c r="J294" i="3"/>
  <c r="J286" i="3"/>
  <c r="J278" i="3"/>
  <c r="J270" i="3"/>
  <c r="J262" i="3"/>
  <c r="J254" i="3"/>
  <c r="J246" i="3"/>
  <c r="J238" i="3"/>
  <c r="J230" i="3"/>
  <c r="J222" i="3"/>
  <c r="J214" i="3"/>
  <c r="J206" i="3"/>
  <c r="J198" i="3"/>
  <c r="J190" i="3"/>
  <c r="J182" i="3"/>
  <c r="J174" i="3"/>
  <c r="J166" i="3"/>
  <c r="J158" i="3"/>
  <c r="J150" i="3"/>
  <c r="J142" i="3"/>
  <c r="J134" i="3"/>
  <c r="J126" i="3"/>
  <c r="J118" i="3"/>
  <c r="J110" i="3"/>
  <c r="J102" i="3"/>
  <c r="J94" i="3"/>
  <c r="J86" i="3"/>
  <c r="J78" i="3"/>
  <c r="J70" i="3"/>
  <c r="J62" i="3"/>
  <c r="J54" i="3"/>
  <c r="J46" i="3"/>
  <c r="J38" i="3"/>
  <c r="J30" i="3"/>
  <c r="J22" i="3"/>
  <c r="J14" i="3"/>
  <c r="J369" i="3"/>
  <c r="J353" i="3"/>
  <c r="J337" i="3"/>
  <c r="J321" i="3"/>
  <c r="J305" i="3"/>
  <c r="J289" i="3"/>
  <c r="J273" i="3"/>
  <c r="J257" i="3"/>
  <c r="J241" i="3"/>
  <c r="J225" i="3"/>
  <c r="J209" i="3"/>
  <c r="J193" i="3"/>
  <c r="J177" i="3"/>
  <c r="J165" i="3"/>
  <c r="J155" i="3"/>
  <c r="J145" i="3"/>
  <c r="J136" i="3"/>
  <c r="J127" i="3"/>
  <c r="J117" i="3"/>
  <c r="J108" i="3"/>
  <c r="J99" i="3"/>
  <c r="J90" i="3"/>
  <c r="J81" i="3"/>
  <c r="J72" i="3"/>
  <c r="J63" i="3"/>
  <c r="J53" i="3"/>
  <c r="J44" i="3"/>
  <c r="J35" i="3"/>
  <c r="J26" i="3"/>
  <c r="J17" i="3"/>
  <c r="J8" i="3"/>
  <c r="J368" i="3"/>
  <c r="J352" i="3"/>
  <c r="J336" i="3"/>
  <c r="J320" i="3"/>
  <c r="J304" i="3"/>
  <c r="J288" i="3"/>
  <c r="J272" i="3"/>
  <c r="J256" i="3"/>
  <c r="J240" i="3"/>
  <c r="J224" i="3"/>
  <c r="J208" i="3"/>
  <c r="J192" i="3"/>
  <c r="J176" i="3"/>
  <c r="J164" i="3"/>
  <c r="J153" i="3"/>
  <c r="J144" i="3"/>
  <c r="J135" i="3"/>
  <c r="J125" i="3"/>
  <c r="J116" i="3"/>
  <c r="J107" i="3"/>
  <c r="J98" i="3"/>
  <c r="J89" i="3"/>
  <c r="J80" i="3"/>
  <c r="J71" i="3"/>
  <c r="J61" i="3"/>
  <c r="J52" i="3"/>
  <c r="J43" i="3"/>
  <c r="J34" i="3"/>
  <c r="J25" i="3"/>
  <c r="J16" i="3"/>
  <c r="J7" i="3"/>
  <c r="J367" i="3"/>
  <c r="J351" i="3"/>
  <c r="J335" i="3"/>
  <c r="J319" i="3"/>
  <c r="J303" i="3"/>
  <c r="J287" i="3"/>
  <c r="J271" i="3"/>
  <c r="J255" i="3"/>
  <c r="J239" i="3"/>
  <c r="J223" i="3"/>
  <c r="J207" i="3"/>
  <c r="J191" i="3"/>
  <c r="J175" i="3"/>
  <c r="J163" i="3"/>
  <c r="J152" i="3"/>
  <c r="J143" i="3"/>
  <c r="J133" i="3"/>
  <c r="J124" i="3"/>
  <c r="J115" i="3"/>
  <c r="J106" i="3"/>
  <c r="J97" i="3"/>
  <c r="J88" i="3"/>
  <c r="J79" i="3"/>
  <c r="J69" i="3"/>
  <c r="J60" i="3"/>
  <c r="J51" i="3"/>
  <c r="J42" i="3"/>
  <c r="J33" i="3"/>
  <c r="J24" i="3"/>
  <c r="J15" i="3"/>
  <c r="J359" i="3"/>
  <c r="J343" i="3"/>
  <c r="J327" i="3"/>
  <c r="J311" i="3"/>
  <c r="J295" i="3"/>
  <c r="J279" i="3"/>
  <c r="J263" i="3"/>
  <c r="J247" i="3"/>
  <c r="J231" i="3"/>
  <c r="J215" i="3"/>
  <c r="J199" i="3"/>
  <c r="J183" i="3"/>
  <c r="J168" i="3"/>
  <c r="J157" i="3"/>
  <c r="J147" i="3"/>
  <c r="J138" i="3"/>
  <c r="J129" i="3"/>
  <c r="J120" i="3"/>
  <c r="J111" i="3"/>
  <c r="J101" i="3"/>
  <c r="J92" i="3"/>
  <c r="J83" i="3"/>
  <c r="J74" i="3"/>
  <c r="J65" i="3"/>
  <c r="J56" i="3"/>
  <c r="J47" i="3"/>
  <c r="J37" i="3"/>
  <c r="J28" i="3"/>
  <c r="J19" i="3"/>
  <c r="J10" i="3"/>
  <c r="J365" i="3"/>
  <c r="J333" i="3"/>
  <c r="J301" i="3"/>
  <c r="J269" i="3"/>
  <c r="J237" i="3"/>
  <c r="J205" i="3"/>
  <c r="J173" i="3"/>
  <c r="J151" i="3"/>
  <c r="J132" i="3"/>
  <c r="J114" i="3"/>
  <c r="J96" i="3"/>
  <c r="J77" i="3"/>
  <c r="J59" i="3"/>
  <c r="J41" i="3"/>
  <c r="J23" i="3"/>
  <c r="J293" i="3"/>
  <c r="J361" i="3"/>
  <c r="J329" i="3"/>
  <c r="J297" i="3"/>
  <c r="J265" i="3"/>
  <c r="J233" i="3"/>
  <c r="J201" i="3"/>
  <c r="J172" i="3"/>
  <c r="J149" i="3"/>
  <c r="J131" i="3"/>
  <c r="J113" i="3"/>
  <c r="J95" i="3"/>
  <c r="J76" i="3"/>
  <c r="J58" i="3"/>
  <c r="J40" i="3"/>
  <c r="J21" i="3"/>
  <c r="J325" i="3"/>
  <c r="J360" i="3"/>
  <c r="J328" i="3"/>
  <c r="J296" i="3"/>
  <c r="J264" i="3"/>
  <c r="J232" i="3"/>
  <c r="J200" i="3"/>
  <c r="J169" i="3"/>
  <c r="J148" i="3"/>
  <c r="J130" i="3"/>
  <c r="J112" i="3"/>
  <c r="J93" i="3"/>
  <c r="J75" i="3"/>
  <c r="J57" i="3"/>
  <c r="J39" i="3"/>
  <c r="J20" i="3"/>
  <c r="J357" i="3"/>
  <c r="J261" i="3"/>
  <c r="J229" i="3"/>
  <c r="J197" i="3"/>
  <c r="J167" i="3"/>
  <c r="J146" i="3"/>
  <c r="J128" i="3"/>
  <c r="J109" i="3"/>
  <c r="J91" i="3"/>
  <c r="J73" i="3"/>
  <c r="J55" i="3"/>
  <c r="J36" i="3"/>
  <c r="J18" i="3"/>
  <c r="J344" i="3"/>
  <c r="J312" i="3"/>
  <c r="J280" i="3"/>
  <c r="J248" i="3"/>
  <c r="J216" i="3"/>
  <c r="J184" i="3"/>
  <c r="J159" i="3"/>
  <c r="J139" i="3"/>
  <c r="J121" i="3"/>
  <c r="J103" i="3"/>
  <c r="J84" i="3"/>
  <c r="J66" i="3"/>
  <c r="J48" i="3"/>
  <c r="J29" i="3"/>
  <c r="J11" i="3"/>
  <c r="J341" i="3"/>
  <c r="J309" i="3"/>
  <c r="J277" i="3"/>
  <c r="J245" i="3"/>
  <c r="J213" i="3"/>
  <c r="J181" i="3"/>
  <c r="J156" i="3"/>
  <c r="J137" i="3"/>
  <c r="J119" i="3"/>
  <c r="J100" i="3"/>
  <c r="J82" i="3"/>
  <c r="J64" i="3"/>
  <c r="J45" i="3"/>
  <c r="J27" i="3"/>
  <c r="J9" i="3"/>
  <c r="J349" i="3"/>
  <c r="J221" i="3"/>
  <c r="J123" i="3"/>
  <c r="J50" i="3"/>
  <c r="J189" i="3"/>
  <c r="J345" i="3"/>
  <c r="J217" i="3"/>
  <c r="J122" i="3"/>
  <c r="J49" i="3"/>
  <c r="J317" i="3"/>
  <c r="J105" i="3"/>
  <c r="J32" i="3"/>
  <c r="J313" i="3"/>
  <c r="J185" i="3"/>
  <c r="J104" i="3"/>
  <c r="J31" i="3"/>
  <c r="J285" i="3"/>
  <c r="J161" i="3"/>
  <c r="J87" i="3"/>
  <c r="J13" i="3"/>
  <c r="J140" i="3"/>
  <c r="J281" i="3"/>
  <c r="J160" i="3"/>
  <c r="J85" i="3"/>
  <c r="J12" i="3"/>
  <c r="J253" i="3"/>
  <c r="J141" i="3"/>
  <c r="J68" i="3"/>
  <c r="J249" i="3"/>
  <c r="J67" i="3"/>
  <c r="BH28" i="3"/>
  <c r="BH27" i="3" s="1"/>
  <c r="BH36" i="3"/>
  <c r="U15" i="3" s="1"/>
  <c r="I7" i="3"/>
  <c r="I370" i="3"/>
  <c r="I366" i="3"/>
  <c r="I362" i="3"/>
  <c r="I358" i="3"/>
  <c r="I354" i="3"/>
  <c r="I350" i="3"/>
  <c r="I346" i="3"/>
  <c r="I342" i="3"/>
  <c r="I338" i="3"/>
  <c r="I334" i="3"/>
  <c r="I330" i="3"/>
  <c r="I326" i="3"/>
  <c r="I322" i="3"/>
  <c r="I318" i="3"/>
  <c r="I314" i="3"/>
  <c r="I310" i="3"/>
  <c r="I306" i="3"/>
  <c r="I302" i="3"/>
  <c r="I298" i="3"/>
  <c r="I294" i="3"/>
  <c r="I290" i="3"/>
  <c r="I286" i="3"/>
  <c r="I282" i="3"/>
  <c r="I278" i="3"/>
  <c r="I274" i="3"/>
  <c r="I270" i="3"/>
  <c r="I266" i="3"/>
  <c r="I262" i="3"/>
  <c r="I258" i="3"/>
  <c r="I254" i="3"/>
  <c r="I250" i="3"/>
  <c r="I246" i="3"/>
  <c r="I242" i="3"/>
  <c r="I238" i="3"/>
  <c r="I234" i="3"/>
  <c r="I230" i="3"/>
  <c r="I226" i="3"/>
  <c r="I222" i="3"/>
  <c r="I218" i="3"/>
  <c r="I214" i="3"/>
  <c r="I210" i="3"/>
  <c r="I206" i="3"/>
  <c r="I202" i="3"/>
  <c r="I198" i="3"/>
  <c r="I194" i="3"/>
  <c r="I190" i="3"/>
  <c r="I186" i="3"/>
  <c r="I182" i="3"/>
  <c r="I178" i="3"/>
  <c r="I174" i="3"/>
  <c r="I170" i="3"/>
  <c r="I166" i="3"/>
  <c r="I162" i="3"/>
  <c r="I158" i="3"/>
  <c r="I154" i="3"/>
  <c r="I150" i="3"/>
  <c r="I146" i="3"/>
  <c r="I142" i="3"/>
  <c r="I138" i="3"/>
  <c r="I134" i="3"/>
  <c r="I130" i="3"/>
  <c r="I126" i="3"/>
  <c r="I122" i="3"/>
  <c r="I118" i="3"/>
  <c r="I114" i="3"/>
  <c r="I110" i="3"/>
  <c r="I106" i="3"/>
  <c r="I102" i="3"/>
  <c r="I98" i="3"/>
  <c r="I94" i="3"/>
  <c r="I90" i="3"/>
  <c r="I86" i="3"/>
  <c r="I82" i="3"/>
  <c r="I78" i="3"/>
  <c r="I74" i="3"/>
  <c r="I70" i="3"/>
  <c r="I66" i="3"/>
  <c r="I62" i="3"/>
  <c r="I58" i="3"/>
  <c r="I54" i="3"/>
  <c r="I50" i="3"/>
  <c r="I46" i="3"/>
  <c r="I42" i="3"/>
  <c r="I38" i="3"/>
  <c r="I371" i="3"/>
  <c r="I367" i="3"/>
  <c r="I363" i="3"/>
  <c r="I359" i="3"/>
  <c r="I355" i="3"/>
  <c r="I351" i="3"/>
  <c r="I347" i="3"/>
  <c r="I343" i="3"/>
  <c r="I339" i="3"/>
  <c r="I335" i="3"/>
  <c r="I331" i="3"/>
  <c r="I327" i="3"/>
  <c r="I323" i="3"/>
  <c r="I319" i="3"/>
  <c r="I315" i="3"/>
  <c r="I311" i="3"/>
  <c r="I307" i="3"/>
  <c r="I303" i="3"/>
  <c r="I299" i="3"/>
  <c r="I295" i="3"/>
  <c r="I291" i="3"/>
  <c r="I287" i="3"/>
  <c r="I283" i="3"/>
  <c r="I279" i="3"/>
  <c r="I275" i="3"/>
  <c r="I271" i="3"/>
  <c r="I267" i="3"/>
  <c r="I263" i="3"/>
  <c r="I259" i="3"/>
  <c r="I255" i="3"/>
  <c r="I251" i="3"/>
  <c r="I247" i="3"/>
  <c r="I243" i="3"/>
  <c r="I239" i="3"/>
  <c r="I235" i="3"/>
  <c r="I231" i="3"/>
  <c r="I227" i="3"/>
  <c r="I223" i="3"/>
  <c r="I219" i="3"/>
  <c r="I215" i="3"/>
  <c r="I211" i="3"/>
  <c r="I207" i="3"/>
  <c r="I203" i="3"/>
  <c r="I199" i="3"/>
  <c r="I195" i="3"/>
  <c r="I191" i="3"/>
  <c r="I187" i="3"/>
  <c r="I183" i="3"/>
  <c r="I179" i="3"/>
  <c r="I175" i="3"/>
  <c r="I171" i="3"/>
  <c r="I167" i="3"/>
  <c r="I163" i="3"/>
  <c r="I159" i="3"/>
  <c r="I155" i="3"/>
  <c r="I151" i="3"/>
  <c r="I147" i="3"/>
  <c r="I143" i="3"/>
  <c r="I139" i="3"/>
  <c r="I135" i="3"/>
  <c r="I131" i="3"/>
  <c r="I127" i="3"/>
  <c r="I123" i="3"/>
  <c r="I119" i="3"/>
  <c r="I115" i="3"/>
  <c r="I111" i="3"/>
  <c r="I107" i="3"/>
  <c r="I103" i="3"/>
  <c r="I99" i="3"/>
  <c r="I95" i="3"/>
  <c r="I91" i="3"/>
  <c r="I87" i="3"/>
  <c r="I83" i="3"/>
  <c r="I79" i="3"/>
  <c r="I75" i="3"/>
  <c r="I71" i="3"/>
  <c r="I67" i="3"/>
  <c r="I63" i="3"/>
  <c r="I59" i="3"/>
  <c r="I55" i="3"/>
  <c r="I51" i="3"/>
  <c r="I47" i="3"/>
  <c r="I43" i="3"/>
  <c r="I39" i="3"/>
  <c r="I35" i="3"/>
  <c r="I368" i="3"/>
  <c r="I360" i="3"/>
  <c r="I352" i="3"/>
  <c r="I344" i="3"/>
  <c r="I336" i="3"/>
  <c r="I32" i="3"/>
  <c r="I28" i="3"/>
  <c r="I24" i="3"/>
  <c r="I20" i="3"/>
  <c r="I16" i="3"/>
  <c r="I12" i="3"/>
  <c r="I8" i="3"/>
  <c r="I329" i="3"/>
  <c r="I324" i="3"/>
  <c r="I313" i="3"/>
  <c r="I308" i="3"/>
  <c r="I297" i="3"/>
  <c r="I292" i="3"/>
  <c r="I281" i="3"/>
  <c r="I276" i="3"/>
  <c r="I265" i="3"/>
  <c r="I260" i="3"/>
  <c r="I249" i="3"/>
  <c r="I244" i="3"/>
  <c r="I233" i="3"/>
  <c r="I228" i="3"/>
  <c r="I217" i="3"/>
  <c r="I212" i="3"/>
  <c r="I201" i="3"/>
  <c r="I196" i="3"/>
  <c r="I185" i="3"/>
  <c r="I180" i="3"/>
  <c r="I169" i="3"/>
  <c r="I164" i="3"/>
  <c r="I153" i="3"/>
  <c r="I148" i="3"/>
  <c r="I137" i="3"/>
  <c r="I132" i="3"/>
  <c r="I121" i="3"/>
  <c r="I116" i="3"/>
  <c r="I105" i="3"/>
  <c r="I100" i="3"/>
  <c r="I89" i="3"/>
  <c r="I84" i="3"/>
  <c r="I73" i="3"/>
  <c r="I68" i="3"/>
  <c r="I57" i="3"/>
  <c r="I52" i="3"/>
  <c r="I41" i="3"/>
  <c r="I36" i="3"/>
  <c r="I31" i="3"/>
  <c r="I27" i="3"/>
  <c r="I23" i="3"/>
  <c r="I19" i="3"/>
  <c r="I15" i="3"/>
  <c r="I11" i="3"/>
  <c r="I365" i="3"/>
  <c r="I357" i="3"/>
  <c r="I349" i="3"/>
  <c r="I341" i="3"/>
  <c r="I333" i="3"/>
  <c r="I328" i="3"/>
  <c r="I317" i="3"/>
  <c r="I312" i="3"/>
  <c r="I301" i="3"/>
  <c r="I296" i="3"/>
  <c r="I285" i="3"/>
  <c r="I280" i="3"/>
  <c r="I269" i="3"/>
  <c r="I264" i="3"/>
  <c r="I253" i="3"/>
  <c r="I248" i="3"/>
  <c r="I237" i="3"/>
  <c r="I232" i="3"/>
  <c r="I221" i="3"/>
  <c r="I216" i="3"/>
  <c r="I205" i="3"/>
  <c r="I200" i="3"/>
  <c r="I189" i="3"/>
  <c r="I184" i="3"/>
  <c r="I173" i="3"/>
  <c r="I168" i="3"/>
  <c r="I157" i="3"/>
  <c r="I152" i="3"/>
  <c r="I141" i="3"/>
  <c r="I136" i="3"/>
  <c r="I125" i="3"/>
  <c r="I120" i="3"/>
  <c r="I109" i="3"/>
  <c r="I104" i="3"/>
  <c r="I93" i="3"/>
  <c r="I88" i="3"/>
  <c r="I77" i="3"/>
  <c r="I72" i="3"/>
  <c r="I61" i="3"/>
  <c r="I56" i="3"/>
  <c r="I45" i="3"/>
  <c r="I40" i="3"/>
  <c r="I33" i="3"/>
  <c r="I29" i="3"/>
  <c r="I25" i="3"/>
  <c r="I21" i="3"/>
  <c r="I17" i="3"/>
  <c r="I13" i="3"/>
  <c r="I9" i="3"/>
  <c r="I340" i="3"/>
  <c r="I325" i="3"/>
  <c r="I268" i="3"/>
  <c r="I240" i="3"/>
  <c r="I225" i="3"/>
  <c r="I197" i="3"/>
  <c r="I140" i="3"/>
  <c r="I112" i="3"/>
  <c r="I97" i="3"/>
  <c r="I69" i="3"/>
  <c r="I361" i="3"/>
  <c r="I309" i="3"/>
  <c r="I252" i="3"/>
  <c r="I224" i="3"/>
  <c r="I209" i="3"/>
  <c r="I181" i="3"/>
  <c r="I124" i="3"/>
  <c r="I96" i="3"/>
  <c r="I81" i="3"/>
  <c r="I53" i="3"/>
  <c r="I26" i="3"/>
  <c r="I356" i="3"/>
  <c r="I337" i="3"/>
  <c r="I321" i="3"/>
  <c r="I293" i="3"/>
  <c r="I236" i="3"/>
  <c r="I208" i="3"/>
  <c r="I193" i="3"/>
  <c r="I165" i="3"/>
  <c r="I108" i="3"/>
  <c r="I80" i="3"/>
  <c r="I65" i="3"/>
  <c r="I37" i="3"/>
  <c r="I14" i="3"/>
  <c r="I320" i="3"/>
  <c r="I305" i="3"/>
  <c r="I277" i="3"/>
  <c r="I220" i="3"/>
  <c r="I192" i="3"/>
  <c r="I177" i="3"/>
  <c r="I149" i="3"/>
  <c r="I92" i="3"/>
  <c r="I64" i="3"/>
  <c r="I49" i="3"/>
  <c r="I34" i="3"/>
  <c r="I369" i="3"/>
  <c r="I300" i="3"/>
  <c r="I272" i="3"/>
  <c r="I257" i="3"/>
  <c r="I229" i="3"/>
  <c r="I172" i="3"/>
  <c r="I144" i="3"/>
  <c r="I129" i="3"/>
  <c r="I101" i="3"/>
  <c r="I44" i="3"/>
  <c r="I30" i="3"/>
  <c r="I364" i="3"/>
  <c r="I345" i="3"/>
  <c r="I284" i="3"/>
  <c r="I256" i="3"/>
  <c r="I241" i="3"/>
  <c r="I213" i="3"/>
  <c r="I156" i="3"/>
  <c r="I128" i="3"/>
  <c r="I113" i="3"/>
  <c r="I85" i="3"/>
  <c r="I18" i="3"/>
  <c r="I22" i="3"/>
  <c r="I245" i="3"/>
  <c r="I304" i="3"/>
  <c r="I76" i="3"/>
  <c r="I188" i="3"/>
  <c r="I353" i="3"/>
  <c r="I289" i="3"/>
  <c r="I176" i="3"/>
  <c r="I348" i="3"/>
  <c r="I288" i="3"/>
  <c r="I117" i="3"/>
  <c r="I60" i="3"/>
  <c r="I10" i="3"/>
  <c r="I332" i="3"/>
  <c r="I161" i="3"/>
  <c r="I48" i="3"/>
  <c r="I273" i="3"/>
  <c r="I160" i="3"/>
  <c r="I261" i="3"/>
  <c r="I204" i="3"/>
  <c r="I316" i="3"/>
  <c r="I145" i="3"/>
  <c r="I133" i="3"/>
  <c r="BH46" i="3"/>
  <c r="BH45" i="3"/>
  <c r="BH42" i="3"/>
  <c r="BH44" i="3"/>
  <c r="BH43" i="3"/>
  <c r="BH47" i="3"/>
  <c r="AA153" i="3" l="1"/>
  <c r="AC69" i="3"/>
  <c r="AA136" i="3"/>
  <c r="AA255" i="3"/>
  <c r="AA139" i="3"/>
  <c r="AC52" i="3"/>
  <c r="AA148" i="3"/>
  <c r="AC327" i="3"/>
  <c r="AC32" i="3"/>
  <c r="AA170" i="3"/>
  <c r="AA201" i="3"/>
  <c r="AC77" i="3"/>
  <c r="AC31" i="3"/>
  <c r="AC272" i="3"/>
  <c r="AC157" i="3"/>
  <c r="AC279" i="3"/>
  <c r="AA231" i="3"/>
  <c r="AA265" i="3"/>
  <c r="AA179" i="3"/>
  <c r="AC134" i="3"/>
  <c r="AC12" i="3"/>
  <c r="AC230" i="3"/>
  <c r="AC68" i="3"/>
  <c r="AC314" i="3"/>
  <c r="AC265" i="3"/>
  <c r="AC156" i="3"/>
  <c r="AC347" i="3"/>
  <c r="AC229" i="3"/>
  <c r="AC129" i="3"/>
  <c r="AC26" i="3"/>
  <c r="AC299" i="3"/>
  <c r="AC188" i="3"/>
  <c r="AC85" i="3"/>
  <c r="AC225" i="3"/>
  <c r="AC67" i="3"/>
  <c r="AC329" i="3"/>
  <c r="AC130" i="3"/>
  <c r="AC194" i="3"/>
  <c r="AC20" i="3"/>
  <c r="AC116" i="3"/>
  <c r="AC210" i="3"/>
  <c r="AC341" i="3"/>
  <c r="AC82" i="3"/>
  <c r="AC233" i="3"/>
  <c r="AC260" i="3"/>
  <c r="AC25" i="3"/>
  <c r="AC161" i="3"/>
  <c r="AC93" i="3"/>
  <c r="AC125" i="3"/>
  <c r="AC43" i="3"/>
  <c r="AC96" i="3"/>
  <c r="AC247" i="3"/>
  <c r="AC126" i="3"/>
  <c r="AC40" i="3"/>
  <c r="AC191" i="3"/>
  <c r="AC48" i="3"/>
  <c r="AC300" i="3"/>
  <c r="AC365" i="3"/>
  <c r="AC249" i="3"/>
  <c r="AC145" i="3"/>
  <c r="AC332" i="3"/>
  <c r="AC218" i="3"/>
  <c r="AC115" i="3"/>
  <c r="AC284" i="3"/>
  <c r="AC177" i="3"/>
  <c r="AC74" i="3"/>
  <c r="AC203" i="3"/>
  <c r="AC50" i="3"/>
  <c r="AC301" i="3"/>
  <c r="AC107" i="3"/>
  <c r="AC171" i="3"/>
  <c r="AC354" i="3"/>
  <c r="AC91" i="3"/>
  <c r="AC178" i="3"/>
  <c r="AC308" i="3"/>
  <c r="AC57" i="3"/>
  <c r="AC201" i="3"/>
  <c r="AC228" i="3"/>
  <c r="AC369" i="3"/>
  <c r="AC92" i="3"/>
  <c r="AC361" i="3"/>
  <c r="AC45" i="3"/>
  <c r="AC14" i="3"/>
  <c r="AC160" i="3"/>
  <c r="AC311" i="3"/>
  <c r="AC262" i="3"/>
  <c r="AC104" i="3"/>
  <c r="AC289" i="3"/>
  <c r="AC349" i="3"/>
  <c r="AC234" i="3"/>
  <c r="AC131" i="3"/>
  <c r="AC317" i="3"/>
  <c r="AC204" i="3"/>
  <c r="AC101" i="3"/>
  <c r="AC269" i="3"/>
  <c r="AC163" i="3"/>
  <c r="AC60" i="3"/>
  <c r="AC363" i="3"/>
  <c r="AC185" i="3"/>
  <c r="AC33" i="3"/>
  <c r="AC276" i="3"/>
  <c r="AC84" i="3"/>
  <c r="AC348" i="3"/>
  <c r="AC147" i="3"/>
  <c r="AC313" i="3"/>
  <c r="AC61" i="3"/>
  <c r="AC146" i="3"/>
  <c r="AC273" i="3"/>
  <c r="AC29" i="3"/>
  <c r="AC169" i="3"/>
  <c r="AC196" i="3"/>
  <c r="AC331" i="3"/>
  <c r="AC18" i="3"/>
  <c r="AC252" i="3"/>
  <c r="AC258" i="3"/>
  <c r="AC78" i="3"/>
  <c r="AC224" i="3"/>
  <c r="AC94" i="3"/>
  <c r="AC22" i="3"/>
  <c r="AC168" i="3"/>
  <c r="AC319" i="3"/>
  <c r="AC304" i="3"/>
  <c r="AC339" i="3"/>
  <c r="AC236" i="3"/>
  <c r="AC292" i="3"/>
  <c r="AC181" i="3"/>
  <c r="AC259" i="3"/>
  <c r="AC154" i="3"/>
  <c r="AC51" i="3"/>
  <c r="AC330" i="3"/>
  <c r="AC213" i="3"/>
  <c r="AC113" i="3"/>
  <c r="AC10" i="3"/>
  <c r="AC268" i="3"/>
  <c r="AC100" i="3"/>
  <c r="AC173" i="3"/>
  <c r="AC9" i="3"/>
  <c r="AC241" i="3"/>
  <c r="AC59" i="3"/>
  <c r="AC180" i="3"/>
  <c r="AC281" i="3"/>
  <c r="AC34" i="3"/>
  <c r="AC139" i="3"/>
  <c r="AC306" i="3"/>
  <c r="AC53" i="3"/>
  <c r="AC333" i="3"/>
  <c r="AC75" i="3"/>
  <c r="AC155" i="3"/>
  <c r="AC132" i="3"/>
  <c r="AC321" i="3"/>
  <c r="AC189" i="3"/>
  <c r="AC97" i="3"/>
  <c r="AC334" i="3"/>
  <c r="AC119" i="3"/>
  <c r="AC135" i="3"/>
  <c r="AC278" i="3"/>
  <c r="AC63" i="3"/>
  <c r="AC286" i="3"/>
  <c r="AC62" i="3"/>
  <c r="AC294" i="3"/>
  <c r="AC79" i="3"/>
  <c r="AC238" i="3"/>
  <c r="AC23" i="3"/>
  <c r="AC16" i="3"/>
  <c r="AC261" i="3"/>
  <c r="AC220" i="3"/>
  <c r="AC362" i="3"/>
  <c r="AC140" i="3"/>
  <c r="AC357" i="3"/>
  <c r="AC138" i="3"/>
  <c r="AC83" i="3"/>
  <c r="AC44" i="3"/>
  <c r="AC81" i="3"/>
  <c r="AC282" i="3"/>
  <c r="AC346" i="3"/>
  <c r="AC235" i="3"/>
  <c r="AC371" i="3"/>
  <c r="AC370" i="3"/>
  <c r="AC291" i="3"/>
  <c r="AC285" i="3"/>
  <c r="AC187" i="3"/>
  <c r="AC183" i="3"/>
  <c r="AC342" i="3"/>
  <c r="AC222" i="3"/>
  <c r="AC239" i="3"/>
  <c r="AC184" i="3"/>
  <c r="AC46" i="3"/>
  <c r="AC256" i="3"/>
  <c r="AC318" i="3"/>
  <c r="AC167" i="3"/>
  <c r="AC111" i="3"/>
  <c r="AC72" i="3"/>
  <c r="AC223" i="3"/>
  <c r="AC344" i="3"/>
  <c r="AC274" i="3"/>
  <c r="AC109" i="3"/>
  <c r="AC133" i="3"/>
  <c r="AC226" i="3"/>
  <c r="AC166" i="3"/>
  <c r="AC151" i="3"/>
  <c r="AC118" i="3"/>
  <c r="AC337" i="3"/>
  <c r="AC37" i="3"/>
  <c r="AC245" i="3"/>
  <c r="AC89" i="3"/>
  <c r="AC250" i="3"/>
  <c r="AC209" i="3"/>
  <c r="AC305" i="3"/>
  <c r="AC90" i="3"/>
  <c r="AC345" i="3"/>
  <c r="AC124" i="3"/>
  <c r="AC340" i="3"/>
  <c r="AC17" i="3"/>
  <c r="AC27" i="3"/>
  <c r="AC42" i="3"/>
  <c r="AC243" i="3"/>
  <c r="AC309" i="3"/>
  <c r="AC205" i="3"/>
  <c r="AC338" i="3"/>
  <c r="AC298" i="3"/>
  <c r="AC121" i="3"/>
  <c r="AC41" i="3"/>
  <c r="AC142" i="3"/>
  <c r="AC112" i="3"/>
  <c r="AC232" i="3"/>
  <c r="AC350" i="3"/>
  <c r="AC38" i="3"/>
  <c r="AC248" i="3"/>
  <c r="AC110" i="3"/>
  <c r="AC320" i="3"/>
  <c r="AC80" i="3"/>
  <c r="AC231" i="3"/>
  <c r="AC303" i="3"/>
  <c r="AC136" i="3"/>
  <c r="AC287" i="3"/>
  <c r="AC175" i="3"/>
  <c r="AC257" i="3"/>
  <c r="AC251" i="3"/>
  <c r="AC219" i="3"/>
  <c r="AC368" i="3"/>
  <c r="AC71" i="3"/>
  <c r="AC302" i="3"/>
  <c r="AC359" i="3"/>
  <c r="AC254" i="3"/>
  <c r="AC364" i="3"/>
  <c r="AC242" i="3"/>
  <c r="AC36" i="3"/>
  <c r="AC195" i="3"/>
  <c r="AC290" i="3"/>
  <c r="AC76" i="3"/>
  <c r="AC315" i="3"/>
  <c r="AC99" i="3"/>
  <c r="AC316" i="3"/>
  <c r="AC355" i="3"/>
  <c r="AC323" i="3"/>
  <c r="AC211" i="3"/>
  <c r="AC237" i="3"/>
  <c r="AC172" i="3"/>
  <c r="AC266" i="3"/>
  <c r="AC164" i="3"/>
  <c r="AC19" i="3"/>
  <c r="AC356" i="3"/>
  <c r="AC324" i="3"/>
  <c r="AC212" i="3"/>
  <c r="AC186" i="3"/>
  <c r="AC206" i="3"/>
  <c r="AC240" i="3"/>
  <c r="AC296" i="3"/>
  <c r="AC176" i="3"/>
  <c r="AC102" i="3"/>
  <c r="AC312" i="3"/>
  <c r="AC174" i="3"/>
  <c r="AC87" i="3"/>
  <c r="AC144" i="3"/>
  <c r="AC295" i="3"/>
  <c r="AC54" i="3"/>
  <c r="AC200" i="3"/>
  <c r="AC351" i="3"/>
  <c r="AC367" i="3"/>
  <c r="AC170" i="3"/>
  <c r="AC65" i="3"/>
  <c r="AC49" i="3"/>
  <c r="AC293" i="3"/>
  <c r="AC297" i="3"/>
  <c r="AC148" i="3"/>
  <c r="AC114" i="3"/>
  <c r="AC137" i="3"/>
  <c r="AC270" i="3"/>
  <c r="AC360" i="3"/>
  <c r="AC15" i="3"/>
  <c r="AC208" i="3"/>
  <c r="AC264" i="3"/>
  <c r="AC117" i="3"/>
  <c r="AC244" i="3"/>
  <c r="AC35" i="3"/>
  <c r="AC221" i="3"/>
  <c r="AC267" i="3"/>
  <c r="AC325" i="3"/>
  <c r="AC307" i="3"/>
  <c r="AC179" i="3"/>
  <c r="AC202" i="3"/>
  <c r="AC141" i="3"/>
  <c r="AC153" i="3"/>
  <c r="AC123" i="3"/>
  <c r="AC11" i="3"/>
  <c r="AC28" i="3"/>
  <c r="AC13" i="3"/>
  <c r="AC352" i="3"/>
  <c r="AC150" i="3"/>
  <c r="AC30" i="3"/>
  <c r="AC198" i="3"/>
  <c r="AC56" i="3"/>
  <c r="AC271" i="3"/>
  <c r="AC128" i="3"/>
  <c r="AC343" i="3"/>
  <c r="AC39" i="3"/>
  <c r="AC152" i="3"/>
  <c r="AC310" i="3"/>
  <c r="AC95" i="3"/>
  <c r="AC88" i="3"/>
  <c r="AC275" i="3"/>
  <c r="AC277" i="3"/>
  <c r="AC165" i="3"/>
  <c r="AC149" i="3"/>
  <c r="AC122" i="3"/>
  <c r="AC66" i="3"/>
  <c r="AC98" i="3"/>
  <c r="AC283" i="3"/>
  <c r="AC55" i="3"/>
  <c r="AC214" i="3"/>
  <c r="AC158" i="3"/>
  <c r="AC47" i="3"/>
  <c r="AC120" i="3"/>
  <c r="AC335" i="3"/>
  <c r="AC192" i="3"/>
  <c r="AC190" i="3"/>
  <c r="AC103" i="3"/>
  <c r="AC280" i="3"/>
  <c r="AC8" i="3"/>
  <c r="AC159" i="3"/>
  <c r="AC216" i="3"/>
  <c r="AC70" i="3"/>
  <c r="AC143" i="3"/>
  <c r="AC263" i="3"/>
  <c r="AA338" i="3"/>
  <c r="AC217" i="3"/>
  <c r="AA300" i="3"/>
  <c r="AA305" i="3"/>
  <c r="AC227" i="3"/>
  <c r="AC322" i="3"/>
  <c r="AC326" i="3"/>
  <c r="AC336" i="3"/>
  <c r="AC358" i="3"/>
  <c r="AC288" i="3"/>
  <c r="AC73" i="3"/>
  <c r="AC253" i="3"/>
  <c r="AA173" i="3"/>
  <c r="AC197" i="3"/>
  <c r="AC162" i="3"/>
  <c r="AC353" i="3"/>
  <c r="AA270" i="3"/>
  <c r="AA360" i="3"/>
  <c r="AA321" i="3"/>
  <c r="AA172" i="3"/>
  <c r="AA221" i="3"/>
  <c r="AA54" i="3"/>
  <c r="AA324" i="3"/>
  <c r="AA12" i="3"/>
  <c r="AA262" i="3"/>
  <c r="AA57" i="3"/>
  <c r="AA144" i="3"/>
  <c r="AA329" i="3"/>
  <c r="AA142" i="3"/>
  <c r="AA73" i="3"/>
  <c r="AA7" i="3"/>
  <c r="AA339" i="3"/>
  <c r="AA17" i="3"/>
  <c r="AA208" i="3"/>
  <c r="AA216" i="3"/>
  <c r="AA135" i="3"/>
  <c r="AA224" i="3"/>
  <c r="AA134" i="3"/>
  <c r="AA341" i="3"/>
  <c r="AA311" i="3"/>
  <c r="AA162" i="3"/>
  <c r="AA192" i="3"/>
  <c r="AA213" i="3"/>
  <c r="AA154" i="3"/>
  <c r="AA21" i="3"/>
  <c r="AA205" i="3"/>
  <c r="AA11" i="3"/>
  <c r="AA78" i="3"/>
  <c r="AA8" i="3"/>
  <c r="AA253" i="3"/>
  <c r="AA195" i="3"/>
  <c r="AA13" i="3"/>
  <c r="AA167" i="3"/>
  <c r="AA334" i="3"/>
  <c r="AA206" i="3"/>
  <c r="AA287" i="3"/>
  <c r="AA140" i="3"/>
  <c r="AA237" i="3"/>
  <c r="AA76" i="3"/>
  <c r="AA256" i="3"/>
  <c r="AA92" i="3"/>
  <c r="AA335" i="3"/>
  <c r="AA111" i="3"/>
  <c r="AA317" i="3"/>
  <c r="AA98" i="3"/>
  <c r="AA316" i="3"/>
  <c r="AA96" i="3"/>
  <c r="AA328" i="3"/>
  <c r="AA327" i="3"/>
  <c r="AA106" i="3"/>
  <c r="AA271" i="3"/>
  <c r="AA297" i="3"/>
  <c r="AA210" i="3"/>
  <c r="AA176" i="3"/>
  <c r="AA348" i="3"/>
  <c r="AA91" i="3"/>
  <c r="AA42" i="3"/>
  <c r="AC328" i="3"/>
  <c r="AC215" i="3"/>
  <c r="AC199" i="3"/>
  <c r="AA197" i="3"/>
  <c r="AA226" i="3"/>
  <c r="AA283" i="3"/>
  <c r="AC105" i="3"/>
  <c r="AC108" i="3"/>
  <c r="AA357" i="3"/>
  <c r="AC58" i="3"/>
  <c r="AC193" i="3"/>
  <c r="AC246" i="3"/>
  <c r="AC64" i="3"/>
  <c r="AC255" i="3"/>
  <c r="AC7" i="3"/>
  <c r="AA126" i="3"/>
  <c r="AC182" i="3"/>
  <c r="AC366" i="3"/>
  <c r="AC127" i="3"/>
  <c r="AA141" i="3"/>
  <c r="AA254" i="3"/>
  <c r="AC24" i="3"/>
  <c r="AC207" i="3"/>
  <c r="AC86" i="3"/>
  <c r="AA10" i="3"/>
  <c r="AA308" i="3"/>
  <c r="AA133" i="3"/>
  <c r="AA159" i="3"/>
  <c r="AC21" i="3"/>
  <c r="AC106" i="3"/>
  <c r="AA358" i="3"/>
  <c r="AA294" i="3"/>
  <c r="AA230" i="3"/>
  <c r="AA166" i="3"/>
  <c r="AA332" i="3"/>
  <c r="AA259" i="3"/>
  <c r="AA186" i="3"/>
  <c r="AA113" i="3"/>
  <c r="AA49" i="3"/>
  <c r="AA353" i="3"/>
  <c r="AA269" i="3"/>
  <c r="AA185" i="3"/>
  <c r="AA103" i="3"/>
  <c r="AA31" i="3"/>
  <c r="AA298" i="3"/>
  <c r="AA215" i="3"/>
  <c r="AA130" i="3"/>
  <c r="AA55" i="3"/>
  <c r="AA320" i="3"/>
  <c r="AA209" i="3"/>
  <c r="AA99" i="3"/>
  <c r="AA359" i="3"/>
  <c r="AA249" i="3"/>
  <c r="AA137" i="3"/>
  <c r="AA36" i="3"/>
  <c r="AA303" i="3"/>
  <c r="AA191" i="3"/>
  <c r="AA84" i="3"/>
  <c r="AA370" i="3"/>
  <c r="AA272" i="3"/>
  <c r="AA160" i="3"/>
  <c r="AA56" i="3"/>
  <c r="AA187" i="3"/>
  <c r="AA34" i="3"/>
  <c r="AA267" i="3"/>
  <c r="AA53" i="3"/>
  <c r="AA367" i="3"/>
  <c r="AA127" i="3"/>
  <c r="AA365" i="3"/>
  <c r="AA95" i="3"/>
  <c r="AA40" i="3"/>
  <c r="AA171" i="3"/>
  <c r="AA143" i="3"/>
  <c r="AA352" i="3"/>
  <c r="AA114" i="3"/>
  <c r="AA309" i="3"/>
  <c r="AA350" i="3"/>
  <c r="AA286" i="3"/>
  <c r="AA222" i="3"/>
  <c r="AA158" i="3"/>
  <c r="AA323" i="3"/>
  <c r="AA250" i="3"/>
  <c r="AA177" i="3"/>
  <c r="AA105" i="3"/>
  <c r="AA41" i="3"/>
  <c r="AA343" i="3"/>
  <c r="AA258" i="3"/>
  <c r="AA175" i="3"/>
  <c r="AA94" i="3"/>
  <c r="AA23" i="3"/>
  <c r="AA371" i="3"/>
  <c r="AA288" i="3"/>
  <c r="AA203" i="3"/>
  <c r="AA120" i="3"/>
  <c r="AA46" i="3"/>
  <c r="AA306" i="3"/>
  <c r="AA194" i="3"/>
  <c r="AA87" i="3"/>
  <c r="AA346" i="3"/>
  <c r="AA234" i="3"/>
  <c r="AA124" i="3"/>
  <c r="AA26" i="3"/>
  <c r="AA289" i="3"/>
  <c r="AA178" i="3"/>
  <c r="AA71" i="3"/>
  <c r="AA356" i="3"/>
  <c r="AA368" i="3"/>
  <c r="AA257" i="3"/>
  <c r="AA146" i="3"/>
  <c r="AA44" i="3"/>
  <c r="AA157" i="3"/>
  <c r="AA240" i="3"/>
  <c r="AA30" i="3"/>
  <c r="AA273" i="3"/>
  <c r="AA336" i="3"/>
  <c r="AA100" i="3"/>
  <c r="AA325" i="3"/>
  <c r="AA70" i="3"/>
  <c r="AA145" i="3"/>
  <c r="AA354" i="3"/>
  <c r="AA115" i="3"/>
  <c r="AA312" i="3"/>
  <c r="AA88" i="3"/>
  <c r="AA218" i="3"/>
  <c r="AA342" i="3"/>
  <c r="AA278" i="3"/>
  <c r="AA214" i="3"/>
  <c r="AA150" i="3"/>
  <c r="AA314" i="3"/>
  <c r="AA241" i="3"/>
  <c r="AA168" i="3"/>
  <c r="AA97" i="3"/>
  <c r="AA331" i="3"/>
  <c r="AA248" i="3"/>
  <c r="AA164" i="3"/>
  <c r="AA85" i="3"/>
  <c r="AA15" i="3"/>
  <c r="AA361" i="3"/>
  <c r="AA276" i="3"/>
  <c r="AA193" i="3"/>
  <c r="AA110" i="3"/>
  <c r="AA37" i="3"/>
  <c r="AA292" i="3"/>
  <c r="AA180" i="3"/>
  <c r="AA75" i="3"/>
  <c r="AA333" i="3"/>
  <c r="AA220" i="3"/>
  <c r="AA109" i="3"/>
  <c r="AA16" i="3"/>
  <c r="AA274" i="3"/>
  <c r="AA163" i="3"/>
  <c r="AA60" i="3"/>
  <c r="AA344" i="3"/>
  <c r="AA355" i="3"/>
  <c r="AA243" i="3"/>
  <c r="AA132" i="3"/>
  <c r="AA33" i="3"/>
  <c r="AA129" i="3"/>
  <c r="AA211" i="3"/>
  <c r="AA9" i="3"/>
  <c r="AA161" i="3"/>
  <c r="AA295" i="3"/>
  <c r="AA77" i="3"/>
  <c r="AA293" i="3"/>
  <c r="AA45" i="3"/>
  <c r="AA364" i="3"/>
  <c r="AA116" i="3"/>
  <c r="AA322" i="3"/>
  <c r="AA90" i="3"/>
  <c r="AA281" i="3"/>
  <c r="AA63" i="3"/>
  <c r="AA107" i="3"/>
  <c r="AA310" i="3"/>
  <c r="AA246" i="3"/>
  <c r="AA182" i="3"/>
  <c r="AA118" i="3"/>
  <c r="AA351" i="3"/>
  <c r="AA277" i="3"/>
  <c r="AA204" i="3"/>
  <c r="AA131" i="3"/>
  <c r="AA65" i="3"/>
  <c r="AA290" i="3"/>
  <c r="AA207" i="3"/>
  <c r="AA123" i="3"/>
  <c r="AA48" i="3"/>
  <c r="AA319" i="3"/>
  <c r="AA235" i="3"/>
  <c r="AA152" i="3"/>
  <c r="AA74" i="3"/>
  <c r="AA347" i="3"/>
  <c r="AA236" i="3"/>
  <c r="AA125" i="3"/>
  <c r="AA27" i="3"/>
  <c r="AA275" i="3"/>
  <c r="AA165" i="3"/>
  <c r="AA61" i="3"/>
  <c r="AA330" i="3"/>
  <c r="AA219" i="3"/>
  <c r="AA108" i="3"/>
  <c r="AA14" i="3"/>
  <c r="AA285" i="3"/>
  <c r="AA299" i="3"/>
  <c r="AA188" i="3"/>
  <c r="AA80" i="3"/>
  <c r="AA242" i="3"/>
  <c r="AA32" i="3"/>
  <c r="AA244" i="3"/>
  <c r="AA337" i="3"/>
  <c r="AA102" i="3"/>
  <c r="AA181" i="3"/>
  <c r="AA147" i="3"/>
  <c r="AA228" i="3"/>
  <c r="AA20" i="3"/>
  <c r="AA199" i="3"/>
  <c r="AA169" i="3"/>
  <c r="AA18" i="3"/>
  <c r="AA66" i="3"/>
  <c r="AA200" i="3"/>
  <c r="AA202" i="3"/>
  <c r="AA239" i="3"/>
  <c r="AA307" i="3"/>
  <c r="AA117" i="3"/>
  <c r="AA340" i="3"/>
  <c r="AA121" i="3"/>
  <c r="AA345" i="3"/>
  <c r="AA151" i="3"/>
  <c r="AA138" i="3"/>
  <c r="AA362" i="3"/>
  <c r="AA101" i="3"/>
  <c r="AA266" i="3"/>
  <c r="AA112" i="3"/>
  <c r="AA280" i="3"/>
  <c r="AA149" i="3"/>
  <c r="AA296" i="3"/>
  <c r="AA238" i="3"/>
  <c r="AA366" i="3"/>
  <c r="AA252" i="3"/>
  <c r="AA282" i="3"/>
  <c r="AA28" i="3"/>
  <c r="AA128" i="3"/>
  <c r="AA79" i="3"/>
  <c r="AA22" i="3"/>
  <c r="AA229" i="3"/>
  <c r="AA25" i="3"/>
  <c r="AA233" i="3"/>
  <c r="AA50" i="3"/>
  <c r="AA263" i="3"/>
  <c r="AA38" i="3"/>
  <c r="AA251" i="3"/>
  <c r="AA29" i="3"/>
  <c r="AA183" i="3"/>
  <c r="AA349" i="3"/>
  <c r="AA39" i="3"/>
  <c r="AA196" i="3"/>
  <c r="AA363" i="3"/>
  <c r="AA81" i="3"/>
  <c r="AA223" i="3"/>
  <c r="AA369" i="3"/>
  <c r="AA174" i="3"/>
  <c r="AA302" i="3"/>
  <c r="AA43" i="3"/>
  <c r="AA82" i="3"/>
  <c r="AA24" i="3"/>
  <c r="AA52" i="3"/>
  <c r="AA59" i="3"/>
  <c r="AA156" i="3"/>
  <c r="AA104" i="3"/>
  <c r="AA69" i="3"/>
  <c r="AA284" i="3"/>
  <c r="AA301" i="3"/>
  <c r="AA35" i="3"/>
  <c r="AA247" i="3"/>
  <c r="AA72" i="3"/>
  <c r="AA291" i="3"/>
  <c r="AA51" i="3"/>
  <c r="AA264" i="3"/>
  <c r="AA64" i="3"/>
  <c r="AA225" i="3"/>
  <c r="AA58" i="3"/>
  <c r="AA217" i="3"/>
  <c r="AA89" i="3"/>
  <c r="AA232" i="3"/>
  <c r="AA190" i="3"/>
  <c r="AA318" i="3"/>
  <c r="AA19" i="3"/>
  <c r="AA68" i="3"/>
  <c r="AA189" i="3"/>
  <c r="AA119" i="3"/>
  <c r="AA155" i="3"/>
  <c r="AA184" i="3"/>
  <c r="AA260" i="3"/>
  <c r="AA212" i="3"/>
  <c r="AA93" i="3"/>
  <c r="AA313" i="3"/>
  <c r="AA315" i="3"/>
  <c r="AA47" i="3"/>
  <c r="AA261" i="3"/>
  <c r="AA86" i="3"/>
  <c r="AA304" i="3"/>
  <c r="AA62" i="3"/>
  <c r="AA279" i="3"/>
  <c r="AA83" i="3"/>
  <c r="AA245" i="3"/>
  <c r="AA67" i="3"/>
  <c r="AA227" i="3"/>
  <c r="AA122" i="3"/>
  <c r="AA268" i="3"/>
  <c r="AA198" i="3"/>
  <c r="AA326" i="3"/>
  <c r="BH25" i="3"/>
  <c r="BH17" i="3"/>
  <c r="BH9" i="3"/>
  <c r="BH24" i="3"/>
  <c r="BH16" i="3"/>
  <c r="BH8" i="3"/>
  <c r="BH23" i="3"/>
  <c r="BH15" i="3"/>
  <c r="BH7" i="3"/>
  <c r="BH22" i="3"/>
  <c r="BH14" i="3"/>
  <c r="BH6" i="3"/>
  <c r="BH21" i="3"/>
  <c r="BH13" i="3"/>
  <c r="BH20" i="3"/>
  <c r="BH12" i="3"/>
  <c r="BH19" i="3"/>
  <c r="BH18" i="3"/>
  <c r="BH11" i="3"/>
  <c r="BH10" i="3"/>
  <c r="BH26" i="3"/>
  <c r="H270" i="3"/>
  <c r="H62" i="3"/>
  <c r="H126" i="3"/>
  <c r="H190" i="3"/>
  <c r="H254" i="3"/>
  <c r="H318" i="3"/>
  <c r="H187" i="3"/>
  <c r="H219" i="3"/>
  <c r="H251" i="3"/>
  <c r="H340" i="3"/>
  <c r="H350" i="3"/>
  <c r="H69" i="3"/>
  <c r="H86" i="3"/>
  <c r="H286" i="3"/>
  <c r="H181" i="3"/>
  <c r="H283" i="3"/>
  <c r="H365" i="3"/>
  <c r="H94" i="3"/>
  <c r="H158" i="3"/>
  <c r="H222" i="3"/>
  <c r="H67" i="3"/>
  <c r="H315" i="3"/>
  <c r="H347" i="3"/>
  <c r="H333" i="3"/>
  <c r="H364" i="3"/>
  <c r="H321" i="3"/>
  <c r="H79" i="3"/>
  <c r="H342" i="3"/>
  <c r="H7" i="3"/>
  <c r="H26" i="3"/>
  <c r="H115" i="3"/>
  <c r="H278" i="3"/>
  <c r="H252" i="3"/>
  <c r="H243" i="3"/>
  <c r="H240" i="3"/>
  <c r="H371" i="3"/>
  <c r="H246" i="3"/>
  <c r="H101" i="3"/>
  <c r="H214" i="3"/>
  <c r="H83" i="3"/>
  <c r="H211" i="3"/>
  <c r="H54" i="3"/>
  <c r="H179" i="3"/>
  <c r="H307" i="3"/>
  <c r="H339" i="3"/>
  <c r="H182" i="3"/>
  <c r="H85" i="3"/>
  <c r="H197" i="3"/>
  <c r="H310" i="3"/>
  <c r="H349" i="3"/>
  <c r="H147" i="3"/>
  <c r="H275" i="3"/>
  <c r="H118" i="3"/>
  <c r="H150" i="3"/>
  <c r="H325" i="3"/>
  <c r="H165" i="3"/>
  <c r="H293" i="3"/>
  <c r="H357" i="3"/>
  <c r="H99" i="3"/>
  <c r="H131" i="3"/>
  <c r="H227" i="3"/>
  <c r="H259" i="3"/>
  <c r="H355" i="3"/>
  <c r="H341" i="3"/>
  <c r="H38" i="3"/>
  <c r="H134" i="3"/>
  <c r="H294" i="3"/>
  <c r="H193" i="3"/>
  <c r="H92" i="3"/>
  <c r="H111" i="3"/>
  <c r="H239" i="3"/>
  <c r="H195" i="3"/>
  <c r="H198" i="3"/>
  <c r="H112" i="3"/>
  <c r="H56" i="3"/>
  <c r="H141" i="3"/>
  <c r="H184" i="3"/>
  <c r="H269" i="3"/>
  <c r="H312" i="3"/>
  <c r="H52" i="3"/>
  <c r="H137" i="3"/>
  <c r="H180" i="3"/>
  <c r="H265" i="3"/>
  <c r="H308" i="3"/>
  <c r="H21" i="3"/>
  <c r="H262" i="3"/>
  <c r="H177" i="3"/>
  <c r="H359" i="3"/>
  <c r="H267" i="3"/>
  <c r="H207" i="3"/>
  <c r="H335" i="3"/>
  <c r="H192" i="3"/>
  <c r="H53" i="3"/>
  <c r="H22" i="3"/>
  <c r="H367" i="3"/>
  <c r="H299" i="3"/>
  <c r="H78" i="3"/>
  <c r="H110" i="3"/>
  <c r="H206" i="3"/>
  <c r="H238" i="3"/>
  <c r="H366" i="3"/>
  <c r="H326" i="3"/>
  <c r="H353" i="3"/>
  <c r="H345" i="3"/>
  <c r="H309" i="3"/>
  <c r="H72" i="3"/>
  <c r="H157" i="3"/>
  <c r="H200" i="3"/>
  <c r="H285" i="3"/>
  <c r="H328" i="3"/>
  <c r="H68" i="3"/>
  <c r="H153" i="3"/>
  <c r="H196" i="3"/>
  <c r="H281" i="3"/>
  <c r="H324" i="3"/>
  <c r="H18" i="3"/>
  <c r="H303" i="3"/>
  <c r="H352" i="3"/>
  <c r="H230" i="3"/>
  <c r="H128" i="3"/>
  <c r="H256" i="3"/>
  <c r="H360" i="3"/>
  <c r="H213" i="3"/>
  <c r="H117" i="3"/>
  <c r="H245" i="3"/>
  <c r="H45" i="3"/>
  <c r="H88" i="3"/>
  <c r="H173" i="3"/>
  <c r="H216" i="3"/>
  <c r="H301" i="3"/>
  <c r="H41" i="3"/>
  <c r="H84" i="3"/>
  <c r="H169" i="3"/>
  <c r="H212" i="3"/>
  <c r="H297" i="3"/>
  <c r="H143" i="3"/>
  <c r="H271" i="3"/>
  <c r="H63" i="3"/>
  <c r="H95" i="3"/>
  <c r="H127" i="3"/>
  <c r="H159" i="3"/>
  <c r="H191" i="3"/>
  <c r="H223" i="3"/>
  <c r="H255" i="3"/>
  <c r="H287" i="3"/>
  <c r="H319" i="3"/>
  <c r="H351" i="3"/>
  <c r="H37" i="3"/>
  <c r="H348" i="3"/>
  <c r="H220" i="3"/>
  <c r="H204" i="3"/>
  <c r="H30" i="3"/>
  <c r="H144" i="3"/>
  <c r="H96" i="3"/>
  <c r="H163" i="3"/>
  <c r="H291" i="3"/>
  <c r="H323" i="3"/>
  <c r="H70" i="3"/>
  <c r="H166" i="3"/>
  <c r="H133" i="3"/>
  <c r="H261" i="3"/>
  <c r="H203" i="3"/>
  <c r="H142" i="3"/>
  <c r="H161" i="3"/>
  <c r="H208" i="3"/>
  <c r="H302" i="3"/>
  <c r="H176" i="3"/>
  <c r="H369" i="3"/>
  <c r="H80" i="3"/>
  <c r="H363" i="3"/>
  <c r="H174" i="3"/>
  <c r="H334" i="3"/>
  <c r="H14" i="3"/>
  <c r="H236" i="3"/>
  <c r="H356" i="3"/>
  <c r="H331" i="3"/>
  <c r="H46" i="3"/>
  <c r="H289" i="3"/>
  <c r="H288" i="3"/>
  <c r="H241" i="3"/>
  <c r="H272" i="3"/>
  <c r="H337" i="3"/>
  <c r="H104" i="3"/>
  <c r="H185" i="3"/>
  <c r="H102" i="3"/>
  <c r="H332" i="3"/>
  <c r="H109" i="3"/>
  <c r="H152" i="3"/>
  <c r="H237" i="3"/>
  <c r="H280" i="3"/>
  <c r="H105" i="3"/>
  <c r="H148" i="3"/>
  <c r="H233" i="3"/>
  <c r="H276" i="3"/>
  <c r="H317" i="3"/>
  <c r="H228" i="3"/>
  <c r="H10" i="3"/>
  <c r="H11" i="3"/>
  <c r="H344" i="3"/>
  <c r="H61" i="3"/>
  <c r="H232" i="3"/>
  <c r="H100" i="3"/>
  <c r="H160" i="3"/>
  <c r="H60" i="3"/>
  <c r="H224" i="3"/>
  <c r="H235" i="3"/>
  <c r="H77" i="3"/>
  <c r="H120" i="3"/>
  <c r="H205" i="3"/>
  <c r="H248" i="3"/>
  <c r="H51" i="3"/>
  <c r="H358" i="3"/>
  <c r="H73" i="3"/>
  <c r="H116" i="3"/>
  <c r="H201" i="3"/>
  <c r="H244" i="3"/>
  <c r="H175" i="3"/>
  <c r="H189" i="3"/>
  <c r="H57" i="3"/>
  <c r="H313" i="3"/>
  <c r="H48" i="3"/>
  <c r="H304" i="3"/>
  <c r="H229" i="3"/>
  <c r="H65" i="3"/>
  <c r="H40" i="3"/>
  <c r="H125" i="3"/>
  <c r="H168" i="3"/>
  <c r="H253" i="3"/>
  <c r="H296" i="3"/>
  <c r="H36" i="3"/>
  <c r="H121" i="3"/>
  <c r="H27" i="3"/>
  <c r="H145" i="3"/>
  <c r="H316" i="3"/>
  <c r="H156" i="3"/>
  <c r="H124" i="3"/>
  <c r="H19" i="3"/>
  <c r="H164" i="3"/>
  <c r="H249" i="3"/>
  <c r="H292" i="3"/>
  <c r="H23" i="3"/>
  <c r="H284" i="3"/>
  <c r="H149" i="3"/>
  <c r="H277" i="3"/>
  <c r="H329" i="3"/>
  <c r="H47" i="3"/>
  <c r="H64" i="3"/>
  <c r="H76" i="3"/>
  <c r="H113" i="3"/>
  <c r="H320" i="3"/>
  <c r="H361" i="3"/>
  <c r="H368" i="3"/>
  <c r="H93" i="3"/>
  <c r="H136" i="3"/>
  <c r="H221" i="3"/>
  <c r="H264" i="3"/>
  <c r="H89" i="3"/>
  <c r="H132" i="3"/>
  <c r="H217" i="3"/>
  <c r="H260" i="3"/>
  <c r="H108" i="3"/>
  <c r="H188" i="3"/>
  <c r="H34" i="3"/>
  <c r="H49" i="3"/>
  <c r="H336" i="3"/>
  <c r="H273" i="3"/>
  <c r="H129" i="3"/>
  <c r="H305" i="3"/>
  <c r="H81" i="3"/>
  <c r="H268" i="3"/>
  <c r="H17" i="3"/>
  <c r="H32" i="3"/>
  <c r="H43" i="3"/>
  <c r="H75" i="3"/>
  <c r="H107" i="3"/>
  <c r="H139" i="3"/>
  <c r="H171" i="3"/>
  <c r="H257" i="3"/>
  <c r="H209" i="3"/>
  <c r="H50" i="3"/>
  <c r="H82" i="3"/>
  <c r="H114" i="3"/>
  <c r="H146" i="3"/>
  <c r="H178" i="3"/>
  <c r="H210" i="3"/>
  <c r="H242" i="3"/>
  <c r="H274" i="3"/>
  <c r="H306" i="3"/>
  <c r="H338" i="3"/>
  <c r="H370" i="3"/>
  <c r="H44" i="3"/>
  <c r="H25" i="3"/>
  <c r="H15" i="3"/>
  <c r="H8" i="3"/>
  <c r="H172" i="3"/>
  <c r="H29" i="3"/>
  <c r="H12" i="3"/>
  <c r="H55" i="3"/>
  <c r="H87" i="3"/>
  <c r="H119" i="3"/>
  <c r="H151" i="3"/>
  <c r="H183" i="3"/>
  <c r="H215" i="3"/>
  <c r="H247" i="3"/>
  <c r="H279" i="3"/>
  <c r="H311" i="3"/>
  <c r="H343" i="3"/>
  <c r="H58" i="3"/>
  <c r="H90" i="3"/>
  <c r="H122" i="3"/>
  <c r="H154" i="3"/>
  <c r="H186" i="3"/>
  <c r="H218" i="3"/>
  <c r="H250" i="3"/>
  <c r="H282" i="3"/>
  <c r="H314" i="3"/>
  <c r="H346" i="3"/>
  <c r="H300" i="3"/>
  <c r="H97" i="3"/>
  <c r="H33" i="3"/>
  <c r="H16" i="3"/>
  <c r="H59" i="3"/>
  <c r="H91" i="3"/>
  <c r="H123" i="3"/>
  <c r="H155" i="3"/>
  <c r="H225" i="3"/>
  <c r="H20" i="3"/>
  <c r="H66" i="3"/>
  <c r="H98" i="3"/>
  <c r="H130" i="3"/>
  <c r="H162" i="3"/>
  <c r="H194" i="3"/>
  <c r="H226" i="3"/>
  <c r="H258" i="3"/>
  <c r="H290" i="3"/>
  <c r="H322" i="3"/>
  <c r="H354" i="3"/>
  <c r="H9" i="3"/>
  <c r="H31" i="3"/>
  <c r="H24" i="3"/>
  <c r="H35" i="3"/>
  <c r="H140" i="3"/>
  <c r="H13" i="3"/>
  <c r="H28" i="3"/>
  <c r="H39" i="3"/>
  <c r="H71" i="3"/>
  <c r="H103" i="3"/>
  <c r="H135" i="3"/>
  <c r="H167" i="3"/>
  <c r="H199" i="3"/>
  <c r="H231" i="3"/>
  <c r="H263" i="3"/>
  <c r="H295" i="3"/>
  <c r="H327" i="3"/>
  <c r="H42" i="3"/>
  <c r="H74" i="3"/>
  <c r="H106" i="3"/>
  <c r="H138" i="3"/>
  <c r="H170" i="3"/>
  <c r="H202" i="3"/>
  <c r="H234" i="3"/>
  <c r="H266" i="3"/>
  <c r="H298" i="3"/>
  <c r="H330" i="3"/>
  <c r="H362" i="3"/>
  <c r="T364" i="3" l="1"/>
  <c r="T371" i="3"/>
  <c r="T370" i="3"/>
  <c r="T362" i="3"/>
  <c r="T366" i="3"/>
  <c r="T358" i="3"/>
  <c r="T350" i="3"/>
  <c r="T342" i="3"/>
  <c r="T334" i="3"/>
  <c r="T326" i="3"/>
  <c r="T318" i="3"/>
  <c r="T310" i="3"/>
  <c r="T302" i="3"/>
  <c r="T294" i="3"/>
  <c r="T286" i="3"/>
  <c r="T278" i="3"/>
  <c r="T270" i="3"/>
  <c r="T262" i="3"/>
  <c r="T254" i="3"/>
  <c r="T246" i="3"/>
  <c r="T238" i="3"/>
  <c r="T230" i="3"/>
  <c r="T222" i="3"/>
  <c r="T214" i="3"/>
  <c r="T206" i="3"/>
  <c r="T198" i="3"/>
  <c r="T190" i="3"/>
  <c r="T182" i="3"/>
  <c r="T174" i="3"/>
  <c r="T166" i="3"/>
  <c r="T158" i="3"/>
  <c r="T150" i="3"/>
  <c r="T142" i="3"/>
  <c r="T134" i="3"/>
  <c r="T126" i="3"/>
  <c r="T118" i="3"/>
  <c r="T110" i="3"/>
  <c r="T102" i="3"/>
  <c r="T94" i="3"/>
  <c r="T86" i="3"/>
  <c r="T78" i="3"/>
  <c r="T70" i="3"/>
  <c r="T62" i="3"/>
  <c r="T54" i="3"/>
  <c r="T46" i="3"/>
  <c r="T38" i="3"/>
  <c r="T30" i="3"/>
  <c r="T22" i="3"/>
  <c r="T14" i="3"/>
  <c r="T369" i="3"/>
  <c r="T357" i="3"/>
  <c r="T348" i="3"/>
  <c r="T339" i="3"/>
  <c r="T330" i="3"/>
  <c r="T321" i="3"/>
  <c r="T312" i="3"/>
  <c r="T303" i="3"/>
  <c r="T293" i="3"/>
  <c r="T284" i="3"/>
  <c r="T275" i="3"/>
  <c r="T266" i="3"/>
  <c r="T257" i="3"/>
  <c r="T248" i="3"/>
  <c r="T239" i="3"/>
  <c r="T229" i="3"/>
  <c r="T220" i="3"/>
  <c r="T211" i="3"/>
  <c r="T202" i="3"/>
  <c r="T193" i="3"/>
  <c r="T184" i="3"/>
  <c r="T175" i="3"/>
  <c r="T165" i="3"/>
  <c r="T156" i="3"/>
  <c r="T147" i="3"/>
  <c r="T138" i="3"/>
  <c r="T129" i="3"/>
  <c r="T120" i="3"/>
  <c r="T111" i="3"/>
  <c r="T101" i="3"/>
  <c r="T92" i="3"/>
  <c r="T83" i="3"/>
  <c r="T74" i="3"/>
  <c r="T65" i="3"/>
  <c r="T56" i="3"/>
  <c r="T47" i="3"/>
  <c r="T37" i="3"/>
  <c r="T28" i="3"/>
  <c r="T19" i="3"/>
  <c r="T10" i="3"/>
  <c r="T368" i="3"/>
  <c r="T356" i="3"/>
  <c r="T347" i="3"/>
  <c r="T338" i="3"/>
  <c r="T329" i="3"/>
  <c r="T320" i="3"/>
  <c r="T311" i="3"/>
  <c r="T301" i="3"/>
  <c r="T292" i="3"/>
  <c r="T283" i="3"/>
  <c r="T274" i="3"/>
  <c r="T265" i="3"/>
  <c r="T256" i="3"/>
  <c r="T247" i="3"/>
  <c r="T237" i="3"/>
  <c r="T228" i="3"/>
  <c r="T219" i="3"/>
  <c r="T210" i="3"/>
  <c r="T201" i="3"/>
  <c r="T192" i="3"/>
  <c r="T183" i="3"/>
  <c r="T173" i="3"/>
  <c r="T164" i="3"/>
  <c r="T155" i="3"/>
  <c r="T146" i="3"/>
  <c r="T137" i="3"/>
  <c r="T128" i="3"/>
  <c r="T119" i="3"/>
  <c r="T109" i="3"/>
  <c r="T100" i="3"/>
  <c r="T91" i="3"/>
  <c r="T82" i="3"/>
  <c r="T73" i="3"/>
  <c r="T64" i="3"/>
  <c r="T55" i="3"/>
  <c r="T45" i="3"/>
  <c r="T36" i="3"/>
  <c r="T27" i="3"/>
  <c r="T18" i="3"/>
  <c r="T9" i="3"/>
  <c r="T367" i="3"/>
  <c r="T355" i="3"/>
  <c r="T346" i="3"/>
  <c r="T337" i="3"/>
  <c r="T328" i="3"/>
  <c r="T319" i="3"/>
  <c r="T309" i="3"/>
  <c r="T300" i="3"/>
  <c r="T291" i="3"/>
  <c r="T282" i="3"/>
  <c r="T273" i="3"/>
  <c r="T264" i="3"/>
  <c r="T255" i="3"/>
  <c r="T245" i="3"/>
  <c r="T236" i="3"/>
  <c r="T227" i="3"/>
  <c r="T218" i="3"/>
  <c r="T209" i="3"/>
  <c r="T200" i="3"/>
  <c r="T191" i="3"/>
  <c r="T181" i="3"/>
  <c r="T172" i="3"/>
  <c r="T163" i="3"/>
  <c r="T154" i="3"/>
  <c r="T145" i="3"/>
  <c r="T136" i="3"/>
  <c r="T127" i="3"/>
  <c r="T117" i="3"/>
  <c r="T108" i="3"/>
  <c r="T99" i="3"/>
  <c r="T90" i="3"/>
  <c r="T81" i="3"/>
  <c r="T72" i="3"/>
  <c r="T63" i="3"/>
  <c r="T53" i="3"/>
  <c r="T44" i="3"/>
  <c r="T35" i="3"/>
  <c r="T26" i="3"/>
  <c r="T17" i="3"/>
  <c r="T8" i="3"/>
  <c r="T360" i="3"/>
  <c r="T351" i="3"/>
  <c r="T341" i="3"/>
  <c r="T332" i="3"/>
  <c r="T323" i="3"/>
  <c r="T314" i="3"/>
  <c r="T305" i="3"/>
  <c r="T296" i="3"/>
  <c r="T287" i="3"/>
  <c r="T277" i="3"/>
  <c r="T268" i="3"/>
  <c r="T259" i="3"/>
  <c r="T250" i="3"/>
  <c r="T241" i="3"/>
  <c r="T232" i="3"/>
  <c r="T223" i="3"/>
  <c r="T213" i="3"/>
  <c r="T204" i="3"/>
  <c r="T195" i="3"/>
  <c r="T186" i="3"/>
  <c r="T177" i="3"/>
  <c r="T168" i="3"/>
  <c r="T159" i="3"/>
  <c r="T149" i="3"/>
  <c r="T140" i="3"/>
  <c r="T131" i="3"/>
  <c r="T122" i="3"/>
  <c r="T113" i="3"/>
  <c r="T104" i="3"/>
  <c r="T95" i="3"/>
  <c r="T85" i="3"/>
  <c r="T76" i="3"/>
  <c r="T67" i="3"/>
  <c r="T58" i="3"/>
  <c r="T49" i="3"/>
  <c r="T40" i="3"/>
  <c r="T31" i="3"/>
  <c r="T21" i="3"/>
  <c r="T12" i="3"/>
  <c r="T353" i="3"/>
  <c r="T335" i="3"/>
  <c r="T316" i="3"/>
  <c r="T298" i="3"/>
  <c r="T280" i="3"/>
  <c r="T261" i="3"/>
  <c r="T243" i="3"/>
  <c r="T225" i="3"/>
  <c r="T207" i="3"/>
  <c r="T188" i="3"/>
  <c r="T170" i="3"/>
  <c r="T152" i="3"/>
  <c r="T133" i="3"/>
  <c r="T115" i="3"/>
  <c r="T97" i="3"/>
  <c r="T79" i="3"/>
  <c r="T60" i="3"/>
  <c r="T42" i="3"/>
  <c r="T24" i="3"/>
  <c r="T365" i="3"/>
  <c r="T344" i="3"/>
  <c r="T324" i="3"/>
  <c r="T304" i="3"/>
  <c r="T281" i="3"/>
  <c r="T260" i="3"/>
  <c r="T240" i="3"/>
  <c r="T217" i="3"/>
  <c r="T197" i="3"/>
  <c r="T178" i="3"/>
  <c r="T157" i="3"/>
  <c r="T135" i="3"/>
  <c r="T114" i="3"/>
  <c r="T93" i="3"/>
  <c r="T71" i="3"/>
  <c r="T51" i="3"/>
  <c r="T32" i="3"/>
  <c r="T11" i="3"/>
  <c r="T363" i="3"/>
  <c r="T343" i="3"/>
  <c r="T322" i="3"/>
  <c r="T299" i="3"/>
  <c r="T279" i="3"/>
  <c r="T258" i="3"/>
  <c r="T235" i="3"/>
  <c r="T216" i="3"/>
  <c r="T196" i="3"/>
  <c r="T176" i="3"/>
  <c r="T153" i="3"/>
  <c r="T132" i="3"/>
  <c r="T112" i="3"/>
  <c r="T89" i="3"/>
  <c r="T69" i="3"/>
  <c r="T50" i="3"/>
  <c r="T29" i="3"/>
  <c r="T7" i="3"/>
  <c r="T361" i="3"/>
  <c r="T340" i="3"/>
  <c r="T317" i="3"/>
  <c r="T297" i="3"/>
  <c r="T276" i="3"/>
  <c r="T253" i="3"/>
  <c r="T234" i="3"/>
  <c r="T215" i="3"/>
  <c r="T194" i="3"/>
  <c r="T171" i="3"/>
  <c r="T151" i="3"/>
  <c r="T130" i="3"/>
  <c r="T107" i="3"/>
  <c r="T88" i="3"/>
  <c r="T68" i="3"/>
  <c r="T48" i="3"/>
  <c r="T25" i="3"/>
  <c r="T349" i="3"/>
  <c r="T327" i="3"/>
  <c r="T307" i="3"/>
  <c r="T288" i="3"/>
  <c r="T267" i="3"/>
  <c r="T244" i="3"/>
  <c r="T224" i="3"/>
  <c r="T203" i="3"/>
  <c r="T180" i="3"/>
  <c r="T161" i="3"/>
  <c r="T141" i="3"/>
  <c r="T121" i="3"/>
  <c r="T98" i="3"/>
  <c r="T77" i="3"/>
  <c r="T57" i="3"/>
  <c r="T34" i="3"/>
  <c r="T15" i="3"/>
  <c r="T359" i="3"/>
  <c r="T315" i="3"/>
  <c r="T272" i="3"/>
  <c r="T233" i="3"/>
  <c r="T189" i="3"/>
  <c r="T148" i="3"/>
  <c r="T106" i="3"/>
  <c r="T66" i="3"/>
  <c r="T23" i="3"/>
  <c r="T354" i="3"/>
  <c r="T313" i="3"/>
  <c r="T271" i="3"/>
  <c r="T231" i="3"/>
  <c r="T187" i="3"/>
  <c r="T144" i="3"/>
  <c r="T105" i="3"/>
  <c r="T61" i="3"/>
  <c r="T20" i="3"/>
  <c r="T352" i="3"/>
  <c r="T308" i="3"/>
  <c r="T269" i="3"/>
  <c r="T226" i="3"/>
  <c r="T185" i="3"/>
  <c r="T143" i="3"/>
  <c r="T103" i="3"/>
  <c r="T59" i="3"/>
  <c r="T16" i="3"/>
  <c r="T331" i="3"/>
  <c r="T289" i="3"/>
  <c r="T249" i="3"/>
  <c r="T205" i="3"/>
  <c r="T162" i="3"/>
  <c r="T123" i="3"/>
  <c r="T80" i="3"/>
  <c r="T39" i="3"/>
  <c r="T345" i="3"/>
  <c r="T263" i="3"/>
  <c r="T179" i="3"/>
  <c r="T96" i="3"/>
  <c r="T13" i="3"/>
  <c r="T336" i="3"/>
  <c r="T252" i="3"/>
  <c r="T169" i="3"/>
  <c r="T87" i="3"/>
  <c r="T333" i="3"/>
  <c r="T251" i="3"/>
  <c r="T167" i="3"/>
  <c r="T84" i="3"/>
  <c r="T290" i="3"/>
  <c r="T208" i="3"/>
  <c r="T124" i="3"/>
  <c r="T41" i="3"/>
  <c r="T285" i="3"/>
  <c r="T116" i="3"/>
  <c r="T325" i="3"/>
  <c r="T139" i="3"/>
  <c r="T33" i="3"/>
  <c r="T306" i="3"/>
  <c r="T125" i="3"/>
  <c r="T242" i="3"/>
  <c r="T212" i="3"/>
  <c r="T295" i="3"/>
  <c r="T75" i="3"/>
  <c r="T52" i="3"/>
  <c r="T43" i="3"/>
  <c r="T199" i="3"/>
  <c r="T160" i="3"/>
  <c r="T221" i="3"/>
  <c r="P366" i="3"/>
  <c r="P358" i="3"/>
  <c r="P350" i="3"/>
  <c r="P342" i="3"/>
  <c r="P334" i="3"/>
  <c r="P326" i="3"/>
  <c r="P318" i="3"/>
  <c r="P310" i="3"/>
  <c r="P302" i="3"/>
  <c r="P294" i="3"/>
  <c r="P286" i="3"/>
  <c r="P278" i="3"/>
  <c r="P270" i="3"/>
  <c r="P262" i="3"/>
  <c r="P254" i="3"/>
  <c r="P246" i="3"/>
  <c r="P238" i="3"/>
  <c r="P230" i="3"/>
  <c r="P222" i="3"/>
  <c r="P214" i="3"/>
  <c r="P206" i="3"/>
  <c r="P198" i="3"/>
  <c r="P190" i="3"/>
  <c r="P182" i="3"/>
  <c r="P174" i="3"/>
  <c r="P166" i="3"/>
  <c r="P158" i="3"/>
  <c r="P150" i="3"/>
  <c r="P142" i="3"/>
  <c r="P134" i="3"/>
  <c r="P126" i="3"/>
  <c r="P118" i="3"/>
  <c r="P110" i="3"/>
  <c r="P102" i="3"/>
  <c r="P94" i="3"/>
  <c r="P86" i="3"/>
  <c r="P78" i="3"/>
  <c r="P70" i="3"/>
  <c r="P62" i="3"/>
  <c r="P54" i="3"/>
  <c r="P46" i="3"/>
  <c r="P38" i="3"/>
  <c r="P30" i="3"/>
  <c r="P22" i="3"/>
  <c r="P14" i="3"/>
  <c r="P365" i="3"/>
  <c r="P356" i="3"/>
  <c r="P347" i="3"/>
  <c r="P338" i="3"/>
  <c r="P329" i="3"/>
  <c r="P320" i="3"/>
  <c r="P364" i="3"/>
  <c r="P355" i="3"/>
  <c r="P346" i="3"/>
  <c r="P337" i="3"/>
  <c r="P328" i="3"/>
  <c r="P319" i="3"/>
  <c r="P309" i="3"/>
  <c r="P300" i="3"/>
  <c r="P363" i="3"/>
  <c r="P354" i="3"/>
  <c r="P345" i="3"/>
  <c r="P336" i="3"/>
  <c r="P327" i="3"/>
  <c r="P317" i="3"/>
  <c r="P308" i="3"/>
  <c r="P299" i="3"/>
  <c r="P290" i="3"/>
  <c r="P281" i="3"/>
  <c r="P272" i="3"/>
  <c r="P263" i="3"/>
  <c r="P253" i="3"/>
  <c r="P244" i="3"/>
  <c r="P235" i="3"/>
  <c r="P226" i="3"/>
  <c r="P217" i="3"/>
  <c r="P208" i="3"/>
  <c r="P199" i="3"/>
  <c r="P368" i="3"/>
  <c r="P359" i="3"/>
  <c r="P349" i="3"/>
  <c r="P340" i="3"/>
  <c r="P331" i="3"/>
  <c r="P322" i="3"/>
  <c r="P313" i="3"/>
  <c r="P304" i="3"/>
  <c r="P295" i="3"/>
  <c r="P285" i="3"/>
  <c r="P276" i="3"/>
  <c r="P267" i="3"/>
  <c r="P258" i="3"/>
  <c r="P249" i="3"/>
  <c r="P240" i="3"/>
  <c r="P231" i="3"/>
  <c r="P221" i="3"/>
  <c r="P212" i="3"/>
  <c r="P203" i="3"/>
  <c r="P194" i="3"/>
  <c r="P185" i="3"/>
  <c r="P176" i="3"/>
  <c r="P167" i="3"/>
  <c r="P157" i="3"/>
  <c r="P148" i="3"/>
  <c r="P139" i="3"/>
  <c r="P130" i="3"/>
  <c r="P121" i="3"/>
  <c r="P112" i="3"/>
  <c r="P103" i="3"/>
  <c r="P93" i="3"/>
  <c r="P84" i="3"/>
  <c r="P75" i="3"/>
  <c r="P66" i="3"/>
  <c r="P57" i="3"/>
  <c r="P48" i="3"/>
  <c r="P39" i="3"/>
  <c r="P29" i="3"/>
  <c r="P20" i="3"/>
  <c r="P11" i="3"/>
  <c r="P371" i="3"/>
  <c r="P353" i="3"/>
  <c r="P335" i="3"/>
  <c r="P316" i="3"/>
  <c r="P303" i="3"/>
  <c r="P289" i="3"/>
  <c r="P277" i="3"/>
  <c r="P265" i="3"/>
  <c r="P252" i="3"/>
  <c r="P241" i="3"/>
  <c r="P228" i="3"/>
  <c r="P216" i="3"/>
  <c r="P204" i="3"/>
  <c r="P192" i="3"/>
  <c r="P181" i="3"/>
  <c r="P171" i="3"/>
  <c r="P161" i="3"/>
  <c r="P151" i="3"/>
  <c r="P140" i="3"/>
  <c r="P129" i="3"/>
  <c r="P119" i="3"/>
  <c r="P108" i="3"/>
  <c r="P98" i="3"/>
  <c r="P88" i="3"/>
  <c r="P77" i="3"/>
  <c r="P67" i="3"/>
  <c r="P56" i="3"/>
  <c r="P45" i="3"/>
  <c r="P35" i="3"/>
  <c r="P25" i="3"/>
  <c r="P15" i="3"/>
  <c r="P370" i="3"/>
  <c r="P352" i="3"/>
  <c r="P333" i="3"/>
  <c r="P315" i="3"/>
  <c r="P301" i="3"/>
  <c r="P288" i="3"/>
  <c r="P275" i="3"/>
  <c r="P264" i="3"/>
  <c r="P251" i="3"/>
  <c r="P239" i="3"/>
  <c r="P227" i="3"/>
  <c r="P215" i="3"/>
  <c r="P202" i="3"/>
  <c r="P191" i="3"/>
  <c r="P180" i="3"/>
  <c r="P170" i="3"/>
  <c r="P160" i="3"/>
  <c r="P149" i="3"/>
  <c r="P138" i="3"/>
  <c r="P128" i="3"/>
  <c r="P117" i="3"/>
  <c r="P107" i="3"/>
  <c r="P97" i="3"/>
  <c r="P87" i="3"/>
  <c r="P76" i="3"/>
  <c r="P65" i="3"/>
  <c r="P55" i="3"/>
  <c r="P44" i="3"/>
  <c r="P34" i="3"/>
  <c r="P24" i="3"/>
  <c r="P13" i="3"/>
  <c r="P369" i="3"/>
  <c r="P351" i="3"/>
  <c r="P332" i="3"/>
  <c r="P314" i="3"/>
  <c r="P298" i="3"/>
  <c r="P287" i="3"/>
  <c r="P274" i="3"/>
  <c r="P261" i="3"/>
  <c r="P250" i="3"/>
  <c r="P237" i="3"/>
  <c r="P225" i="3"/>
  <c r="P213" i="3"/>
  <c r="P201" i="3"/>
  <c r="P189" i="3"/>
  <c r="P179" i="3"/>
  <c r="P169" i="3"/>
  <c r="P159" i="3"/>
  <c r="P147" i="3"/>
  <c r="P137" i="3"/>
  <c r="P127" i="3"/>
  <c r="P116" i="3"/>
  <c r="P106" i="3"/>
  <c r="P96" i="3"/>
  <c r="P85" i="3"/>
  <c r="P74" i="3"/>
  <c r="P64" i="3"/>
  <c r="P53" i="3"/>
  <c r="P43" i="3"/>
  <c r="P33" i="3"/>
  <c r="P23" i="3"/>
  <c r="P12" i="3"/>
  <c r="P360" i="3"/>
  <c r="P341" i="3"/>
  <c r="P323" i="3"/>
  <c r="P306" i="3"/>
  <c r="P292" i="3"/>
  <c r="P280" i="3"/>
  <c r="P268" i="3"/>
  <c r="P256" i="3"/>
  <c r="P243" i="3"/>
  <c r="P232" i="3"/>
  <c r="P219" i="3"/>
  <c r="P207" i="3"/>
  <c r="P195" i="3"/>
  <c r="P184" i="3"/>
  <c r="P173" i="3"/>
  <c r="P163" i="3"/>
  <c r="P153" i="3"/>
  <c r="P143" i="3"/>
  <c r="P132" i="3"/>
  <c r="P122" i="3"/>
  <c r="P111" i="3"/>
  <c r="P100" i="3"/>
  <c r="P90" i="3"/>
  <c r="P80" i="3"/>
  <c r="P69" i="3"/>
  <c r="P59" i="3"/>
  <c r="P49" i="3"/>
  <c r="P37" i="3"/>
  <c r="P27" i="3"/>
  <c r="P17" i="3"/>
  <c r="P7" i="3"/>
  <c r="P357" i="3"/>
  <c r="P321" i="3"/>
  <c r="P291" i="3"/>
  <c r="P266" i="3"/>
  <c r="P242" i="3"/>
  <c r="P218" i="3"/>
  <c r="P193" i="3"/>
  <c r="P172" i="3"/>
  <c r="P152" i="3"/>
  <c r="P131" i="3"/>
  <c r="P109" i="3"/>
  <c r="P89" i="3"/>
  <c r="P68" i="3"/>
  <c r="P47" i="3"/>
  <c r="P26" i="3"/>
  <c r="P348" i="3"/>
  <c r="P311" i="3"/>
  <c r="P282" i="3"/>
  <c r="P255" i="3"/>
  <c r="P224" i="3"/>
  <c r="P197" i="3"/>
  <c r="P175" i="3"/>
  <c r="P146" i="3"/>
  <c r="P124" i="3"/>
  <c r="P101" i="3"/>
  <c r="P79" i="3"/>
  <c r="P52" i="3"/>
  <c r="P31" i="3"/>
  <c r="P8" i="3"/>
  <c r="P245" i="3"/>
  <c r="P164" i="3"/>
  <c r="P92" i="3"/>
  <c r="P19" i="3"/>
  <c r="P210" i="3"/>
  <c r="P91" i="3"/>
  <c r="P325" i="3"/>
  <c r="P156" i="3"/>
  <c r="P16" i="3"/>
  <c r="P344" i="3"/>
  <c r="P307" i="3"/>
  <c r="P279" i="3"/>
  <c r="P248" i="3"/>
  <c r="P223" i="3"/>
  <c r="P196" i="3"/>
  <c r="P168" i="3"/>
  <c r="P145" i="3"/>
  <c r="P123" i="3"/>
  <c r="P99" i="3"/>
  <c r="P73" i="3"/>
  <c r="P51" i="3"/>
  <c r="P28" i="3"/>
  <c r="P297" i="3"/>
  <c r="P211" i="3"/>
  <c r="P141" i="3"/>
  <c r="P42" i="3"/>
  <c r="P296" i="3"/>
  <c r="P162" i="3"/>
  <c r="P41" i="3"/>
  <c r="P260" i="3"/>
  <c r="P135" i="3"/>
  <c r="P61" i="3"/>
  <c r="P343" i="3"/>
  <c r="P305" i="3"/>
  <c r="P273" i="3"/>
  <c r="P247" i="3"/>
  <c r="P220" i="3"/>
  <c r="P188" i="3"/>
  <c r="P165" i="3"/>
  <c r="P144" i="3"/>
  <c r="P120" i="3"/>
  <c r="P95" i="3"/>
  <c r="P72" i="3"/>
  <c r="P50" i="3"/>
  <c r="P21" i="3"/>
  <c r="P339" i="3"/>
  <c r="P271" i="3"/>
  <c r="P187" i="3"/>
  <c r="P115" i="3"/>
  <c r="P71" i="3"/>
  <c r="P269" i="3"/>
  <c r="P186" i="3"/>
  <c r="P114" i="3"/>
  <c r="P18" i="3"/>
  <c r="P293" i="3"/>
  <c r="P209" i="3"/>
  <c r="P113" i="3"/>
  <c r="P40" i="3"/>
  <c r="P362" i="3"/>
  <c r="P324" i="3"/>
  <c r="P284" i="3"/>
  <c r="P259" i="3"/>
  <c r="P233" i="3"/>
  <c r="P205" i="3"/>
  <c r="P178" i="3"/>
  <c r="P155" i="3"/>
  <c r="P133" i="3"/>
  <c r="P105" i="3"/>
  <c r="P82" i="3"/>
  <c r="P60" i="3"/>
  <c r="P36" i="3"/>
  <c r="P10" i="3"/>
  <c r="P361" i="3"/>
  <c r="P312" i="3"/>
  <c r="P283" i="3"/>
  <c r="P257" i="3"/>
  <c r="P229" i="3"/>
  <c r="P200" i="3"/>
  <c r="P177" i="3"/>
  <c r="P154" i="3"/>
  <c r="P125" i="3"/>
  <c r="P104" i="3"/>
  <c r="P81" i="3"/>
  <c r="P58" i="3"/>
  <c r="P32" i="3"/>
  <c r="P9" i="3"/>
  <c r="P330" i="3"/>
  <c r="P236" i="3"/>
  <c r="P136" i="3"/>
  <c r="P63" i="3"/>
  <c r="P367" i="3"/>
  <c r="P234" i="3"/>
  <c r="P183" i="3"/>
  <c r="P83" i="3"/>
  <c r="R366" i="3"/>
  <c r="R358" i="3"/>
  <c r="R350" i="3"/>
  <c r="R342" i="3"/>
  <c r="R334" i="3"/>
  <c r="R326" i="3"/>
  <c r="R318" i="3"/>
  <c r="R310" i="3"/>
  <c r="R302" i="3"/>
  <c r="R294" i="3"/>
  <c r="R286" i="3"/>
  <c r="R278" i="3"/>
  <c r="R270" i="3"/>
  <c r="R262" i="3"/>
  <c r="R254" i="3"/>
  <c r="R246" i="3"/>
  <c r="R238" i="3"/>
  <c r="R230" i="3"/>
  <c r="R222" i="3"/>
  <c r="R214" i="3"/>
  <c r="R206" i="3"/>
  <c r="R198" i="3"/>
  <c r="R190" i="3"/>
  <c r="R182" i="3"/>
  <c r="R174" i="3"/>
  <c r="R166" i="3"/>
  <c r="R158" i="3"/>
  <c r="R150" i="3"/>
  <c r="R142" i="3"/>
  <c r="R134" i="3"/>
  <c r="R126" i="3"/>
  <c r="R118" i="3"/>
  <c r="R110" i="3"/>
  <c r="R102" i="3"/>
  <c r="R94" i="3"/>
  <c r="R86" i="3"/>
  <c r="R78" i="3"/>
  <c r="R70" i="3"/>
  <c r="R62" i="3"/>
  <c r="R54" i="3"/>
  <c r="R46" i="3"/>
  <c r="R38" i="3"/>
  <c r="R30" i="3"/>
  <c r="R22" i="3"/>
  <c r="R14" i="3"/>
  <c r="R363" i="3"/>
  <c r="R354" i="3"/>
  <c r="R345" i="3"/>
  <c r="R336" i="3"/>
  <c r="R327" i="3"/>
  <c r="R317" i="3"/>
  <c r="R308" i="3"/>
  <c r="R299" i="3"/>
  <c r="R290" i="3"/>
  <c r="R281" i="3"/>
  <c r="R272" i="3"/>
  <c r="R263" i="3"/>
  <c r="R253" i="3"/>
  <c r="R244" i="3"/>
  <c r="R235" i="3"/>
  <c r="R226" i="3"/>
  <c r="R217" i="3"/>
  <c r="R208" i="3"/>
  <c r="R199" i="3"/>
  <c r="R189" i="3"/>
  <c r="R180" i="3"/>
  <c r="R171" i="3"/>
  <c r="R162" i="3"/>
  <c r="R153" i="3"/>
  <c r="R144" i="3"/>
  <c r="R135" i="3"/>
  <c r="R125" i="3"/>
  <c r="R116" i="3"/>
  <c r="R107" i="3"/>
  <c r="R98" i="3"/>
  <c r="R89" i="3"/>
  <c r="R80" i="3"/>
  <c r="R71" i="3"/>
  <c r="R364" i="3"/>
  <c r="R353" i="3"/>
  <c r="R343" i="3"/>
  <c r="R332" i="3"/>
  <c r="R322" i="3"/>
  <c r="R312" i="3"/>
  <c r="R301" i="3"/>
  <c r="R291" i="3"/>
  <c r="R280" i="3"/>
  <c r="R269" i="3"/>
  <c r="R259" i="3"/>
  <c r="R249" i="3"/>
  <c r="R239" i="3"/>
  <c r="R228" i="3"/>
  <c r="R218" i="3"/>
  <c r="R207" i="3"/>
  <c r="R196" i="3"/>
  <c r="R186" i="3"/>
  <c r="R176" i="3"/>
  <c r="R165" i="3"/>
  <c r="R155" i="3"/>
  <c r="R145" i="3"/>
  <c r="R133" i="3"/>
  <c r="R123" i="3"/>
  <c r="R113" i="3"/>
  <c r="R103" i="3"/>
  <c r="R92" i="3"/>
  <c r="R82" i="3"/>
  <c r="R72" i="3"/>
  <c r="R61" i="3"/>
  <c r="R52" i="3"/>
  <c r="R362" i="3"/>
  <c r="R352" i="3"/>
  <c r="R341" i="3"/>
  <c r="R331" i="3"/>
  <c r="R321" i="3"/>
  <c r="R311" i="3"/>
  <c r="R300" i="3"/>
  <c r="R289" i="3"/>
  <c r="R279" i="3"/>
  <c r="R268" i="3"/>
  <c r="R258" i="3"/>
  <c r="R248" i="3"/>
  <c r="R237" i="3"/>
  <c r="R227" i="3"/>
  <c r="R216" i="3"/>
  <c r="R205" i="3"/>
  <c r="R195" i="3"/>
  <c r="R185" i="3"/>
  <c r="R175" i="3"/>
  <c r="R164" i="3"/>
  <c r="R154" i="3"/>
  <c r="R143" i="3"/>
  <c r="R132" i="3"/>
  <c r="R122" i="3"/>
  <c r="R112" i="3"/>
  <c r="R101" i="3"/>
  <c r="R91" i="3"/>
  <c r="R81" i="3"/>
  <c r="R69" i="3"/>
  <c r="R371" i="3"/>
  <c r="R361" i="3"/>
  <c r="R351" i="3"/>
  <c r="R340" i="3"/>
  <c r="R330" i="3"/>
  <c r="R320" i="3"/>
  <c r="R309" i="3"/>
  <c r="R298" i="3"/>
  <c r="R288" i="3"/>
  <c r="R277" i="3"/>
  <c r="R267" i="3"/>
  <c r="R257" i="3"/>
  <c r="R247" i="3"/>
  <c r="R236" i="3"/>
  <c r="R225" i="3"/>
  <c r="R215" i="3"/>
  <c r="R204" i="3"/>
  <c r="R194" i="3"/>
  <c r="R184" i="3"/>
  <c r="R173" i="3"/>
  <c r="R163" i="3"/>
  <c r="R152" i="3"/>
  <c r="R141" i="3"/>
  <c r="R131" i="3"/>
  <c r="R121" i="3"/>
  <c r="R111" i="3"/>
  <c r="R100" i="3"/>
  <c r="R90" i="3"/>
  <c r="R79" i="3"/>
  <c r="R68" i="3"/>
  <c r="R59" i="3"/>
  <c r="R50" i="3"/>
  <c r="R41" i="3"/>
  <c r="R32" i="3"/>
  <c r="R23" i="3"/>
  <c r="R13" i="3"/>
  <c r="R367" i="3"/>
  <c r="R356" i="3"/>
  <c r="R346" i="3"/>
  <c r="R335" i="3"/>
  <c r="R324" i="3"/>
  <c r="R314" i="3"/>
  <c r="R304" i="3"/>
  <c r="R293" i="3"/>
  <c r="R283" i="3"/>
  <c r="R273" i="3"/>
  <c r="R261" i="3"/>
  <c r="R251" i="3"/>
  <c r="R241" i="3"/>
  <c r="R231" i="3"/>
  <c r="R220" i="3"/>
  <c r="R210" i="3"/>
  <c r="R200" i="3"/>
  <c r="R188" i="3"/>
  <c r="R178" i="3"/>
  <c r="R168" i="3"/>
  <c r="R157" i="3"/>
  <c r="R147" i="3"/>
  <c r="R137" i="3"/>
  <c r="R127" i="3"/>
  <c r="R115" i="3"/>
  <c r="R105" i="3"/>
  <c r="R95" i="3"/>
  <c r="R84" i="3"/>
  <c r="R74" i="3"/>
  <c r="R64" i="3"/>
  <c r="R55" i="3"/>
  <c r="R45" i="3"/>
  <c r="R36" i="3"/>
  <c r="R27" i="3"/>
  <c r="R18" i="3"/>
  <c r="R9" i="3"/>
  <c r="R360" i="3"/>
  <c r="R339" i="3"/>
  <c r="R319" i="3"/>
  <c r="R297" i="3"/>
  <c r="R276" i="3"/>
  <c r="R256" i="3"/>
  <c r="R234" i="3"/>
  <c r="R213" i="3"/>
  <c r="R193" i="3"/>
  <c r="R172" i="3"/>
  <c r="R151" i="3"/>
  <c r="R130" i="3"/>
  <c r="R109" i="3"/>
  <c r="R88" i="3"/>
  <c r="R67" i="3"/>
  <c r="R53" i="3"/>
  <c r="R40" i="3"/>
  <c r="R28" i="3"/>
  <c r="R16" i="3"/>
  <c r="R359" i="3"/>
  <c r="R338" i="3"/>
  <c r="R316" i="3"/>
  <c r="R296" i="3"/>
  <c r="R275" i="3"/>
  <c r="R255" i="3"/>
  <c r="R233" i="3"/>
  <c r="R212" i="3"/>
  <c r="R192" i="3"/>
  <c r="R170" i="3"/>
  <c r="R149" i="3"/>
  <c r="R129" i="3"/>
  <c r="R108" i="3"/>
  <c r="R87" i="3"/>
  <c r="R66" i="3"/>
  <c r="R51" i="3"/>
  <c r="R39" i="3"/>
  <c r="R26" i="3"/>
  <c r="R15" i="3"/>
  <c r="R357" i="3"/>
  <c r="R337" i="3"/>
  <c r="R315" i="3"/>
  <c r="R295" i="3"/>
  <c r="R274" i="3"/>
  <c r="R252" i="3"/>
  <c r="R232" i="3"/>
  <c r="R211" i="3"/>
  <c r="R191" i="3"/>
  <c r="R169" i="3"/>
  <c r="R148" i="3"/>
  <c r="R128" i="3"/>
  <c r="R106" i="3"/>
  <c r="R85" i="3"/>
  <c r="R65" i="3"/>
  <c r="R49" i="3"/>
  <c r="R37" i="3"/>
  <c r="R25" i="3"/>
  <c r="R12" i="3"/>
  <c r="R368" i="3"/>
  <c r="R347" i="3"/>
  <c r="R325" i="3"/>
  <c r="R305" i="3"/>
  <c r="R284" i="3"/>
  <c r="R264" i="3"/>
  <c r="R242" i="3"/>
  <c r="R221" i="3"/>
  <c r="R201" i="3"/>
  <c r="R179" i="3"/>
  <c r="R159" i="3"/>
  <c r="R138" i="3"/>
  <c r="R117" i="3"/>
  <c r="R96" i="3"/>
  <c r="R75" i="3"/>
  <c r="R57" i="3"/>
  <c r="R43" i="3"/>
  <c r="R31" i="3"/>
  <c r="R19" i="3"/>
  <c r="R7" i="3"/>
  <c r="R333" i="3"/>
  <c r="R292" i="3"/>
  <c r="R250" i="3"/>
  <c r="R209" i="3"/>
  <c r="R167" i="3"/>
  <c r="R124" i="3"/>
  <c r="R83" i="3"/>
  <c r="R48" i="3"/>
  <c r="R24" i="3"/>
  <c r="R370" i="3"/>
  <c r="R329" i="3"/>
  <c r="R287" i="3"/>
  <c r="R245" i="3"/>
  <c r="R203" i="3"/>
  <c r="R161" i="3"/>
  <c r="R120" i="3"/>
  <c r="R77" i="3"/>
  <c r="R47" i="3"/>
  <c r="R21" i="3"/>
  <c r="R369" i="3"/>
  <c r="R328" i="3"/>
  <c r="R285" i="3"/>
  <c r="R243" i="3"/>
  <c r="R202" i="3"/>
  <c r="R160" i="3"/>
  <c r="R119" i="3"/>
  <c r="R76" i="3"/>
  <c r="R44" i="3"/>
  <c r="R20" i="3"/>
  <c r="R348" i="3"/>
  <c r="R306" i="3"/>
  <c r="R265" i="3"/>
  <c r="R223" i="3"/>
  <c r="R181" i="3"/>
  <c r="R139" i="3"/>
  <c r="R97" i="3"/>
  <c r="R58" i="3"/>
  <c r="R33" i="3"/>
  <c r="R8" i="3"/>
  <c r="R303" i="3"/>
  <c r="R219" i="3"/>
  <c r="R136" i="3"/>
  <c r="R56" i="3"/>
  <c r="R349" i="3"/>
  <c r="R260" i="3"/>
  <c r="R156" i="3"/>
  <c r="R63" i="3"/>
  <c r="R10" i="3"/>
  <c r="R114" i="3"/>
  <c r="R104" i="3"/>
  <c r="R282" i="3"/>
  <c r="R344" i="3"/>
  <c r="R240" i="3"/>
  <c r="R146" i="3"/>
  <c r="R60" i="3"/>
  <c r="R224" i="3"/>
  <c r="R29" i="3"/>
  <c r="R323" i="3"/>
  <c r="R229" i="3"/>
  <c r="R140" i="3"/>
  <c r="R42" i="3"/>
  <c r="R313" i="3"/>
  <c r="R35" i="3"/>
  <c r="R34" i="3"/>
  <c r="R99" i="3"/>
  <c r="R365" i="3"/>
  <c r="R271" i="3"/>
  <c r="R183" i="3"/>
  <c r="R93" i="3"/>
  <c r="R17" i="3"/>
  <c r="R355" i="3"/>
  <c r="R266" i="3"/>
  <c r="R177" i="3"/>
  <c r="R73" i="3"/>
  <c r="R11" i="3"/>
  <c r="R307" i="3"/>
  <c r="R197" i="3"/>
  <c r="R187" i="3"/>
  <c r="N368" i="3"/>
  <c r="N360" i="3"/>
  <c r="N352" i="3"/>
  <c r="N344" i="3"/>
  <c r="N336" i="3"/>
  <c r="N328" i="3"/>
  <c r="N320" i="3"/>
  <c r="N312" i="3"/>
  <c r="N366" i="3"/>
  <c r="N357" i="3"/>
  <c r="N348" i="3"/>
  <c r="N339" i="3"/>
  <c r="N330" i="3"/>
  <c r="N321" i="3"/>
  <c r="M321" i="3" s="1"/>
  <c r="N311" i="3"/>
  <c r="M311" i="3" s="1"/>
  <c r="N303" i="3"/>
  <c r="N295" i="3"/>
  <c r="N287" i="3"/>
  <c r="N279" i="3"/>
  <c r="N271" i="3"/>
  <c r="N263" i="3"/>
  <c r="N255" i="3"/>
  <c r="N247" i="3"/>
  <c r="M247" i="3" s="1"/>
  <c r="N239" i="3"/>
  <c r="N231" i="3"/>
  <c r="N223" i="3"/>
  <c r="N215" i="3"/>
  <c r="N207" i="3"/>
  <c r="N199" i="3"/>
  <c r="N191" i="3"/>
  <c r="N183" i="3"/>
  <c r="M183" i="3" s="1"/>
  <c r="N175" i="3"/>
  <c r="N167" i="3"/>
  <c r="N159" i="3"/>
  <c r="N151" i="3"/>
  <c r="N143" i="3"/>
  <c r="N135" i="3"/>
  <c r="M135" i="3" s="1"/>
  <c r="N127" i="3"/>
  <c r="M127" i="3" s="1"/>
  <c r="N119" i="3"/>
  <c r="M119" i="3" s="1"/>
  <c r="N111" i="3"/>
  <c r="N103" i="3"/>
  <c r="N95" i="3"/>
  <c r="N87" i="3"/>
  <c r="N79" i="3"/>
  <c r="N71" i="3"/>
  <c r="N63" i="3"/>
  <c r="N55" i="3"/>
  <c r="M55" i="3" s="1"/>
  <c r="N47" i="3"/>
  <c r="N39" i="3"/>
  <c r="N31" i="3"/>
  <c r="N23" i="3"/>
  <c r="N15" i="3"/>
  <c r="N7" i="3"/>
  <c r="N371" i="3"/>
  <c r="M371" i="3" s="1"/>
  <c r="N361" i="3"/>
  <c r="M361" i="3" s="1"/>
  <c r="N350" i="3"/>
  <c r="N340" i="3"/>
  <c r="N329" i="3"/>
  <c r="N318" i="3"/>
  <c r="N308" i="3"/>
  <c r="N299" i="3"/>
  <c r="N290" i="3"/>
  <c r="N281" i="3"/>
  <c r="N272" i="3"/>
  <c r="N262" i="3"/>
  <c r="M262" i="3" s="1"/>
  <c r="N253" i="3"/>
  <c r="N244" i="3"/>
  <c r="N235" i="3"/>
  <c r="N226" i="3"/>
  <c r="N217" i="3"/>
  <c r="N208" i="3"/>
  <c r="M208" i="3" s="1"/>
  <c r="N198" i="3"/>
  <c r="N189" i="3"/>
  <c r="N180" i="3"/>
  <c r="N171" i="3"/>
  <c r="N162" i="3"/>
  <c r="N153" i="3"/>
  <c r="N144" i="3"/>
  <c r="M144" i="3" s="1"/>
  <c r="N134" i="3"/>
  <c r="M134" i="3" s="1"/>
  <c r="N125" i="3"/>
  <c r="N116" i="3"/>
  <c r="N107" i="3"/>
  <c r="N98" i="3"/>
  <c r="N89" i="3"/>
  <c r="N80" i="3"/>
  <c r="N70" i="3"/>
  <c r="M70" i="3" s="1"/>
  <c r="N61" i="3"/>
  <c r="M61" i="3" s="1"/>
  <c r="N52" i="3"/>
  <c r="N43" i="3"/>
  <c r="N34" i="3"/>
  <c r="N25" i="3"/>
  <c r="N16" i="3"/>
  <c r="N363" i="3"/>
  <c r="N351" i="3"/>
  <c r="N338" i="3"/>
  <c r="M338" i="3" s="1"/>
  <c r="N326" i="3"/>
  <c r="N315" i="3"/>
  <c r="N304" i="3"/>
  <c r="N293" i="3"/>
  <c r="N283" i="3"/>
  <c r="N273" i="3"/>
  <c r="N261" i="3"/>
  <c r="N251" i="3"/>
  <c r="N241" i="3"/>
  <c r="N230" i="3"/>
  <c r="N220" i="3"/>
  <c r="N210" i="3"/>
  <c r="N200" i="3"/>
  <c r="N188" i="3"/>
  <c r="M188" i="3" s="1"/>
  <c r="N178" i="3"/>
  <c r="M178" i="3" s="1"/>
  <c r="N168" i="3"/>
  <c r="M168" i="3" s="1"/>
  <c r="N157" i="3"/>
  <c r="N147" i="3"/>
  <c r="N137" i="3"/>
  <c r="N126" i="3"/>
  <c r="N115" i="3"/>
  <c r="N105" i="3"/>
  <c r="N94" i="3"/>
  <c r="M94" i="3" s="1"/>
  <c r="N84" i="3"/>
  <c r="M84" i="3" s="1"/>
  <c r="N364" i="3"/>
  <c r="N349" i="3"/>
  <c r="N335" i="3"/>
  <c r="N323" i="3"/>
  <c r="N309" i="3"/>
  <c r="N297" i="3"/>
  <c r="N285" i="3"/>
  <c r="N274" i="3"/>
  <c r="N260" i="3"/>
  <c r="N249" i="3"/>
  <c r="M249" i="3" s="1"/>
  <c r="N237" i="3"/>
  <c r="N225" i="3"/>
  <c r="N213" i="3"/>
  <c r="N202" i="3"/>
  <c r="M202" i="3" s="1"/>
  <c r="N190" i="3"/>
  <c r="N177" i="3"/>
  <c r="M177" i="3" s="1"/>
  <c r="N165" i="3"/>
  <c r="N154" i="3"/>
  <c r="N141" i="3"/>
  <c r="N130" i="3"/>
  <c r="N118" i="3"/>
  <c r="N106" i="3"/>
  <c r="M106" i="3" s="1"/>
  <c r="N93" i="3"/>
  <c r="N82" i="3"/>
  <c r="M82" i="3" s="1"/>
  <c r="N72" i="3"/>
  <c r="N60" i="3"/>
  <c r="M60" i="3" s="1"/>
  <c r="N50" i="3"/>
  <c r="N40" i="3"/>
  <c r="N29" i="3"/>
  <c r="N19" i="3"/>
  <c r="N9" i="3"/>
  <c r="N345" i="3"/>
  <c r="M345" i="3" s="1"/>
  <c r="N317" i="3"/>
  <c r="N280" i="3"/>
  <c r="N245" i="3"/>
  <c r="N209" i="3"/>
  <c r="N173" i="3"/>
  <c r="N138" i="3"/>
  <c r="N90" i="3"/>
  <c r="N57" i="3"/>
  <c r="M57" i="3" s="1"/>
  <c r="N26" i="3"/>
  <c r="N331" i="3"/>
  <c r="N256" i="3"/>
  <c r="N206" i="3"/>
  <c r="N160" i="3"/>
  <c r="N88" i="3"/>
  <c r="N56" i="3"/>
  <c r="N355" i="3"/>
  <c r="M355" i="3" s="1"/>
  <c r="N289" i="3"/>
  <c r="N242" i="3"/>
  <c r="N182" i="3"/>
  <c r="N133" i="3"/>
  <c r="N75" i="3"/>
  <c r="N33" i="3"/>
  <c r="N362" i="3"/>
  <c r="M362" i="3" s="1"/>
  <c r="N347" i="3"/>
  <c r="M347" i="3" s="1"/>
  <c r="N334" i="3"/>
  <c r="N322" i="3"/>
  <c r="N307" i="3"/>
  <c r="N296" i="3"/>
  <c r="N284" i="3"/>
  <c r="N270" i="3"/>
  <c r="M270" i="3" s="1"/>
  <c r="N259" i="3"/>
  <c r="N248" i="3"/>
  <c r="M248" i="3" s="1"/>
  <c r="N236" i="3"/>
  <c r="N224" i="3"/>
  <c r="N212" i="3"/>
  <c r="N201" i="3"/>
  <c r="N187" i="3"/>
  <c r="N176" i="3"/>
  <c r="M176" i="3" s="1"/>
  <c r="N164" i="3"/>
  <c r="N152" i="3"/>
  <c r="M152" i="3" s="1"/>
  <c r="N140" i="3"/>
  <c r="N129" i="3"/>
  <c r="M129" i="3" s="1"/>
  <c r="N117" i="3"/>
  <c r="N104" i="3"/>
  <c r="N92" i="3"/>
  <c r="N81" i="3"/>
  <c r="M81" i="3" s="1"/>
  <c r="N69" i="3"/>
  <c r="M69" i="3" s="1"/>
  <c r="N59" i="3"/>
  <c r="N49" i="3"/>
  <c r="N38" i="3"/>
  <c r="N28" i="3"/>
  <c r="N18" i="3"/>
  <c r="N8" i="3"/>
  <c r="N358" i="3"/>
  <c r="N305" i="3"/>
  <c r="N257" i="3"/>
  <c r="M257" i="3" s="1"/>
  <c r="N221" i="3"/>
  <c r="N185" i="3"/>
  <c r="N149" i="3"/>
  <c r="N113" i="3"/>
  <c r="N77" i="3"/>
  <c r="N36" i="3"/>
  <c r="N370" i="3"/>
  <c r="M370" i="3" s="1"/>
  <c r="N302" i="3"/>
  <c r="M302" i="3" s="1"/>
  <c r="N243" i="3"/>
  <c r="N184" i="3"/>
  <c r="N123" i="3"/>
  <c r="N76" i="3"/>
  <c r="N45" i="3"/>
  <c r="N13" i="3"/>
  <c r="N327" i="3"/>
  <c r="M327" i="3" s="1"/>
  <c r="N277" i="3"/>
  <c r="M277" i="3" s="1"/>
  <c r="N218" i="3"/>
  <c r="N170" i="3"/>
  <c r="M170" i="3" s="1"/>
  <c r="N110" i="3"/>
  <c r="N54" i="3"/>
  <c r="N359" i="3"/>
  <c r="N346" i="3"/>
  <c r="M346" i="3" s="1"/>
  <c r="N333" i="3"/>
  <c r="N319" i="3"/>
  <c r="M319" i="3" s="1"/>
  <c r="N306" i="3"/>
  <c r="N294" i="3"/>
  <c r="N282" i="3"/>
  <c r="N269" i="3"/>
  <c r="N258" i="3"/>
  <c r="N246" i="3"/>
  <c r="N234" i="3"/>
  <c r="N222" i="3"/>
  <c r="M222" i="3" s="1"/>
  <c r="N211" i="3"/>
  <c r="N197" i="3"/>
  <c r="N186" i="3"/>
  <c r="N174" i="3"/>
  <c r="N163" i="3"/>
  <c r="N150" i="3"/>
  <c r="N139" i="3"/>
  <c r="M139" i="3" s="1"/>
  <c r="N128" i="3"/>
  <c r="N114" i="3"/>
  <c r="N102" i="3"/>
  <c r="N91" i="3"/>
  <c r="N78" i="3"/>
  <c r="N68" i="3"/>
  <c r="N58" i="3"/>
  <c r="N48" i="3"/>
  <c r="N37" i="3"/>
  <c r="N27" i="3"/>
  <c r="N17" i="3"/>
  <c r="N332" i="3"/>
  <c r="N292" i="3"/>
  <c r="N268" i="3"/>
  <c r="N233" i="3"/>
  <c r="N196" i="3"/>
  <c r="N161" i="3"/>
  <c r="M161" i="3" s="1"/>
  <c r="N124" i="3"/>
  <c r="N101" i="3"/>
  <c r="N67" i="3"/>
  <c r="N46" i="3"/>
  <c r="N14" i="3"/>
  <c r="N356" i="3"/>
  <c r="M356" i="3" s="1"/>
  <c r="N316" i="3"/>
  <c r="M316" i="3" s="1"/>
  <c r="N278" i="3"/>
  <c r="M278" i="3" s="1"/>
  <c r="N232" i="3"/>
  <c r="N195" i="3"/>
  <c r="N148" i="3"/>
  <c r="N100" i="3"/>
  <c r="N35" i="3"/>
  <c r="N369" i="3"/>
  <c r="N314" i="3"/>
  <c r="N254" i="3"/>
  <c r="M254" i="3" s="1"/>
  <c r="N205" i="3"/>
  <c r="N146" i="3"/>
  <c r="N99" i="3"/>
  <c r="N65" i="3"/>
  <c r="N22" i="3"/>
  <c r="N367" i="3"/>
  <c r="N354" i="3"/>
  <c r="N341" i="3"/>
  <c r="M341" i="3" s="1"/>
  <c r="N325" i="3"/>
  <c r="N313" i="3"/>
  <c r="N300" i="3"/>
  <c r="N288" i="3"/>
  <c r="N276" i="3"/>
  <c r="N265" i="3"/>
  <c r="N252" i="3"/>
  <c r="M252" i="3" s="1"/>
  <c r="N240" i="3"/>
  <c r="N228" i="3"/>
  <c r="N216" i="3"/>
  <c r="N204" i="3"/>
  <c r="N193" i="3"/>
  <c r="N181" i="3"/>
  <c r="N169" i="3"/>
  <c r="M169" i="3" s="1"/>
  <c r="N156" i="3"/>
  <c r="M156" i="3" s="1"/>
  <c r="N145" i="3"/>
  <c r="M145" i="3" s="1"/>
  <c r="N132" i="3"/>
  <c r="N121" i="3"/>
  <c r="N109" i="3"/>
  <c r="N97" i="3"/>
  <c r="N85" i="3"/>
  <c r="N74" i="3"/>
  <c r="N64" i="3"/>
  <c r="N53" i="3"/>
  <c r="M53" i="3" s="1"/>
  <c r="N42" i="3"/>
  <c r="N32" i="3"/>
  <c r="N21" i="3"/>
  <c r="N11" i="3"/>
  <c r="N365" i="3"/>
  <c r="N353" i="3"/>
  <c r="N337" i="3"/>
  <c r="N324" i="3"/>
  <c r="M324" i="3" s="1"/>
  <c r="N310" i="3"/>
  <c r="N298" i="3"/>
  <c r="N286" i="3"/>
  <c r="N275" i="3"/>
  <c r="N264" i="3"/>
  <c r="N250" i="3"/>
  <c r="N238" i="3"/>
  <c r="N227" i="3"/>
  <c r="M227" i="3" s="1"/>
  <c r="N214" i="3"/>
  <c r="N203" i="3"/>
  <c r="N192" i="3"/>
  <c r="N179" i="3"/>
  <c r="N166" i="3"/>
  <c r="N155" i="3"/>
  <c r="N142" i="3"/>
  <c r="M142" i="3" s="1"/>
  <c r="N131" i="3"/>
  <c r="M131" i="3" s="1"/>
  <c r="N120" i="3"/>
  <c r="N108" i="3"/>
  <c r="N96" i="3"/>
  <c r="N83" i="3"/>
  <c r="N73" i="3"/>
  <c r="N62" i="3"/>
  <c r="M62" i="3" s="1"/>
  <c r="N51" i="3"/>
  <c r="M51" i="3" s="1"/>
  <c r="N41" i="3"/>
  <c r="M41" i="3" s="1"/>
  <c r="N30" i="3"/>
  <c r="N20" i="3"/>
  <c r="N10" i="3"/>
  <c r="N343" i="3"/>
  <c r="N291" i="3"/>
  <c r="N267" i="3"/>
  <c r="N219" i="3"/>
  <c r="M219" i="3" s="1"/>
  <c r="N172" i="3"/>
  <c r="M172" i="3" s="1"/>
  <c r="N136" i="3"/>
  <c r="N112" i="3"/>
  <c r="M112" i="3" s="1"/>
  <c r="N66" i="3"/>
  <c r="N24" i="3"/>
  <c r="N342" i="3"/>
  <c r="N301" i="3"/>
  <c r="N266" i="3"/>
  <c r="N229" i="3"/>
  <c r="M229" i="3" s="1"/>
  <c r="N194" i="3"/>
  <c r="N158" i="3"/>
  <c r="M158" i="3" s="1"/>
  <c r="N122" i="3"/>
  <c r="N86" i="3"/>
  <c r="N44" i="3"/>
  <c r="N12" i="3"/>
  <c r="Q371" i="3"/>
  <c r="Q363" i="3"/>
  <c r="Q355" i="3"/>
  <c r="Q347" i="3"/>
  <c r="Q339" i="3"/>
  <c r="Q331" i="3"/>
  <c r="Q323" i="3"/>
  <c r="Q315" i="3"/>
  <c r="Q307" i="3"/>
  <c r="Q299" i="3"/>
  <c r="Q291" i="3"/>
  <c r="Q283" i="3"/>
  <c r="Q275" i="3"/>
  <c r="Q267" i="3"/>
  <c r="Q259" i="3"/>
  <c r="Q251" i="3"/>
  <c r="Q243" i="3"/>
  <c r="Q235" i="3"/>
  <c r="Q227" i="3"/>
  <c r="Q219" i="3"/>
  <c r="Q211" i="3"/>
  <c r="Q203" i="3"/>
  <c r="Q195" i="3"/>
  <c r="Q187" i="3"/>
  <c r="Q179" i="3"/>
  <c r="Q171" i="3"/>
  <c r="Q163" i="3"/>
  <c r="Q155" i="3"/>
  <c r="Q147" i="3"/>
  <c r="Q139" i="3"/>
  <c r="Q131" i="3"/>
  <c r="Q123" i="3"/>
  <c r="Q115" i="3"/>
  <c r="Q107" i="3"/>
  <c r="Q99" i="3"/>
  <c r="Q91" i="3"/>
  <c r="Q83" i="3"/>
  <c r="Q75" i="3"/>
  <c r="Q67" i="3"/>
  <c r="Q59" i="3"/>
  <c r="Q51" i="3"/>
  <c r="Q43" i="3"/>
  <c r="Q35" i="3"/>
  <c r="Q27" i="3"/>
  <c r="Q19" i="3"/>
  <c r="Q369" i="3"/>
  <c r="Q360" i="3"/>
  <c r="Q351" i="3"/>
  <c r="Q342" i="3"/>
  <c r="Q365" i="3"/>
  <c r="Q356" i="3"/>
  <c r="Q346" i="3"/>
  <c r="Q337" i="3"/>
  <c r="Q328" i="3"/>
  <c r="Q319" i="3"/>
  <c r="Q310" i="3"/>
  <c r="Q301" i="3"/>
  <c r="Q292" i="3"/>
  <c r="Q282" i="3"/>
  <c r="Q273" i="3"/>
  <c r="Q264" i="3"/>
  <c r="Q255" i="3"/>
  <c r="Q246" i="3"/>
  <c r="Q237" i="3"/>
  <c r="Q228" i="3"/>
  <c r="Q218" i="3"/>
  <c r="Q209" i="3"/>
  <c r="Q200" i="3"/>
  <c r="Q191" i="3"/>
  <c r="Q182" i="3"/>
  <c r="Q173" i="3"/>
  <c r="Q164" i="3"/>
  <c r="Q154" i="3"/>
  <c r="Q145" i="3"/>
  <c r="Q136" i="3"/>
  <c r="Q127" i="3"/>
  <c r="Q118" i="3"/>
  <c r="Q109" i="3"/>
  <c r="Q100" i="3"/>
  <c r="Q90" i="3"/>
  <c r="Q81" i="3"/>
  <c r="Q72" i="3"/>
  <c r="Q63" i="3"/>
  <c r="Q54" i="3"/>
  <c r="Q45" i="3"/>
  <c r="Q36" i="3"/>
  <c r="Q26" i="3"/>
  <c r="Q17" i="3"/>
  <c r="Q9" i="3"/>
  <c r="Q368" i="3"/>
  <c r="Q357" i="3"/>
  <c r="Q344" i="3"/>
  <c r="Q333" i="3"/>
  <c r="Q322" i="3"/>
  <c r="Q312" i="3"/>
  <c r="Q302" i="3"/>
  <c r="Q290" i="3"/>
  <c r="Q280" i="3"/>
  <c r="Q270" i="3"/>
  <c r="Q260" i="3"/>
  <c r="Q249" i="3"/>
  <c r="Q239" i="3"/>
  <c r="Q229" i="3"/>
  <c r="Q217" i="3"/>
  <c r="Q207" i="3"/>
  <c r="Q197" i="3"/>
  <c r="Q186" i="3"/>
  <c r="Q176" i="3"/>
  <c r="Q166" i="3"/>
  <c r="Q156" i="3"/>
  <c r="Q144" i="3"/>
  <c r="Q134" i="3"/>
  <c r="Q124" i="3"/>
  <c r="Q113" i="3"/>
  <c r="Q103" i="3"/>
  <c r="Q93" i="3"/>
  <c r="Q82" i="3"/>
  <c r="Q71" i="3"/>
  <c r="Q61" i="3"/>
  <c r="Q50" i="3"/>
  <c r="Q40" i="3"/>
  <c r="Q30" i="3"/>
  <c r="Q20" i="3"/>
  <c r="Q10" i="3"/>
  <c r="Q367" i="3"/>
  <c r="Q354" i="3"/>
  <c r="Q343" i="3"/>
  <c r="Q332" i="3"/>
  <c r="Q321" i="3"/>
  <c r="Q311" i="3"/>
  <c r="Q300" i="3"/>
  <c r="Q289" i="3"/>
  <c r="Q279" i="3"/>
  <c r="Q269" i="3"/>
  <c r="Q258" i="3"/>
  <c r="Q248" i="3"/>
  <c r="Q238" i="3"/>
  <c r="Q226" i="3"/>
  <c r="Q216" i="3"/>
  <c r="Q206" i="3"/>
  <c r="Q196" i="3"/>
  <c r="Q185" i="3"/>
  <c r="Q175" i="3"/>
  <c r="Q165" i="3"/>
  <c r="Q153" i="3"/>
  <c r="Q143" i="3"/>
  <c r="Q133" i="3"/>
  <c r="Q122" i="3"/>
  <c r="Q112" i="3"/>
  <c r="Q102" i="3"/>
  <c r="Q92" i="3"/>
  <c r="Q80" i="3"/>
  <c r="Q70" i="3"/>
  <c r="Q60" i="3"/>
  <c r="Q49" i="3"/>
  <c r="Q39" i="3"/>
  <c r="Q29" i="3"/>
  <c r="Q18" i="3"/>
  <c r="Q8" i="3"/>
  <c r="Q366" i="3"/>
  <c r="Q353" i="3"/>
  <c r="Q341" i="3"/>
  <c r="Q330" i="3"/>
  <c r="Q320" i="3"/>
  <c r="Q309" i="3"/>
  <c r="Q298" i="3"/>
  <c r="Q288" i="3"/>
  <c r="Q278" i="3"/>
  <c r="Q268" i="3"/>
  <c r="Q257" i="3"/>
  <c r="Q247" i="3"/>
  <c r="Q236" i="3"/>
  <c r="Q225" i="3"/>
  <c r="Q215" i="3"/>
  <c r="Q205" i="3"/>
  <c r="Q194" i="3"/>
  <c r="Q184" i="3"/>
  <c r="Q174" i="3"/>
  <c r="Q162" i="3"/>
  <c r="Q152" i="3"/>
  <c r="Q142" i="3"/>
  <c r="Q132" i="3"/>
  <c r="Q121" i="3"/>
  <c r="Q111" i="3"/>
  <c r="Q101" i="3"/>
  <c r="Q89" i="3"/>
  <c r="Q79" i="3"/>
  <c r="Q69" i="3"/>
  <c r="Q58" i="3"/>
  <c r="Q48" i="3"/>
  <c r="Q38" i="3"/>
  <c r="Q28" i="3"/>
  <c r="Q16" i="3"/>
  <c r="Q7" i="3"/>
  <c r="Q359" i="3"/>
  <c r="Q348" i="3"/>
  <c r="Q335" i="3"/>
  <c r="Q325" i="3"/>
  <c r="Q314" i="3"/>
  <c r="Q304" i="3"/>
  <c r="Q294" i="3"/>
  <c r="Q284" i="3"/>
  <c r="Q272" i="3"/>
  <c r="Q262" i="3"/>
  <c r="Q252" i="3"/>
  <c r="Q241" i="3"/>
  <c r="Q231" i="3"/>
  <c r="Q221" i="3"/>
  <c r="Q210" i="3"/>
  <c r="Q199" i="3"/>
  <c r="Q189" i="3"/>
  <c r="Q178" i="3"/>
  <c r="Q168" i="3"/>
  <c r="Q158" i="3"/>
  <c r="Q148" i="3"/>
  <c r="Q137" i="3"/>
  <c r="Q126" i="3"/>
  <c r="Q116" i="3"/>
  <c r="Q105" i="3"/>
  <c r="Q95" i="3"/>
  <c r="Q85" i="3"/>
  <c r="Q74" i="3"/>
  <c r="Q64" i="3"/>
  <c r="Q53" i="3"/>
  <c r="Q42" i="3"/>
  <c r="Q32" i="3"/>
  <c r="Q22" i="3"/>
  <c r="Q12" i="3"/>
  <c r="Q364" i="3"/>
  <c r="Q340" i="3"/>
  <c r="Q318" i="3"/>
  <c r="Q297" i="3"/>
  <c r="Q277" i="3"/>
  <c r="Q256" i="3"/>
  <c r="Q234" i="3"/>
  <c r="Q214" i="3"/>
  <c r="Q193" i="3"/>
  <c r="Q172" i="3"/>
  <c r="Q151" i="3"/>
  <c r="Q130" i="3"/>
  <c r="Q110" i="3"/>
  <c r="Q88" i="3"/>
  <c r="Q68" i="3"/>
  <c r="Q47" i="3"/>
  <c r="Q25" i="3"/>
  <c r="Q362" i="3"/>
  <c r="Q338" i="3"/>
  <c r="Q317" i="3"/>
  <c r="Q296" i="3"/>
  <c r="Q276" i="3"/>
  <c r="Q254" i="3"/>
  <c r="Q233" i="3"/>
  <c r="Q213" i="3"/>
  <c r="Q192" i="3"/>
  <c r="Q170" i="3"/>
  <c r="Q150" i="3"/>
  <c r="Q129" i="3"/>
  <c r="Q108" i="3"/>
  <c r="Q87" i="3"/>
  <c r="Q66" i="3"/>
  <c r="Q46" i="3"/>
  <c r="Q24" i="3"/>
  <c r="Q361" i="3"/>
  <c r="Q336" i="3"/>
  <c r="Q316" i="3"/>
  <c r="Q295" i="3"/>
  <c r="Q274" i="3"/>
  <c r="Q253" i="3"/>
  <c r="Q232" i="3"/>
  <c r="Q212" i="3"/>
  <c r="Q190" i="3"/>
  <c r="Q169" i="3"/>
  <c r="Q149" i="3"/>
  <c r="Q128" i="3"/>
  <c r="Q106" i="3"/>
  <c r="Q86" i="3"/>
  <c r="Q65" i="3"/>
  <c r="Q44" i="3"/>
  <c r="Q23" i="3"/>
  <c r="Q349" i="3"/>
  <c r="Q326" i="3"/>
  <c r="Q305" i="3"/>
  <c r="Q285" i="3"/>
  <c r="Q263" i="3"/>
  <c r="Q242" i="3"/>
  <c r="Q222" i="3"/>
  <c r="Q201" i="3"/>
  <c r="Q180" i="3"/>
  <c r="Q159" i="3"/>
  <c r="Q138" i="3"/>
  <c r="Q117" i="3"/>
  <c r="Q96" i="3"/>
  <c r="Q76" i="3"/>
  <c r="Q55" i="3"/>
  <c r="Q33" i="3"/>
  <c r="Q13" i="3"/>
  <c r="Q370" i="3"/>
  <c r="Q324" i="3"/>
  <c r="Q281" i="3"/>
  <c r="Q240" i="3"/>
  <c r="Q198" i="3"/>
  <c r="Q157" i="3"/>
  <c r="Q114" i="3"/>
  <c r="Q73" i="3"/>
  <c r="Q31" i="3"/>
  <c r="Q313" i="3"/>
  <c r="Q266" i="3"/>
  <c r="Q223" i="3"/>
  <c r="Q177" i="3"/>
  <c r="Q125" i="3"/>
  <c r="Q78" i="3"/>
  <c r="Q34" i="3"/>
  <c r="Q350" i="3"/>
  <c r="Q160" i="3"/>
  <c r="Q14" i="3"/>
  <c r="Q245" i="3"/>
  <c r="Q11" i="3"/>
  <c r="Q334" i="3"/>
  <c r="Q188" i="3"/>
  <c r="Q358" i="3"/>
  <c r="Q308" i="3"/>
  <c r="Q265" i="3"/>
  <c r="Q220" i="3"/>
  <c r="Q167" i="3"/>
  <c r="Q120" i="3"/>
  <c r="Q77" i="3"/>
  <c r="Q21" i="3"/>
  <c r="Q303" i="3"/>
  <c r="Q104" i="3"/>
  <c r="Q345" i="3"/>
  <c r="Q98" i="3"/>
  <c r="Q141" i="3"/>
  <c r="Q352" i="3"/>
  <c r="Q306" i="3"/>
  <c r="Q261" i="3"/>
  <c r="Q208" i="3"/>
  <c r="Q161" i="3"/>
  <c r="Q119" i="3"/>
  <c r="Q62" i="3"/>
  <c r="Q15" i="3"/>
  <c r="Q250" i="3"/>
  <c r="Q204" i="3"/>
  <c r="Q57" i="3"/>
  <c r="Q202" i="3"/>
  <c r="Q56" i="3"/>
  <c r="Q244" i="3"/>
  <c r="Q52" i="3"/>
  <c r="Q329" i="3"/>
  <c r="Q286" i="3"/>
  <c r="Q230" i="3"/>
  <c r="Q183" i="3"/>
  <c r="Q140" i="3"/>
  <c r="Q94" i="3"/>
  <c r="Q41" i="3"/>
  <c r="Q327" i="3"/>
  <c r="Q271" i="3"/>
  <c r="Q224" i="3"/>
  <c r="Q181" i="3"/>
  <c r="Q135" i="3"/>
  <c r="Q84" i="3"/>
  <c r="Q37" i="3"/>
  <c r="Q293" i="3"/>
  <c r="Q146" i="3"/>
  <c r="Q287" i="3"/>
  <c r="Q97" i="3"/>
  <c r="S371" i="3"/>
  <c r="S363" i="3"/>
  <c r="S355" i="3"/>
  <c r="S347" i="3"/>
  <c r="S339" i="3"/>
  <c r="S331" i="3"/>
  <c r="S323" i="3"/>
  <c r="S315" i="3"/>
  <c r="S307" i="3"/>
  <c r="S299" i="3"/>
  <c r="S291" i="3"/>
  <c r="S283" i="3"/>
  <c r="S275" i="3"/>
  <c r="S267" i="3"/>
  <c r="S259" i="3"/>
  <c r="S251" i="3"/>
  <c r="S243" i="3"/>
  <c r="S235" i="3"/>
  <c r="S227" i="3"/>
  <c r="S219" i="3"/>
  <c r="S211" i="3"/>
  <c r="S203" i="3"/>
  <c r="S195" i="3"/>
  <c r="S187" i="3"/>
  <c r="S179" i="3"/>
  <c r="S171" i="3"/>
  <c r="S163" i="3"/>
  <c r="S155" i="3"/>
  <c r="S147" i="3"/>
  <c r="S139" i="3"/>
  <c r="S131" i="3"/>
  <c r="S123" i="3"/>
  <c r="S115" i="3"/>
  <c r="S107" i="3"/>
  <c r="S99" i="3"/>
  <c r="S91" i="3"/>
  <c r="S83" i="3"/>
  <c r="S75" i="3"/>
  <c r="S67" i="3"/>
  <c r="S59" i="3"/>
  <c r="S366" i="3"/>
  <c r="S357" i="3"/>
  <c r="S348" i="3"/>
  <c r="S338" i="3"/>
  <c r="S329" i="3"/>
  <c r="S365" i="3"/>
  <c r="S356" i="3"/>
  <c r="S346" i="3"/>
  <c r="S337" i="3"/>
  <c r="S328" i="3"/>
  <c r="S319" i="3"/>
  <c r="S364" i="3"/>
  <c r="S354" i="3"/>
  <c r="S345" i="3"/>
  <c r="S336" i="3"/>
  <c r="S327" i="3"/>
  <c r="S318" i="3"/>
  <c r="S309" i="3"/>
  <c r="S300" i="3"/>
  <c r="S290" i="3"/>
  <c r="S281" i="3"/>
  <c r="S272" i="3"/>
  <c r="S263" i="3"/>
  <c r="S254" i="3"/>
  <c r="S245" i="3"/>
  <c r="S236" i="3"/>
  <c r="S226" i="3"/>
  <c r="S368" i="3"/>
  <c r="S359" i="3"/>
  <c r="S350" i="3"/>
  <c r="S341" i="3"/>
  <c r="S332" i="3"/>
  <c r="S322" i="3"/>
  <c r="S313" i="3"/>
  <c r="S304" i="3"/>
  <c r="S295" i="3"/>
  <c r="S286" i="3"/>
  <c r="S277" i="3"/>
  <c r="S268" i="3"/>
  <c r="S258" i="3"/>
  <c r="S249" i="3"/>
  <c r="S240" i="3"/>
  <c r="S231" i="3"/>
  <c r="S222" i="3"/>
  <c r="S213" i="3"/>
  <c r="S204" i="3"/>
  <c r="S194" i="3"/>
  <c r="S185" i="3"/>
  <c r="S176" i="3"/>
  <c r="S167" i="3"/>
  <c r="S158" i="3"/>
  <c r="S149" i="3"/>
  <c r="S140" i="3"/>
  <c r="S130" i="3"/>
  <c r="S121" i="3"/>
  <c r="S112" i="3"/>
  <c r="S103" i="3"/>
  <c r="S94" i="3"/>
  <c r="S85" i="3"/>
  <c r="S76" i="3"/>
  <c r="S66" i="3"/>
  <c r="S57" i="3"/>
  <c r="S49" i="3"/>
  <c r="S41" i="3"/>
  <c r="S33" i="3"/>
  <c r="S25" i="3"/>
  <c r="S17" i="3"/>
  <c r="S9" i="3"/>
  <c r="S370" i="3"/>
  <c r="S352" i="3"/>
  <c r="S334" i="3"/>
  <c r="S317" i="3"/>
  <c r="S305" i="3"/>
  <c r="S293" i="3"/>
  <c r="S280" i="3"/>
  <c r="S269" i="3"/>
  <c r="S256" i="3"/>
  <c r="S244" i="3"/>
  <c r="S232" i="3"/>
  <c r="S220" i="3"/>
  <c r="S209" i="3"/>
  <c r="S199" i="3"/>
  <c r="S189" i="3"/>
  <c r="S178" i="3"/>
  <c r="S168" i="3"/>
  <c r="S157" i="3"/>
  <c r="S146" i="3"/>
  <c r="S136" i="3"/>
  <c r="S126" i="3"/>
  <c r="S116" i="3"/>
  <c r="S105" i="3"/>
  <c r="S95" i="3"/>
  <c r="S84" i="3"/>
  <c r="S73" i="3"/>
  <c r="S63" i="3"/>
  <c r="S53" i="3"/>
  <c r="S44" i="3"/>
  <c r="S35" i="3"/>
  <c r="S26" i="3"/>
  <c r="S16" i="3"/>
  <c r="S7" i="3"/>
  <c r="S353" i="3"/>
  <c r="S333" i="3"/>
  <c r="S314" i="3"/>
  <c r="S301" i="3"/>
  <c r="S287" i="3"/>
  <c r="S273" i="3"/>
  <c r="S260" i="3"/>
  <c r="S246" i="3"/>
  <c r="S230" i="3"/>
  <c r="S217" i="3"/>
  <c r="S206" i="3"/>
  <c r="S193" i="3"/>
  <c r="S182" i="3"/>
  <c r="S170" i="3"/>
  <c r="S159" i="3"/>
  <c r="S145" i="3"/>
  <c r="S134" i="3"/>
  <c r="S122" i="3"/>
  <c r="S110" i="3"/>
  <c r="S98" i="3"/>
  <c r="S87" i="3"/>
  <c r="S74" i="3"/>
  <c r="S62" i="3"/>
  <c r="S51" i="3"/>
  <c r="S40" i="3"/>
  <c r="S30" i="3"/>
  <c r="S20" i="3"/>
  <c r="S10" i="3"/>
  <c r="S351" i="3"/>
  <c r="S330" i="3"/>
  <c r="S312" i="3"/>
  <c r="S298" i="3"/>
  <c r="S285" i="3"/>
  <c r="S271" i="3"/>
  <c r="S257" i="3"/>
  <c r="S242" i="3"/>
  <c r="S229" i="3"/>
  <c r="S216" i="3"/>
  <c r="S205" i="3"/>
  <c r="S192" i="3"/>
  <c r="S181" i="3"/>
  <c r="S169" i="3"/>
  <c r="S156" i="3"/>
  <c r="S144" i="3"/>
  <c r="S133" i="3"/>
  <c r="S120" i="3"/>
  <c r="S109" i="3"/>
  <c r="S97" i="3"/>
  <c r="S86" i="3"/>
  <c r="S72" i="3"/>
  <c r="S61" i="3"/>
  <c r="S50" i="3"/>
  <c r="S39" i="3"/>
  <c r="S29" i="3"/>
  <c r="S19" i="3"/>
  <c r="S8" i="3"/>
  <c r="S369" i="3"/>
  <c r="S349" i="3"/>
  <c r="S326" i="3"/>
  <c r="S311" i="3"/>
  <c r="S297" i="3"/>
  <c r="S284" i="3"/>
  <c r="S270" i="3"/>
  <c r="S255" i="3"/>
  <c r="S241" i="3"/>
  <c r="S228" i="3"/>
  <c r="S215" i="3"/>
  <c r="S202" i="3"/>
  <c r="S191" i="3"/>
  <c r="S180" i="3"/>
  <c r="S166" i="3"/>
  <c r="S154" i="3"/>
  <c r="S143" i="3"/>
  <c r="S132" i="3"/>
  <c r="S119" i="3"/>
  <c r="S108" i="3"/>
  <c r="S96" i="3"/>
  <c r="S82" i="3"/>
  <c r="S71" i="3"/>
  <c r="S60" i="3"/>
  <c r="S48" i="3"/>
  <c r="S38" i="3"/>
  <c r="S28" i="3"/>
  <c r="S18" i="3"/>
  <c r="S360" i="3"/>
  <c r="S340" i="3"/>
  <c r="S320" i="3"/>
  <c r="S303" i="3"/>
  <c r="S289" i="3"/>
  <c r="S276" i="3"/>
  <c r="S262" i="3"/>
  <c r="S248" i="3"/>
  <c r="S234" i="3"/>
  <c r="S221" i="3"/>
  <c r="S208" i="3"/>
  <c r="S197" i="3"/>
  <c r="S184" i="3"/>
  <c r="S173" i="3"/>
  <c r="S161" i="3"/>
  <c r="S150" i="3"/>
  <c r="S137" i="3"/>
  <c r="S125" i="3"/>
  <c r="S113" i="3"/>
  <c r="S101" i="3"/>
  <c r="S89" i="3"/>
  <c r="S78" i="3"/>
  <c r="S65" i="3"/>
  <c r="S54" i="3"/>
  <c r="S43" i="3"/>
  <c r="S32" i="3"/>
  <c r="S22" i="3"/>
  <c r="S12" i="3"/>
  <c r="S344" i="3"/>
  <c r="S310" i="3"/>
  <c r="S282" i="3"/>
  <c r="S253" i="3"/>
  <c r="S225" i="3"/>
  <c r="S201" i="3"/>
  <c r="S177" i="3"/>
  <c r="S153" i="3"/>
  <c r="S129" i="3"/>
  <c r="S106" i="3"/>
  <c r="S81" i="3"/>
  <c r="S58" i="3"/>
  <c r="S37" i="3"/>
  <c r="S15" i="3"/>
  <c r="S343" i="3"/>
  <c r="S308" i="3"/>
  <c r="S279" i="3"/>
  <c r="S252" i="3"/>
  <c r="S224" i="3"/>
  <c r="S200" i="3"/>
  <c r="S175" i="3"/>
  <c r="S152" i="3"/>
  <c r="S128" i="3"/>
  <c r="S104" i="3"/>
  <c r="S80" i="3"/>
  <c r="S56" i="3"/>
  <c r="S36" i="3"/>
  <c r="S14" i="3"/>
  <c r="S342" i="3"/>
  <c r="S306" i="3"/>
  <c r="S278" i="3"/>
  <c r="S250" i="3"/>
  <c r="S223" i="3"/>
  <c r="S198" i="3"/>
  <c r="S174" i="3"/>
  <c r="S151" i="3"/>
  <c r="S127" i="3"/>
  <c r="S102" i="3"/>
  <c r="S79" i="3"/>
  <c r="S55" i="3"/>
  <c r="S34" i="3"/>
  <c r="S13" i="3"/>
  <c r="S361" i="3"/>
  <c r="S321" i="3"/>
  <c r="S292" i="3"/>
  <c r="S264" i="3"/>
  <c r="S237" i="3"/>
  <c r="S210" i="3"/>
  <c r="S186" i="3"/>
  <c r="S162" i="3"/>
  <c r="S138" i="3"/>
  <c r="S114" i="3"/>
  <c r="S90" i="3"/>
  <c r="S68" i="3"/>
  <c r="S45" i="3"/>
  <c r="S23" i="3"/>
  <c r="S302" i="3"/>
  <c r="S247" i="3"/>
  <c r="S196" i="3"/>
  <c r="S148" i="3"/>
  <c r="S100" i="3"/>
  <c r="S52" i="3"/>
  <c r="S11" i="3"/>
  <c r="S367" i="3"/>
  <c r="S296" i="3"/>
  <c r="S239" i="3"/>
  <c r="S190" i="3"/>
  <c r="S142" i="3"/>
  <c r="S93" i="3"/>
  <c r="S47" i="3"/>
  <c r="S362" i="3"/>
  <c r="S294" i="3"/>
  <c r="S238" i="3"/>
  <c r="S188" i="3"/>
  <c r="S141" i="3"/>
  <c r="S92" i="3"/>
  <c r="S46" i="3"/>
  <c r="S324" i="3"/>
  <c r="S265" i="3"/>
  <c r="S212" i="3"/>
  <c r="S164" i="3"/>
  <c r="S117" i="3"/>
  <c r="S69" i="3"/>
  <c r="S24" i="3"/>
  <c r="S316" i="3"/>
  <c r="S207" i="3"/>
  <c r="S111" i="3"/>
  <c r="S21" i="3"/>
  <c r="S325" i="3"/>
  <c r="S183" i="3"/>
  <c r="S77" i="3"/>
  <c r="S266" i="3"/>
  <c r="S42" i="3"/>
  <c r="S261" i="3"/>
  <c r="S288" i="3"/>
  <c r="S172" i="3"/>
  <c r="S70" i="3"/>
  <c r="S135" i="3"/>
  <c r="S274" i="3"/>
  <c r="S165" i="3"/>
  <c r="S64" i="3"/>
  <c r="S233" i="3"/>
  <c r="S358" i="3"/>
  <c r="S218" i="3"/>
  <c r="S118" i="3"/>
  <c r="S335" i="3"/>
  <c r="S214" i="3"/>
  <c r="S88" i="3"/>
  <c r="S160" i="3"/>
  <c r="S31" i="3"/>
  <c r="S124" i="3"/>
  <c r="S27" i="3"/>
  <c r="O371" i="3"/>
  <c r="O363" i="3"/>
  <c r="O355" i="3"/>
  <c r="O347" i="3"/>
  <c r="O339" i="3"/>
  <c r="O331" i="3"/>
  <c r="O323" i="3"/>
  <c r="O315" i="3"/>
  <c r="O307" i="3"/>
  <c r="O299" i="3"/>
  <c r="O291" i="3"/>
  <c r="O283" i="3"/>
  <c r="O275" i="3"/>
  <c r="O267" i="3"/>
  <c r="O259" i="3"/>
  <c r="O251" i="3"/>
  <c r="O243" i="3"/>
  <c r="O235" i="3"/>
  <c r="O227" i="3"/>
  <c r="O219" i="3"/>
  <c r="O211" i="3"/>
  <c r="O203" i="3"/>
  <c r="O195" i="3"/>
  <c r="O187" i="3"/>
  <c r="O179" i="3"/>
  <c r="O171" i="3"/>
  <c r="O163" i="3"/>
  <c r="O155" i="3"/>
  <c r="O147" i="3"/>
  <c r="O139" i="3"/>
  <c r="O131" i="3"/>
  <c r="O123" i="3"/>
  <c r="O115" i="3"/>
  <c r="O107" i="3"/>
  <c r="O99" i="3"/>
  <c r="O91" i="3"/>
  <c r="O83" i="3"/>
  <c r="O75" i="3"/>
  <c r="O67" i="3"/>
  <c r="O59" i="3"/>
  <c r="O51" i="3"/>
  <c r="O43" i="3"/>
  <c r="O35" i="3"/>
  <c r="O27" i="3"/>
  <c r="O19" i="3"/>
  <c r="O11" i="3"/>
  <c r="O367" i="3"/>
  <c r="O358" i="3"/>
  <c r="O349" i="3"/>
  <c r="O340" i="3"/>
  <c r="O330" i="3"/>
  <c r="O321" i="3"/>
  <c r="O312" i="3"/>
  <c r="O303" i="3"/>
  <c r="O294" i="3"/>
  <c r="O285" i="3"/>
  <c r="O276" i="3"/>
  <c r="O266" i="3"/>
  <c r="O257" i="3"/>
  <c r="O248" i="3"/>
  <c r="O239" i="3"/>
  <c r="O230" i="3"/>
  <c r="O221" i="3"/>
  <c r="O212" i="3"/>
  <c r="O202" i="3"/>
  <c r="O193" i="3"/>
  <c r="O184" i="3"/>
  <c r="O175" i="3"/>
  <c r="O166" i="3"/>
  <c r="O157" i="3"/>
  <c r="O148" i="3"/>
  <c r="O138" i="3"/>
  <c r="O129" i="3"/>
  <c r="O120" i="3"/>
  <c r="O111" i="3"/>
  <c r="O102" i="3"/>
  <c r="O93" i="3"/>
  <c r="O84" i="3"/>
  <c r="O74" i="3"/>
  <c r="O65" i="3"/>
  <c r="O56" i="3"/>
  <c r="O47" i="3"/>
  <c r="O38" i="3"/>
  <c r="O29" i="3"/>
  <c r="O20" i="3"/>
  <c r="O10" i="3"/>
  <c r="O369" i="3"/>
  <c r="O359" i="3"/>
  <c r="O348" i="3"/>
  <c r="O337" i="3"/>
  <c r="O327" i="3"/>
  <c r="O317" i="3"/>
  <c r="O306" i="3"/>
  <c r="O296" i="3"/>
  <c r="O286" i="3"/>
  <c r="O274" i="3"/>
  <c r="O264" i="3"/>
  <c r="O254" i="3"/>
  <c r="O244" i="3"/>
  <c r="O233" i="3"/>
  <c r="O223" i="3"/>
  <c r="O213" i="3"/>
  <c r="O368" i="3"/>
  <c r="O357" i="3"/>
  <c r="O346" i="3"/>
  <c r="O336" i="3"/>
  <c r="O326" i="3"/>
  <c r="O316" i="3"/>
  <c r="O305" i="3"/>
  <c r="O295" i="3"/>
  <c r="O284" i="3"/>
  <c r="O273" i="3"/>
  <c r="O263" i="3"/>
  <c r="O253" i="3"/>
  <c r="O242" i="3"/>
  <c r="O232" i="3"/>
  <c r="O222" i="3"/>
  <c r="O210" i="3"/>
  <c r="O200" i="3"/>
  <c r="O190" i="3"/>
  <c r="O180" i="3"/>
  <c r="O366" i="3"/>
  <c r="O356" i="3"/>
  <c r="O345" i="3"/>
  <c r="O335" i="3"/>
  <c r="O325" i="3"/>
  <c r="O314" i="3"/>
  <c r="O304" i="3"/>
  <c r="O293" i="3"/>
  <c r="O282" i="3"/>
  <c r="O272" i="3"/>
  <c r="O262" i="3"/>
  <c r="O252" i="3"/>
  <c r="O241" i="3"/>
  <c r="O231" i="3"/>
  <c r="O220" i="3"/>
  <c r="O209" i="3"/>
  <c r="O199" i="3"/>
  <c r="O189" i="3"/>
  <c r="O178" i="3"/>
  <c r="O168" i="3"/>
  <c r="O158" i="3"/>
  <c r="O146" i="3"/>
  <c r="O136" i="3"/>
  <c r="O361" i="3"/>
  <c r="O351" i="3"/>
  <c r="O341" i="3"/>
  <c r="O329" i="3"/>
  <c r="O319" i="3"/>
  <c r="O309" i="3"/>
  <c r="O298" i="3"/>
  <c r="O288" i="3"/>
  <c r="O278" i="3"/>
  <c r="O268" i="3"/>
  <c r="O256" i="3"/>
  <c r="O246" i="3"/>
  <c r="O236" i="3"/>
  <c r="O225" i="3"/>
  <c r="O215" i="3"/>
  <c r="O205" i="3"/>
  <c r="O194" i="3"/>
  <c r="O183" i="3"/>
  <c r="O173" i="3"/>
  <c r="O162" i="3"/>
  <c r="O152" i="3"/>
  <c r="O142" i="3"/>
  <c r="O132" i="3"/>
  <c r="O121" i="3"/>
  <c r="O110" i="3"/>
  <c r="O100" i="3"/>
  <c r="O89" i="3"/>
  <c r="O79" i="3"/>
  <c r="O69" i="3"/>
  <c r="O58" i="3"/>
  <c r="O48" i="3"/>
  <c r="O37" i="3"/>
  <c r="O26" i="3"/>
  <c r="O16" i="3"/>
  <c r="O370" i="3"/>
  <c r="O350" i="3"/>
  <c r="O328" i="3"/>
  <c r="O308" i="3"/>
  <c r="O287" i="3"/>
  <c r="O265" i="3"/>
  <c r="O245" i="3"/>
  <c r="O224" i="3"/>
  <c r="O204" i="3"/>
  <c r="O186" i="3"/>
  <c r="O170" i="3"/>
  <c r="O156" i="3"/>
  <c r="O143" i="3"/>
  <c r="O128" i="3"/>
  <c r="O117" i="3"/>
  <c r="O105" i="3"/>
  <c r="O94" i="3"/>
  <c r="O81" i="3"/>
  <c r="O70" i="3"/>
  <c r="O57" i="3"/>
  <c r="O45" i="3"/>
  <c r="O33" i="3"/>
  <c r="O22" i="3"/>
  <c r="O9" i="3"/>
  <c r="O344" i="3"/>
  <c r="O322" i="3"/>
  <c r="O300" i="3"/>
  <c r="O277" i="3"/>
  <c r="O250" i="3"/>
  <c r="O228" i="3"/>
  <c r="O206" i="3"/>
  <c r="O185" i="3"/>
  <c r="O167" i="3"/>
  <c r="O151" i="3"/>
  <c r="O135" i="3"/>
  <c r="O122" i="3"/>
  <c r="O108" i="3"/>
  <c r="O95" i="3"/>
  <c r="O80" i="3"/>
  <c r="O66" i="3"/>
  <c r="O53" i="3"/>
  <c r="O40" i="3"/>
  <c r="O25" i="3"/>
  <c r="O13" i="3"/>
  <c r="O313" i="3"/>
  <c r="O217" i="3"/>
  <c r="O161" i="3"/>
  <c r="O103" i="3"/>
  <c r="O62" i="3"/>
  <c r="O21" i="3"/>
  <c r="O334" i="3"/>
  <c r="O238" i="3"/>
  <c r="O160" i="3"/>
  <c r="O87" i="3"/>
  <c r="O18" i="3"/>
  <c r="O260" i="3"/>
  <c r="O174" i="3"/>
  <c r="O86" i="3"/>
  <c r="O44" i="3"/>
  <c r="O365" i="3"/>
  <c r="O343" i="3"/>
  <c r="O320" i="3"/>
  <c r="O297" i="3"/>
  <c r="O271" i="3"/>
  <c r="O249" i="3"/>
  <c r="O226" i="3"/>
  <c r="O201" i="3"/>
  <c r="O182" i="3"/>
  <c r="O165" i="3"/>
  <c r="O150" i="3"/>
  <c r="O134" i="3"/>
  <c r="O119" i="3"/>
  <c r="O106" i="3"/>
  <c r="O92" i="3"/>
  <c r="O78" i="3"/>
  <c r="O64" i="3"/>
  <c r="O52" i="3"/>
  <c r="O39" i="3"/>
  <c r="O24" i="3"/>
  <c r="O12" i="3"/>
  <c r="O338" i="3"/>
  <c r="O269" i="3"/>
  <c r="O197" i="3"/>
  <c r="O130" i="3"/>
  <c r="O88" i="3"/>
  <c r="O34" i="3"/>
  <c r="O311" i="3"/>
  <c r="O216" i="3"/>
  <c r="O114" i="3"/>
  <c r="O61" i="3"/>
  <c r="O310" i="3"/>
  <c r="O192" i="3"/>
  <c r="O98" i="3"/>
  <c r="O31" i="3"/>
  <c r="O364" i="3"/>
  <c r="O342" i="3"/>
  <c r="O318" i="3"/>
  <c r="O292" i="3"/>
  <c r="O270" i="3"/>
  <c r="O247" i="3"/>
  <c r="O218" i="3"/>
  <c r="O198" i="3"/>
  <c r="O181" i="3"/>
  <c r="O164" i="3"/>
  <c r="O149" i="3"/>
  <c r="O133" i="3"/>
  <c r="O118" i="3"/>
  <c r="O104" i="3"/>
  <c r="O90" i="3"/>
  <c r="O77" i="3"/>
  <c r="O63" i="3"/>
  <c r="O50" i="3"/>
  <c r="O36" i="3"/>
  <c r="O23" i="3"/>
  <c r="O8" i="3"/>
  <c r="O362" i="3"/>
  <c r="O290" i="3"/>
  <c r="O240" i="3"/>
  <c r="O177" i="3"/>
  <c r="O145" i="3"/>
  <c r="O116" i="3"/>
  <c r="O76" i="3"/>
  <c r="O49" i="3"/>
  <c r="O7" i="3"/>
  <c r="O289" i="3"/>
  <c r="O196" i="3"/>
  <c r="O144" i="3"/>
  <c r="O101" i="3"/>
  <c r="O46" i="3"/>
  <c r="O333" i="3"/>
  <c r="O237" i="3"/>
  <c r="O159" i="3"/>
  <c r="O126" i="3"/>
  <c r="O72" i="3"/>
  <c r="O353" i="3"/>
  <c r="O332" i="3"/>
  <c r="O302" i="3"/>
  <c r="O280" i="3"/>
  <c r="O258" i="3"/>
  <c r="O234" i="3"/>
  <c r="O208" i="3"/>
  <c r="O191" i="3"/>
  <c r="O172" i="3"/>
  <c r="O154" i="3"/>
  <c r="O140" i="3"/>
  <c r="O125" i="3"/>
  <c r="O112" i="3"/>
  <c r="O97" i="3"/>
  <c r="O85" i="3"/>
  <c r="O71" i="3"/>
  <c r="O55" i="3"/>
  <c r="O42" i="3"/>
  <c r="O30" i="3"/>
  <c r="O15" i="3"/>
  <c r="O352" i="3"/>
  <c r="O324" i="3"/>
  <c r="O301" i="3"/>
  <c r="O279" i="3"/>
  <c r="O255" i="3"/>
  <c r="O229" i="3"/>
  <c r="O207" i="3"/>
  <c r="O188" i="3"/>
  <c r="O169" i="3"/>
  <c r="O153" i="3"/>
  <c r="O137" i="3"/>
  <c r="O124" i="3"/>
  <c r="O109" i="3"/>
  <c r="O96" i="3"/>
  <c r="O82" i="3"/>
  <c r="O68" i="3"/>
  <c r="O54" i="3"/>
  <c r="O41" i="3"/>
  <c r="O28" i="3"/>
  <c r="O14" i="3"/>
  <c r="O360" i="3"/>
  <c r="O261" i="3"/>
  <c r="O176" i="3"/>
  <c r="O127" i="3"/>
  <c r="O73" i="3"/>
  <c r="O32" i="3"/>
  <c r="O354" i="3"/>
  <c r="O281" i="3"/>
  <c r="O214" i="3"/>
  <c r="O141" i="3"/>
  <c r="O113" i="3"/>
  <c r="O60" i="3"/>
  <c r="O17" i="3"/>
  <c r="AB8" i="3"/>
  <c r="AE8" i="3"/>
  <c r="AB9" i="3"/>
  <c r="AE9" i="3"/>
  <c r="AB10" i="3"/>
  <c r="AE10" i="3"/>
  <c r="AB11" i="3"/>
  <c r="AE11" i="3"/>
  <c r="AB12" i="3"/>
  <c r="AE12" i="3"/>
  <c r="AB13" i="3"/>
  <c r="AE13" i="3"/>
  <c r="AB14" i="3"/>
  <c r="AE14" i="3"/>
  <c r="AB15" i="3"/>
  <c r="AE15" i="3"/>
  <c r="AB16" i="3"/>
  <c r="AE16" i="3"/>
  <c r="AB17" i="3"/>
  <c r="AE17" i="3"/>
  <c r="AB18" i="3"/>
  <c r="AE18" i="3"/>
  <c r="AB19" i="3"/>
  <c r="AE19" i="3"/>
  <c r="AB20" i="3"/>
  <c r="AE20" i="3"/>
  <c r="AB21" i="3"/>
  <c r="AE21" i="3"/>
  <c r="AB22" i="3"/>
  <c r="AE22" i="3"/>
  <c r="AB23" i="3"/>
  <c r="AE23" i="3"/>
  <c r="AB24" i="3"/>
  <c r="AE24" i="3"/>
  <c r="AB25" i="3"/>
  <c r="AE25" i="3"/>
  <c r="AB26" i="3"/>
  <c r="AE26" i="3"/>
  <c r="AB27" i="3"/>
  <c r="AE27" i="3"/>
  <c r="AB28" i="3"/>
  <c r="AE28" i="3"/>
  <c r="AB29" i="3"/>
  <c r="AE29" i="3"/>
  <c r="AB30" i="3"/>
  <c r="AE30" i="3"/>
  <c r="AB31" i="3"/>
  <c r="AE31" i="3"/>
  <c r="AB32" i="3"/>
  <c r="AE32" i="3"/>
  <c r="AB33" i="3"/>
  <c r="AE33" i="3"/>
  <c r="AB34" i="3"/>
  <c r="AE34" i="3"/>
  <c r="AB35" i="3"/>
  <c r="AE35" i="3"/>
  <c r="AB36" i="3"/>
  <c r="AE36" i="3"/>
  <c r="AB37" i="3"/>
  <c r="AE37" i="3"/>
  <c r="AB38" i="3"/>
  <c r="AE38" i="3"/>
  <c r="AB39" i="3"/>
  <c r="AE39" i="3"/>
  <c r="AB40" i="3"/>
  <c r="AE40" i="3"/>
  <c r="AB41" i="3"/>
  <c r="AE41" i="3"/>
  <c r="AB42" i="3"/>
  <c r="AE42" i="3"/>
  <c r="AB43" i="3"/>
  <c r="AE43" i="3"/>
  <c r="AB44" i="3"/>
  <c r="AE44" i="3"/>
  <c r="AB45" i="3"/>
  <c r="AE45" i="3"/>
  <c r="AB46" i="3"/>
  <c r="AE46" i="3"/>
  <c r="AB47" i="3"/>
  <c r="AE47" i="3"/>
  <c r="AB48" i="3"/>
  <c r="AE48" i="3"/>
  <c r="AB49" i="3"/>
  <c r="AE49" i="3"/>
  <c r="AB50" i="3"/>
  <c r="AE50" i="3"/>
  <c r="AB51" i="3"/>
  <c r="AE51" i="3"/>
  <c r="AB52" i="3"/>
  <c r="AE52" i="3"/>
  <c r="AB53" i="3"/>
  <c r="AE53" i="3"/>
  <c r="AB54" i="3"/>
  <c r="AE54" i="3"/>
  <c r="AB55" i="3"/>
  <c r="AE55" i="3"/>
  <c r="AB56" i="3"/>
  <c r="AE56" i="3"/>
  <c r="AB57" i="3"/>
  <c r="AE57" i="3"/>
  <c r="AB58" i="3"/>
  <c r="AE58" i="3"/>
  <c r="AB59" i="3"/>
  <c r="AE59" i="3"/>
  <c r="AB60" i="3"/>
  <c r="AE60" i="3"/>
  <c r="AB61" i="3"/>
  <c r="AE61" i="3"/>
  <c r="AB62" i="3"/>
  <c r="AE62" i="3"/>
  <c r="AB63" i="3"/>
  <c r="AE63" i="3"/>
  <c r="AB64" i="3"/>
  <c r="AE64" i="3"/>
  <c r="AB65" i="3"/>
  <c r="AE65" i="3"/>
  <c r="AB66" i="3"/>
  <c r="AE66" i="3"/>
  <c r="AB67" i="3"/>
  <c r="AE67" i="3"/>
  <c r="AB68" i="3"/>
  <c r="AE68" i="3"/>
  <c r="AB69" i="3"/>
  <c r="AE69" i="3"/>
  <c r="AB70" i="3"/>
  <c r="AE70" i="3"/>
  <c r="AB71" i="3"/>
  <c r="AE71" i="3"/>
  <c r="AB72" i="3"/>
  <c r="AE72" i="3"/>
  <c r="AB73" i="3"/>
  <c r="AE73" i="3"/>
  <c r="AB74" i="3"/>
  <c r="AE74" i="3"/>
  <c r="AB75" i="3"/>
  <c r="AE75" i="3"/>
  <c r="AB76" i="3"/>
  <c r="AE76" i="3"/>
  <c r="AB77" i="3"/>
  <c r="AE77" i="3"/>
  <c r="AB78" i="3"/>
  <c r="AE78" i="3"/>
  <c r="AB79" i="3"/>
  <c r="AE79" i="3"/>
  <c r="AB80" i="3"/>
  <c r="AE80" i="3"/>
  <c r="AB81" i="3"/>
  <c r="AE81" i="3"/>
  <c r="AB82" i="3"/>
  <c r="AE82" i="3"/>
  <c r="AB83" i="3"/>
  <c r="AE83" i="3"/>
  <c r="AB84" i="3"/>
  <c r="AE84" i="3"/>
  <c r="AB85" i="3"/>
  <c r="AE85" i="3"/>
  <c r="AB86" i="3"/>
  <c r="AE86" i="3"/>
  <c r="AB87" i="3"/>
  <c r="AE87" i="3"/>
  <c r="AB88" i="3"/>
  <c r="AE88" i="3"/>
  <c r="AB89" i="3"/>
  <c r="AE89" i="3"/>
  <c r="AB90" i="3"/>
  <c r="AE90" i="3"/>
  <c r="AB91" i="3"/>
  <c r="AE91" i="3"/>
  <c r="AB92" i="3"/>
  <c r="AE92" i="3"/>
  <c r="AB93" i="3"/>
  <c r="AE93" i="3"/>
  <c r="AB94" i="3"/>
  <c r="AE94" i="3"/>
  <c r="AB95" i="3"/>
  <c r="AE95" i="3"/>
  <c r="AB96" i="3"/>
  <c r="AE96" i="3"/>
  <c r="AB97" i="3"/>
  <c r="AE97" i="3"/>
  <c r="AB98" i="3"/>
  <c r="AE98" i="3"/>
  <c r="AB99" i="3"/>
  <c r="AE99" i="3"/>
  <c r="AB100" i="3"/>
  <c r="AE100" i="3"/>
  <c r="AB101" i="3"/>
  <c r="AE101" i="3"/>
  <c r="AB102" i="3"/>
  <c r="AE102" i="3"/>
  <c r="AB103" i="3"/>
  <c r="AE103" i="3"/>
  <c r="AB104" i="3"/>
  <c r="AE104" i="3"/>
  <c r="AB105" i="3"/>
  <c r="AE105" i="3"/>
  <c r="AB106" i="3"/>
  <c r="AE106" i="3"/>
  <c r="AB107" i="3"/>
  <c r="AE107" i="3"/>
  <c r="AB108" i="3"/>
  <c r="AE108" i="3"/>
  <c r="AB109" i="3"/>
  <c r="AE109" i="3"/>
  <c r="AB110" i="3"/>
  <c r="AE110" i="3"/>
  <c r="AB111" i="3"/>
  <c r="AE111" i="3"/>
  <c r="AB112" i="3"/>
  <c r="AE112" i="3"/>
  <c r="AB113" i="3"/>
  <c r="AE113" i="3"/>
  <c r="AB114" i="3"/>
  <c r="AE114" i="3"/>
  <c r="AB115" i="3"/>
  <c r="AE115" i="3"/>
  <c r="AB116" i="3"/>
  <c r="AE116" i="3"/>
  <c r="AB117" i="3"/>
  <c r="AE117" i="3"/>
  <c r="AB118" i="3"/>
  <c r="AE118" i="3"/>
  <c r="AB119" i="3"/>
  <c r="AE119" i="3"/>
  <c r="AB120" i="3"/>
  <c r="AE120" i="3"/>
  <c r="AB121" i="3"/>
  <c r="AE121" i="3"/>
  <c r="AB122" i="3"/>
  <c r="AE122" i="3"/>
  <c r="AB123" i="3"/>
  <c r="AE123" i="3"/>
  <c r="AB124" i="3"/>
  <c r="AE124" i="3"/>
  <c r="AB125" i="3"/>
  <c r="AE125" i="3"/>
  <c r="AB126" i="3"/>
  <c r="AE126" i="3"/>
  <c r="AB127" i="3"/>
  <c r="AE127" i="3"/>
  <c r="AB128" i="3"/>
  <c r="AE128" i="3"/>
  <c r="AB129" i="3"/>
  <c r="AE129" i="3"/>
  <c r="AB130" i="3"/>
  <c r="AE130" i="3"/>
  <c r="AB131" i="3"/>
  <c r="AE131" i="3"/>
  <c r="AB132" i="3"/>
  <c r="AE132" i="3"/>
  <c r="AB133" i="3"/>
  <c r="AE133" i="3"/>
  <c r="AB134" i="3"/>
  <c r="AE134" i="3"/>
  <c r="AB135" i="3"/>
  <c r="AE135" i="3"/>
  <c r="AB136" i="3"/>
  <c r="AE136" i="3"/>
  <c r="AB137" i="3"/>
  <c r="AE137" i="3"/>
  <c r="AB138" i="3"/>
  <c r="AE138" i="3"/>
  <c r="AB139" i="3"/>
  <c r="AE139" i="3"/>
  <c r="AB140" i="3"/>
  <c r="AE140" i="3"/>
  <c r="AB141" i="3"/>
  <c r="AE141" i="3"/>
  <c r="AB142" i="3"/>
  <c r="AE142" i="3"/>
  <c r="AB143" i="3"/>
  <c r="AE143" i="3"/>
  <c r="AB144" i="3"/>
  <c r="AE144" i="3"/>
  <c r="AB145" i="3"/>
  <c r="AE145" i="3"/>
  <c r="AB146" i="3"/>
  <c r="AE146" i="3"/>
  <c r="AB147" i="3"/>
  <c r="AE147" i="3"/>
  <c r="AB148" i="3"/>
  <c r="AE148" i="3"/>
  <c r="AB149" i="3"/>
  <c r="AE149" i="3"/>
  <c r="AB150" i="3"/>
  <c r="AE150" i="3"/>
  <c r="AB151" i="3"/>
  <c r="AE151" i="3"/>
  <c r="AB152" i="3"/>
  <c r="AE152" i="3"/>
  <c r="AB153" i="3"/>
  <c r="AE153" i="3"/>
  <c r="AB154" i="3"/>
  <c r="AE154" i="3"/>
  <c r="AB155" i="3"/>
  <c r="AE155" i="3"/>
  <c r="AB156" i="3"/>
  <c r="AE156" i="3"/>
  <c r="AB157" i="3"/>
  <c r="AE157" i="3"/>
  <c r="AB158" i="3"/>
  <c r="AE158" i="3"/>
  <c r="AB159" i="3"/>
  <c r="AE159" i="3"/>
  <c r="AB160" i="3"/>
  <c r="AE160" i="3"/>
  <c r="AB161" i="3"/>
  <c r="AE161" i="3"/>
  <c r="AB162" i="3"/>
  <c r="AE162" i="3"/>
  <c r="AB163" i="3"/>
  <c r="AE163" i="3"/>
  <c r="AB164" i="3"/>
  <c r="AE164" i="3"/>
  <c r="AB165" i="3"/>
  <c r="AE165" i="3"/>
  <c r="AB166" i="3"/>
  <c r="AE166" i="3"/>
  <c r="AB167" i="3"/>
  <c r="AE167" i="3"/>
  <c r="AB168" i="3"/>
  <c r="AE168" i="3"/>
  <c r="AB169" i="3"/>
  <c r="AE169" i="3"/>
  <c r="AB170" i="3"/>
  <c r="AE170" i="3"/>
  <c r="AB171" i="3"/>
  <c r="AE171" i="3"/>
  <c r="AB172" i="3"/>
  <c r="AE172" i="3"/>
  <c r="AB173" i="3"/>
  <c r="AE173" i="3"/>
  <c r="AB174" i="3"/>
  <c r="AE174" i="3"/>
  <c r="AB175" i="3"/>
  <c r="AE175" i="3"/>
  <c r="AB176" i="3"/>
  <c r="AE176" i="3"/>
  <c r="AB177" i="3"/>
  <c r="AE177" i="3"/>
  <c r="AB178" i="3"/>
  <c r="AE178" i="3"/>
  <c r="AB179" i="3"/>
  <c r="AE179" i="3"/>
  <c r="AB180" i="3"/>
  <c r="AE180" i="3"/>
  <c r="AB181" i="3"/>
  <c r="AE181" i="3"/>
  <c r="AB182" i="3"/>
  <c r="AE182" i="3"/>
  <c r="AB183" i="3"/>
  <c r="AE183" i="3"/>
  <c r="AB184" i="3"/>
  <c r="AE184" i="3"/>
  <c r="AB185" i="3"/>
  <c r="AE185" i="3"/>
  <c r="AB186" i="3"/>
  <c r="AE186" i="3"/>
  <c r="AB187" i="3"/>
  <c r="AE187" i="3"/>
  <c r="AB188" i="3"/>
  <c r="AE188" i="3"/>
  <c r="AB189" i="3"/>
  <c r="AE189" i="3"/>
  <c r="AB190" i="3"/>
  <c r="AE190" i="3"/>
  <c r="AB191" i="3"/>
  <c r="AE191" i="3"/>
  <c r="AB192" i="3"/>
  <c r="AE192" i="3"/>
  <c r="AB193" i="3"/>
  <c r="AE193" i="3"/>
  <c r="AB194" i="3"/>
  <c r="AE194" i="3"/>
  <c r="AB195" i="3"/>
  <c r="AE195" i="3"/>
  <c r="AB196" i="3"/>
  <c r="AE196" i="3"/>
  <c r="AB197" i="3"/>
  <c r="AE197" i="3"/>
  <c r="AB198" i="3"/>
  <c r="AE198" i="3"/>
  <c r="AB199" i="3"/>
  <c r="AE199" i="3"/>
  <c r="AB200" i="3"/>
  <c r="AE200" i="3"/>
  <c r="AB201" i="3"/>
  <c r="AE201" i="3"/>
  <c r="AB202" i="3"/>
  <c r="AE202" i="3"/>
  <c r="AB203" i="3"/>
  <c r="AE203" i="3"/>
  <c r="AB204" i="3"/>
  <c r="AE204" i="3"/>
  <c r="AB205" i="3"/>
  <c r="AE205" i="3"/>
  <c r="AB206" i="3"/>
  <c r="AE206" i="3"/>
  <c r="AB207" i="3"/>
  <c r="AE207" i="3"/>
  <c r="AB208" i="3"/>
  <c r="AE208" i="3"/>
  <c r="AB209" i="3"/>
  <c r="AE209" i="3"/>
  <c r="AB210" i="3"/>
  <c r="AE210" i="3"/>
  <c r="AB211" i="3"/>
  <c r="AE211" i="3"/>
  <c r="AB212" i="3"/>
  <c r="AE212" i="3"/>
  <c r="AB213" i="3"/>
  <c r="AE213" i="3"/>
  <c r="AB214" i="3"/>
  <c r="AE214" i="3"/>
  <c r="AB215" i="3"/>
  <c r="AE215" i="3"/>
  <c r="AB216" i="3"/>
  <c r="AE216" i="3"/>
  <c r="AB217" i="3"/>
  <c r="AE217" i="3"/>
  <c r="AB218" i="3"/>
  <c r="AE218" i="3"/>
  <c r="AB219" i="3"/>
  <c r="AE219" i="3"/>
  <c r="AB220" i="3"/>
  <c r="AE220" i="3"/>
  <c r="AB221" i="3"/>
  <c r="AE221" i="3"/>
  <c r="AB222" i="3"/>
  <c r="AE222" i="3"/>
  <c r="AB223" i="3"/>
  <c r="AE223" i="3"/>
  <c r="AB224" i="3"/>
  <c r="AE224" i="3"/>
  <c r="AB225" i="3"/>
  <c r="AE225" i="3"/>
  <c r="AB226" i="3"/>
  <c r="AE226" i="3"/>
  <c r="AB227" i="3"/>
  <c r="AE227" i="3"/>
  <c r="AB228" i="3"/>
  <c r="AE228" i="3"/>
  <c r="AB229" i="3"/>
  <c r="AE229" i="3"/>
  <c r="AB230" i="3"/>
  <c r="AE230" i="3"/>
  <c r="AB231" i="3"/>
  <c r="AE231" i="3"/>
  <c r="AB232" i="3"/>
  <c r="AE232" i="3"/>
  <c r="AB233" i="3"/>
  <c r="AE233" i="3"/>
  <c r="AB234" i="3"/>
  <c r="AE234" i="3"/>
  <c r="AB235" i="3"/>
  <c r="AE235" i="3"/>
  <c r="AB236" i="3"/>
  <c r="AE236" i="3"/>
  <c r="AB237" i="3"/>
  <c r="AE237" i="3"/>
  <c r="AB238" i="3"/>
  <c r="AE238" i="3"/>
  <c r="AB239" i="3"/>
  <c r="AE239" i="3"/>
  <c r="AB240" i="3"/>
  <c r="AE240" i="3"/>
  <c r="AB241" i="3"/>
  <c r="AE241" i="3"/>
  <c r="AB242" i="3"/>
  <c r="AE242" i="3"/>
  <c r="AB243" i="3"/>
  <c r="AE243" i="3"/>
  <c r="AB244" i="3"/>
  <c r="AE244" i="3"/>
  <c r="AB245" i="3"/>
  <c r="AE245" i="3"/>
  <c r="AB246" i="3"/>
  <c r="AE246" i="3"/>
  <c r="AB247" i="3"/>
  <c r="AE247" i="3"/>
  <c r="AB248" i="3"/>
  <c r="AE248" i="3"/>
  <c r="AB249" i="3"/>
  <c r="AE249" i="3"/>
  <c r="AB250" i="3"/>
  <c r="AE250" i="3"/>
  <c r="AB251" i="3"/>
  <c r="AE251" i="3"/>
  <c r="AB252" i="3"/>
  <c r="AE252" i="3"/>
  <c r="AB253" i="3"/>
  <c r="AE253" i="3"/>
  <c r="AB254" i="3"/>
  <c r="AE254" i="3"/>
  <c r="AB255" i="3"/>
  <c r="AE255" i="3"/>
  <c r="AB256" i="3"/>
  <c r="AE256" i="3"/>
  <c r="AB257" i="3"/>
  <c r="AE257" i="3"/>
  <c r="AB258" i="3"/>
  <c r="AE258" i="3"/>
  <c r="AB259" i="3"/>
  <c r="AE259" i="3"/>
  <c r="AB260" i="3"/>
  <c r="AE260" i="3"/>
  <c r="AB261" i="3"/>
  <c r="AE261" i="3"/>
  <c r="AB262" i="3"/>
  <c r="AE262" i="3"/>
  <c r="AB263" i="3"/>
  <c r="AE263" i="3"/>
  <c r="AB264" i="3"/>
  <c r="AE264" i="3"/>
  <c r="AB265" i="3"/>
  <c r="AE265" i="3"/>
  <c r="AB266" i="3"/>
  <c r="AE266" i="3"/>
  <c r="AB267" i="3"/>
  <c r="AE267" i="3"/>
  <c r="AB268" i="3"/>
  <c r="AE268" i="3"/>
  <c r="AB269" i="3"/>
  <c r="AE269" i="3"/>
  <c r="AB270" i="3"/>
  <c r="AE270" i="3"/>
  <c r="AB271" i="3"/>
  <c r="AE271" i="3"/>
  <c r="AB272" i="3"/>
  <c r="AE272" i="3"/>
  <c r="AB273" i="3"/>
  <c r="AE273" i="3"/>
  <c r="AB274" i="3"/>
  <c r="AE274" i="3"/>
  <c r="AB275" i="3"/>
  <c r="AE275" i="3"/>
  <c r="AB276" i="3"/>
  <c r="AE276" i="3"/>
  <c r="AB277" i="3"/>
  <c r="AE277" i="3"/>
  <c r="AB278" i="3"/>
  <c r="AE278" i="3"/>
  <c r="AB279" i="3"/>
  <c r="AE279" i="3"/>
  <c r="AB280" i="3"/>
  <c r="AE280" i="3"/>
  <c r="AB281" i="3"/>
  <c r="AE281" i="3"/>
  <c r="AB282" i="3"/>
  <c r="AE282" i="3"/>
  <c r="AB283" i="3"/>
  <c r="AE283" i="3"/>
  <c r="AB284" i="3"/>
  <c r="AE284" i="3"/>
  <c r="AB285" i="3"/>
  <c r="AE285" i="3"/>
  <c r="AB286" i="3"/>
  <c r="AE286" i="3"/>
  <c r="AB287" i="3"/>
  <c r="AE287" i="3"/>
  <c r="AB288" i="3"/>
  <c r="AE288" i="3"/>
  <c r="AB289" i="3"/>
  <c r="AE289" i="3"/>
  <c r="AB290" i="3"/>
  <c r="AE290" i="3"/>
  <c r="AB291" i="3"/>
  <c r="AE291" i="3"/>
  <c r="AB292" i="3"/>
  <c r="AE292" i="3"/>
  <c r="AB293" i="3"/>
  <c r="AE293" i="3"/>
  <c r="AB294" i="3"/>
  <c r="AE294" i="3"/>
  <c r="AB295" i="3"/>
  <c r="AE295" i="3"/>
  <c r="AB296" i="3"/>
  <c r="AE296" i="3"/>
  <c r="AB297" i="3"/>
  <c r="AE297" i="3"/>
  <c r="AB298" i="3"/>
  <c r="AE298" i="3"/>
  <c r="AB299" i="3"/>
  <c r="AE299" i="3"/>
  <c r="AB300" i="3"/>
  <c r="AE300" i="3"/>
  <c r="AB301" i="3"/>
  <c r="AE301" i="3"/>
  <c r="AB302" i="3"/>
  <c r="AE302" i="3"/>
  <c r="AB303" i="3"/>
  <c r="AE303" i="3"/>
  <c r="AB304" i="3"/>
  <c r="AE304" i="3"/>
  <c r="AB305" i="3"/>
  <c r="AE305" i="3"/>
  <c r="AB306" i="3"/>
  <c r="AE306" i="3"/>
  <c r="AB307" i="3"/>
  <c r="AE307" i="3"/>
  <c r="AB308" i="3"/>
  <c r="AE308" i="3"/>
  <c r="AB309" i="3"/>
  <c r="AE309" i="3"/>
  <c r="AB310" i="3"/>
  <c r="AE310" i="3"/>
  <c r="AB311" i="3"/>
  <c r="AE311" i="3"/>
  <c r="AB312" i="3"/>
  <c r="AE312" i="3"/>
  <c r="AB313" i="3"/>
  <c r="AE313" i="3"/>
  <c r="AB314" i="3"/>
  <c r="AE314" i="3"/>
  <c r="AB315" i="3"/>
  <c r="AE315" i="3"/>
  <c r="AB316" i="3"/>
  <c r="AE316" i="3"/>
  <c r="AB317" i="3"/>
  <c r="AE317" i="3"/>
  <c r="AB318" i="3"/>
  <c r="AE318" i="3"/>
  <c r="AB319" i="3"/>
  <c r="AE319" i="3"/>
  <c r="AB320" i="3"/>
  <c r="AE320" i="3"/>
  <c r="AB321" i="3"/>
  <c r="AE321" i="3"/>
  <c r="AB322" i="3"/>
  <c r="AE322" i="3"/>
  <c r="AB323" i="3"/>
  <c r="AE323" i="3"/>
  <c r="AB324" i="3"/>
  <c r="AE324" i="3"/>
  <c r="AB325" i="3"/>
  <c r="AE325" i="3"/>
  <c r="AB326" i="3"/>
  <c r="AE326" i="3"/>
  <c r="AB327" i="3"/>
  <c r="AE327" i="3"/>
  <c r="AB328" i="3"/>
  <c r="AE328" i="3"/>
  <c r="AB329" i="3"/>
  <c r="AE329" i="3"/>
  <c r="AB330" i="3"/>
  <c r="AE330" i="3"/>
  <c r="AB331" i="3"/>
  <c r="AE331" i="3"/>
  <c r="AB332" i="3"/>
  <c r="AE332" i="3"/>
  <c r="AB333" i="3"/>
  <c r="AE333" i="3"/>
  <c r="AB334" i="3"/>
  <c r="AE334" i="3"/>
  <c r="AB335" i="3"/>
  <c r="AE335" i="3"/>
  <c r="AB336" i="3"/>
  <c r="AE336" i="3"/>
  <c r="AB337" i="3"/>
  <c r="AE337" i="3"/>
  <c r="AB338" i="3"/>
  <c r="AE338" i="3"/>
  <c r="AB339" i="3"/>
  <c r="AE339" i="3"/>
  <c r="AB340" i="3"/>
  <c r="AE340" i="3"/>
  <c r="AB341" i="3"/>
  <c r="AE341" i="3"/>
  <c r="AB342" i="3"/>
  <c r="AE342" i="3"/>
  <c r="AB343" i="3"/>
  <c r="AE343" i="3"/>
  <c r="AB344" i="3"/>
  <c r="AE344" i="3"/>
  <c r="AB345" i="3"/>
  <c r="AE345" i="3"/>
  <c r="AB346" i="3"/>
  <c r="AE346" i="3"/>
  <c r="AB347" i="3"/>
  <c r="AE347" i="3"/>
  <c r="AB348" i="3"/>
  <c r="AE348" i="3"/>
  <c r="AB349" i="3"/>
  <c r="AE349" i="3"/>
  <c r="AB350" i="3"/>
  <c r="AE350" i="3"/>
  <c r="AB351" i="3"/>
  <c r="AE351" i="3"/>
  <c r="AB352" i="3"/>
  <c r="AE352" i="3"/>
  <c r="AB353" i="3"/>
  <c r="AE353" i="3"/>
  <c r="AB354" i="3"/>
  <c r="AE354" i="3"/>
  <c r="AB355" i="3"/>
  <c r="AE355" i="3"/>
  <c r="AB356" i="3"/>
  <c r="AE356" i="3"/>
  <c r="AB357" i="3"/>
  <c r="AE357" i="3"/>
  <c r="AB358" i="3"/>
  <c r="AE358" i="3"/>
  <c r="AB359" i="3"/>
  <c r="AE359" i="3"/>
  <c r="AB360" i="3"/>
  <c r="AE360" i="3"/>
  <c r="AB361" i="3"/>
  <c r="AE361" i="3"/>
  <c r="AB362" i="3"/>
  <c r="AE362" i="3"/>
  <c r="AB363" i="3"/>
  <c r="AE363" i="3"/>
  <c r="AB364" i="3"/>
  <c r="AE364" i="3"/>
  <c r="AB365" i="3"/>
  <c r="AE365" i="3"/>
  <c r="AB366" i="3"/>
  <c r="AE366" i="3"/>
  <c r="AB367" i="3"/>
  <c r="AE367" i="3"/>
  <c r="AB368" i="3"/>
  <c r="AE368" i="3"/>
  <c r="AB369" i="3"/>
  <c r="AE369" i="3"/>
  <c r="AB370" i="3"/>
  <c r="AE370" i="3"/>
  <c r="AB371" i="3"/>
  <c r="AE371" i="3"/>
  <c r="AB7" i="3"/>
  <c r="AE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X126" i="3"/>
  <c r="X127" i="3"/>
  <c r="X128" i="3"/>
  <c r="X129" i="3"/>
  <c r="X130" i="3"/>
  <c r="X131" i="3"/>
  <c r="X132" i="3"/>
  <c r="X133" i="3"/>
  <c r="X134" i="3"/>
  <c r="X135" i="3"/>
  <c r="X136" i="3"/>
  <c r="X137" i="3"/>
  <c r="X138" i="3"/>
  <c r="X139" i="3"/>
  <c r="X140" i="3"/>
  <c r="X141" i="3"/>
  <c r="X142" i="3"/>
  <c r="X143" i="3"/>
  <c r="X144" i="3"/>
  <c r="X145" i="3"/>
  <c r="X146" i="3"/>
  <c r="X147" i="3"/>
  <c r="X148" i="3"/>
  <c r="X149" i="3"/>
  <c r="X150" i="3"/>
  <c r="X151" i="3"/>
  <c r="X152" i="3"/>
  <c r="X153" i="3"/>
  <c r="X154" i="3"/>
  <c r="X155" i="3"/>
  <c r="X156" i="3"/>
  <c r="X157" i="3"/>
  <c r="X158" i="3"/>
  <c r="X159" i="3"/>
  <c r="X160" i="3"/>
  <c r="X161" i="3"/>
  <c r="X162" i="3"/>
  <c r="X163" i="3"/>
  <c r="X164" i="3"/>
  <c r="X165" i="3"/>
  <c r="X166" i="3"/>
  <c r="X167" i="3"/>
  <c r="X168" i="3"/>
  <c r="X169" i="3"/>
  <c r="X170" i="3"/>
  <c r="X171" i="3"/>
  <c r="X172" i="3"/>
  <c r="X173" i="3"/>
  <c r="X174" i="3"/>
  <c r="X175" i="3"/>
  <c r="X176" i="3"/>
  <c r="X177" i="3"/>
  <c r="X178" i="3"/>
  <c r="X179" i="3"/>
  <c r="X180" i="3"/>
  <c r="X181" i="3"/>
  <c r="X182" i="3"/>
  <c r="X183" i="3"/>
  <c r="X184" i="3"/>
  <c r="X185" i="3"/>
  <c r="X186" i="3"/>
  <c r="X187" i="3"/>
  <c r="X188" i="3"/>
  <c r="X189" i="3"/>
  <c r="X190" i="3"/>
  <c r="X191" i="3"/>
  <c r="X192" i="3"/>
  <c r="X193" i="3"/>
  <c r="X194" i="3"/>
  <c r="X195" i="3"/>
  <c r="X196" i="3"/>
  <c r="X197" i="3"/>
  <c r="X198" i="3"/>
  <c r="X199" i="3"/>
  <c r="X200" i="3"/>
  <c r="X201" i="3"/>
  <c r="X202" i="3"/>
  <c r="X203" i="3"/>
  <c r="X204" i="3"/>
  <c r="X205" i="3"/>
  <c r="X206" i="3"/>
  <c r="X207" i="3"/>
  <c r="X208" i="3"/>
  <c r="X209" i="3"/>
  <c r="X210" i="3"/>
  <c r="X211" i="3"/>
  <c r="X212" i="3"/>
  <c r="X213" i="3"/>
  <c r="X214" i="3"/>
  <c r="X215" i="3"/>
  <c r="X216" i="3"/>
  <c r="X217" i="3"/>
  <c r="X218" i="3"/>
  <c r="X219" i="3"/>
  <c r="X220" i="3"/>
  <c r="X221" i="3"/>
  <c r="X222" i="3"/>
  <c r="X223" i="3"/>
  <c r="X224" i="3"/>
  <c r="X225" i="3"/>
  <c r="X226" i="3"/>
  <c r="X227" i="3"/>
  <c r="X228" i="3"/>
  <c r="X229" i="3"/>
  <c r="X230" i="3"/>
  <c r="X231" i="3"/>
  <c r="X232" i="3"/>
  <c r="X233" i="3"/>
  <c r="X234" i="3"/>
  <c r="X235" i="3"/>
  <c r="X236" i="3"/>
  <c r="X237" i="3"/>
  <c r="X238" i="3"/>
  <c r="X239" i="3"/>
  <c r="X240" i="3"/>
  <c r="X241" i="3"/>
  <c r="X242" i="3"/>
  <c r="X243" i="3"/>
  <c r="X244" i="3"/>
  <c r="X245" i="3"/>
  <c r="X246" i="3"/>
  <c r="X247" i="3"/>
  <c r="X248" i="3"/>
  <c r="X249" i="3"/>
  <c r="X250" i="3"/>
  <c r="X251" i="3"/>
  <c r="X252" i="3"/>
  <c r="X253" i="3"/>
  <c r="X254" i="3"/>
  <c r="X255" i="3"/>
  <c r="X256" i="3"/>
  <c r="X257" i="3"/>
  <c r="X258" i="3"/>
  <c r="X259" i="3"/>
  <c r="X260" i="3"/>
  <c r="X261" i="3"/>
  <c r="X262" i="3"/>
  <c r="X263" i="3"/>
  <c r="X264" i="3"/>
  <c r="X265" i="3"/>
  <c r="X266" i="3"/>
  <c r="X267" i="3"/>
  <c r="X268" i="3"/>
  <c r="X269" i="3"/>
  <c r="X270" i="3"/>
  <c r="X271" i="3"/>
  <c r="X272" i="3"/>
  <c r="X273" i="3"/>
  <c r="X274" i="3"/>
  <c r="X275" i="3"/>
  <c r="X276" i="3"/>
  <c r="X277" i="3"/>
  <c r="X278" i="3"/>
  <c r="X279" i="3"/>
  <c r="X280" i="3"/>
  <c r="X281" i="3"/>
  <c r="X282" i="3"/>
  <c r="X283" i="3"/>
  <c r="X284" i="3"/>
  <c r="X285" i="3"/>
  <c r="X286" i="3"/>
  <c r="X287" i="3"/>
  <c r="X288" i="3"/>
  <c r="X289" i="3"/>
  <c r="X290" i="3"/>
  <c r="X291" i="3"/>
  <c r="X292" i="3"/>
  <c r="X293" i="3"/>
  <c r="X294" i="3"/>
  <c r="X295" i="3"/>
  <c r="X296" i="3"/>
  <c r="X297" i="3"/>
  <c r="X298" i="3"/>
  <c r="X299" i="3"/>
  <c r="X300" i="3"/>
  <c r="X301" i="3"/>
  <c r="X302" i="3"/>
  <c r="X303" i="3"/>
  <c r="X304" i="3"/>
  <c r="X305" i="3"/>
  <c r="X306" i="3"/>
  <c r="X307" i="3"/>
  <c r="X308" i="3"/>
  <c r="X309" i="3"/>
  <c r="X310" i="3"/>
  <c r="X311" i="3"/>
  <c r="X312" i="3"/>
  <c r="X313" i="3"/>
  <c r="X314" i="3"/>
  <c r="X315" i="3"/>
  <c r="X316" i="3"/>
  <c r="X317" i="3"/>
  <c r="X318" i="3"/>
  <c r="X319" i="3"/>
  <c r="X320" i="3"/>
  <c r="X321" i="3"/>
  <c r="X322" i="3"/>
  <c r="X323" i="3"/>
  <c r="X324" i="3"/>
  <c r="X325" i="3"/>
  <c r="X326" i="3"/>
  <c r="X327" i="3"/>
  <c r="X328" i="3"/>
  <c r="X329" i="3"/>
  <c r="X330" i="3"/>
  <c r="X331" i="3"/>
  <c r="X332" i="3"/>
  <c r="X333" i="3"/>
  <c r="X334" i="3"/>
  <c r="X335" i="3"/>
  <c r="X336" i="3"/>
  <c r="X337" i="3"/>
  <c r="X338" i="3"/>
  <c r="X339" i="3"/>
  <c r="X340" i="3"/>
  <c r="X341" i="3"/>
  <c r="X342" i="3"/>
  <c r="X343" i="3"/>
  <c r="X344" i="3"/>
  <c r="X345" i="3"/>
  <c r="X346" i="3"/>
  <c r="X347" i="3"/>
  <c r="X348" i="3"/>
  <c r="X349" i="3"/>
  <c r="X350" i="3"/>
  <c r="X351" i="3"/>
  <c r="X352" i="3"/>
  <c r="X353" i="3"/>
  <c r="X354" i="3"/>
  <c r="X355" i="3"/>
  <c r="X356" i="3"/>
  <c r="X357" i="3"/>
  <c r="X358" i="3"/>
  <c r="X359" i="3"/>
  <c r="X360" i="3"/>
  <c r="X361" i="3"/>
  <c r="X362" i="3"/>
  <c r="X363" i="3"/>
  <c r="X364" i="3"/>
  <c r="X365" i="3"/>
  <c r="X366" i="3"/>
  <c r="X367" i="3"/>
  <c r="X368" i="3"/>
  <c r="X369" i="3"/>
  <c r="X370" i="3"/>
  <c r="X371" i="3"/>
  <c r="U7" i="3"/>
  <c r="W8" i="3"/>
  <c r="W9" i="3"/>
  <c r="U9" i="3" s="1"/>
  <c r="W10" i="3"/>
  <c r="U10" i="3" s="1"/>
  <c r="D10" i="3" s="1"/>
  <c r="W11" i="3"/>
  <c r="W12" i="3"/>
  <c r="W13" i="3"/>
  <c r="W14" i="3"/>
  <c r="W15" i="3"/>
  <c r="W16" i="3"/>
  <c r="W17" i="3"/>
  <c r="U17" i="3" s="1"/>
  <c r="W18" i="3"/>
  <c r="U18" i="3" s="1"/>
  <c r="D18" i="3" s="1"/>
  <c r="W19" i="3"/>
  <c r="W20" i="3"/>
  <c r="W21" i="3"/>
  <c r="W22" i="3"/>
  <c r="W23" i="3"/>
  <c r="W24" i="3"/>
  <c r="W25" i="3"/>
  <c r="U25" i="3" s="1"/>
  <c r="W26" i="3"/>
  <c r="U26" i="3" s="1"/>
  <c r="D26" i="3" s="1"/>
  <c r="W27" i="3"/>
  <c r="W28" i="3"/>
  <c r="W29" i="3"/>
  <c r="W30" i="3"/>
  <c r="W31" i="3"/>
  <c r="W32" i="3"/>
  <c r="W33" i="3"/>
  <c r="U33" i="3" s="1"/>
  <c r="W34" i="3"/>
  <c r="U34" i="3" s="1"/>
  <c r="D34" i="3" s="1"/>
  <c r="W35" i="3"/>
  <c r="W36" i="3"/>
  <c r="W37" i="3"/>
  <c r="W38" i="3"/>
  <c r="W39" i="3"/>
  <c r="W40" i="3"/>
  <c r="W41" i="3"/>
  <c r="U41" i="3" s="1"/>
  <c r="W42" i="3"/>
  <c r="U42" i="3" s="1"/>
  <c r="D42" i="3" s="1"/>
  <c r="W43" i="3"/>
  <c r="W44" i="3"/>
  <c r="W45" i="3"/>
  <c r="W46" i="3"/>
  <c r="W47" i="3"/>
  <c r="W48" i="3"/>
  <c r="W49" i="3"/>
  <c r="U49" i="3" s="1"/>
  <c r="W50" i="3"/>
  <c r="U50" i="3" s="1"/>
  <c r="D50" i="3" s="1"/>
  <c r="W51" i="3"/>
  <c r="W52" i="3"/>
  <c r="W53" i="3"/>
  <c r="W54" i="3"/>
  <c r="W55" i="3"/>
  <c r="W56" i="3"/>
  <c r="W57" i="3"/>
  <c r="U57" i="3" s="1"/>
  <c r="W58" i="3"/>
  <c r="U58" i="3" s="1"/>
  <c r="D58" i="3" s="1"/>
  <c r="W59" i="3"/>
  <c r="W60" i="3"/>
  <c r="W61" i="3"/>
  <c r="W62" i="3"/>
  <c r="W63" i="3"/>
  <c r="W64" i="3"/>
  <c r="W65" i="3"/>
  <c r="U65" i="3" s="1"/>
  <c r="W66" i="3"/>
  <c r="U66" i="3" s="1"/>
  <c r="D66" i="3" s="1"/>
  <c r="W67" i="3"/>
  <c r="W68" i="3"/>
  <c r="W69" i="3"/>
  <c r="W70" i="3"/>
  <c r="W71" i="3"/>
  <c r="W72" i="3"/>
  <c r="W73" i="3"/>
  <c r="U73" i="3" s="1"/>
  <c r="W74" i="3"/>
  <c r="U74" i="3" s="1"/>
  <c r="D74" i="3" s="1"/>
  <c r="W75" i="3"/>
  <c r="W76" i="3"/>
  <c r="W77" i="3"/>
  <c r="W78" i="3"/>
  <c r="W79" i="3"/>
  <c r="W80" i="3"/>
  <c r="W81" i="3"/>
  <c r="U81" i="3" s="1"/>
  <c r="W82" i="3"/>
  <c r="U82" i="3" s="1"/>
  <c r="D82" i="3" s="1"/>
  <c r="W83" i="3"/>
  <c r="W84" i="3"/>
  <c r="W85" i="3"/>
  <c r="W86" i="3"/>
  <c r="W87" i="3"/>
  <c r="W88" i="3"/>
  <c r="W89" i="3"/>
  <c r="U89" i="3" s="1"/>
  <c r="W90" i="3"/>
  <c r="U90" i="3" s="1"/>
  <c r="D90" i="3" s="1"/>
  <c r="W91" i="3"/>
  <c r="W92" i="3"/>
  <c r="W93" i="3"/>
  <c r="W94" i="3"/>
  <c r="W95" i="3"/>
  <c r="W96" i="3"/>
  <c r="W97" i="3"/>
  <c r="U97" i="3" s="1"/>
  <c r="W98" i="3"/>
  <c r="U98" i="3" s="1"/>
  <c r="D98" i="3" s="1"/>
  <c r="W99" i="3"/>
  <c r="W100" i="3"/>
  <c r="W101" i="3"/>
  <c r="W102" i="3"/>
  <c r="W103" i="3"/>
  <c r="W104" i="3"/>
  <c r="W105" i="3"/>
  <c r="U105" i="3" s="1"/>
  <c r="W106" i="3"/>
  <c r="U106" i="3" s="1"/>
  <c r="D106" i="3" s="1"/>
  <c r="W107" i="3"/>
  <c r="W108" i="3"/>
  <c r="W109" i="3"/>
  <c r="W110" i="3"/>
  <c r="W111" i="3"/>
  <c r="W112" i="3"/>
  <c r="W113" i="3"/>
  <c r="U113" i="3" s="1"/>
  <c r="W114" i="3"/>
  <c r="U114" i="3" s="1"/>
  <c r="D114" i="3" s="1"/>
  <c r="W115" i="3"/>
  <c r="W116" i="3"/>
  <c r="W117" i="3"/>
  <c r="W118" i="3"/>
  <c r="W119" i="3"/>
  <c r="W120" i="3"/>
  <c r="W121" i="3"/>
  <c r="U121" i="3" s="1"/>
  <c r="W122" i="3"/>
  <c r="U122" i="3" s="1"/>
  <c r="D122" i="3" s="1"/>
  <c r="W123" i="3"/>
  <c r="W124" i="3"/>
  <c r="W125" i="3"/>
  <c r="W126" i="3"/>
  <c r="W127" i="3"/>
  <c r="W128" i="3"/>
  <c r="W129" i="3"/>
  <c r="U129" i="3" s="1"/>
  <c r="W130" i="3"/>
  <c r="U130" i="3" s="1"/>
  <c r="D130" i="3" s="1"/>
  <c r="W131" i="3"/>
  <c r="W132" i="3"/>
  <c r="W133" i="3"/>
  <c r="W134" i="3"/>
  <c r="W135" i="3"/>
  <c r="W136" i="3"/>
  <c r="W137" i="3"/>
  <c r="U137" i="3" s="1"/>
  <c r="W138" i="3"/>
  <c r="U138" i="3" s="1"/>
  <c r="D138" i="3" s="1"/>
  <c r="W139" i="3"/>
  <c r="W140" i="3"/>
  <c r="W141" i="3"/>
  <c r="W142" i="3"/>
  <c r="W143" i="3"/>
  <c r="W144" i="3"/>
  <c r="W145" i="3"/>
  <c r="U145" i="3" s="1"/>
  <c r="W146" i="3"/>
  <c r="U146" i="3" s="1"/>
  <c r="D146" i="3" s="1"/>
  <c r="W147" i="3"/>
  <c r="W148" i="3"/>
  <c r="W149" i="3"/>
  <c r="W150" i="3"/>
  <c r="W151" i="3"/>
  <c r="W152" i="3"/>
  <c r="W153" i="3"/>
  <c r="U153" i="3" s="1"/>
  <c r="W154" i="3"/>
  <c r="U154" i="3" s="1"/>
  <c r="D154" i="3" s="1"/>
  <c r="W155" i="3"/>
  <c r="W156" i="3"/>
  <c r="W157" i="3"/>
  <c r="W158" i="3"/>
  <c r="W159" i="3"/>
  <c r="W160" i="3"/>
  <c r="W161" i="3"/>
  <c r="U161" i="3" s="1"/>
  <c r="W162" i="3"/>
  <c r="U162" i="3" s="1"/>
  <c r="D162" i="3" s="1"/>
  <c r="W163" i="3"/>
  <c r="W164" i="3"/>
  <c r="W165" i="3"/>
  <c r="W166" i="3"/>
  <c r="W167" i="3"/>
  <c r="W168" i="3"/>
  <c r="W169" i="3"/>
  <c r="U169" i="3" s="1"/>
  <c r="W170" i="3"/>
  <c r="U170" i="3" s="1"/>
  <c r="D170" i="3" s="1"/>
  <c r="W171" i="3"/>
  <c r="W172" i="3"/>
  <c r="W173" i="3"/>
  <c r="W174" i="3"/>
  <c r="W175" i="3"/>
  <c r="W176" i="3"/>
  <c r="W177" i="3"/>
  <c r="U177" i="3" s="1"/>
  <c r="W178" i="3"/>
  <c r="U178" i="3" s="1"/>
  <c r="D178" i="3" s="1"/>
  <c r="W179" i="3"/>
  <c r="W180" i="3"/>
  <c r="W181" i="3"/>
  <c r="W182" i="3"/>
  <c r="W183" i="3"/>
  <c r="W184" i="3"/>
  <c r="W185" i="3"/>
  <c r="U185" i="3" s="1"/>
  <c r="W186" i="3"/>
  <c r="U186" i="3" s="1"/>
  <c r="D186" i="3" s="1"/>
  <c r="W187" i="3"/>
  <c r="W188" i="3"/>
  <c r="W189" i="3"/>
  <c r="W190" i="3"/>
  <c r="W191" i="3"/>
  <c r="W192" i="3"/>
  <c r="W193" i="3"/>
  <c r="U193" i="3" s="1"/>
  <c r="W194" i="3"/>
  <c r="U194" i="3" s="1"/>
  <c r="D194" i="3" s="1"/>
  <c r="W195" i="3"/>
  <c r="W196" i="3"/>
  <c r="W197" i="3"/>
  <c r="W198" i="3"/>
  <c r="W199" i="3"/>
  <c r="W200" i="3"/>
  <c r="W201" i="3"/>
  <c r="U201" i="3" s="1"/>
  <c r="W202" i="3"/>
  <c r="U202" i="3" s="1"/>
  <c r="D202" i="3" s="1"/>
  <c r="W203" i="3"/>
  <c r="W204" i="3"/>
  <c r="W205" i="3"/>
  <c r="W206" i="3"/>
  <c r="W207" i="3"/>
  <c r="W208" i="3"/>
  <c r="W209" i="3"/>
  <c r="U209" i="3" s="1"/>
  <c r="W210" i="3"/>
  <c r="U210" i="3" s="1"/>
  <c r="D210" i="3" s="1"/>
  <c r="W211" i="3"/>
  <c r="W212" i="3"/>
  <c r="W213" i="3"/>
  <c r="W214" i="3"/>
  <c r="W215" i="3"/>
  <c r="W216" i="3"/>
  <c r="W217" i="3"/>
  <c r="U217" i="3" s="1"/>
  <c r="W218" i="3"/>
  <c r="U218" i="3" s="1"/>
  <c r="D218" i="3" s="1"/>
  <c r="W219" i="3"/>
  <c r="W220" i="3"/>
  <c r="W221" i="3"/>
  <c r="W222" i="3"/>
  <c r="W223" i="3"/>
  <c r="W224" i="3"/>
  <c r="W225" i="3"/>
  <c r="U225" i="3" s="1"/>
  <c r="W226" i="3"/>
  <c r="U226" i="3" s="1"/>
  <c r="D226" i="3" s="1"/>
  <c r="W227" i="3"/>
  <c r="W228" i="3"/>
  <c r="W229" i="3"/>
  <c r="W230" i="3"/>
  <c r="W231" i="3"/>
  <c r="W232" i="3"/>
  <c r="W233" i="3"/>
  <c r="U233" i="3" s="1"/>
  <c r="W234" i="3"/>
  <c r="U234" i="3" s="1"/>
  <c r="D234" i="3" s="1"/>
  <c r="W235" i="3"/>
  <c r="W236" i="3"/>
  <c r="W237" i="3"/>
  <c r="W238" i="3"/>
  <c r="W239" i="3"/>
  <c r="W240" i="3"/>
  <c r="W241" i="3"/>
  <c r="U241" i="3" s="1"/>
  <c r="W242" i="3"/>
  <c r="U242" i="3" s="1"/>
  <c r="D242" i="3" s="1"/>
  <c r="W243" i="3"/>
  <c r="W244" i="3"/>
  <c r="W245" i="3"/>
  <c r="W246" i="3"/>
  <c r="W247" i="3"/>
  <c r="W248" i="3"/>
  <c r="W249" i="3"/>
  <c r="U249" i="3" s="1"/>
  <c r="W250" i="3"/>
  <c r="U250" i="3" s="1"/>
  <c r="D250" i="3" s="1"/>
  <c r="W251" i="3"/>
  <c r="W252" i="3"/>
  <c r="W253" i="3"/>
  <c r="W254" i="3"/>
  <c r="W255" i="3"/>
  <c r="W256" i="3"/>
  <c r="W257" i="3"/>
  <c r="U257" i="3" s="1"/>
  <c r="W258" i="3"/>
  <c r="U258" i="3" s="1"/>
  <c r="D258" i="3" s="1"/>
  <c r="W259" i="3"/>
  <c r="W260" i="3"/>
  <c r="W261" i="3"/>
  <c r="W262" i="3"/>
  <c r="W263" i="3"/>
  <c r="W264" i="3"/>
  <c r="W265" i="3"/>
  <c r="U265" i="3" s="1"/>
  <c r="W266" i="3"/>
  <c r="U266" i="3" s="1"/>
  <c r="D266" i="3" s="1"/>
  <c r="W267" i="3"/>
  <c r="W268" i="3"/>
  <c r="W269" i="3"/>
  <c r="W270" i="3"/>
  <c r="W271" i="3"/>
  <c r="W272" i="3"/>
  <c r="W273" i="3"/>
  <c r="U273" i="3" s="1"/>
  <c r="W274" i="3"/>
  <c r="U274" i="3" s="1"/>
  <c r="D274" i="3" s="1"/>
  <c r="W275" i="3"/>
  <c r="W276" i="3"/>
  <c r="W277" i="3"/>
  <c r="W278" i="3"/>
  <c r="W279" i="3"/>
  <c r="W280" i="3"/>
  <c r="W281" i="3"/>
  <c r="U281" i="3" s="1"/>
  <c r="W282" i="3"/>
  <c r="U282" i="3" s="1"/>
  <c r="D282" i="3" s="1"/>
  <c r="W283" i="3"/>
  <c r="W284" i="3"/>
  <c r="W285" i="3"/>
  <c r="W286" i="3"/>
  <c r="W287" i="3"/>
  <c r="W288" i="3"/>
  <c r="W289" i="3"/>
  <c r="U289" i="3" s="1"/>
  <c r="W290" i="3"/>
  <c r="U290" i="3" s="1"/>
  <c r="D290" i="3" s="1"/>
  <c r="W291" i="3"/>
  <c r="W292" i="3"/>
  <c r="W293" i="3"/>
  <c r="W294" i="3"/>
  <c r="W295" i="3"/>
  <c r="W296" i="3"/>
  <c r="W297" i="3"/>
  <c r="U297" i="3" s="1"/>
  <c r="W298" i="3"/>
  <c r="U298" i="3" s="1"/>
  <c r="D298" i="3" s="1"/>
  <c r="W299" i="3"/>
  <c r="W300" i="3"/>
  <c r="W301" i="3"/>
  <c r="W302" i="3"/>
  <c r="W303" i="3"/>
  <c r="W304" i="3"/>
  <c r="W305" i="3"/>
  <c r="U305" i="3" s="1"/>
  <c r="W306" i="3"/>
  <c r="U306" i="3" s="1"/>
  <c r="D306" i="3" s="1"/>
  <c r="W307" i="3"/>
  <c r="W308" i="3"/>
  <c r="W309" i="3"/>
  <c r="W310" i="3"/>
  <c r="W311" i="3"/>
  <c r="W312" i="3"/>
  <c r="W313" i="3"/>
  <c r="U313" i="3" s="1"/>
  <c r="W314" i="3"/>
  <c r="U314" i="3" s="1"/>
  <c r="D314" i="3" s="1"/>
  <c r="W315" i="3"/>
  <c r="W316" i="3"/>
  <c r="W317" i="3"/>
  <c r="W318" i="3"/>
  <c r="W319" i="3"/>
  <c r="W320" i="3"/>
  <c r="W321" i="3"/>
  <c r="U321" i="3" s="1"/>
  <c r="W322" i="3"/>
  <c r="U322" i="3" s="1"/>
  <c r="D322" i="3" s="1"/>
  <c r="W323" i="3"/>
  <c r="W324" i="3"/>
  <c r="W325" i="3"/>
  <c r="W326" i="3"/>
  <c r="W327" i="3"/>
  <c r="W328" i="3"/>
  <c r="W329" i="3"/>
  <c r="U329" i="3" s="1"/>
  <c r="W330" i="3"/>
  <c r="U330" i="3" s="1"/>
  <c r="D330" i="3" s="1"/>
  <c r="W331" i="3"/>
  <c r="W332" i="3"/>
  <c r="W333" i="3"/>
  <c r="W334" i="3"/>
  <c r="W335" i="3"/>
  <c r="W336" i="3"/>
  <c r="W337" i="3"/>
  <c r="U337" i="3" s="1"/>
  <c r="W338" i="3"/>
  <c r="U338" i="3" s="1"/>
  <c r="D338" i="3" s="1"/>
  <c r="W339" i="3"/>
  <c r="W340" i="3"/>
  <c r="W341" i="3"/>
  <c r="W342" i="3"/>
  <c r="W343" i="3"/>
  <c r="W344" i="3"/>
  <c r="W345" i="3"/>
  <c r="U345" i="3" s="1"/>
  <c r="W346" i="3"/>
  <c r="U346" i="3" s="1"/>
  <c r="D346" i="3" s="1"/>
  <c r="W347" i="3"/>
  <c r="W348" i="3"/>
  <c r="W349" i="3"/>
  <c r="W350" i="3"/>
  <c r="W351" i="3"/>
  <c r="W352" i="3"/>
  <c r="W353" i="3"/>
  <c r="U353" i="3" s="1"/>
  <c r="W354" i="3"/>
  <c r="U354" i="3" s="1"/>
  <c r="D354" i="3" s="1"/>
  <c r="W355" i="3"/>
  <c r="W356" i="3"/>
  <c r="W357" i="3"/>
  <c r="W358" i="3"/>
  <c r="W359" i="3"/>
  <c r="W360" i="3"/>
  <c r="W361" i="3"/>
  <c r="U361" i="3" s="1"/>
  <c r="W362" i="3"/>
  <c r="U362" i="3" s="1"/>
  <c r="D362" i="3" s="1"/>
  <c r="W363" i="3"/>
  <c r="W364" i="3"/>
  <c r="W365" i="3"/>
  <c r="W366" i="3"/>
  <c r="W367" i="3"/>
  <c r="W368" i="3"/>
  <c r="W369" i="3"/>
  <c r="U369" i="3" s="1"/>
  <c r="W370" i="3"/>
  <c r="U370" i="3" s="1"/>
  <c r="D370" i="3" s="1"/>
  <c r="W371" i="3"/>
  <c r="M59" i="3" l="1"/>
  <c r="M274" i="3"/>
  <c r="M251" i="3"/>
  <c r="M37" i="3"/>
  <c r="M240" i="3"/>
  <c r="M128" i="3"/>
  <c r="M281" i="3"/>
  <c r="M320" i="3"/>
  <c r="M20" i="3"/>
  <c r="M108" i="3"/>
  <c r="M203" i="3"/>
  <c r="M298" i="3"/>
  <c r="M32" i="3"/>
  <c r="M121" i="3"/>
  <c r="M216" i="3"/>
  <c r="M313" i="3"/>
  <c r="M146" i="3"/>
  <c r="M195" i="3"/>
  <c r="M101" i="3"/>
  <c r="M17" i="3"/>
  <c r="M102" i="3"/>
  <c r="M197" i="3"/>
  <c r="M294" i="3"/>
  <c r="M184" i="3"/>
  <c r="M185" i="3"/>
  <c r="M38" i="3"/>
  <c r="M224" i="3"/>
  <c r="M322" i="3"/>
  <c r="M242" i="3"/>
  <c r="M331" i="3"/>
  <c r="M280" i="3"/>
  <c r="M154" i="3"/>
  <c r="M349" i="3"/>
  <c r="M147" i="3"/>
  <c r="M230" i="3"/>
  <c r="M315" i="3"/>
  <c r="M43" i="3"/>
  <c r="M116" i="3"/>
  <c r="M189" i="3"/>
  <c r="M340" i="3"/>
  <c r="M39" i="3"/>
  <c r="M103" i="3"/>
  <c r="M167" i="3"/>
  <c r="M231" i="3"/>
  <c r="M295" i="3"/>
  <c r="M366" i="3"/>
  <c r="M368" i="3"/>
  <c r="M194" i="3"/>
  <c r="M136" i="3"/>
  <c r="M30" i="3"/>
  <c r="M120" i="3"/>
  <c r="M214" i="3"/>
  <c r="M310" i="3"/>
  <c r="M42" i="3"/>
  <c r="M132" i="3"/>
  <c r="M228" i="3"/>
  <c r="M325" i="3"/>
  <c r="M205" i="3"/>
  <c r="M232" i="3"/>
  <c r="M124" i="3"/>
  <c r="M27" i="3"/>
  <c r="M114" i="3"/>
  <c r="M211" i="3"/>
  <c r="M306" i="3"/>
  <c r="M218" i="3"/>
  <c r="M243" i="3"/>
  <c r="M221" i="3"/>
  <c r="M49" i="3"/>
  <c r="M140" i="3"/>
  <c r="M236" i="3"/>
  <c r="M334" i="3"/>
  <c r="M289" i="3"/>
  <c r="M26" i="3"/>
  <c r="M317" i="3"/>
  <c r="M72" i="3"/>
  <c r="M165" i="3"/>
  <c r="M260" i="3"/>
  <c r="M364" i="3"/>
  <c r="M157" i="3"/>
  <c r="M241" i="3"/>
  <c r="M326" i="3"/>
  <c r="M52" i="3"/>
  <c r="M125" i="3"/>
  <c r="M198" i="3"/>
  <c r="M272" i="3"/>
  <c r="M350" i="3"/>
  <c r="M47" i="3"/>
  <c r="M111" i="3"/>
  <c r="M175" i="3"/>
  <c r="M239" i="3"/>
  <c r="M303" i="3"/>
  <c r="M312" i="3"/>
  <c r="M266" i="3"/>
  <c r="M64" i="3"/>
  <c r="M354" i="3"/>
  <c r="M196" i="3"/>
  <c r="M234" i="3"/>
  <c r="M164" i="3"/>
  <c r="M56" i="3"/>
  <c r="M93" i="3"/>
  <c r="M290" i="3"/>
  <c r="M63" i="3"/>
  <c r="M255" i="3"/>
  <c r="M301" i="3"/>
  <c r="M155" i="3"/>
  <c r="M74" i="3"/>
  <c r="M367" i="3"/>
  <c r="M233" i="3"/>
  <c r="M246" i="3"/>
  <c r="M36" i="3"/>
  <c r="M88" i="3"/>
  <c r="M105" i="3"/>
  <c r="M363" i="3"/>
  <c r="M226" i="3"/>
  <c r="M330" i="3"/>
  <c r="M44" i="3"/>
  <c r="M342" i="3"/>
  <c r="M291" i="3"/>
  <c r="M73" i="3"/>
  <c r="M166" i="3"/>
  <c r="M264" i="3"/>
  <c r="M365" i="3"/>
  <c r="M85" i="3"/>
  <c r="M181" i="3"/>
  <c r="M276" i="3"/>
  <c r="M22" i="3"/>
  <c r="M35" i="3"/>
  <c r="M14" i="3"/>
  <c r="M268" i="3"/>
  <c r="M68" i="3"/>
  <c r="M163" i="3"/>
  <c r="M258" i="3"/>
  <c r="M359" i="3"/>
  <c r="M45" i="3"/>
  <c r="M77" i="3"/>
  <c r="M8" i="3"/>
  <c r="M92" i="3"/>
  <c r="M187" i="3"/>
  <c r="M284" i="3"/>
  <c r="M75" i="3"/>
  <c r="M160" i="3"/>
  <c r="M173" i="3"/>
  <c r="M29" i="3"/>
  <c r="M118" i="3"/>
  <c r="M213" i="3"/>
  <c r="M309" i="3"/>
  <c r="M115" i="3"/>
  <c r="M200" i="3"/>
  <c r="M283" i="3"/>
  <c r="M16" i="3"/>
  <c r="M89" i="3"/>
  <c r="M162" i="3"/>
  <c r="M235" i="3"/>
  <c r="M308" i="3"/>
  <c r="M15" i="3"/>
  <c r="M79" i="3"/>
  <c r="M143" i="3"/>
  <c r="M207" i="3"/>
  <c r="M271" i="3"/>
  <c r="M339" i="3"/>
  <c r="M344" i="3"/>
  <c r="M238" i="3"/>
  <c r="M48" i="3"/>
  <c r="M333" i="3"/>
  <c r="M9" i="3"/>
  <c r="M285" i="3"/>
  <c r="M261" i="3"/>
  <c r="M191" i="3"/>
  <c r="M328" i="3"/>
  <c r="M12" i="3"/>
  <c r="M353" i="3"/>
  <c r="M265" i="3"/>
  <c r="M150" i="3"/>
  <c r="M13" i="3"/>
  <c r="M33" i="3"/>
  <c r="M19" i="3"/>
  <c r="M297" i="3"/>
  <c r="M273" i="3"/>
  <c r="M153" i="3"/>
  <c r="M7" i="3"/>
  <c r="M199" i="3"/>
  <c r="M336" i="3"/>
  <c r="M86" i="3"/>
  <c r="M24" i="3"/>
  <c r="M343" i="3"/>
  <c r="M83" i="3"/>
  <c r="M179" i="3"/>
  <c r="M275" i="3"/>
  <c r="M11" i="3"/>
  <c r="M97" i="3"/>
  <c r="M193" i="3"/>
  <c r="M288" i="3"/>
  <c r="M65" i="3"/>
  <c r="M100" i="3"/>
  <c r="M46" i="3"/>
  <c r="M292" i="3"/>
  <c r="M78" i="3"/>
  <c r="M174" i="3"/>
  <c r="M269" i="3"/>
  <c r="M54" i="3"/>
  <c r="M76" i="3"/>
  <c r="M113" i="3"/>
  <c r="M18" i="3"/>
  <c r="M104" i="3"/>
  <c r="M201" i="3"/>
  <c r="M296" i="3"/>
  <c r="M133" i="3"/>
  <c r="M206" i="3"/>
  <c r="M209" i="3"/>
  <c r="M40" i="3"/>
  <c r="M130" i="3"/>
  <c r="M225" i="3"/>
  <c r="M323" i="3"/>
  <c r="M126" i="3"/>
  <c r="M210" i="3"/>
  <c r="M293" i="3"/>
  <c r="M25" i="3"/>
  <c r="M98" i="3"/>
  <c r="M171" i="3"/>
  <c r="M244" i="3"/>
  <c r="M318" i="3"/>
  <c r="M23" i="3"/>
  <c r="M87" i="3"/>
  <c r="M151" i="3"/>
  <c r="M215" i="3"/>
  <c r="M279" i="3"/>
  <c r="M348" i="3"/>
  <c r="M352" i="3"/>
  <c r="M337" i="3"/>
  <c r="M314" i="3"/>
  <c r="M305" i="3"/>
  <c r="M259" i="3"/>
  <c r="M90" i="3"/>
  <c r="M190" i="3"/>
  <c r="M351" i="3"/>
  <c r="M217" i="3"/>
  <c r="M267" i="3"/>
  <c r="M250" i="3"/>
  <c r="M369" i="3"/>
  <c r="M58" i="3"/>
  <c r="M358" i="3"/>
  <c r="M138" i="3"/>
  <c r="M80" i="3"/>
  <c r="M299" i="3"/>
  <c r="M71" i="3"/>
  <c r="M263" i="3"/>
  <c r="M122" i="3"/>
  <c r="M66" i="3"/>
  <c r="M10" i="3"/>
  <c r="M96" i="3"/>
  <c r="M192" i="3"/>
  <c r="M286" i="3"/>
  <c r="M21" i="3"/>
  <c r="M109" i="3"/>
  <c r="M204" i="3"/>
  <c r="M300" i="3"/>
  <c r="M99" i="3"/>
  <c r="M148" i="3"/>
  <c r="M67" i="3"/>
  <c r="M332" i="3"/>
  <c r="M91" i="3"/>
  <c r="M186" i="3"/>
  <c r="M282" i="3"/>
  <c r="M110" i="3"/>
  <c r="M123" i="3"/>
  <c r="M149" i="3"/>
  <c r="M28" i="3"/>
  <c r="M117" i="3"/>
  <c r="M212" i="3"/>
  <c r="M307" i="3"/>
  <c r="M182" i="3"/>
  <c r="M256" i="3"/>
  <c r="M245" i="3"/>
  <c r="M50" i="3"/>
  <c r="M141" i="3"/>
  <c r="M237" i="3"/>
  <c r="M335" i="3"/>
  <c r="M137" i="3"/>
  <c r="M220" i="3"/>
  <c r="M304" i="3"/>
  <c r="M34" i="3"/>
  <c r="M107" i="3"/>
  <c r="M180" i="3"/>
  <c r="M253" i="3"/>
  <c r="M329" i="3"/>
  <c r="M31" i="3"/>
  <c r="M95" i="3"/>
  <c r="M159" i="3"/>
  <c r="M223" i="3"/>
  <c r="M287" i="3"/>
  <c r="M357" i="3"/>
  <c r="M360" i="3"/>
  <c r="U371" i="3"/>
  <c r="D371" i="3" s="1"/>
  <c r="U363" i="3"/>
  <c r="D363" i="3" s="1"/>
  <c r="U355" i="3"/>
  <c r="D355" i="3" s="1"/>
  <c r="U347" i="3"/>
  <c r="D347" i="3" s="1"/>
  <c r="U339" i="3"/>
  <c r="D339" i="3" s="1"/>
  <c r="U331" i="3"/>
  <c r="D331" i="3" s="1"/>
  <c r="U323" i="3"/>
  <c r="D323" i="3" s="1"/>
  <c r="U315" i="3"/>
  <c r="D315" i="3" s="1"/>
  <c r="U307" i="3"/>
  <c r="D307" i="3" s="1"/>
  <c r="U299" i="3"/>
  <c r="D299" i="3" s="1"/>
  <c r="U291" i="3"/>
  <c r="D291" i="3" s="1"/>
  <c r="U283" i="3"/>
  <c r="D283" i="3" s="1"/>
  <c r="U275" i="3"/>
  <c r="D275" i="3" s="1"/>
  <c r="U267" i="3"/>
  <c r="D267" i="3" s="1"/>
  <c r="U259" i="3"/>
  <c r="D259" i="3" s="1"/>
  <c r="U251" i="3"/>
  <c r="D251" i="3" s="1"/>
  <c r="U243" i="3"/>
  <c r="D243" i="3" s="1"/>
  <c r="U235" i="3"/>
  <c r="D235" i="3" s="1"/>
  <c r="U227" i="3"/>
  <c r="D227" i="3" s="1"/>
  <c r="U219" i="3"/>
  <c r="D219" i="3" s="1"/>
  <c r="U211" i="3"/>
  <c r="D211" i="3" s="1"/>
  <c r="U203" i="3"/>
  <c r="D203" i="3" s="1"/>
  <c r="U195" i="3"/>
  <c r="D195" i="3" s="1"/>
  <c r="U187" i="3"/>
  <c r="D187" i="3" s="1"/>
  <c r="U179" i="3"/>
  <c r="D179" i="3" s="1"/>
  <c r="U171" i="3"/>
  <c r="D171" i="3" s="1"/>
  <c r="U163" i="3"/>
  <c r="D163" i="3" s="1"/>
  <c r="U155" i="3"/>
  <c r="D155" i="3" s="1"/>
  <c r="U147" i="3"/>
  <c r="D147" i="3" s="1"/>
  <c r="U139" i="3"/>
  <c r="D139" i="3" s="1"/>
  <c r="U131" i="3"/>
  <c r="D131" i="3" s="1"/>
  <c r="U123" i="3"/>
  <c r="D123" i="3" s="1"/>
  <c r="U115" i="3"/>
  <c r="D115" i="3" s="1"/>
  <c r="U107" i="3"/>
  <c r="D107" i="3" s="1"/>
  <c r="U99" i="3"/>
  <c r="D99" i="3" s="1"/>
  <c r="U91" i="3"/>
  <c r="D91" i="3" s="1"/>
  <c r="U83" i="3"/>
  <c r="D83" i="3" s="1"/>
  <c r="U75" i="3"/>
  <c r="D75" i="3" s="1"/>
  <c r="U67" i="3"/>
  <c r="D67" i="3" s="1"/>
  <c r="U59" i="3"/>
  <c r="D59" i="3" s="1"/>
  <c r="U51" i="3"/>
  <c r="D51" i="3" s="1"/>
  <c r="U43" i="3"/>
  <c r="D43" i="3" s="1"/>
  <c r="U35" i="3"/>
  <c r="D35" i="3" s="1"/>
  <c r="U27" i="3"/>
  <c r="D27" i="3" s="1"/>
  <c r="U19" i="3"/>
  <c r="D19" i="3" s="1"/>
  <c r="U11" i="3"/>
  <c r="D11" i="3" s="1"/>
  <c r="D369" i="3"/>
  <c r="D361" i="3"/>
  <c r="D353" i="3"/>
  <c r="D345" i="3"/>
  <c r="D337" i="3"/>
  <c r="D329" i="3"/>
  <c r="D321" i="3"/>
  <c r="D313" i="3"/>
  <c r="D305" i="3"/>
  <c r="D297" i="3"/>
  <c r="D289" i="3"/>
  <c r="D281" i="3"/>
  <c r="D273" i="3"/>
  <c r="D265" i="3"/>
  <c r="D257" i="3"/>
  <c r="D249" i="3"/>
  <c r="D241" i="3"/>
  <c r="D233" i="3"/>
  <c r="D225" i="3"/>
  <c r="D217" i="3"/>
  <c r="D209" i="3"/>
  <c r="D201" i="3"/>
  <c r="D193" i="3"/>
  <c r="D185" i="3"/>
  <c r="D177" i="3"/>
  <c r="D169" i="3"/>
  <c r="D161" i="3"/>
  <c r="D153" i="3"/>
  <c r="D145" i="3"/>
  <c r="D137" i="3"/>
  <c r="D129" i="3"/>
  <c r="D121" i="3"/>
  <c r="D113" i="3"/>
  <c r="D105" i="3"/>
  <c r="D97" i="3"/>
  <c r="D89" i="3"/>
  <c r="D81" i="3"/>
  <c r="D73" i="3"/>
  <c r="D65" i="3"/>
  <c r="D57" i="3"/>
  <c r="D49" i="3"/>
  <c r="D41" i="3"/>
  <c r="D33" i="3"/>
  <c r="D25" i="3"/>
  <c r="D17" i="3"/>
  <c r="D9" i="3"/>
  <c r="D7" i="3"/>
  <c r="U364" i="3"/>
  <c r="D364" i="3" s="1"/>
  <c r="U356" i="3"/>
  <c r="D356" i="3" s="1"/>
  <c r="U348" i="3"/>
  <c r="D348" i="3" s="1"/>
  <c r="U340" i="3"/>
  <c r="D340" i="3" s="1"/>
  <c r="U332" i="3"/>
  <c r="D332" i="3" s="1"/>
  <c r="U324" i="3"/>
  <c r="D324" i="3" s="1"/>
  <c r="U316" i="3"/>
  <c r="D316" i="3" s="1"/>
  <c r="U308" i="3"/>
  <c r="D308" i="3" s="1"/>
  <c r="U300" i="3"/>
  <c r="D300" i="3" s="1"/>
  <c r="U292" i="3"/>
  <c r="D292" i="3" s="1"/>
  <c r="U284" i="3"/>
  <c r="D284" i="3" s="1"/>
  <c r="U276" i="3"/>
  <c r="D276" i="3" s="1"/>
  <c r="U268" i="3"/>
  <c r="D268" i="3" s="1"/>
  <c r="U260" i="3"/>
  <c r="D260" i="3" s="1"/>
  <c r="U252" i="3"/>
  <c r="D252" i="3" s="1"/>
  <c r="U244" i="3"/>
  <c r="D244" i="3" s="1"/>
  <c r="U236" i="3"/>
  <c r="D236" i="3" s="1"/>
  <c r="U228" i="3"/>
  <c r="D228" i="3" s="1"/>
  <c r="U220" i="3"/>
  <c r="D220" i="3" s="1"/>
  <c r="U212" i="3"/>
  <c r="D212" i="3" s="1"/>
  <c r="U204" i="3"/>
  <c r="D204" i="3" s="1"/>
  <c r="U196" i="3"/>
  <c r="D196" i="3" s="1"/>
  <c r="U188" i="3"/>
  <c r="D188" i="3" s="1"/>
  <c r="U180" i="3"/>
  <c r="D180" i="3" s="1"/>
  <c r="U172" i="3"/>
  <c r="D172" i="3" s="1"/>
  <c r="U164" i="3"/>
  <c r="D164" i="3" s="1"/>
  <c r="U156" i="3"/>
  <c r="D156" i="3" s="1"/>
  <c r="U148" i="3"/>
  <c r="D148" i="3" s="1"/>
  <c r="U140" i="3"/>
  <c r="D140" i="3" s="1"/>
  <c r="U132" i="3"/>
  <c r="D132" i="3" s="1"/>
  <c r="U124" i="3"/>
  <c r="D124" i="3" s="1"/>
  <c r="U116" i="3"/>
  <c r="D116" i="3" s="1"/>
  <c r="U108" i="3"/>
  <c r="D108" i="3" s="1"/>
  <c r="U100" i="3"/>
  <c r="D100" i="3" s="1"/>
  <c r="U92" i="3"/>
  <c r="D92" i="3" s="1"/>
  <c r="U84" i="3"/>
  <c r="D84" i="3" s="1"/>
  <c r="U76" i="3"/>
  <c r="D76" i="3" s="1"/>
  <c r="U68" i="3"/>
  <c r="D68" i="3" s="1"/>
  <c r="U60" i="3"/>
  <c r="D60" i="3" s="1"/>
  <c r="U52" i="3"/>
  <c r="D52" i="3" s="1"/>
  <c r="U44" i="3"/>
  <c r="D44" i="3" s="1"/>
  <c r="U36" i="3"/>
  <c r="D36" i="3" s="1"/>
  <c r="U28" i="3"/>
  <c r="D28" i="3" s="1"/>
  <c r="U20" i="3"/>
  <c r="D20" i="3" s="1"/>
  <c r="U12" i="3"/>
  <c r="D12" i="3" s="1"/>
  <c r="U367" i="3"/>
  <c r="D367" i="3" s="1"/>
  <c r="U351" i="3"/>
  <c r="D351" i="3" s="1"/>
  <c r="U335" i="3"/>
  <c r="D335" i="3" s="1"/>
  <c r="U319" i="3"/>
  <c r="D319" i="3" s="1"/>
  <c r="U303" i="3"/>
  <c r="D303" i="3" s="1"/>
  <c r="U287" i="3"/>
  <c r="D287" i="3" s="1"/>
  <c r="U271" i="3"/>
  <c r="D271" i="3" s="1"/>
  <c r="U255" i="3"/>
  <c r="D255" i="3" s="1"/>
  <c r="U239" i="3"/>
  <c r="D239" i="3" s="1"/>
  <c r="U223" i="3"/>
  <c r="D223" i="3" s="1"/>
  <c r="U207" i="3"/>
  <c r="D207" i="3" s="1"/>
  <c r="U183" i="3"/>
  <c r="D183" i="3" s="1"/>
  <c r="U167" i="3"/>
  <c r="D167" i="3" s="1"/>
  <c r="U151" i="3"/>
  <c r="D151" i="3" s="1"/>
  <c r="U143" i="3"/>
  <c r="D143" i="3" s="1"/>
  <c r="U135" i="3"/>
  <c r="D135" i="3" s="1"/>
  <c r="U119" i="3"/>
  <c r="D119" i="3" s="1"/>
  <c r="U111" i="3"/>
  <c r="D111" i="3" s="1"/>
  <c r="U103" i="3"/>
  <c r="D103" i="3" s="1"/>
  <c r="U95" i="3"/>
  <c r="D95" i="3" s="1"/>
  <c r="U87" i="3"/>
  <c r="D87" i="3" s="1"/>
  <c r="U79" i="3"/>
  <c r="D79" i="3" s="1"/>
  <c r="U71" i="3"/>
  <c r="D71" i="3" s="1"/>
  <c r="U63" i="3"/>
  <c r="D63" i="3" s="1"/>
  <c r="U55" i="3"/>
  <c r="D55" i="3" s="1"/>
  <c r="U47" i="3"/>
  <c r="D47" i="3" s="1"/>
  <c r="U39" i="3"/>
  <c r="D39" i="3" s="1"/>
  <c r="U31" i="3"/>
  <c r="D31" i="3" s="1"/>
  <c r="U23" i="3"/>
  <c r="D23" i="3" s="1"/>
  <c r="D15" i="3"/>
  <c r="U359" i="3"/>
  <c r="D359" i="3" s="1"/>
  <c r="U343" i="3"/>
  <c r="D343" i="3" s="1"/>
  <c r="U327" i="3"/>
  <c r="D327" i="3" s="1"/>
  <c r="U311" i="3"/>
  <c r="D311" i="3" s="1"/>
  <c r="U295" i="3"/>
  <c r="D295" i="3" s="1"/>
  <c r="U279" i="3"/>
  <c r="D279" i="3" s="1"/>
  <c r="U263" i="3"/>
  <c r="D263" i="3" s="1"/>
  <c r="U247" i="3"/>
  <c r="D247" i="3" s="1"/>
  <c r="U231" i="3"/>
  <c r="D231" i="3" s="1"/>
  <c r="U215" i="3"/>
  <c r="D215" i="3" s="1"/>
  <c r="U199" i="3"/>
  <c r="D199" i="3" s="1"/>
  <c r="U191" i="3"/>
  <c r="D191" i="3" s="1"/>
  <c r="U175" i="3"/>
  <c r="D175" i="3" s="1"/>
  <c r="U159" i="3"/>
  <c r="D159" i="3" s="1"/>
  <c r="U127" i="3"/>
  <c r="D127" i="3" s="1"/>
  <c r="U365" i="3"/>
  <c r="D365" i="3" s="1"/>
  <c r="U357" i="3"/>
  <c r="D357" i="3" s="1"/>
  <c r="U349" i="3"/>
  <c r="D349" i="3" s="1"/>
  <c r="U341" i="3"/>
  <c r="D341" i="3" s="1"/>
  <c r="U333" i="3"/>
  <c r="D333" i="3" s="1"/>
  <c r="U325" i="3"/>
  <c r="D325" i="3" s="1"/>
  <c r="U317" i="3"/>
  <c r="D317" i="3" s="1"/>
  <c r="U309" i="3"/>
  <c r="D309" i="3" s="1"/>
  <c r="U301" i="3"/>
  <c r="D301" i="3" s="1"/>
  <c r="U293" i="3"/>
  <c r="D293" i="3" s="1"/>
  <c r="U285" i="3"/>
  <c r="D285" i="3" s="1"/>
  <c r="U277" i="3"/>
  <c r="D277" i="3" s="1"/>
  <c r="U269" i="3"/>
  <c r="D269" i="3" s="1"/>
  <c r="U261" i="3"/>
  <c r="D261" i="3" s="1"/>
  <c r="U253" i="3"/>
  <c r="D253" i="3" s="1"/>
  <c r="U245" i="3"/>
  <c r="D245" i="3" s="1"/>
  <c r="U237" i="3"/>
  <c r="D237" i="3" s="1"/>
  <c r="U229" i="3"/>
  <c r="D229" i="3" s="1"/>
  <c r="U221" i="3"/>
  <c r="D221" i="3" s="1"/>
  <c r="U213" i="3"/>
  <c r="D213" i="3" s="1"/>
  <c r="U205" i="3"/>
  <c r="D205" i="3" s="1"/>
  <c r="U197" i="3"/>
  <c r="D197" i="3" s="1"/>
  <c r="U189" i="3"/>
  <c r="D189" i="3" s="1"/>
  <c r="U181" i="3"/>
  <c r="D181" i="3" s="1"/>
  <c r="U173" i="3"/>
  <c r="D173" i="3" s="1"/>
  <c r="U165" i="3"/>
  <c r="D165" i="3" s="1"/>
  <c r="U157" i="3"/>
  <c r="D157" i="3" s="1"/>
  <c r="U149" i="3"/>
  <c r="D149" i="3" s="1"/>
  <c r="U141" i="3"/>
  <c r="D141" i="3" s="1"/>
  <c r="U133" i="3"/>
  <c r="D133" i="3" s="1"/>
  <c r="U125" i="3"/>
  <c r="D125" i="3" s="1"/>
  <c r="U117" i="3"/>
  <c r="D117" i="3" s="1"/>
  <c r="U109" i="3"/>
  <c r="D109" i="3" s="1"/>
  <c r="U101" i="3"/>
  <c r="D101" i="3" s="1"/>
  <c r="U93" i="3"/>
  <c r="D93" i="3" s="1"/>
  <c r="U85" i="3"/>
  <c r="D85" i="3" s="1"/>
  <c r="U77" i="3"/>
  <c r="D77" i="3" s="1"/>
  <c r="U69" i="3"/>
  <c r="D69" i="3" s="1"/>
  <c r="U61" i="3"/>
  <c r="D61" i="3" s="1"/>
  <c r="U53" i="3"/>
  <c r="D53" i="3" s="1"/>
  <c r="U45" i="3"/>
  <c r="D45" i="3" s="1"/>
  <c r="U37" i="3"/>
  <c r="D37" i="3" s="1"/>
  <c r="U29" i="3"/>
  <c r="D29" i="3" s="1"/>
  <c r="U21" i="3"/>
  <c r="D21" i="3" s="1"/>
  <c r="U13" i="3"/>
  <c r="D13" i="3" s="1"/>
  <c r="U304" i="3"/>
  <c r="D304" i="3" s="1"/>
  <c r="U272" i="3"/>
  <c r="D272" i="3" s="1"/>
  <c r="U248" i="3"/>
  <c r="D248" i="3" s="1"/>
  <c r="U224" i="3"/>
  <c r="D224" i="3" s="1"/>
  <c r="U216" i="3"/>
  <c r="D216" i="3" s="1"/>
  <c r="U192" i="3"/>
  <c r="D192" i="3" s="1"/>
  <c r="U184" i="3"/>
  <c r="D184" i="3" s="1"/>
  <c r="U176" i="3"/>
  <c r="D176" i="3" s="1"/>
  <c r="U168" i="3"/>
  <c r="D168" i="3" s="1"/>
  <c r="U160" i="3"/>
  <c r="D160" i="3" s="1"/>
  <c r="U152" i="3"/>
  <c r="D152" i="3" s="1"/>
  <c r="U144" i="3"/>
  <c r="D144" i="3" s="1"/>
  <c r="U136" i="3"/>
  <c r="D136" i="3" s="1"/>
  <c r="U128" i="3"/>
  <c r="D128" i="3" s="1"/>
  <c r="U120" i="3"/>
  <c r="D120" i="3" s="1"/>
  <c r="U112" i="3"/>
  <c r="D112" i="3" s="1"/>
  <c r="U104" i="3"/>
  <c r="D104" i="3" s="1"/>
  <c r="U96" i="3"/>
  <c r="D96" i="3" s="1"/>
  <c r="U88" i="3"/>
  <c r="D88" i="3" s="1"/>
  <c r="U80" i="3"/>
  <c r="D80" i="3" s="1"/>
  <c r="U72" i="3"/>
  <c r="D72" i="3" s="1"/>
  <c r="U64" i="3"/>
  <c r="D64" i="3" s="1"/>
  <c r="U56" i="3"/>
  <c r="D56" i="3" s="1"/>
  <c r="U48" i="3"/>
  <c r="D48" i="3" s="1"/>
  <c r="U40" i="3"/>
  <c r="D40" i="3" s="1"/>
  <c r="U32" i="3"/>
  <c r="D32" i="3" s="1"/>
  <c r="U24" i="3"/>
  <c r="D24" i="3" s="1"/>
  <c r="U16" i="3"/>
  <c r="D16" i="3" s="1"/>
  <c r="U8" i="3"/>
  <c r="D8" i="3" s="1"/>
  <c r="U320" i="3"/>
  <c r="D320" i="3" s="1"/>
  <c r="U296" i="3"/>
  <c r="D296" i="3" s="1"/>
  <c r="U288" i="3"/>
  <c r="D288" i="3" s="1"/>
  <c r="U264" i="3"/>
  <c r="D264" i="3" s="1"/>
  <c r="U240" i="3"/>
  <c r="D240" i="3" s="1"/>
  <c r="U200" i="3"/>
  <c r="D200" i="3" s="1"/>
  <c r="U312" i="3"/>
  <c r="D312" i="3" s="1"/>
  <c r="U280" i="3"/>
  <c r="D280" i="3" s="1"/>
  <c r="U256" i="3"/>
  <c r="D256" i="3" s="1"/>
  <c r="U232" i="3"/>
  <c r="D232" i="3" s="1"/>
  <c r="U208" i="3"/>
  <c r="D208" i="3" s="1"/>
  <c r="U368" i="3"/>
  <c r="D368" i="3" s="1"/>
  <c r="U344" i="3"/>
  <c r="D344" i="3" s="1"/>
  <c r="U360" i="3"/>
  <c r="D360" i="3" s="1"/>
  <c r="U328" i="3"/>
  <c r="D328" i="3" s="1"/>
  <c r="U352" i="3"/>
  <c r="D352" i="3" s="1"/>
  <c r="U336" i="3"/>
  <c r="D336" i="3" s="1"/>
  <c r="U366" i="3"/>
  <c r="D366" i="3" s="1"/>
  <c r="U358" i="3"/>
  <c r="D358" i="3" s="1"/>
  <c r="U350" i="3"/>
  <c r="D350" i="3" s="1"/>
  <c r="U342" i="3"/>
  <c r="D342" i="3" s="1"/>
  <c r="U334" i="3"/>
  <c r="D334" i="3" s="1"/>
  <c r="U326" i="3"/>
  <c r="D326" i="3" s="1"/>
  <c r="U318" i="3"/>
  <c r="D318" i="3" s="1"/>
  <c r="U310" i="3"/>
  <c r="D310" i="3" s="1"/>
  <c r="U302" i="3"/>
  <c r="D302" i="3" s="1"/>
  <c r="U294" i="3"/>
  <c r="D294" i="3" s="1"/>
  <c r="U286" i="3"/>
  <c r="D286" i="3" s="1"/>
  <c r="U278" i="3"/>
  <c r="D278" i="3" s="1"/>
  <c r="U270" i="3"/>
  <c r="D270" i="3" s="1"/>
  <c r="U262" i="3"/>
  <c r="D262" i="3" s="1"/>
  <c r="U254" i="3"/>
  <c r="D254" i="3" s="1"/>
  <c r="U246" i="3"/>
  <c r="D246" i="3" s="1"/>
  <c r="U238" i="3"/>
  <c r="D238" i="3" s="1"/>
  <c r="U230" i="3"/>
  <c r="D230" i="3" s="1"/>
  <c r="U222" i="3"/>
  <c r="D222" i="3" s="1"/>
  <c r="U214" i="3"/>
  <c r="D214" i="3" s="1"/>
  <c r="U206" i="3"/>
  <c r="D206" i="3" s="1"/>
  <c r="U198" i="3"/>
  <c r="D198" i="3" s="1"/>
  <c r="U190" i="3"/>
  <c r="D190" i="3" s="1"/>
  <c r="U182" i="3"/>
  <c r="D182" i="3" s="1"/>
  <c r="U174" i="3"/>
  <c r="D174" i="3" s="1"/>
  <c r="U166" i="3"/>
  <c r="D166" i="3" s="1"/>
  <c r="U158" i="3"/>
  <c r="D158" i="3" s="1"/>
  <c r="U150" i="3"/>
  <c r="D150" i="3" s="1"/>
  <c r="U142" i="3"/>
  <c r="D142" i="3" s="1"/>
  <c r="U134" i="3"/>
  <c r="D134" i="3" s="1"/>
  <c r="U126" i="3"/>
  <c r="D126" i="3" s="1"/>
  <c r="U118" i="3"/>
  <c r="D118" i="3" s="1"/>
  <c r="U110" i="3"/>
  <c r="D110" i="3" s="1"/>
  <c r="U102" i="3"/>
  <c r="D102" i="3" s="1"/>
  <c r="U94" i="3"/>
  <c r="D94" i="3" s="1"/>
  <c r="U86" i="3"/>
  <c r="D86" i="3" s="1"/>
  <c r="U78" i="3"/>
  <c r="D78" i="3" s="1"/>
  <c r="U70" i="3"/>
  <c r="D70" i="3" s="1"/>
  <c r="U62" i="3"/>
  <c r="D62" i="3" s="1"/>
  <c r="U54" i="3"/>
  <c r="D54" i="3" s="1"/>
  <c r="U46" i="3"/>
  <c r="D46" i="3" s="1"/>
  <c r="U38" i="3"/>
  <c r="D38" i="3" s="1"/>
  <c r="U30" i="3"/>
  <c r="D30" i="3" s="1"/>
  <c r="U22" i="3"/>
  <c r="D22" i="3" s="1"/>
  <c r="U14" i="3"/>
  <c r="D14" i="3" s="1"/>
  <c r="H88" i="1" l="1"/>
  <c r="H124" i="1"/>
  <c r="H24" i="1"/>
  <c r="H203" i="1"/>
  <c r="H240" i="1"/>
  <c r="H320" i="1"/>
  <c r="H277" i="1"/>
  <c r="H183" i="1"/>
  <c r="H55" i="1"/>
  <c r="H317" i="1"/>
  <c r="H230" i="1"/>
  <c r="H176" i="1"/>
  <c r="H43" i="1"/>
  <c r="H312" i="1"/>
  <c r="H224" i="1"/>
  <c r="H118" i="1"/>
  <c r="H269" i="1"/>
  <c r="H37" i="1"/>
  <c r="H359" i="1"/>
  <c r="H291" i="1"/>
  <c r="H217" i="1"/>
  <c r="H144" i="1"/>
  <c r="H95" i="1"/>
  <c r="H22" i="1"/>
  <c r="H94" i="1"/>
  <c r="H21" i="1"/>
  <c r="H75" i="1"/>
  <c r="H66" i="1"/>
  <c r="H326" i="1"/>
  <c r="H191" i="1"/>
  <c r="H125" i="1"/>
  <c r="H142" i="1"/>
  <c r="H310" i="1"/>
  <c r="H221" i="1"/>
  <c r="H115" i="1"/>
  <c r="H347" i="1"/>
  <c r="H267" i="1"/>
  <c r="H307" i="1"/>
  <c r="H219" i="1"/>
  <c r="H109" i="1"/>
  <c r="H342" i="1"/>
  <c r="H261" i="1"/>
  <c r="H165" i="1"/>
  <c r="H212" i="1"/>
  <c r="H100" i="1"/>
  <c r="H340" i="1"/>
  <c r="H259" i="1"/>
  <c r="H161" i="1"/>
  <c r="H208" i="1"/>
  <c r="H135" i="1"/>
  <c r="H62" i="1"/>
  <c r="H232" i="1"/>
  <c r="H159" i="1"/>
  <c r="H86" i="1"/>
  <c r="H13" i="1"/>
  <c r="H65" i="1"/>
  <c r="H314" i="1"/>
  <c r="H250" i="1"/>
  <c r="H186" i="1"/>
  <c r="H122" i="1"/>
  <c r="H58" i="1"/>
  <c r="H139" i="1"/>
  <c r="H51" i="1"/>
  <c r="H345" i="1"/>
  <c r="H166" i="1"/>
  <c r="H87" i="1"/>
  <c r="H215" i="1"/>
  <c r="H338" i="1"/>
  <c r="H256" i="1"/>
  <c r="H158" i="1"/>
  <c r="H373" i="1"/>
  <c r="H296" i="1"/>
  <c r="H333" i="1"/>
  <c r="H249" i="1"/>
  <c r="H152" i="1"/>
  <c r="H369" i="1"/>
  <c r="H292" i="1"/>
  <c r="H200" i="1"/>
  <c r="H81" i="1"/>
  <c r="H247" i="1"/>
  <c r="H148" i="1"/>
  <c r="H54" i="1"/>
  <c r="H343" i="1"/>
  <c r="H272" i="1"/>
  <c r="H199" i="1"/>
  <c r="H126" i="1"/>
  <c r="H150" i="1"/>
  <c r="H77" i="1"/>
  <c r="H149" i="1"/>
  <c r="H76" i="1"/>
  <c r="H129" i="1"/>
  <c r="H56" i="1"/>
  <c r="H242" i="1"/>
  <c r="H178" i="1"/>
  <c r="H114" i="1"/>
  <c r="H50" i="1"/>
  <c r="H262" i="1"/>
  <c r="H192" i="1"/>
  <c r="H305" i="1"/>
  <c r="H372" i="1"/>
  <c r="H304" i="1"/>
  <c r="H366" i="1"/>
  <c r="H288" i="1"/>
  <c r="H197" i="1"/>
  <c r="H78" i="1"/>
  <c r="H244" i="1"/>
  <c r="H145" i="1"/>
  <c r="H364" i="1"/>
  <c r="H286" i="1"/>
  <c r="H193" i="1"/>
  <c r="H72" i="1"/>
  <c r="H324" i="1"/>
  <c r="H137" i="1"/>
  <c r="H360" i="1"/>
  <c r="H280" i="1"/>
  <c r="H188" i="1"/>
  <c r="H63" i="1"/>
  <c r="H321" i="1"/>
  <c r="H235" i="1"/>
  <c r="H45" i="1"/>
  <c r="H335" i="1"/>
  <c r="H263" i="1"/>
  <c r="H190" i="1"/>
  <c r="H117" i="1"/>
  <c r="H44" i="1"/>
  <c r="H214" i="1"/>
  <c r="H141" i="1"/>
  <c r="H68" i="1"/>
  <c r="H140" i="1"/>
  <c r="H67" i="1"/>
  <c r="H120" i="1"/>
  <c r="H47" i="1"/>
  <c r="H298" i="1"/>
  <c r="H106" i="1"/>
  <c r="H42" i="1"/>
  <c r="H105" i="1"/>
  <c r="H70" i="1"/>
  <c r="H354" i="1"/>
  <c r="H315" i="1"/>
  <c r="H264" i="1"/>
  <c r="H23" i="1"/>
  <c r="H357" i="1"/>
  <c r="H278" i="1"/>
  <c r="H184" i="1"/>
  <c r="H60" i="1"/>
  <c r="H319" i="1"/>
  <c r="H231" i="1"/>
  <c r="H355" i="1"/>
  <c r="H276" i="1"/>
  <c r="H182" i="1"/>
  <c r="H52" i="1"/>
  <c r="H313" i="1"/>
  <c r="H225" i="1"/>
  <c r="H119" i="1"/>
  <c r="H270" i="1"/>
  <c r="H175" i="1"/>
  <c r="H41" i="1"/>
  <c r="H311" i="1"/>
  <c r="H222" i="1"/>
  <c r="H116" i="1"/>
  <c r="H36" i="1"/>
  <c r="H254" i="1"/>
  <c r="H181" i="1"/>
  <c r="H108" i="1"/>
  <c r="H35" i="1"/>
  <c r="H205" i="1"/>
  <c r="H132" i="1"/>
  <c r="H57" i="1"/>
  <c r="H111" i="1"/>
  <c r="H38" i="1"/>
  <c r="H290" i="1"/>
  <c r="H226" i="1"/>
  <c r="H162" i="1"/>
  <c r="H98" i="1"/>
  <c r="H336" i="1"/>
  <c r="H362" i="1"/>
  <c r="H316" i="1"/>
  <c r="H273" i="1"/>
  <c r="H216" i="1"/>
  <c r="H334" i="1"/>
  <c r="H295" i="1"/>
  <c r="H268" i="1"/>
  <c r="H173" i="1"/>
  <c r="H33" i="1"/>
  <c r="H308" i="1"/>
  <c r="H220" i="1"/>
  <c r="H110" i="1"/>
  <c r="H265" i="1"/>
  <c r="H169" i="1"/>
  <c r="H28" i="1"/>
  <c r="H303" i="1"/>
  <c r="H213" i="1"/>
  <c r="H101" i="1"/>
  <c r="H341" i="1"/>
  <c r="H260" i="1"/>
  <c r="H164" i="1"/>
  <c r="H15" i="1"/>
  <c r="H301" i="1"/>
  <c r="H211" i="1"/>
  <c r="H97" i="1"/>
  <c r="H27" i="1"/>
  <c r="H318" i="1"/>
  <c r="H245" i="1"/>
  <c r="H99" i="1"/>
  <c r="H25" i="1"/>
  <c r="H196" i="1"/>
  <c r="H123" i="1"/>
  <c r="H49" i="1"/>
  <c r="H121" i="1"/>
  <c r="H48" i="1"/>
  <c r="H102" i="1"/>
  <c r="H29" i="1"/>
  <c r="H282" i="1"/>
  <c r="H218" i="1"/>
  <c r="H154" i="1"/>
  <c r="H90" i="1"/>
  <c r="H26" i="1"/>
  <c r="H325" i="1"/>
  <c r="H275" i="1"/>
  <c r="H228" i="1"/>
  <c r="H167" i="1"/>
  <c r="H294" i="1"/>
  <c r="H156" i="1"/>
  <c r="H339" i="1"/>
  <c r="H257" i="1"/>
  <c r="H160" i="1"/>
  <c r="H9" i="1"/>
  <c r="H297" i="1"/>
  <c r="H207" i="1"/>
  <c r="H92" i="1"/>
  <c r="H337" i="1"/>
  <c r="H255" i="1"/>
  <c r="H157" i="1"/>
  <c r="H370" i="1"/>
  <c r="H293" i="1"/>
  <c r="H201" i="1"/>
  <c r="H83" i="1"/>
  <c r="H332" i="1"/>
  <c r="H248" i="1"/>
  <c r="H151" i="1"/>
  <c r="H368" i="1"/>
  <c r="H289" i="1"/>
  <c r="H198" i="1"/>
  <c r="H79" i="1"/>
  <c r="H17" i="1"/>
  <c r="H309" i="1"/>
  <c r="H236" i="1"/>
  <c r="H163" i="1"/>
  <c r="H16" i="1"/>
  <c r="H187" i="1"/>
  <c r="H113" i="1"/>
  <c r="H40" i="1"/>
  <c r="H112" i="1"/>
  <c r="H39" i="1"/>
  <c r="H93" i="1"/>
  <c r="H274" i="1"/>
  <c r="H210" i="1"/>
  <c r="H146" i="1"/>
  <c r="H82" i="1"/>
  <c r="H18" i="1"/>
  <c r="H204" i="1"/>
  <c r="H284" i="1"/>
  <c r="H229" i="1"/>
  <c r="H179" i="1"/>
  <c r="H107" i="1"/>
  <c r="H252" i="1"/>
  <c r="H363" i="1"/>
  <c r="H330" i="1"/>
  <c r="H246" i="1"/>
  <c r="H147" i="1"/>
  <c r="H365" i="1"/>
  <c r="H287" i="1"/>
  <c r="H195" i="1"/>
  <c r="H73" i="1"/>
  <c r="H328" i="1"/>
  <c r="H243" i="1"/>
  <c r="H143" i="1"/>
  <c r="H361" i="1"/>
  <c r="H283" i="1"/>
  <c r="H189" i="1"/>
  <c r="H64" i="1"/>
  <c r="H323" i="1"/>
  <c r="H237" i="1"/>
  <c r="H136" i="1"/>
  <c r="H358" i="1"/>
  <c r="H279" i="1"/>
  <c r="H185" i="1"/>
  <c r="H61" i="1"/>
  <c r="H367" i="1"/>
  <c r="H300" i="1"/>
  <c r="H227" i="1"/>
  <c r="H153" i="1"/>
  <c r="H80" i="1"/>
  <c r="H251" i="1"/>
  <c r="H177" i="1"/>
  <c r="H104" i="1"/>
  <c r="H31" i="1"/>
  <c r="H103" i="1"/>
  <c r="H30" i="1"/>
  <c r="H84" i="1"/>
  <c r="H11" i="1"/>
  <c r="H266" i="1"/>
  <c r="H202" i="1"/>
  <c r="H138" i="1"/>
  <c r="H74" i="1"/>
  <c r="H285" i="1"/>
  <c r="H20" i="1"/>
  <c r="H258" i="1"/>
  <c r="H46" i="1"/>
  <c r="H174" i="1"/>
  <c r="H344" i="1"/>
  <c r="H302" i="1"/>
  <c r="H14" i="1"/>
  <c r="H352" i="1"/>
  <c r="H53" i="1"/>
  <c r="H85" i="1"/>
  <c r="H346" i="1"/>
  <c r="H353" i="1"/>
  <c r="H155" i="1"/>
  <c r="H233" i="1"/>
  <c r="H351" i="1"/>
  <c r="H12" i="1"/>
  <c r="H349" i="1"/>
  <c r="H127" i="1"/>
  <c r="H168" i="1"/>
  <c r="H281" i="1"/>
  <c r="H253" i="1"/>
  <c r="H180" i="1"/>
  <c r="H223" i="1"/>
  <c r="H306" i="1"/>
  <c r="H130" i="1"/>
  <c r="H234" i="1"/>
  <c r="H239" i="1"/>
  <c r="H171" i="1"/>
  <c r="H32" i="1"/>
  <c r="H19" i="1"/>
  <c r="H327" i="1"/>
  <c r="H59" i="1"/>
  <c r="H131" i="1"/>
  <c r="H34" i="1"/>
  <c r="H322" i="1"/>
  <c r="H299" i="1"/>
  <c r="H209" i="1"/>
  <c r="H96" i="1"/>
  <c r="H206" i="1"/>
  <c r="H91" i="1"/>
  <c r="H331" i="1"/>
  <c r="H172" i="1"/>
  <c r="H348" i="1"/>
  <c r="H241" i="1"/>
  <c r="H194" i="1"/>
  <c r="H133" i="1"/>
  <c r="H356" i="1"/>
  <c r="H371" i="1"/>
  <c r="H329" i="1"/>
  <c r="H238" i="1"/>
  <c r="H134" i="1"/>
  <c r="H89" i="1"/>
  <c r="H71" i="1"/>
  <c r="H271" i="1"/>
  <c r="H170" i="1"/>
  <c r="H69" i="1"/>
  <c r="H128" i="1"/>
  <c r="H350" i="1"/>
  <c r="H10" i="1"/>
  <c r="N9" i="1" l="1"/>
  <c r="L322" i="3"/>
  <c r="L305" i="3"/>
  <c r="L370" i="3"/>
  <c r="L306" i="3"/>
  <c r="L293" i="3"/>
  <c r="L262" i="3"/>
  <c r="L254" i="3"/>
  <c r="L190" i="3"/>
  <c r="L296" i="3"/>
  <c r="L295" i="3"/>
  <c r="L183" i="3"/>
  <c r="L170" i="3"/>
  <c r="L226" i="3"/>
  <c r="L173" i="3"/>
  <c r="L265" i="3"/>
  <c r="L252" i="3"/>
  <c r="L164" i="3"/>
  <c r="L359" i="3"/>
  <c r="L189" i="3"/>
  <c r="L69" i="3"/>
  <c r="L299" i="3"/>
  <c r="L104" i="3"/>
  <c r="L124" i="3"/>
  <c r="L165" i="3"/>
  <c r="L55" i="3"/>
  <c r="L50" i="3"/>
  <c r="L44" i="3"/>
  <c r="L35" i="3"/>
  <c r="L75" i="3"/>
  <c r="L82" i="3"/>
  <c r="L129" i="3"/>
  <c r="L86" i="3"/>
  <c r="L15" i="3"/>
  <c r="L7" i="3"/>
  <c r="L139" i="3" l="1"/>
  <c r="L19" i="3"/>
  <c r="E19" i="3" s="1"/>
  <c r="I21" i="1" s="1"/>
  <c r="L22" i="3"/>
  <c r="E22" i="3" s="1"/>
  <c r="I24" i="1" s="1"/>
  <c r="L58" i="3"/>
  <c r="E58" i="3" s="1"/>
  <c r="I60" i="1" s="1"/>
  <c r="L73" i="3"/>
  <c r="E73" i="3" s="1"/>
  <c r="I75" i="1" s="1"/>
  <c r="L83" i="3"/>
  <c r="E83" i="3" s="1"/>
  <c r="I85" i="1" s="1"/>
  <c r="L249" i="3"/>
  <c r="E249" i="3" s="1"/>
  <c r="I251" i="1" s="1"/>
  <c r="L63" i="3"/>
  <c r="E63" i="3" s="1"/>
  <c r="I65" i="1" s="1"/>
  <c r="L161" i="3"/>
  <c r="L20" i="3"/>
  <c r="L181" i="3"/>
  <c r="E181" i="3" s="1"/>
  <c r="I183" i="1" s="1"/>
  <c r="L97" i="3"/>
  <c r="E97" i="3" s="1"/>
  <c r="I99" i="1" s="1"/>
  <c r="L162" i="3"/>
  <c r="E162" i="3" s="1"/>
  <c r="I164" i="1" s="1"/>
  <c r="L38" i="3"/>
  <c r="E38" i="3" s="1"/>
  <c r="I40" i="1" s="1"/>
  <c r="L144" i="3"/>
  <c r="E144" i="3" s="1"/>
  <c r="I146" i="1" s="1"/>
  <c r="L291" i="3"/>
  <c r="E291" i="3" s="1"/>
  <c r="I293" i="1" s="1"/>
  <c r="L367" i="3"/>
  <c r="E367" i="3" s="1"/>
  <c r="I369" i="1" s="1"/>
  <c r="L320" i="3"/>
  <c r="E320" i="3" s="1"/>
  <c r="I322" i="1" s="1"/>
  <c r="L248" i="3"/>
  <c r="E248" i="3" s="1"/>
  <c r="I250" i="1" s="1"/>
  <c r="L240" i="3"/>
  <c r="E240" i="3" s="1"/>
  <c r="I242" i="1" s="1"/>
  <c r="L53" i="3"/>
  <c r="E53" i="3" s="1"/>
  <c r="I55" i="1" s="1"/>
  <c r="L122" i="3"/>
  <c r="E122" i="3" s="1"/>
  <c r="I124" i="1" s="1"/>
  <c r="L180" i="3"/>
  <c r="E180" i="3" s="1"/>
  <c r="I182" i="1" s="1"/>
  <c r="L312" i="3"/>
  <c r="E312" i="3" s="1"/>
  <c r="I314" i="1" s="1"/>
  <c r="L218" i="3"/>
  <c r="E218" i="3" s="1"/>
  <c r="I220" i="1" s="1"/>
  <c r="L163" i="3"/>
  <c r="E163" i="3" s="1"/>
  <c r="I165" i="1" s="1"/>
  <c r="L197" i="3"/>
  <c r="E197" i="3" s="1"/>
  <c r="I199" i="1" s="1"/>
  <c r="L325" i="3"/>
  <c r="E325" i="3" s="1"/>
  <c r="I327" i="1" s="1"/>
  <c r="L150" i="3"/>
  <c r="E150" i="3" s="1"/>
  <c r="I152" i="1" s="1"/>
  <c r="L221" i="3"/>
  <c r="E221" i="3" s="1"/>
  <c r="I223" i="1" s="1"/>
  <c r="L321" i="3"/>
  <c r="E321" i="3" s="1"/>
  <c r="I323" i="1" s="1"/>
  <c r="L259" i="3"/>
  <c r="E259" i="3" s="1"/>
  <c r="I261" i="1" s="1"/>
  <c r="L216" i="3"/>
  <c r="L303" i="3"/>
  <c r="E303" i="3" s="1"/>
  <c r="I305" i="1" s="1"/>
  <c r="L258" i="3"/>
  <c r="E258" i="3" s="1"/>
  <c r="I260" i="1" s="1"/>
  <c r="L174" i="3"/>
  <c r="E174" i="3" s="1"/>
  <c r="I176" i="1" s="1"/>
  <c r="L238" i="3"/>
  <c r="E238" i="3" s="1"/>
  <c r="I240" i="1" s="1"/>
  <c r="L311" i="3"/>
  <c r="E311" i="3" s="1"/>
  <c r="I313" i="1" s="1"/>
  <c r="L276" i="3"/>
  <c r="E276" i="3" s="1"/>
  <c r="I278" i="1" s="1"/>
  <c r="L353" i="3"/>
  <c r="E353" i="3" s="1"/>
  <c r="I355" i="1" s="1"/>
  <c r="L314" i="3"/>
  <c r="L288" i="3"/>
  <c r="E288" i="3" s="1"/>
  <c r="I290" i="1" s="1"/>
  <c r="L356" i="3"/>
  <c r="E356" i="3" s="1"/>
  <c r="I358" i="1" s="1"/>
  <c r="L326" i="3"/>
  <c r="E326" i="3" s="1"/>
  <c r="I328" i="1" s="1"/>
  <c r="L28" i="3"/>
  <c r="E28" i="3" s="1"/>
  <c r="I30" i="1" s="1"/>
  <c r="L31" i="3"/>
  <c r="E31" i="3" s="1"/>
  <c r="I33" i="1" s="1"/>
  <c r="L67" i="3"/>
  <c r="E67" i="3" s="1"/>
  <c r="I69" i="1" s="1"/>
  <c r="L79" i="3"/>
  <c r="E79" i="3" s="1"/>
  <c r="I81" i="1" s="1"/>
  <c r="L96" i="3"/>
  <c r="L30" i="3"/>
  <c r="E30" i="3" s="1"/>
  <c r="I32" i="1" s="1"/>
  <c r="L66" i="3"/>
  <c r="E66" i="3" s="1"/>
  <c r="I68" i="1" s="1"/>
  <c r="L71" i="3"/>
  <c r="E71" i="3" s="1"/>
  <c r="I73" i="1" s="1"/>
  <c r="L78" i="3"/>
  <c r="E78" i="3" s="1"/>
  <c r="I80" i="1" s="1"/>
  <c r="L208" i="3"/>
  <c r="E208" i="3" s="1"/>
  <c r="I210" i="1" s="1"/>
  <c r="L120" i="3"/>
  <c r="E120" i="3" s="1"/>
  <c r="I122" i="1" s="1"/>
  <c r="L41" i="3"/>
  <c r="E41" i="3" s="1"/>
  <c r="I43" i="1" s="1"/>
  <c r="L202" i="3"/>
  <c r="L42" i="3"/>
  <c r="E42" i="3" s="1"/>
  <c r="I44" i="1" s="1"/>
  <c r="L153" i="3"/>
  <c r="E153" i="3" s="1"/>
  <c r="I155" i="1" s="1"/>
  <c r="L107" i="3"/>
  <c r="E107" i="3" s="1"/>
  <c r="I109" i="1" s="1"/>
  <c r="L114" i="3"/>
  <c r="E114" i="3" s="1"/>
  <c r="I116" i="1" s="1"/>
  <c r="L99" i="3"/>
  <c r="E99" i="3" s="1"/>
  <c r="I101" i="1" s="1"/>
  <c r="L274" i="3"/>
  <c r="E274" i="3" s="1"/>
  <c r="I276" i="1" s="1"/>
  <c r="L261" i="3"/>
  <c r="E261" i="3" s="1"/>
  <c r="I263" i="1" s="1"/>
  <c r="L61" i="3"/>
  <c r="L135" i="3"/>
  <c r="E135" i="3" s="1"/>
  <c r="I137" i="1" s="1"/>
  <c r="L186" i="3"/>
  <c r="E186" i="3" s="1"/>
  <c r="I188" i="1" s="1"/>
  <c r="L333" i="3"/>
  <c r="E333" i="3" s="1"/>
  <c r="I335" i="1" s="1"/>
  <c r="L231" i="3"/>
  <c r="E231" i="3" s="1"/>
  <c r="I233" i="1" s="1"/>
  <c r="L213" i="3"/>
  <c r="E213" i="3" s="1"/>
  <c r="I215" i="1" s="1"/>
  <c r="L167" i="3"/>
  <c r="E167" i="3" s="1"/>
  <c r="I169" i="1" s="1"/>
  <c r="L203" i="3"/>
  <c r="E203" i="3" s="1"/>
  <c r="I205" i="1" s="1"/>
  <c r="L351" i="3"/>
  <c r="L158" i="3"/>
  <c r="L234" i="3"/>
  <c r="E234" i="3" s="1"/>
  <c r="I236" i="1" s="1"/>
  <c r="L355" i="3"/>
  <c r="E355" i="3" s="1"/>
  <c r="I357" i="1" s="1"/>
  <c r="L267" i="3"/>
  <c r="E267" i="3" s="1"/>
  <c r="I269" i="1" s="1"/>
  <c r="L220" i="3"/>
  <c r="E220" i="3" s="1"/>
  <c r="I222" i="1" s="1"/>
  <c r="L324" i="3"/>
  <c r="E324" i="3" s="1"/>
  <c r="I326" i="1" s="1"/>
  <c r="L283" i="3"/>
  <c r="E283" i="3" s="1"/>
  <c r="I285" i="1" s="1"/>
  <c r="L182" i="3"/>
  <c r="E182" i="3" s="1"/>
  <c r="I184" i="1" s="1"/>
  <c r="L246" i="3"/>
  <c r="E246" i="3" s="1"/>
  <c r="I248" i="1" s="1"/>
  <c r="L315" i="3"/>
  <c r="E315" i="3" s="1"/>
  <c r="I317" i="1" s="1"/>
  <c r="L289" i="3"/>
  <c r="E289" i="3" s="1"/>
  <c r="I291" i="1" s="1"/>
  <c r="L357" i="3"/>
  <c r="E357" i="3" s="1"/>
  <c r="I359" i="1" s="1"/>
  <c r="L327" i="3"/>
  <c r="E327" i="3" s="1"/>
  <c r="I329" i="1" s="1"/>
  <c r="L292" i="3"/>
  <c r="E292" i="3" s="1"/>
  <c r="I294" i="1" s="1"/>
  <c r="L369" i="3"/>
  <c r="E369" i="3" s="1"/>
  <c r="I371" i="1" s="1"/>
  <c r="L334" i="3"/>
  <c r="E334" i="3" s="1"/>
  <c r="I336" i="1" s="1"/>
  <c r="L88" i="3"/>
  <c r="E88" i="3" s="1"/>
  <c r="I90" i="1" s="1"/>
  <c r="L39" i="3"/>
  <c r="E39" i="3" s="1"/>
  <c r="I41" i="1" s="1"/>
  <c r="L81" i="3"/>
  <c r="E81" i="3" s="1"/>
  <c r="I83" i="1" s="1"/>
  <c r="L300" i="3"/>
  <c r="E300" i="3" s="1"/>
  <c r="I302" i="1" s="1"/>
  <c r="L227" i="3"/>
  <c r="E227" i="3" s="1"/>
  <c r="I229" i="1" s="1"/>
  <c r="L112" i="3"/>
  <c r="E112" i="3" s="1"/>
  <c r="I114" i="1" s="1"/>
  <c r="L282" i="3"/>
  <c r="E282" i="3" s="1"/>
  <c r="I284" i="1" s="1"/>
  <c r="L278" i="3"/>
  <c r="E278" i="3" s="1"/>
  <c r="I280" i="1" s="1"/>
  <c r="L40" i="3"/>
  <c r="E40" i="3" s="1"/>
  <c r="I42" i="1" s="1"/>
  <c r="L24" i="3"/>
  <c r="E24" i="3" s="1"/>
  <c r="I26" i="1" s="1"/>
  <c r="L18" i="3"/>
  <c r="E18" i="3" s="1"/>
  <c r="I20" i="1" s="1"/>
  <c r="L59" i="3"/>
  <c r="E59" i="3" s="1"/>
  <c r="I61" i="1" s="1"/>
  <c r="L131" i="3"/>
  <c r="E131" i="3" s="1"/>
  <c r="I133" i="1" s="1"/>
  <c r="L13" i="3"/>
  <c r="E13" i="3" s="1"/>
  <c r="I15" i="1" s="1"/>
  <c r="L195" i="3"/>
  <c r="E195" i="3" s="1"/>
  <c r="I197" i="1" s="1"/>
  <c r="L239" i="3"/>
  <c r="E239" i="3" s="1"/>
  <c r="I241" i="1" s="1"/>
  <c r="L110" i="3"/>
  <c r="E110" i="3" s="1"/>
  <c r="I112" i="1" s="1"/>
  <c r="L317" i="3"/>
  <c r="E317" i="3" s="1"/>
  <c r="I319" i="1" s="1"/>
  <c r="L332" i="3"/>
  <c r="E332" i="3" s="1"/>
  <c r="I334" i="1" s="1"/>
  <c r="L344" i="3"/>
  <c r="E344" i="3" s="1"/>
  <c r="I346" i="1" s="1"/>
  <c r="L309" i="3"/>
  <c r="E309" i="3" s="1"/>
  <c r="I311" i="1" s="1"/>
  <c r="L62" i="3"/>
  <c r="E62" i="3" s="1"/>
  <c r="I64" i="1" s="1"/>
  <c r="L113" i="3"/>
  <c r="E113" i="3" s="1"/>
  <c r="I115" i="1" s="1"/>
  <c r="L92" i="3"/>
  <c r="L74" i="3"/>
  <c r="E74" i="3" s="1"/>
  <c r="I76" i="1" s="1"/>
  <c r="L338" i="3"/>
  <c r="E338" i="3" s="1"/>
  <c r="I340" i="1" s="1"/>
  <c r="L157" i="3"/>
  <c r="E157" i="3" s="1"/>
  <c r="I159" i="1" s="1"/>
  <c r="L21" i="3"/>
  <c r="E21" i="3" s="1"/>
  <c r="I23" i="1" s="1"/>
  <c r="L156" i="3"/>
  <c r="E156" i="3" s="1"/>
  <c r="I158" i="1" s="1"/>
  <c r="L307" i="3"/>
  <c r="E307" i="3" s="1"/>
  <c r="I309" i="1" s="1"/>
  <c r="L253" i="3"/>
  <c r="E253" i="3" s="1"/>
  <c r="I255" i="1" s="1"/>
  <c r="L264" i="3"/>
  <c r="E264" i="3" s="1"/>
  <c r="I266" i="1" s="1"/>
  <c r="L250" i="3"/>
  <c r="E250" i="3" s="1"/>
  <c r="I252" i="1" s="1"/>
  <c r="L206" i="3"/>
  <c r="E206" i="3" s="1"/>
  <c r="I208" i="1" s="1"/>
  <c r="L319" i="3"/>
  <c r="E319" i="3" s="1"/>
  <c r="I321" i="1" s="1"/>
  <c r="L358" i="3"/>
  <c r="E358" i="3" s="1"/>
  <c r="I360" i="1" s="1"/>
  <c r="L341" i="3"/>
  <c r="E341" i="3" s="1"/>
  <c r="I343" i="1" s="1"/>
  <c r="L184" i="3"/>
  <c r="E184" i="3" s="1"/>
  <c r="I186" i="1" s="1"/>
  <c r="L46" i="3"/>
  <c r="E46" i="3" s="1"/>
  <c r="I48" i="1" s="1"/>
  <c r="L147" i="3"/>
  <c r="E147" i="3" s="1"/>
  <c r="I149" i="1" s="1"/>
  <c r="L130" i="3"/>
  <c r="E130" i="3" s="1"/>
  <c r="I132" i="1" s="1"/>
  <c r="L169" i="3"/>
  <c r="E169" i="3" s="1"/>
  <c r="I171" i="1" s="1"/>
  <c r="L54" i="3"/>
  <c r="E54" i="3" s="1"/>
  <c r="I56" i="1" s="1"/>
  <c r="L100" i="3"/>
  <c r="E100" i="3" s="1"/>
  <c r="I102" i="1" s="1"/>
  <c r="L95" i="3"/>
  <c r="E95" i="3" s="1"/>
  <c r="I97" i="1" s="1"/>
  <c r="L111" i="3"/>
  <c r="E111" i="3" s="1"/>
  <c r="I113" i="1" s="1"/>
  <c r="L80" i="3"/>
  <c r="E80" i="3" s="1"/>
  <c r="I82" i="1" s="1"/>
  <c r="L23" i="3"/>
  <c r="L98" i="3"/>
  <c r="L8" i="3"/>
  <c r="E8" i="3" s="1"/>
  <c r="I10" i="1" s="1"/>
  <c r="L76" i="3"/>
  <c r="E76" i="3" s="1"/>
  <c r="I78" i="1" s="1"/>
  <c r="L199" i="3"/>
  <c r="E199" i="3" s="1"/>
  <c r="I201" i="1" s="1"/>
  <c r="L193" i="3"/>
  <c r="E193" i="3" s="1"/>
  <c r="I195" i="1" s="1"/>
  <c r="L138" i="3"/>
  <c r="E138" i="3" s="1"/>
  <c r="I140" i="1" s="1"/>
  <c r="L133" i="3"/>
  <c r="E133" i="3" s="1"/>
  <c r="I135" i="1" s="1"/>
  <c r="L117" i="3"/>
  <c r="E117" i="3" s="1"/>
  <c r="I119" i="1" s="1"/>
  <c r="L29" i="3"/>
  <c r="E29" i="3" s="1"/>
  <c r="I31" i="1" s="1"/>
  <c r="L93" i="3"/>
  <c r="E93" i="3" s="1"/>
  <c r="I95" i="1" s="1"/>
  <c r="L168" i="3"/>
  <c r="E168" i="3" s="1"/>
  <c r="I170" i="1" s="1"/>
  <c r="L223" i="3"/>
  <c r="E223" i="3" s="1"/>
  <c r="I225" i="1" s="1"/>
  <c r="L192" i="3"/>
  <c r="E192" i="3" s="1"/>
  <c r="I194" i="1" s="1"/>
  <c r="L354" i="3"/>
  <c r="E354" i="3" s="1"/>
  <c r="I356" i="1" s="1"/>
  <c r="L313" i="3"/>
  <c r="E313" i="3" s="1"/>
  <c r="I315" i="1" s="1"/>
  <c r="L188" i="3"/>
  <c r="E188" i="3" s="1"/>
  <c r="I190" i="1" s="1"/>
  <c r="L266" i="3"/>
  <c r="E266" i="3" s="1"/>
  <c r="I268" i="1" s="1"/>
  <c r="L126" i="3"/>
  <c r="E126" i="3" s="1"/>
  <c r="I128" i="1" s="1"/>
  <c r="L200" i="3"/>
  <c r="E200" i="3" s="1"/>
  <c r="I202" i="1" s="1"/>
  <c r="L272" i="3"/>
  <c r="E272" i="3" s="1"/>
  <c r="I274" i="1" s="1"/>
  <c r="L229" i="3"/>
  <c r="E229" i="3" s="1"/>
  <c r="I231" i="1" s="1"/>
  <c r="L329" i="3"/>
  <c r="E329" i="3" s="1"/>
  <c r="I331" i="1" s="1"/>
  <c r="L263" i="3"/>
  <c r="E263" i="3" s="1"/>
  <c r="I265" i="1" s="1"/>
  <c r="L228" i="3"/>
  <c r="L343" i="3"/>
  <c r="E343" i="3" s="1"/>
  <c r="I345" i="1" s="1"/>
  <c r="L214" i="3"/>
  <c r="E214" i="3" s="1"/>
  <c r="I216" i="1" s="1"/>
  <c r="L281" i="3"/>
  <c r="E281" i="3" s="1"/>
  <c r="I283" i="1" s="1"/>
  <c r="L349" i="3"/>
  <c r="E349" i="3" s="1"/>
  <c r="I351" i="1" s="1"/>
  <c r="L323" i="3"/>
  <c r="E323" i="3" s="1"/>
  <c r="I325" i="1" s="1"/>
  <c r="L284" i="3"/>
  <c r="E284" i="3" s="1"/>
  <c r="I286" i="1" s="1"/>
  <c r="L361" i="3"/>
  <c r="E361" i="3" s="1"/>
  <c r="I363" i="1" s="1"/>
  <c r="L335" i="3"/>
  <c r="L302" i="3"/>
  <c r="L366" i="3"/>
  <c r="E366" i="3" s="1"/>
  <c r="I368" i="1" s="1"/>
  <c r="L346" i="3"/>
  <c r="E346" i="3" s="1"/>
  <c r="I348" i="1" s="1"/>
  <c r="L176" i="3"/>
  <c r="E176" i="3" s="1"/>
  <c r="I178" i="1" s="1"/>
  <c r="L102" i="3"/>
  <c r="E102" i="3" s="1"/>
  <c r="I104" i="1" s="1"/>
  <c r="L368" i="3"/>
  <c r="E368" i="3" s="1"/>
  <c r="I370" i="1" s="1"/>
  <c r="L337" i="3"/>
  <c r="E337" i="3" s="1"/>
  <c r="I339" i="1" s="1"/>
  <c r="L342" i="3"/>
  <c r="E342" i="3" s="1"/>
  <c r="I344" i="1" s="1"/>
  <c r="L56" i="3"/>
  <c r="E56" i="3" s="1"/>
  <c r="I58" i="1" s="1"/>
  <c r="L123" i="3"/>
  <c r="E123" i="3" s="1"/>
  <c r="I125" i="1" s="1"/>
  <c r="L48" i="3"/>
  <c r="E48" i="3" s="1"/>
  <c r="I50" i="1" s="1"/>
  <c r="L87" i="3"/>
  <c r="E87" i="3" s="1"/>
  <c r="I89" i="1" s="1"/>
  <c r="L14" i="3"/>
  <c r="E14" i="3" s="1"/>
  <c r="I16" i="1" s="1"/>
  <c r="L172" i="3"/>
  <c r="E172" i="3" s="1"/>
  <c r="I174" i="1" s="1"/>
  <c r="L116" i="3"/>
  <c r="E116" i="3" s="1"/>
  <c r="I118" i="1" s="1"/>
  <c r="L77" i="3"/>
  <c r="L160" i="3"/>
  <c r="E160" i="3" s="1"/>
  <c r="I162" i="1" s="1"/>
  <c r="L179" i="3"/>
  <c r="E179" i="3" s="1"/>
  <c r="I181" i="1" s="1"/>
  <c r="L212" i="3"/>
  <c r="E212" i="3" s="1"/>
  <c r="I214" i="1" s="1"/>
  <c r="L211" i="3"/>
  <c r="E211" i="3" s="1"/>
  <c r="I213" i="1" s="1"/>
  <c r="L268" i="3"/>
  <c r="E268" i="3" s="1"/>
  <c r="I270" i="1" s="1"/>
  <c r="L286" i="3"/>
  <c r="E286" i="3" s="1"/>
  <c r="I288" i="1" s="1"/>
  <c r="L146" i="3"/>
  <c r="E146" i="3" s="1"/>
  <c r="I148" i="1" s="1"/>
  <c r="L140" i="3"/>
  <c r="L51" i="3"/>
  <c r="E51" i="3" s="1"/>
  <c r="I53" i="1" s="1"/>
  <c r="L94" i="3"/>
  <c r="E94" i="3" s="1"/>
  <c r="I96" i="1" s="1"/>
  <c r="L89" i="3"/>
  <c r="E89" i="3" s="1"/>
  <c r="I91" i="1" s="1"/>
  <c r="L175" i="3"/>
  <c r="E175" i="3" s="1"/>
  <c r="I177" i="1" s="1"/>
  <c r="L121" i="3"/>
  <c r="E121" i="3" s="1"/>
  <c r="I123" i="1" s="1"/>
  <c r="L85" i="3"/>
  <c r="E85" i="3" s="1"/>
  <c r="I87" i="1" s="1"/>
  <c r="L185" i="3"/>
  <c r="E185" i="3" s="1"/>
  <c r="I187" i="1" s="1"/>
  <c r="L187" i="3"/>
  <c r="L316" i="3"/>
  <c r="E316" i="3" s="1"/>
  <c r="I318" i="1" s="1"/>
  <c r="L330" i="3"/>
  <c r="E330" i="3" s="1"/>
  <c r="I332" i="1" s="1"/>
  <c r="L345" i="3"/>
  <c r="E345" i="3" s="1"/>
  <c r="I347" i="1" s="1"/>
  <c r="L348" i="3"/>
  <c r="E348" i="3" s="1"/>
  <c r="I350" i="1" s="1"/>
  <c r="L10" i="3"/>
  <c r="E10" i="3" s="1"/>
  <c r="I12" i="1" s="1"/>
  <c r="L243" i="3"/>
  <c r="E243" i="3" s="1"/>
  <c r="I245" i="1" s="1"/>
  <c r="L49" i="3"/>
  <c r="E49" i="3" s="1"/>
  <c r="I51" i="1" s="1"/>
  <c r="L64" i="3"/>
  <c r="L47" i="3"/>
  <c r="E47" i="3" s="1"/>
  <c r="I49" i="1" s="1"/>
  <c r="L196" i="3"/>
  <c r="E196" i="3" s="1"/>
  <c r="I198" i="1" s="1"/>
  <c r="L57" i="3"/>
  <c r="E57" i="3" s="1"/>
  <c r="I59" i="1" s="1"/>
  <c r="L127" i="3"/>
  <c r="E127" i="3" s="1"/>
  <c r="I129" i="1" s="1"/>
  <c r="L137" i="3"/>
  <c r="E137" i="3" s="1"/>
  <c r="I139" i="1" s="1"/>
  <c r="L128" i="3"/>
  <c r="E128" i="3" s="1"/>
  <c r="I130" i="1" s="1"/>
  <c r="L91" i="3"/>
  <c r="E91" i="3" s="1"/>
  <c r="I93" i="1" s="1"/>
  <c r="L26" i="3"/>
  <c r="E26" i="3" s="1"/>
  <c r="I28" i="1" s="1"/>
  <c r="L101" i="3"/>
  <c r="E101" i="3" s="1"/>
  <c r="I103" i="1" s="1"/>
  <c r="L12" i="3"/>
  <c r="E12" i="3" s="1"/>
  <c r="I14" i="1" s="1"/>
  <c r="L103" i="3"/>
  <c r="E103" i="3" s="1"/>
  <c r="I105" i="1" s="1"/>
  <c r="L215" i="3"/>
  <c r="E215" i="3" s="1"/>
  <c r="I217" i="1" s="1"/>
  <c r="L235" i="3"/>
  <c r="E235" i="3" s="1"/>
  <c r="I237" i="1" s="1"/>
  <c r="L143" i="3"/>
  <c r="E143" i="3" s="1"/>
  <c r="I145" i="1" s="1"/>
  <c r="L149" i="3"/>
  <c r="E149" i="3" s="1"/>
  <c r="I151" i="1" s="1"/>
  <c r="L154" i="3"/>
  <c r="E154" i="3" s="1"/>
  <c r="I156" i="1" s="1"/>
  <c r="L37" i="3"/>
  <c r="E37" i="3" s="1"/>
  <c r="I39" i="1" s="1"/>
  <c r="L105" i="3"/>
  <c r="E105" i="3" s="1"/>
  <c r="I107" i="1" s="1"/>
  <c r="L171" i="3"/>
  <c r="E171" i="3" s="1"/>
  <c r="I173" i="1" s="1"/>
  <c r="L244" i="3"/>
  <c r="E244" i="3" s="1"/>
  <c r="I246" i="1" s="1"/>
  <c r="L201" i="3"/>
  <c r="E201" i="3" s="1"/>
  <c r="I203" i="1" s="1"/>
  <c r="L151" i="3"/>
  <c r="E151" i="3" s="1"/>
  <c r="I153" i="1" s="1"/>
  <c r="L360" i="3"/>
  <c r="E360" i="3" s="1"/>
  <c r="I362" i="1" s="1"/>
  <c r="L191" i="3"/>
  <c r="L273" i="3"/>
  <c r="E273" i="3" s="1"/>
  <c r="I275" i="1" s="1"/>
  <c r="L134" i="3"/>
  <c r="E134" i="3" s="1"/>
  <c r="I136" i="1" s="1"/>
  <c r="L204" i="3"/>
  <c r="E204" i="3" s="1"/>
  <c r="I206" i="1" s="1"/>
  <c r="L287" i="3"/>
  <c r="E287" i="3" s="1"/>
  <c r="I289" i="1" s="1"/>
  <c r="L242" i="3"/>
  <c r="E242" i="3" s="1"/>
  <c r="I244" i="1" s="1"/>
  <c r="L363" i="3"/>
  <c r="E363" i="3" s="1"/>
  <c r="I365" i="1" s="1"/>
  <c r="L277" i="3"/>
  <c r="E277" i="3" s="1"/>
  <c r="I279" i="1" s="1"/>
  <c r="L241" i="3"/>
  <c r="L364" i="3"/>
  <c r="L222" i="3"/>
  <c r="E222" i="3" s="1"/>
  <c r="I224" i="1" s="1"/>
  <c r="L285" i="3"/>
  <c r="E285" i="3" s="1"/>
  <c r="I287" i="1" s="1"/>
  <c r="L362" i="3"/>
  <c r="E362" i="3" s="1"/>
  <c r="I364" i="1" s="1"/>
  <c r="L336" i="3"/>
  <c r="E336" i="3" s="1"/>
  <c r="I338" i="1" s="1"/>
  <c r="L297" i="3"/>
  <c r="E297" i="3" s="1"/>
  <c r="I299" i="1" s="1"/>
  <c r="L365" i="3"/>
  <c r="E365" i="3" s="1"/>
  <c r="I367" i="1" s="1"/>
  <c r="L339" i="3"/>
  <c r="L310" i="3"/>
  <c r="E310" i="3" s="1"/>
  <c r="I312" i="1" s="1"/>
  <c r="L34" i="3"/>
  <c r="E34" i="3" s="1"/>
  <c r="I36" i="1" s="1"/>
  <c r="L9" i="3"/>
  <c r="E9" i="3" s="1"/>
  <c r="I11" i="1" s="1"/>
  <c r="L132" i="3"/>
  <c r="E132" i="3" s="1"/>
  <c r="I134" i="1" s="1"/>
  <c r="L178" i="3"/>
  <c r="E178" i="3" s="1"/>
  <c r="I180" i="1" s="1"/>
  <c r="L119" i="3"/>
  <c r="E119" i="3" s="1"/>
  <c r="I121" i="1" s="1"/>
  <c r="L219" i="3"/>
  <c r="E219" i="3" s="1"/>
  <c r="I221" i="1" s="1"/>
  <c r="L247" i="3"/>
  <c r="E247" i="3" s="1"/>
  <c r="I249" i="1" s="1"/>
  <c r="L233" i="3"/>
  <c r="E233" i="3" s="1"/>
  <c r="I235" i="1" s="1"/>
  <c r="L328" i="3"/>
  <c r="E328" i="3" s="1"/>
  <c r="I330" i="1" s="1"/>
  <c r="L331" i="3"/>
  <c r="E331" i="3" s="1"/>
  <c r="I333" i="1" s="1"/>
  <c r="L106" i="3"/>
  <c r="E106" i="3" s="1"/>
  <c r="I108" i="1" s="1"/>
  <c r="L84" i="3"/>
  <c r="E84" i="3" s="1"/>
  <c r="I86" i="1" s="1"/>
  <c r="L68" i="3"/>
  <c r="E68" i="3" s="1"/>
  <c r="I70" i="1" s="1"/>
  <c r="L256" i="3"/>
  <c r="E256" i="3" s="1"/>
  <c r="I258" i="1" s="1"/>
  <c r="L90" i="3"/>
  <c r="E90" i="3" s="1"/>
  <c r="I92" i="1" s="1"/>
  <c r="L152" i="3"/>
  <c r="L232" i="3"/>
  <c r="E232" i="3" s="1"/>
  <c r="I234" i="1" s="1"/>
  <c r="L251" i="3"/>
  <c r="E251" i="3" s="1"/>
  <c r="I253" i="1" s="1"/>
  <c r="L237" i="3"/>
  <c r="E237" i="3" s="1"/>
  <c r="I239" i="1" s="1"/>
  <c r="L198" i="3"/>
  <c r="E198" i="3" s="1"/>
  <c r="I200" i="1" s="1"/>
  <c r="L350" i="3"/>
  <c r="E350" i="3" s="1"/>
  <c r="I352" i="1" s="1"/>
  <c r="L43" i="3"/>
  <c r="E43" i="3" s="1"/>
  <c r="I45" i="1" s="1"/>
  <c r="L36" i="3"/>
  <c r="E36" i="3" s="1"/>
  <c r="I38" i="1" s="1"/>
  <c r="L27" i="3"/>
  <c r="E27" i="3" s="1"/>
  <c r="I29" i="1" s="1"/>
  <c r="L17" i="3"/>
  <c r="E17" i="3" s="1"/>
  <c r="I19" i="1" s="1"/>
  <c r="L72" i="3"/>
  <c r="E72" i="3" s="1"/>
  <c r="I74" i="1" s="1"/>
  <c r="L136" i="3"/>
  <c r="E136" i="3" s="1"/>
  <c r="I138" i="1" s="1"/>
  <c r="L108" i="3"/>
  <c r="E108" i="3" s="1"/>
  <c r="I110" i="1" s="1"/>
  <c r="L210" i="3"/>
  <c r="E210" i="3" s="1"/>
  <c r="I212" i="1" s="1"/>
  <c r="L260" i="3"/>
  <c r="E260" i="3" s="1"/>
  <c r="I262" i="1" s="1"/>
  <c r="L118" i="3"/>
  <c r="L225" i="3"/>
  <c r="E225" i="3" s="1"/>
  <c r="I227" i="1" s="1"/>
  <c r="L224" i="3"/>
  <c r="E224" i="3" s="1"/>
  <c r="I226" i="1" s="1"/>
  <c r="L270" i="3"/>
  <c r="E270" i="3" s="1"/>
  <c r="I272" i="1" s="1"/>
  <c r="L280" i="3"/>
  <c r="E280" i="3" s="1"/>
  <c r="I282" i="1" s="1"/>
  <c r="L294" i="3"/>
  <c r="E294" i="3" s="1"/>
  <c r="I296" i="1" s="1"/>
  <c r="L16" i="3"/>
  <c r="E16" i="3" s="1"/>
  <c r="I18" i="1" s="1"/>
  <c r="L347" i="3"/>
  <c r="E347" i="3" s="1"/>
  <c r="I349" i="1" s="1"/>
  <c r="L52" i="3"/>
  <c r="L70" i="3"/>
  <c r="E70" i="3" s="1"/>
  <c r="I72" i="1" s="1"/>
  <c r="L65" i="3"/>
  <c r="E65" i="3" s="1"/>
  <c r="I67" i="1" s="1"/>
  <c r="L205" i="3"/>
  <c r="E205" i="3" s="1"/>
  <c r="I207" i="1" s="1"/>
  <c r="L60" i="3"/>
  <c r="E60" i="3" s="1"/>
  <c r="I62" i="1" s="1"/>
  <c r="L141" i="3"/>
  <c r="E141" i="3" s="1"/>
  <c r="I143" i="1" s="1"/>
  <c r="L11" i="3"/>
  <c r="E11" i="3" s="1"/>
  <c r="I13" i="1" s="1"/>
  <c r="L145" i="3"/>
  <c r="E145" i="3" s="1"/>
  <c r="I147" i="1" s="1"/>
  <c r="L33" i="3"/>
  <c r="L32" i="3"/>
  <c r="L125" i="3"/>
  <c r="E125" i="3" s="1"/>
  <c r="I127" i="1" s="1"/>
  <c r="L25" i="3"/>
  <c r="E25" i="3" s="1"/>
  <c r="I27" i="1" s="1"/>
  <c r="L115" i="3"/>
  <c r="E115" i="3" s="1"/>
  <c r="I117" i="1" s="1"/>
  <c r="L279" i="3"/>
  <c r="E279" i="3" s="1"/>
  <c r="I281" i="1" s="1"/>
  <c r="L271" i="3"/>
  <c r="E271" i="3" s="1"/>
  <c r="I273" i="1" s="1"/>
  <c r="L148" i="3"/>
  <c r="E148" i="3" s="1"/>
  <c r="I150" i="1" s="1"/>
  <c r="L236" i="3"/>
  <c r="L209" i="3"/>
  <c r="E209" i="3" s="1"/>
  <c r="I211" i="1" s="1"/>
  <c r="L45" i="3"/>
  <c r="E45" i="3" s="1"/>
  <c r="I47" i="1" s="1"/>
  <c r="L109" i="3"/>
  <c r="E109" i="3" s="1"/>
  <c r="I111" i="1" s="1"/>
  <c r="L177" i="3"/>
  <c r="E177" i="3" s="1"/>
  <c r="I179" i="1" s="1"/>
  <c r="L257" i="3"/>
  <c r="E257" i="3" s="1"/>
  <c r="I259" i="1" s="1"/>
  <c r="L207" i="3"/>
  <c r="E207" i="3" s="1"/>
  <c r="I209" i="1" s="1"/>
  <c r="L155" i="3"/>
  <c r="E155" i="3" s="1"/>
  <c r="I157" i="1" s="1"/>
  <c r="L159" i="3"/>
  <c r="E159" i="3" s="1"/>
  <c r="I161" i="1" s="1"/>
  <c r="L194" i="3"/>
  <c r="E194" i="3" s="1"/>
  <c r="I196" i="1" s="1"/>
  <c r="L304" i="3"/>
  <c r="E304" i="3" s="1"/>
  <c r="I306" i="1" s="1"/>
  <c r="L142" i="3"/>
  <c r="E142" i="3" s="1"/>
  <c r="I144" i="1" s="1"/>
  <c r="L217" i="3"/>
  <c r="E217" i="3" s="1"/>
  <c r="I219" i="1" s="1"/>
  <c r="L308" i="3"/>
  <c r="E308" i="3" s="1"/>
  <c r="I310" i="1" s="1"/>
  <c r="L255" i="3"/>
  <c r="E255" i="3" s="1"/>
  <c r="I257" i="1" s="1"/>
  <c r="L371" i="3"/>
  <c r="E371" i="3" s="1"/>
  <c r="I373" i="1" s="1"/>
  <c r="L290" i="3"/>
  <c r="E290" i="3" s="1"/>
  <c r="I292" i="1" s="1"/>
  <c r="L245" i="3"/>
  <c r="E245" i="3" s="1"/>
  <c r="I247" i="1" s="1"/>
  <c r="L166" i="3"/>
  <c r="E166" i="3" s="1"/>
  <c r="I168" i="1" s="1"/>
  <c r="L230" i="3"/>
  <c r="E230" i="3" s="1"/>
  <c r="I232" i="1" s="1"/>
  <c r="L298" i="3"/>
  <c r="E298" i="3" s="1"/>
  <c r="I300" i="1" s="1"/>
  <c r="L269" i="3"/>
  <c r="E269" i="3" s="1"/>
  <c r="I271" i="1" s="1"/>
  <c r="L340" i="3"/>
  <c r="E340" i="3" s="1"/>
  <c r="I342" i="1" s="1"/>
  <c r="L301" i="3"/>
  <c r="E301" i="3" s="1"/>
  <c r="I303" i="1" s="1"/>
  <c r="L275" i="3"/>
  <c r="E275" i="3" s="1"/>
  <c r="I277" i="1" s="1"/>
  <c r="L352" i="3"/>
  <c r="E352" i="3" s="1"/>
  <c r="I354" i="1" s="1"/>
  <c r="L318" i="3"/>
  <c r="E318" i="3" s="1"/>
  <c r="I320" i="1" s="1"/>
  <c r="F363" i="3"/>
  <c r="J365" i="1" s="1"/>
  <c r="F98" i="3"/>
  <c r="J100" i="1" s="1"/>
  <c r="F164" i="3"/>
  <c r="J166" i="1" s="1"/>
  <c r="F224" i="3"/>
  <c r="J226" i="1" s="1"/>
  <c r="F80" i="3"/>
  <c r="J82" i="1" s="1"/>
  <c r="F15" i="3"/>
  <c r="J17" i="1" s="1"/>
  <c r="F110" i="3"/>
  <c r="J112" i="1" s="1"/>
  <c r="F90" i="3"/>
  <c r="J92" i="1" s="1"/>
  <c r="F72" i="3"/>
  <c r="J74" i="1" s="1"/>
  <c r="F23" i="3"/>
  <c r="J25" i="1" s="1"/>
  <c r="F130" i="3"/>
  <c r="J132" i="1" s="1"/>
  <c r="F181" i="3"/>
  <c r="J183" i="1" s="1"/>
  <c r="F17" i="3"/>
  <c r="J19" i="1" s="1"/>
  <c r="F100" i="3"/>
  <c r="J102" i="1" s="1"/>
  <c r="F228" i="3"/>
  <c r="J230" i="1" s="1"/>
  <c r="F346" i="3"/>
  <c r="J348" i="1" s="1"/>
  <c r="F186" i="3"/>
  <c r="J188" i="1" s="1"/>
  <c r="F268" i="3"/>
  <c r="J270" i="1" s="1"/>
  <c r="F252" i="3"/>
  <c r="J254" i="1" s="1"/>
  <c r="F119" i="3"/>
  <c r="J121" i="1" s="1"/>
  <c r="F192" i="3"/>
  <c r="J194" i="1" s="1"/>
  <c r="F260" i="3"/>
  <c r="J262" i="1" s="1"/>
  <c r="F342" i="3"/>
  <c r="J344" i="1" s="1"/>
  <c r="F259" i="3"/>
  <c r="J261" i="1" s="1"/>
  <c r="F199" i="3"/>
  <c r="J201" i="1" s="1"/>
  <c r="F263" i="3"/>
  <c r="J265" i="1" s="1"/>
  <c r="F337" i="3"/>
  <c r="J339" i="1" s="1"/>
  <c r="F302" i="3"/>
  <c r="J304" i="1" s="1"/>
  <c r="F68" i="3"/>
  <c r="J70" i="1" s="1"/>
  <c r="F330" i="3"/>
  <c r="J332" i="1" s="1"/>
  <c r="F149" i="3"/>
  <c r="J151" i="1" s="1"/>
  <c r="F278" i="3"/>
  <c r="J280" i="1" s="1"/>
  <c r="F172" i="3"/>
  <c r="J174" i="1" s="1"/>
  <c r="F154" i="3"/>
  <c r="J156" i="1" s="1"/>
  <c r="F179" i="3"/>
  <c r="J181" i="1" s="1"/>
  <c r="F157" i="3"/>
  <c r="J159" i="1" s="1"/>
  <c r="F250" i="3"/>
  <c r="J252" i="1" s="1"/>
  <c r="F232" i="3"/>
  <c r="J234" i="1" s="1"/>
  <c r="F299" i="3"/>
  <c r="J301" i="1" s="1"/>
  <c r="F366" i="3"/>
  <c r="J368" i="1" s="1"/>
  <c r="F362" i="3"/>
  <c r="J364" i="1" s="1"/>
  <c r="F128" i="3"/>
  <c r="J130" i="1" s="1"/>
  <c r="F185" i="3"/>
  <c r="J187" i="1" s="1"/>
  <c r="F267" i="3"/>
  <c r="J269" i="1" s="1"/>
  <c r="F187" i="3"/>
  <c r="J189" i="1" s="1"/>
  <c r="F335" i="3"/>
  <c r="J337" i="1" s="1"/>
  <c r="F73" i="3"/>
  <c r="J75" i="1" s="1"/>
  <c r="F205" i="3"/>
  <c r="J207" i="1" s="1"/>
  <c r="F196" i="3"/>
  <c r="J198" i="1" s="1"/>
  <c r="F322" i="3"/>
  <c r="J324" i="1" s="1"/>
  <c r="F294" i="3"/>
  <c r="J296" i="1" s="1"/>
  <c r="F76" i="3"/>
  <c r="J78" i="1" s="1"/>
  <c r="F253" i="3"/>
  <c r="J255" i="1" s="1"/>
  <c r="F103" i="3"/>
  <c r="J105" i="1" s="1"/>
  <c r="F47" i="3"/>
  <c r="J49" i="1" s="1"/>
  <c r="F223" i="3"/>
  <c r="J225" i="1" s="1"/>
  <c r="F285" i="3"/>
  <c r="J287" i="1" s="1"/>
  <c r="F83" i="3"/>
  <c r="J85" i="1" s="1"/>
  <c r="F203" i="3"/>
  <c r="J205" i="1" s="1"/>
  <c r="F219" i="3"/>
  <c r="J221" i="1" s="1"/>
  <c r="F56" i="3"/>
  <c r="J58" i="1" s="1"/>
  <c r="F370" i="3"/>
  <c r="J372" i="1" s="1"/>
  <c r="F11" i="3"/>
  <c r="J13" i="1" s="1"/>
  <c r="F290" i="3"/>
  <c r="J292" i="1" s="1"/>
  <c r="F40" i="3"/>
  <c r="J42" i="1" s="1"/>
  <c r="F44" i="3"/>
  <c r="J46" i="1" s="1"/>
  <c r="F182" i="3"/>
  <c r="J184" i="1" s="1"/>
  <c r="F326" i="3"/>
  <c r="J328" i="1" s="1"/>
  <c r="F122" i="3"/>
  <c r="J124" i="1" s="1"/>
  <c r="F288" i="3"/>
  <c r="J290" i="1" s="1"/>
  <c r="F143" i="3"/>
  <c r="J145" i="1" s="1"/>
  <c r="F305" i="3"/>
  <c r="J307" i="1" s="1"/>
  <c r="F26" i="3"/>
  <c r="J28" i="1" s="1"/>
  <c r="F266" i="3"/>
  <c r="J268" i="1" s="1"/>
  <c r="F92" i="3"/>
  <c r="J94" i="1" s="1"/>
  <c r="F37" i="3"/>
  <c r="J39" i="1" s="1"/>
  <c r="F117" i="3"/>
  <c r="J119" i="1" s="1"/>
  <c r="F286" i="3"/>
  <c r="J288" i="1" s="1"/>
  <c r="F127" i="3"/>
  <c r="J129" i="1" s="1"/>
  <c r="F274" i="3"/>
  <c r="J276" i="1" s="1"/>
  <c r="F295" i="3"/>
  <c r="J297" i="1" s="1"/>
  <c r="F162" i="3"/>
  <c r="J164" i="1" s="1"/>
  <c r="F235" i="3"/>
  <c r="J237" i="1" s="1"/>
  <c r="F349" i="3"/>
  <c r="J351" i="1" s="1"/>
  <c r="F200" i="3"/>
  <c r="J202" i="1" s="1"/>
  <c r="F281" i="3"/>
  <c r="J283" i="1" s="1"/>
  <c r="F146" i="3"/>
  <c r="J148" i="1" s="1"/>
  <c r="F251" i="3"/>
  <c r="J253" i="1" s="1"/>
  <c r="F358" i="3"/>
  <c r="J360" i="1" s="1"/>
  <c r="F344" i="3"/>
  <c r="J346" i="1" s="1"/>
  <c r="F175" i="3"/>
  <c r="J177" i="1" s="1"/>
  <c r="F254" i="3"/>
  <c r="J256" i="1" s="1"/>
  <c r="F134" i="3"/>
  <c r="J136" i="1" s="1"/>
  <c r="F292" i="3"/>
  <c r="J294" i="1" s="1"/>
  <c r="F101" i="3"/>
  <c r="J103" i="1" s="1"/>
  <c r="F365" i="3"/>
  <c r="J367" i="1" s="1"/>
  <c r="F273" i="3"/>
  <c r="J275" i="1" s="1"/>
  <c r="F206" i="3"/>
  <c r="J208" i="1" s="1"/>
  <c r="F10" i="3"/>
  <c r="J12" i="1" s="1"/>
  <c r="F27" i="3"/>
  <c r="J29" i="1" s="1"/>
  <c r="F241" i="3"/>
  <c r="J243" i="1" s="1"/>
  <c r="F136" i="3"/>
  <c r="J138" i="1" s="1"/>
  <c r="F204" i="3"/>
  <c r="J206" i="1" s="1"/>
  <c r="F171" i="3"/>
  <c r="J173" i="1" s="1"/>
  <c r="F336" i="3"/>
  <c r="J338" i="1" s="1"/>
  <c r="F264" i="3"/>
  <c r="J266" i="1" s="1"/>
  <c r="F140" i="3"/>
  <c r="J142" i="1" s="1"/>
  <c r="F284" i="3"/>
  <c r="J286" i="1" s="1"/>
  <c r="F74" i="3"/>
  <c r="J76" i="1" s="1"/>
  <c r="F118" i="3"/>
  <c r="J120" i="1" s="1"/>
  <c r="F69" i="3"/>
  <c r="J71" i="1" s="1"/>
  <c r="F283" i="3"/>
  <c r="J285" i="1" s="1"/>
  <c r="F144" i="3"/>
  <c r="J146" i="1" s="1"/>
  <c r="F35" i="3"/>
  <c r="J37" i="1" s="1"/>
  <c r="F218" i="3"/>
  <c r="J220" i="1" s="1"/>
  <c r="F311" i="3"/>
  <c r="J313" i="1" s="1"/>
  <c r="F34" i="3"/>
  <c r="J36" i="1" s="1"/>
  <c r="F165" i="3"/>
  <c r="J167" i="1" s="1"/>
  <c r="F65" i="3"/>
  <c r="J67" i="1" s="1"/>
  <c r="F50" i="3"/>
  <c r="J52" i="1" s="1"/>
  <c r="F89" i="3"/>
  <c r="J91" i="1" s="1"/>
  <c r="F121" i="3"/>
  <c r="J123" i="1" s="1"/>
  <c r="F129" i="3"/>
  <c r="J131" i="1" s="1"/>
  <c r="F20" i="3"/>
  <c r="J22" i="1" s="1"/>
  <c r="F97" i="3"/>
  <c r="J99" i="1" s="1"/>
  <c r="F291" i="3"/>
  <c r="J293" i="1" s="1"/>
  <c r="F320" i="3"/>
  <c r="J322" i="1" s="1"/>
  <c r="F173" i="3"/>
  <c r="J175" i="1" s="1"/>
  <c r="F163" i="3"/>
  <c r="J165" i="1" s="1"/>
  <c r="F197" i="3"/>
  <c r="J199" i="1" s="1"/>
  <c r="F325" i="3"/>
  <c r="J327" i="1" s="1"/>
  <c r="F221" i="3"/>
  <c r="J223" i="1" s="1"/>
  <c r="F174" i="3"/>
  <c r="J176" i="1" s="1"/>
  <c r="F276" i="3"/>
  <c r="J278" i="1" s="1"/>
  <c r="F91" i="3"/>
  <c r="J93" i="1" s="1"/>
  <c r="F93" i="3"/>
  <c r="J95" i="1" s="1"/>
  <c r="F84" i="3"/>
  <c r="J86" i="1" s="1"/>
  <c r="F108" i="3"/>
  <c r="J110" i="1" s="1"/>
  <c r="F102" i="3"/>
  <c r="J104" i="1" s="1"/>
  <c r="F300" i="3"/>
  <c r="J302" i="1" s="1"/>
  <c r="F368" i="3"/>
  <c r="J370" i="1" s="1"/>
  <c r="F215" i="3"/>
  <c r="J217" i="1" s="1"/>
  <c r="F277" i="3"/>
  <c r="J279" i="1" s="1"/>
  <c r="F354" i="3"/>
  <c r="J356" i="1" s="1"/>
  <c r="F227" i="3"/>
  <c r="J229" i="1" s="1"/>
  <c r="F52" i="3"/>
  <c r="J54" i="1" s="1"/>
  <c r="F138" i="3"/>
  <c r="J140" i="1" s="1"/>
  <c r="F147" i="3"/>
  <c r="J149" i="1" s="1"/>
  <c r="F81" i="3"/>
  <c r="J83" i="1" s="1"/>
  <c r="F77" i="3"/>
  <c r="J79" i="1" s="1"/>
  <c r="F178" i="3"/>
  <c r="J180" i="1" s="1"/>
  <c r="F139" i="3"/>
  <c r="J141" i="1" s="1"/>
  <c r="F202" i="3"/>
  <c r="J204" i="1" s="1"/>
  <c r="F339" i="3"/>
  <c r="J341" i="1" s="1"/>
  <c r="F316" i="3"/>
  <c r="J318" i="1" s="1"/>
  <c r="F137" i="3"/>
  <c r="J139" i="1" s="1"/>
  <c r="F272" i="3"/>
  <c r="J274" i="1" s="1"/>
  <c r="F345" i="3"/>
  <c r="J347" i="1" s="1"/>
  <c r="F360" i="3"/>
  <c r="J362" i="1" s="1"/>
  <c r="F112" i="3"/>
  <c r="J114" i="1" s="1"/>
  <c r="F247" i="3"/>
  <c r="J249" i="1" s="1"/>
  <c r="F332" i="3"/>
  <c r="J334" i="1" s="1"/>
  <c r="F86" i="3"/>
  <c r="J88" i="1" s="1"/>
  <c r="F82" i="3"/>
  <c r="J84" i="1" s="1"/>
  <c r="F30" i="3"/>
  <c r="J32" i="1" s="1"/>
  <c r="F208" i="3"/>
  <c r="J210" i="1" s="1"/>
  <c r="F120" i="3"/>
  <c r="J122" i="1" s="1"/>
  <c r="F153" i="3"/>
  <c r="J155" i="1" s="1"/>
  <c r="F61" i="3"/>
  <c r="J63" i="1" s="1"/>
  <c r="F333" i="3"/>
  <c r="J335" i="1" s="1"/>
  <c r="F213" i="3"/>
  <c r="J215" i="1" s="1"/>
  <c r="F351" i="3"/>
  <c r="J353" i="1" s="1"/>
  <c r="F158" i="3"/>
  <c r="J160" i="1" s="1"/>
  <c r="F355" i="3"/>
  <c r="J357" i="1" s="1"/>
  <c r="F334" i="3"/>
  <c r="J336" i="1" s="1"/>
  <c r="F262" i="3"/>
  <c r="J264" i="1" s="1"/>
  <c r="F75" i="3"/>
  <c r="J77" i="1" s="1"/>
  <c r="F168" i="3"/>
  <c r="J170" i="1" s="1"/>
  <c r="F225" i="3"/>
  <c r="J227" i="1" s="1"/>
  <c r="F280" i="3"/>
  <c r="J282" i="1" s="1"/>
  <c r="F176" i="3"/>
  <c r="J178" i="1" s="1"/>
  <c r="F58" i="3"/>
  <c r="J60" i="1" s="1"/>
  <c r="F60" i="3"/>
  <c r="J62" i="1" s="1"/>
  <c r="F189" i="3"/>
  <c r="J191" i="1" s="1"/>
  <c r="F18" i="3"/>
  <c r="J20" i="1" s="1"/>
  <c r="F8" i="3"/>
  <c r="J10" i="1" s="1"/>
  <c r="F51" i="3"/>
  <c r="J53" i="1" s="1"/>
  <c r="F87" i="3"/>
  <c r="J89" i="1" s="1"/>
  <c r="F43" i="3"/>
  <c r="J45" i="1" s="1"/>
  <c r="F78" i="3"/>
  <c r="J80" i="1" s="1"/>
  <c r="F238" i="3"/>
  <c r="J240" i="1" s="1"/>
  <c r="F233" i="3"/>
  <c r="J235" i="1" s="1"/>
  <c r="F289" i="3"/>
  <c r="J291" i="1" s="1"/>
  <c r="F303" i="3"/>
  <c r="J305" i="1" s="1"/>
  <c r="F160" i="3"/>
  <c r="J162" i="1" s="1"/>
  <c r="F88" i="3"/>
  <c r="J90" i="1" s="1"/>
  <c r="F152" i="3"/>
  <c r="J154" i="1" s="1"/>
  <c r="F356" i="3"/>
  <c r="J358" i="1" s="1"/>
  <c r="F357" i="3"/>
  <c r="J359" i="1" s="1"/>
  <c r="F198" i="3"/>
  <c r="J200" i="1" s="1"/>
  <c r="F287" i="3"/>
  <c r="J289" i="1" s="1"/>
  <c r="F13" i="3"/>
  <c r="J15" i="1" s="1"/>
  <c r="F53" i="3"/>
  <c r="J55" i="1" s="1"/>
  <c r="F240" i="3"/>
  <c r="J242" i="1" s="1"/>
  <c r="F245" i="3"/>
  <c r="J247" i="1" s="1"/>
  <c r="F367" i="3"/>
  <c r="J369" i="1" s="1"/>
  <c r="F191" i="3"/>
  <c r="J193" i="1" s="1"/>
  <c r="F297" i="3"/>
  <c r="J299" i="1" s="1"/>
  <c r="F315" i="3"/>
  <c r="J317" i="1" s="1"/>
  <c r="F141" i="3"/>
  <c r="J143" i="1" s="1"/>
  <c r="F14" i="3"/>
  <c r="J16" i="1" s="1"/>
  <c r="F312" i="3"/>
  <c r="J314" i="1" s="1"/>
  <c r="F12" i="3"/>
  <c r="J14" i="1" s="1"/>
  <c r="F9" i="3"/>
  <c r="J11" i="1" s="1"/>
  <c r="F211" i="3"/>
  <c r="J213" i="1" s="1"/>
  <c r="F106" i="3"/>
  <c r="J108" i="1" s="1"/>
  <c r="F19" i="3"/>
  <c r="J21" i="1" s="1"/>
  <c r="F132" i="3"/>
  <c r="J134" i="1" s="1"/>
  <c r="F99" i="3"/>
  <c r="J101" i="1" s="1"/>
  <c r="F195" i="3"/>
  <c r="J197" i="1" s="1"/>
  <c r="F135" i="3"/>
  <c r="J137" i="1" s="1"/>
  <c r="F282" i="3"/>
  <c r="J284" i="1" s="1"/>
  <c r="F331" i="3"/>
  <c r="J333" i="1" s="1"/>
  <c r="F38" i="3"/>
  <c r="J40" i="1" s="1"/>
  <c r="F39" i="3"/>
  <c r="J41" i="1" s="1"/>
  <c r="F338" i="3"/>
  <c r="J340" i="1" s="1"/>
  <c r="F212" i="3"/>
  <c r="J214" i="1" s="1"/>
  <c r="F341" i="3"/>
  <c r="J343" i="1" s="1"/>
  <c r="E7" i="3"/>
  <c r="I9" i="1" s="1"/>
  <c r="E33" i="3"/>
  <c r="I35" i="1" s="1"/>
  <c r="E32" i="3"/>
  <c r="I34" i="1" s="1"/>
  <c r="E236" i="3"/>
  <c r="I238" i="1" s="1"/>
  <c r="E96" i="3"/>
  <c r="I98" i="1" s="1"/>
  <c r="E161" i="3"/>
  <c r="I163" i="1" s="1"/>
  <c r="E20" i="3"/>
  <c r="I22" i="1" s="1"/>
  <c r="E35" i="3"/>
  <c r="I37" i="1" s="1"/>
  <c r="E173" i="3"/>
  <c r="I175" i="1" s="1"/>
  <c r="E216" i="3"/>
  <c r="I218" i="1" s="1"/>
  <c r="E314" i="3"/>
  <c r="I316" i="1" s="1"/>
  <c r="E86" i="3"/>
  <c r="I88" i="1" s="1"/>
  <c r="E82" i="3"/>
  <c r="I84" i="1" s="1"/>
  <c r="E202" i="3"/>
  <c r="I204" i="1" s="1"/>
  <c r="E61" i="3"/>
  <c r="I63" i="1" s="1"/>
  <c r="E351" i="3"/>
  <c r="I353" i="1" s="1"/>
  <c r="E158" i="3"/>
  <c r="I160" i="1" s="1"/>
  <c r="E129" i="3"/>
  <c r="I131" i="1" s="1"/>
  <c r="E15" i="3"/>
  <c r="I17" i="1" s="1"/>
  <c r="E75" i="3"/>
  <c r="I77" i="1" s="1"/>
  <c r="E44" i="3"/>
  <c r="I46" i="1" s="1"/>
  <c r="E55" i="3"/>
  <c r="I57" i="1" s="1"/>
  <c r="E165" i="3"/>
  <c r="I167" i="1" s="1"/>
  <c r="E104" i="3"/>
  <c r="I106" i="1" s="1"/>
  <c r="E299" i="3"/>
  <c r="I301" i="1" s="1"/>
  <c r="E69" i="3"/>
  <c r="I71" i="1" s="1"/>
  <c r="E139" i="3"/>
  <c r="I141" i="1" s="1"/>
  <c r="E189" i="3"/>
  <c r="I191" i="1" s="1"/>
  <c r="E359" i="3"/>
  <c r="I361" i="1" s="1"/>
  <c r="E252" i="3"/>
  <c r="I254" i="1" s="1"/>
  <c r="E226" i="3"/>
  <c r="I228" i="1" s="1"/>
  <c r="E170" i="3"/>
  <c r="I172" i="1" s="1"/>
  <c r="E296" i="3"/>
  <c r="I298" i="1" s="1"/>
  <c r="E190" i="3"/>
  <c r="I192" i="1" s="1"/>
  <c r="E254" i="3"/>
  <c r="I256" i="1" s="1"/>
  <c r="E293" i="3"/>
  <c r="I295" i="1" s="1"/>
  <c r="E370" i="3"/>
  <c r="I372" i="1" s="1"/>
  <c r="E305" i="3"/>
  <c r="I307" i="1" s="1"/>
  <c r="E140" i="3"/>
  <c r="I142" i="1" s="1"/>
  <c r="E50" i="3"/>
  <c r="I52" i="1" s="1"/>
  <c r="E124" i="3"/>
  <c r="I126" i="1" s="1"/>
  <c r="E77" i="3"/>
  <c r="I79" i="1" s="1"/>
  <c r="E152" i="3"/>
  <c r="I154" i="1" s="1"/>
  <c r="E265" i="3"/>
  <c r="I267" i="1" s="1"/>
  <c r="E183" i="3"/>
  <c r="I185" i="1" s="1"/>
  <c r="E295" i="3"/>
  <c r="I297" i="1" s="1"/>
  <c r="E262" i="3"/>
  <c r="I264" i="1" s="1"/>
  <c r="E306" i="3"/>
  <c r="I308" i="1" s="1"/>
  <c r="E92" i="3"/>
  <c r="I94" i="1" s="1"/>
  <c r="E164" i="3"/>
  <c r="I166" i="1" s="1"/>
  <c r="E118" i="3"/>
  <c r="I120" i="1" s="1"/>
  <c r="E187" i="3"/>
  <c r="I189" i="1" s="1"/>
  <c r="E322" i="3"/>
  <c r="I324" i="1" s="1"/>
  <c r="E64" i="3"/>
  <c r="I66" i="1" s="1"/>
  <c r="E23" i="3"/>
  <c r="I25" i="1" s="1"/>
  <c r="E98" i="3"/>
  <c r="I100" i="1" s="1"/>
  <c r="E228" i="3"/>
  <c r="I230" i="1" s="1"/>
  <c r="E335" i="3"/>
  <c r="I337" i="1" s="1"/>
  <c r="E302" i="3"/>
  <c r="I304" i="1" s="1"/>
  <c r="E52" i="3"/>
  <c r="I54" i="1" s="1"/>
  <c r="E191" i="3"/>
  <c r="I193" i="1" s="1"/>
  <c r="E241" i="3"/>
  <c r="I243" i="1" s="1"/>
  <c r="E364" i="3"/>
  <c r="I366" i="1" s="1"/>
  <c r="E339" i="3"/>
  <c r="I341" i="1" s="1"/>
  <c r="F184" i="3"/>
  <c r="J186" i="1" s="1"/>
  <c r="F248" i="3"/>
  <c r="J250" i="1" s="1"/>
  <c r="F242" i="3"/>
  <c r="J244" i="1" s="1"/>
  <c r="F42" i="3"/>
  <c r="J44" i="1" s="1"/>
  <c r="F54" i="3"/>
  <c r="J56" i="1" s="1"/>
  <c r="F151" i="3"/>
  <c r="J153" i="1" s="1"/>
  <c r="F94" i="3"/>
  <c r="J96" i="1" s="1"/>
  <c r="F123" i="3"/>
  <c r="J125" i="1" s="1"/>
  <c r="F55" i="3"/>
  <c r="J57" i="1" s="1"/>
  <c r="F107" i="3"/>
  <c r="J109" i="1" s="1"/>
  <c r="F62" i="3"/>
  <c r="J64" i="1" s="1"/>
  <c r="F126" i="3"/>
  <c r="J128" i="1" s="1"/>
  <c r="F256" i="3"/>
  <c r="J258" i="1" s="1"/>
  <c r="F319" i="3"/>
  <c r="J321" i="1" s="1"/>
  <c r="F113" i="3"/>
  <c r="J115" i="1" s="1"/>
  <c r="F306" i="3"/>
  <c r="J308" i="1" s="1"/>
  <c r="F327" i="3"/>
  <c r="J329" i="1" s="1"/>
  <c r="F307" i="3"/>
  <c r="J309" i="1" s="1"/>
  <c r="F59" i="3"/>
  <c r="J61" i="1" s="1"/>
  <c r="F226" i="3"/>
  <c r="J228" i="1" s="1"/>
  <c r="F124" i="3"/>
  <c r="J126" i="1" s="1"/>
  <c r="F258" i="3"/>
  <c r="J260" i="1" s="1"/>
  <c r="F323" i="3"/>
  <c r="J325" i="1" s="1"/>
  <c r="F257" i="3"/>
  <c r="J259" i="1" s="1"/>
  <c r="F231" i="3"/>
  <c r="J233" i="1" s="1"/>
  <c r="F313" i="3"/>
  <c r="J315" i="1" s="1"/>
  <c r="F329" i="3"/>
  <c r="J331" i="1" s="1"/>
  <c r="F364" i="3"/>
  <c r="J366" i="1" s="1"/>
  <c r="F21" i="3"/>
  <c r="J23" i="1" s="1"/>
  <c r="F16" i="3"/>
  <c r="J18" i="1" s="1"/>
  <c r="F46" i="3"/>
  <c r="J48" i="1" s="1"/>
  <c r="F188" i="3"/>
  <c r="J190" i="1" s="1"/>
  <c r="F180" i="3"/>
  <c r="J182" i="1" s="1"/>
  <c r="F314" i="3"/>
  <c r="J316" i="1" s="1"/>
  <c r="F66" i="3"/>
  <c r="J68" i="1" s="1"/>
  <c r="F133" i="3"/>
  <c r="J135" i="1" s="1"/>
  <c r="F193" i="3"/>
  <c r="J195" i="1" s="1"/>
  <c r="F369" i="3"/>
  <c r="J371" i="1" s="1"/>
  <c r="F220" i="3"/>
  <c r="J222" i="1" s="1"/>
  <c r="F131" i="3"/>
  <c r="J133" i="1" s="1"/>
  <c r="F214" i="3"/>
  <c r="J216" i="1" s="1"/>
  <c r="F270" i="3"/>
  <c r="J272" i="1" s="1"/>
  <c r="F321" i="3"/>
  <c r="J323" i="1" s="1"/>
  <c r="F359" i="3"/>
  <c r="J361" i="1" s="1"/>
  <c r="F350" i="3"/>
  <c r="J352" i="1" s="1"/>
  <c r="F234" i="3"/>
  <c r="J236" i="1" s="1"/>
  <c r="F222" i="3"/>
  <c r="J224" i="1" s="1"/>
  <c r="F111" i="3"/>
  <c r="J113" i="1" s="1"/>
  <c r="F29" i="3"/>
  <c r="J31" i="1" s="1"/>
  <c r="F71" i="3"/>
  <c r="J73" i="1" s="1"/>
  <c r="F310" i="3"/>
  <c r="J312" i="1" s="1"/>
  <c r="F49" i="3"/>
  <c r="J51" i="1" s="1"/>
  <c r="F85" i="3"/>
  <c r="J87" i="1" s="1"/>
  <c r="F237" i="3"/>
  <c r="J239" i="1" s="1"/>
  <c r="F116" i="3"/>
  <c r="J118" i="1" s="1"/>
  <c r="F114" i="3"/>
  <c r="J116" i="1" s="1"/>
  <c r="F36" i="3"/>
  <c r="J38" i="1" s="1"/>
  <c r="F104" i="3"/>
  <c r="J106" i="1" s="1"/>
  <c r="F22" i="3"/>
  <c r="J24" i="1" s="1"/>
  <c r="F95" i="3"/>
  <c r="J97" i="1" s="1"/>
  <c r="F246" i="3"/>
  <c r="J248" i="1" s="1"/>
  <c r="F170" i="3"/>
  <c r="J172" i="1" s="1"/>
  <c r="F64" i="3"/>
  <c r="J66" i="1" s="1"/>
  <c r="F190" i="3"/>
  <c r="J192" i="1" s="1"/>
  <c r="F296" i="3"/>
  <c r="J298" i="1" s="1"/>
  <c r="F317" i="3"/>
  <c r="J319" i="1" s="1"/>
  <c r="F183" i="3"/>
  <c r="J185" i="1" s="1"/>
  <c r="F156" i="3"/>
  <c r="J158" i="1" s="1"/>
  <c r="F216" i="3"/>
  <c r="J218" i="1" s="1"/>
  <c r="F105" i="3"/>
  <c r="J107" i="1" s="1"/>
  <c r="F167" i="3"/>
  <c r="J169" i="1" s="1"/>
  <c r="F244" i="3"/>
  <c r="J246" i="1" s="1"/>
  <c r="F243" i="3"/>
  <c r="J245" i="1" s="1"/>
  <c r="F347" i="3"/>
  <c r="J349" i="1" s="1"/>
  <c r="F201" i="3"/>
  <c r="J203" i="1" s="1"/>
  <c r="F265" i="3"/>
  <c r="J267" i="1" s="1"/>
  <c r="F361" i="3"/>
  <c r="J363" i="1" s="1"/>
  <c r="F28" i="3"/>
  <c r="J30" i="1" s="1"/>
  <c r="F31" i="3"/>
  <c r="J33" i="1" s="1"/>
  <c r="F67" i="3"/>
  <c r="J69" i="1" s="1"/>
  <c r="F79" i="3"/>
  <c r="J81" i="1" s="1"/>
  <c r="F96" i="3"/>
  <c r="J98" i="1" s="1"/>
  <c r="F249" i="3"/>
  <c r="J251" i="1" s="1"/>
  <c r="F63" i="3"/>
  <c r="J65" i="1" s="1"/>
  <c r="F33" i="3"/>
  <c r="J35" i="1" s="1"/>
  <c r="F32" i="3"/>
  <c r="J34" i="1" s="1"/>
  <c r="F125" i="3"/>
  <c r="J127" i="1" s="1"/>
  <c r="F25" i="3"/>
  <c r="J27" i="1" s="1"/>
  <c r="F115" i="3"/>
  <c r="J117" i="1" s="1"/>
  <c r="F279" i="3"/>
  <c r="J281" i="1" s="1"/>
  <c r="F271" i="3"/>
  <c r="J273" i="1" s="1"/>
  <c r="F148" i="3"/>
  <c r="J150" i="1" s="1"/>
  <c r="F236" i="3"/>
  <c r="J238" i="1" s="1"/>
  <c r="F209" i="3"/>
  <c r="J211" i="1" s="1"/>
  <c r="F45" i="3"/>
  <c r="J47" i="1" s="1"/>
  <c r="F177" i="3"/>
  <c r="J179" i="1" s="1"/>
  <c r="F207" i="3"/>
  <c r="J209" i="1" s="1"/>
  <c r="F155" i="3"/>
  <c r="J157" i="1" s="1"/>
  <c r="F159" i="3"/>
  <c r="J161" i="1" s="1"/>
  <c r="F194" i="3"/>
  <c r="J196" i="1" s="1"/>
  <c r="F304" i="3"/>
  <c r="J306" i="1" s="1"/>
  <c r="F142" i="3"/>
  <c r="J144" i="1" s="1"/>
  <c r="F217" i="3"/>
  <c r="J219" i="1" s="1"/>
  <c r="F308" i="3"/>
  <c r="J310" i="1" s="1"/>
  <c r="F255" i="3"/>
  <c r="J257" i="1" s="1"/>
  <c r="F371" i="3"/>
  <c r="J373" i="1" s="1"/>
  <c r="F166" i="3"/>
  <c r="J168" i="1" s="1"/>
  <c r="F230" i="3"/>
  <c r="J232" i="1" s="1"/>
  <c r="F298" i="3"/>
  <c r="J300" i="1" s="1"/>
  <c r="F269" i="3"/>
  <c r="J271" i="1" s="1"/>
  <c r="F340" i="3"/>
  <c r="J342" i="1" s="1"/>
  <c r="F301" i="3"/>
  <c r="J303" i="1" s="1"/>
  <c r="F275" i="3"/>
  <c r="J277" i="1" s="1"/>
  <c r="F318" i="3"/>
  <c r="J320" i="1" s="1"/>
  <c r="F24" i="3"/>
  <c r="J26" i="1" s="1"/>
  <c r="F7" i="3"/>
  <c r="J9" i="1" s="1"/>
  <c r="F352" i="3"/>
  <c r="J354" i="1" s="1"/>
  <c r="F70" i="3"/>
  <c r="J72" i="1" s="1"/>
  <c r="F109" i="3"/>
  <c r="J111" i="1" s="1"/>
  <c r="F328" i="3"/>
  <c r="J330" i="1" s="1"/>
  <c r="F353" i="3"/>
  <c r="J355" i="1" s="1"/>
  <c r="F169" i="3"/>
  <c r="J171" i="1" s="1"/>
  <c r="F150" i="3"/>
  <c r="J152" i="1" s="1"/>
  <c r="F324" i="3"/>
  <c r="J326" i="1" s="1"/>
  <c r="F229" i="3"/>
  <c r="J231" i="1" s="1"/>
  <c r="F41" i="3"/>
  <c r="J43" i="1" s="1"/>
  <c r="F343" i="3"/>
  <c r="J345" i="1" s="1"/>
  <c r="F293" i="3"/>
  <c r="J295" i="1" s="1"/>
  <c r="F309" i="3"/>
  <c r="J311" i="1" s="1"/>
  <c r="F239" i="3"/>
  <c r="J241" i="1" s="1"/>
  <c r="F161" i="3"/>
  <c r="J163" i="1" s="1"/>
  <c r="F261" i="3"/>
  <c r="J263" i="1" s="1"/>
  <c r="F348" i="3"/>
  <c r="J350" i="1" s="1"/>
  <c r="F145" i="3"/>
  <c r="J147" i="1" s="1"/>
  <c r="F210" i="3"/>
  <c r="J212" i="1" s="1"/>
  <c r="F48" i="3"/>
  <c r="J50" i="1" s="1"/>
  <c r="F57" i="3"/>
  <c r="J59" i="1" s="1"/>
  <c r="O9" i="1" l="1"/>
  <c r="P9" i="1"/>
  <c r="R9" i="1" l="1"/>
</calcChain>
</file>

<file path=xl/sharedStrings.xml><?xml version="1.0" encoding="utf-8"?>
<sst xmlns="http://schemas.openxmlformats.org/spreadsheetml/2006/main" count="9441" uniqueCount="403">
  <si>
    <t>見出し１</t>
    <rPh sb="0" eb="2">
      <t>ミダ</t>
    </rPh>
    <phoneticPr fontId="2"/>
  </si>
  <si>
    <t>見出し２</t>
    <rPh sb="0" eb="2">
      <t>ミダ</t>
    </rPh>
    <phoneticPr fontId="2"/>
  </si>
  <si>
    <t>式番号</t>
    <rPh sb="0" eb="1">
      <t>シキ</t>
    </rPh>
    <rPh sb="1" eb="3">
      <t>バンゴウ</t>
    </rPh>
    <phoneticPr fontId="2"/>
  </si>
  <si>
    <t>記号</t>
    <rPh sb="0" eb="2">
      <t>キゴウ</t>
    </rPh>
    <phoneticPr fontId="2"/>
  </si>
  <si>
    <t>単位</t>
    <rPh sb="0" eb="2">
      <t>タンイ</t>
    </rPh>
    <phoneticPr fontId="2"/>
  </si>
  <si>
    <t>kWh</t>
    <phoneticPr fontId="1"/>
  </si>
  <si>
    <t>MJ</t>
    <phoneticPr fontId="1"/>
  </si>
  <si>
    <t>太陽熱補正熱負荷</t>
    <rPh sb="0" eb="3">
      <t>タイヨウネツ</t>
    </rPh>
    <rPh sb="3" eb="5">
      <t>ホセイ</t>
    </rPh>
    <rPh sb="5" eb="6">
      <t>ネツ</t>
    </rPh>
    <rPh sb="6" eb="8">
      <t>フカ</t>
    </rPh>
    <phoneticPr fontId="2"/>
  </si>
  <si>
    <t>節湯補正給湯量</t>
    <rPh sb="0" eb="1">
      <t>セツ</t>
    </rPh>
    <rPh sb="1" eb="2">
      <t>ユ</t>
    </rPh>
    <rPh sb="2" eb="4">
      <t>ホセイ</t>
    </rPh>
    <rPh sb="4" eb="6">
      <t>キュウトウ</t>
    </rPh>
    <rPh sb="6" eb="7">
      <t>リョウ</t>
    </rPh>
    <phoneticPr fontId="2"/>
  </si>
  <si>
    <t>台所水栓</t>
    <rPh sb="0" eb="2">
      <t>ダイドコロ</t>
    </rPh>
    <rPh sb="2" eb="4">
      <t>スイセン</t>
    </rPh>
    <phoneticPr fontId="2"/>
  </si>
  <si>
    <t>浴室シャワー水栓</t>
    <rPh sb="0" eb="2">
      <t>ヨクシツ</t>
    </rPh>
    <rPh sb="6" eb="8">
      <t>スイセン</t>
    </rPh>
    <phoneticPr fontId="2"/>
  </si>
  <si>
    <t>洗面水栓</t>
    <rPh sb="0" eb="2">
      <t>センメン</t>
    </rPh>
    <rPh sb="2" eb="4">
      <t>スイセン</t>
    </rPh>
    <phoneticPr fontId="2"/>
  </si>
  <si>
    <t>浴槽水栓湯はり</t>
    <rPh sb="0" eb="2">
      <t>ヨクソウ</t>
    </rPh>
    <rPh sb="2" eb="4">
      <t>スイセン</t>
    </rPh>
    <rPh sb="4" eb="5">
      <t>ユ</t>
    </rPh>
    <phoneticPr fontId="2"/>
  </si>
  <si>
    <t>浴槽自動湯はり</t>
    <rPh sb="0" eb="2">
      <t>ヨクソウ</t>
    </rPh>
    <rPh sb="2" eb="4">
      <t>ジドウ</t>
    </rPh>
    <rPh sb="4" eb="5">
      <t>ユ</t>
    </rPh>
    <phoneticPr fontId="2"/>
  </si>
  <si>
    <t>浴槽水栓さし湯</t>
    <rPh sb="0" eb="2">
      <t>ヨクソウ</t>
    </rPh>
    <rPh sb="2" eb="4">
      <t>スイセン</t>
    </rPh>
    <rPh sb="6" eb="7">
      <t>ユ</t>
    </rPh>
    <phoneticPr fontId="2"/>
  </si>
  <si>
    <t>浴槽追炊</t>
    <rPh sb="0" eb="2">
      <t>ヨクソウ</t>
    </rPh>
    <rPh sb="2" eb="4">
      <t>オイダ</t>
    </rPh>
    <phoneticPr fontId="2"/>
  </si>
  <si>
    <t>消費電力量</t>
    <rPh sb="0" eb="2">
      <t>ショウヒ</t>
    </rPh>
    <rPh sb="2" eb="4">
      <t>デンリョク</t>
    </rPh>
    <rPh sb="4" eb="5">
      <t>リョウ</t>
    </rPh>
    <phoneticPr fontId="1"/>
  </si>
  <si>
    <t>給湯機の待機時及び水栓給湯時の補機</t>
    <rPh sb="0" eb="2">
      <t>キュウトウ</t>
    </rPh>
    <rPh sb="2" eb="3">
      <t>キ</t>
    </rPh>
    <rPh sb="4" eb="6">
      <t>タイキ</t>
    </rPh>
    <rPh sb="6" eb="7">
      <t>ジ</t>
    </rPh>
    <rPh sb="7" eb="8">
      <t>オヨ</t>
    </rPh>
    <rPh sb="9" eb="11">
      <t>スイセン</t>
    </rPh>
    <rPh sb="11" eb="13">
      <t>キュウトウ</t>
    </rPh>
    <rPh sb="13" eb="14">
      <t>ジ</t>
    </rPh>
    <rPh sb="15" eb="17">
      <t>ホキ</t>
    </rPh>
    <phoneticPr fontId="1"/>
  </si>
  <si>
    <t>給湯器の湯はり時</t>
    <rPh sb="0" eb="3">
      <t>キュウトウキ</t>
    </rPh>
    <rPh sb="4" eb="5">
      <t>ユ</t>
    </rPh>
    <rPh sb="7" eb="8">
      <t>ジ</t>
    </rPh>
    <phoneticPr fontId="1"/>
  </si>
  <si>
    <t>日別平均外気温</t>
    <phoneticPr fontId="2"/>
  </si>
  <si>
    <t>-</t>
    <phoneticPr fontId="2"/>
  </si>
  <si>
    <t>給湯機効率</t>
    <rPh sb="0" eb="2">
      <t>キュウトウ</t>
    </rPh>
    <rPh sb="2" eb="3">
      <t>キ</t>
    </rPh>
    <rPh sb="3" eb="5">
      <t>コウリツ</t>
    </rPh>
    <phoneticPr fontId="1"/>
  </si>
  <si>
    <t>-</t>
    <phoneticPr fontId="1"/>
  </si>
  <si>
    <t>見出し1</t>
    <rPh sb="0" eb="2">
      <t>ミダ</t>
    </rPh>
    <phoneticPr fontId="1"/>
  </si>
  <si>
    <t>見出し2</t>
    <rPh sb="0" eb="2">
      <t>ミダ</t>
    </rPh>
    <phoneticPr fontId="1"/>
  </si>
  <si>
    <t>a_k</t>
    <phoneticPr fontId="1"/>
  </si>
  <si>
    <t>b_k</t>
    <phoneticPr fontId="1"/>
  </si>
  <si>
    <t>c_k</t>
    <phoneticPr fontId="1"/>
  </si>
  <si>
    <t>f_hs</t>
    <phoneticPr fontId="1"/>
  </si>
  <si>
    <t>e_rtd</t>
    <phoneticPr fontId="1"/>
  </si>
  <si>
    <t>a_s</t>
    <phoneticPr fontId="1"/>
  </si>
  <si>
    <t>a_w</t>
    <phoneticPr fontId="1"/>
  </si>
  <si>
    <t>a_b1</t>
    <phoneticPr fontId="1"/>
  </si>
  <si>
    <t>a_b2</t>
  </si>
  <si>
    <t>a_ba1</t>
    <phoneticPr fontId="1"/>
  </si>
  <si>
    <t>a_ba2</t>
  </si>
  <si>
    <t>b_s</t>
    <phoneticPr fontId="1"/>
  </si>
  <si>
    <t>b_w</t>
    <phoneticPr fontId="1"/>
  </si>
  <si>
    <t>b_b1</t>
    <phoneticPr fontId="1"/>
  </si>
  <si>
    <t>b_b2</t>
  </si>
  <si>
    <t>b_ba1</t>
    <phoneticPr fontId="1"/>
  </si>
  <si>
    <t>b_ba2</t>
  </si>
  <si>
    <t>c_s</t>
    <phoneticPr fontId="1"/>
  </si>
  <si>
    <t>c_w</t>
    <phoneticPr fontId="1"/>
  </si>
  <si>
    <t>c_b2</t>
  </si>
  <si>
    <t>c_b1</t>
    <phoneticPr fontId="1"/>
  </si>
  <si>
    <t>c_ba1</t>
    <phoneticPr fontId="1"/>
  </si>
  <si>
    <t>c_ba2</t>
  </si>
  <si>
    <t>回帰係数a</t>
    <rPh sb="0" eb="2">
      <t>カイキ</t>
    </rPh>
    <rPh sb="2" eb="4">
      <t>ケイスウ</t>
    </rPh>
    <phoneticPr fontId="1"/>
  </si>
  <si>
    <t>回帰係数b</t>
    <rPh sb="0" eb="2">
      <t>カイキ</t>
    </rPh>
    <rPh sb="2" eb="4">
      <t>ケイスウ</t>
    </rPh>
    <phoneticPr fontId="1"/>
  </si>
  <si>
    <t>回帰係数c</t>
    <rPh sb="0" eb="2">
      <t>カイキ</t>
    </rPh>
    <rPh sb="2" eb="4">
      <t>ケイスウ</t>
    </rPh>
    <phoneticPr fontId="1"/>
  </si>
  <si>
    <t>表C.1 ガス給湯機効率の回帰係数a_(std,p)及びb_(std,p)、C_(std,p)</t>
    <rPh sb="0" eb="1">
      <t>ヒョウ</t>
    </rPh>
    <rPh sb="7" eb="9">
      <t>キュウトウ</t>
    </rPh>
    <rPh sb="9" eb="10">
      <t>キ</t>
    </rPh>
    <rPh sb="10" eb="12">
      <t>コウリツ</t>
    </rPh>
    <rPh sb="13" eb="15">
      <t>カイキ</t>
    </rPh>
    <rPh sb="15" eb="17">
      <t>ケイスウ</t>
    </rPh>
    <rPh sb="26" eb="27">
      <t>オヨ</t>
    </rPh>
    <phoneticPr fontId="1"/>
  </si>
  <si>
    <t>回帰係数</t>
    <rPh sb="0" eb="2">
      <t>カイキ</t>
    </rPh>
    <rPh sb="2" eb="4">
      <t>ケイスウ</t>
    </rPh>
    <phoneticPr fontId="1"/>
  </si>
  <si>
    <t>添え字p（用途）</t>
    <rPh sb="0" eb="1">
      <t>ソ</t>
    </rPh>
    <rPh sb="2" eb="3">
      <t>ジ</t>
    </rPh>
    <rPh sb="5" eb="7">
      <t>ヨウト</t>
    </rPh>
    <phoneticPr fontId="1"/>
  </si>
  <si>
    <t>k</t>
    <phoneticPr fontId="1"/>
  </si>
  <si>
    <t>s</t>
    <phoneticPr fontId="1"/>
  </si>
  <si>
    <t>w</t>
    <phoneticPr fontId="1"/>
  </si>
  <si>
    <t>b1</t>
    <phoneticPr fontId="1"/>
  </si>
  <si>
    <t>b2</t>
    <phoneticPr fontId="1"/>
  </si>
  <si>
    <t>ba1</t>
    <phoneticPr fontId="1"/>
  </si>
  <si>
    <t>ba2</t>
    <phoneticPr fontId="1"/>
  </si>
  <si>
    <t>a_(std,p)</t>
    <phoneticPr fontId="1"/>
  </si>
  <si>
    <t>b_(std,p)</t>
    <phoneticPr fontId="1"/>
  </si>
  <si>
    <t>c_(std,p)</t>
    <phoneticPr fontId="1"/>
  </si>
  <si>
    <t>項目１</t>
    <rPh sb="0" eb="2">
      <t>コウモク</t>
    </rPh>
    <phoneticPr fontId="2"/>
  </si>
  <si>
    <t>表 ふろ機能の種類</t>
    <rPh sb="0" eb="1">
      <t>ヒョウ</t>
    </rPh>
    <rPh sb="4" eb="6">
      <t>キノウ</t>
    </rPh>
    <rPh sb="7" eb="9">
      <t>シュルイ</t>
    </rPh>
    <phoneticPr fontId="2"/>
  </si>
  <si>
    <t>給湯単機能</t>
    <phoneticPr fontId="2"/>
  </si>
  <si>
    <t>ふろ給湯機（追焚なし）</t>
    <phoneticPr fontId="2"/>
  </si>
  <si>
    <t>ふろ給湯機（追焚あり）</t>
    <phoneticPr fontId="2"/>
  </si>
  <si>
    <t>ガス消費量</t>
    <rPh sb="2" eb="5">
      <t>ショウヒリョウ</t>
    </rPh>
    <phoneticPr fontId="1"/>
  </si>
  <si>
    <t>見出し３</t>
    <rPh sb="0" eb="2">
      <t>ミダ</t>
    </rPh>
    <phoneticPr fontId="2"/>
  </si>
  <si>
    <t>（1）</t>
    <phoneticPr fontId="1"/>
  </si>
  <si>
    <t>（2）</t>
    <phoneticPr fontId="1"/>
  </si>
  <si>
    <t>（3）</t>
    <phoneticPr fontId="1"/>
  </si>
  <si>
    <t>灯油消費量</t>
    <phoneticPr fontId="1"/>
  </si>
  <si>
    <t>当該給湯機の効率</t>
    <rPh sb="0" eb="2">
      <t>トウガイ</t>
    </rPh>
    <rPh sb="2" eb="4">
      <t>キュウトウ</t>
    </rPh>
    <rPh sb="4" eb="5">
      <t>キ</t>
    </rPh>
    <rPh sb="6" eb="8">
      <t>コウリツ</t>
    </rPh>
    <phoneticPr fontId="1"/>
  </si>
  <si>
    <t>当該給湯器に対する効率の補正係数</t>
    <rPh sb="0" eb="2">
      <t>トウガイ</t>
    </rPh>
    <rPh sb="2" eb="4">
      <t>キュウトウ</t>
    </rPh>
    <rPh sb="4" eb="5">
      <t>キ</t>
    </rPh>
    <rPh sb="6" eb="7">
      <t>タイ</t>
    </rPh>
    <rPh sb="9" eb="11">
      <t>コウリツ</t>
    </rPh>
    <rPh sb="12" eb="14">
      <t>ホセイ</t>
    </rPh>
    <rPh sb="14" eb="16">
      <t>ケイスウ</t>
    </rPh>
    <phoneticPr fontId="1"/>
  </si>
  <si>
    <t>E_(E,w)</t>
    <phoneticPr fontId="1"/>
  </si>
  <si>
    <t>-</t>
    <phoneticPr fontId="1"/>
  </si>
  <si>
    <t>給湯設備機器を設置しない</t>
  </si>
  <si>
    <t>表 給湯熱源機の種類</t>
    <rPh sb="0" eb="1">
      <t>ヒョウ</t>
    </rPh>
    <rPh sb="2" eb="4">
      <t>キュウトウ</t>
    </rPh>
    <rPh sb="4" eb="7">
      <t>ネツゲンキ</t>
    </rPh>
    <rPh sb="8" eb="10">
      <t>シュルイ</t>
    </rPh>
    <phoneticPr fontId="2"/>
  </si>
  <si>
    <t>表D.1 石油給湯機効率の回帰係数a_(std,p)及びb_(std,p)、C_(std,p)</t>
    <rPh sb="0" eb="1">
      <t>ヒョウ</t>
    </rPh>
    <rPh sb="5" eb="7">
      <t>セキユ</t>
    </rPh>
    <rPh sb="7" eb="9">
      <t>キュウトウ</t>
    </rPh>
    <rPh sb="9" eb="10">
      <t>キ</t>
    </rPh>
    <rPh sb="10" eb="12">
      <t>コウリツ</t>
    </rPh>
    <rPh sb="13" eb="15">
      <t>カイキ</t>
    </rPh>
    <rPh sb="15" eb="17">
      <t>ケイスウ</t>
    </rPh>
    <rPh sb="26" eb="27">
      <t>オヨ</t>
    </rPh>
    <phoneticPr fontId="1"/>
  </si>
  <si>
    <t>熱源機の種類</t>
    <rPh sb="0" eb="3">
      <t>ネツゲンキ</t>
    </rPh>
    <rPh sb="4" eb="6">
      <t>シュルイ</t>
    </rPh>
    <phoneticPr fontId="1"/>
  </si>
  <si>
    <t>No.</t>
    <phoneticPr fontId="1"/>
  </si>
  <si>
    <t>給湯熱源機の種類</t>
    <phoneticPr fontId="1"/>
  </si>
  <si>
    <t>給湯機の効率</t>
    <rPh sb="0" eb="2">
      <t>キュウトウ</t>
    </rPh>
    <rPh sb="2" eb="3">
      <t>キ</t>
    </rPh>
    <rPh sb="4" eb="6">
      <t>コウリツ</t>
    </rPh>
    <phoneticPr fontId="1"/>
  </si>
  <si>
    <t>表 給湯器の効率</t>
    <rPh sb="0" eb="1">
      <t>ヒョウ</t>
    </rPh>
    <rPh sb="2" eb="5">
      <t>キュウトウキ</t>
    </rPh>
    <rPh sb="6" eb="8">
      <t>コウリツ</t>
    </rPh>
    <phoneticPr fontId="1"/>
  </si>
  <si>
    <t>石油消費量</t>
    <rPh sb="0" eb="2">
      <t>セキユ</t>
    </rPh>
    <rPh sb="2" eb="5">
      <t>ショウヒリョウ</t>
    </rPh>
    <phoneticPr fontId="1"/>
  </si>
  <si>
    <t>表 消費電力量計算式の係数</t>
    <rPh sb="0" eb="1">
      <t>ヒョウ</t>
    </rPh>
    <rPh sb="2" eb="4">
      <t>ショウヒ</t>
    </rPh>
    <rPh sb="4" eb="6">
      <t>デンリョク</t>
    </rPh>
    <rPh sb="6" eb="7">
      <t>リョウ</t>
    </rPh>
    <rPh sb="7" eb="9">
      <t>ケイサン</t>
    </rPh>
    <rPh sb="9" eb="10">
      <t>シキ</t>
    </rPh>
    <rPh sb="11" eb="13">
      <t>ケイスウ</t>
    </rPh>
    <phoneticPr fontId="1"/>
  </si>
  <si>
    <t>E_(E,hs,aux1)</t>
    <phoneticPr fontId="1"/>
  </si>
  <si>
    <t>E_(E,hs,aux3)</t>
    <phoneticPr fontId="1"/>
  </si>
  <si>
    <t>電気ヒートポンプ給湯機</t>
    <rPh sb="0" eb="2">
      <t>デンキ</t>
    </rPh>
    <rPh sb="8" eb="10">
      <t>キュウトウ</t>
    </rPh>
    <rPh sb="10" eb="11">
      <t>キ</t>
    </rPh>
    <phoneticPr fontId="1"/>
  </si>
  <si>
    <t>係数</t>
    <rPh sb="0" eb="2">
      <t>ケイスウ</t>
    </rPh>
    <phoneticPr fontId="1"/>
  </si>
  <si>
    <t>f_ex</t>
    <phoneticPr fontId="1"/>
  </si>
  <si>
    <t>f_L</t>
    <phoneticPr fontId="1"/>
  </si>
  <si>
    <t>f_(e,rtd)</t>
    <phoneticPr fontId="1"/>
  </si>
  <si>
    <t>f_itc</t>
    <phoneticPr fontId="1"/>
  </si>
  <si>
    <t>f_mode2</t>
    <phoneticPr fontId="1"/>
  </si>
  <si>
    <t>表E.1</t>
    <rPh sb="0" eb="1">
      <t>ヒョウ</t>
    </rPh>
    <phoneticPr fontId="1"/>
  </si>
  <si>
    <t>夜間平均外気温</t>
    <rPh sb="0" eb="2">
      <t>ヤカン</t>
    </rPh>
    <rPh sb="2" eb="4">
      <t>ヘイキン</t>
    </rPh>
    <rPh sb="4" eb="7">
      <t>ガイキオン</t>
    </rPh>
    <phoneticPr fontId="1"/>
  </si>
  <si>
    <t>℃</t>
    <phoneticPr fontId="1"/>
  </si>
  <si>
    <t>r_mode2</t>
    <phoneticPr fontId="1"/>
  </si>
  <si>
    <t>制御におけるセカンドモードの割合</t>
    <rPh sb="0" eb="2">
      <t>セイギョ</t>
    </rPh>
    <rPh sb="14" eb="16">
      <t>ワリアイ</t>
    </rPh>
    <phoneticPr fontId="1"/>
  </si>
  <si>
    <t>太陽熱補正熱負荷</t>
    <rPh sb="0" eb="3">
      <t>タイヨウネツ</t>
    </rPh>
    <rPh sb="3" eb="5">
      <t>ホセイ</t>
    </rPh>
    <rPh sb="5" eb="6">
      <t>ネツ</t>
    </rPh>
    <rPh sb="6" eb="8">
      <t>フカ</t>
    </rPh>
    <phoneticPr fontId="1"/>
  </si>
  <si>
    <t>低外気温領域でのヒートポンプ効率低下による補正係数</t>
    <rPh sb="0" eb="1">
      <t>テイ</t>
    </rPh>
    <rPh sb="1" eb="4">
      <t>ガイキオン</t>
    </rPh>
    <rPh sb="4" eb="6">
      <t>リョウイキ</t>
    </rPh>
    <rPh sb="14" eb="16">
      <t>コウリツ</t>
    </rPh>
    <rPh sb="16" eb="18">
      <t>テイカ</t>
    </rPh>
    <rPh sb="21" eb="23">
      <t>ホセイ</t>
    </rPh>
    <rPh sb="23" eb="25">
      <t>ケイスウ</t>
    </rPh>
    <phoneticPr fontId="1"/>
  </si>
  <si>
    <t>デフロスト運転に
よる補正係数</t>
    <rPh sb="5" eb="7">
      <t>ウンテン</t>
    </rPh>
    <rPh sb="11" eb="13">
      <t>ホセイ</t>
    </rPh>
    <rPh sb="13" eb="15">
      <t>ケイスウ</t>
    </rPh>
    <phoneticPr fontId="1"/>
  </si>
  <si>
    <t>-</t>
    <phoneticPr fontId="1"/>
  </si>
  <si>
    <t>MJ</t>
    <phoneticPr fontId="1"/>
  </si>
  <si>
    <t>L"_d</t>
    <phoneticPr fontId="1"/>
  </si>
  <si>
    <t>電気ヒーター式温水器</t>
    <rPh sb="0" eb="2">
      <t>デンキ</t>
    </rPh>
    <rPh sb="6" eb="7">
      <t>シキ</t>
    </rPh>
    <rPh sb="7" eb="10">
      <t>オンスイキ</t>
    </rPh>
    <phoneticPr fontId="1"/>
  </si>
  <si>
    <t>係数a</t>
    <rPh sb="0" eb="2">
      <t>ケイスウ</t>
    </rPh>
    <phoneticPr fontId="1"/>
  </si>
  <si>
    <t>係数b</t>
    <rPh sb="0" eb="2">
      <t>ケイスウ</t>
    </rPh>
    <phoneticPr fontId="1"/>
  </si>
  <si>
    <t>係数c</t>
    <rPh sb="0" eb="2">
      <t>ケイスウ</t>
    </rPh>
    <phoneticPr fontId="1"/>
  </si>
  <si>
    <t>a</t>
    <phoneticPr fontId="1"/>
  </si>
  <si>
    <t>b</t>
    <phoneticPr fontId="1"/>
  </si>
  <si>
    <t>c</t>
    <phoneticPr fontId="1"/>
  </si>
  <si>
    <t>電気ヒートポンプ給湯機</t>
    <rPh sb="0" eb="2">
      <t>デンキ</t>
    </rPh>
    <rPh sb="8" eb="10">
      <t>キュウトウ</t>
    </rPh>
    <rPh sb="10" eb="11">
      <t>キ</t>
    </rPh>
    <phoneticPr fontId="1"/>
  </si>
  <si>
    <t>電気ヒートポンプ給湯機</t>
    <phoneticPr fontId="1"/>
  </si>
  <si>
    <t>見出し</t>
    <rPh sb="0" eb="2">
      <t>ミダ</t>
    </rPh>
    <phoneticPr fontId="1"/>
  </si>
  <si>
    <t>表F.1</t>
    <rPh sb="0" eb="1">
      <t>ヒョウ</t>
    </rPh>
    <phoneticPr fontId="1"/>
  </si>
  <si>
    <t>表G.1</t>
    <rPh sb="0" eb="1">
      <t>ヒョウ</t>
    </rPh>
    <phoneticPr fontId="1"/>
  </si>
  <si>
    <t>ヒートポンプ・ガス瞬間式併用型給湯機</t>
    <rPh sb="9" eb="11">
      <t>シュンカン</t>
    </rPh>
    <rPh sb="11" eb="12">
      <t>シキ</t>
    </rPh>
    <rPh sb="12" eb="15">
      <t>ヘイヨウガタ</t>
    </rPh>
    <rPh sb="15" eb="17">
      <t>キュウトウ</t>
    </rPh>
    <rPh sb="17" eb="18">
      <t>キ</t>
    </rPh>
    <phoneticPr fontId="1"/>
  </si>
  <si>
    <t>表G.2</t>
    <rPh sb="0" eb="1">
      <t>ヒョウ</t>
    </rPh>
    <phoneticPr fontId="1"/>
  </si>
  <si>
    <t>表G.3</t>
    <rPh sb="0" eb="1">
      <t>ヒョウ</t>
    </rPh>
    <phoneticPr fontId="1"/>
  </si>
  <si>
    <t>e</t>
    <phoneticPr fontId="1"/>
  </si>
  <si>
    <t>f</t>
    <phoneticPr fontId="1"/>
  </si>
  <si>
    <t>g</t>
    <phoneticPr fontId="1"/>
  </si>
  <si>
    <t>d</t>
    <phoneticPr fontId="1"/>
  </si>
  <si>
    <t>h</t>
    <phoneticPr fontId="1"/>
  </si>
  <si>
    <t>i</t>
    <phoneticPr fontId="1"/>
  </si>
  <si>
    <t>係数d</t>
    <rPh sb="0" eb="2">
      <t>ケイスウ</t>
    </rPh>
    <phoneticPr fontId="1"/>
  </si>
  <si>
    <t>係数e</t>
    <rPh sb="0" eb="2">
      <t>ケイスウ</t>
    </rPh>
    <phoneticPr fontId="1"/>
  </si>
  <si>
    <t>係数f</t>
    <rPh sb="0" eb="2">
      <t>ケイスウ</t>
    </rPh>
    <phoneticPr fontId="1"/>
  </si>
  <si>
    <t>係数g</t>
    <rPh sb="0" eb="2">
      <t>ケイスウ</t>
    </rPh>
    <phoneticPr fontId="1"/>
  </si>
  <si>
    <t>係数h</t>
    <rPh sb="0" eb="2">
      <t>ケイスウ</t>
    </rPh>
    <phoneticPr fontId="1"/>
  </si>
  <si>
    <t>係数i</t>
    <rPh sb="0" eb="2">
      <t>ケイスウ</t>
    </rPh>
    <phoneticPr fontId="1"/>
  </si>
  <si>
    <t>デフロスト運転に
よる消費電力量の補正係数</t>
    <rPh sb="5" eb="7">
      <t>ウンテン</t>
    </rPh>
    <rPh sb="11" eb="13">
      <t>ショウヒ</t>
    </rPh>
    <rPh sb="13" eb="15">
      <t>デンリョク</t>
    </rPh>
    <rPh sb="15" eb="16">
      <t>リョウ</t>
    </rPh>
    <rPh sb="17" eb="19">
      <t>ホセイ</t>
    </rPh>
    <rPh sb="19" eb="21">
      <t>ケイスウ</t>
    </rPh>
    <phoneticPr fontId="1"/>
  </si>
  <si>
    <t>C_(E,def)</t>
    <phoneticPr fontId="1"/>
  </si>
  <si>
    <t>ガス消費量</t>
    <rPh sb="2" eb="5">
      <t>ショウヒリョウ</t>
    </rPh>
    <phoneticPr fontId="1"/>
  </si>
  <si>
    <t>浴槽追炊時における
給湯機効率</t>
    <rPh sb="0" eb="2">
      <t>ヨクソウ</t>
    </rPh>
    <rPh sb="2" eb="4">
      <t>オイダ</t>
    </rPh>
    <rPh sb="4" eb="5">
      <t>ジ</t>
    </rPh>
    <rPh sb="10" eb="12">
      <t>キュウトウ</t>
    </rPh>
    <rPh sb="12" eb="13">
      <t>キ</t>
    </rPh>
    <rPh sb="13" eb="15">
      <t>コウリツ</t>
    </rPh>
    <phoneticPr fontId="1"/>
  </si>
  <si>
    <t>デフロスト運転に
よるガス消費量の補正係数</t>
    <rPh sb="5" eb="7">
      <t>ウンテン</t>
    </rPh>
    <rPh sb="13" eb="15">
      <t>ショウヒ</t>
    </rPh>
    <rPh sb="16" eb="17">
      <t>デンリョウ</t>
    </rPh>
    <rPh sb="17" eb="19">
      <t>ホセイ</t>
    </rPh>
    <rPh sb="19" eb="21">
      <t>ケイスウ</t>
    </rPh>
    <phoneticPr fontId="1"/>
  </si>
  <si>
    <t>温水暖房の熱負荷</t>
    <rPh sb="0" eb="2">
      <t>オンスイ</t>
    </rPh>
    <rPh sb="2" eb="4">
      <t>ダンボウ</t>
    </rPh>
    <rPh sb="5" eb="6">
      <t>ネツ</t>
    </rPh>
    <rPh sb="6" eb="8">
      <t>フカ</t>
    </rPh>
    <phoneticPr fontId="1"/>
  </si>
  <si>
    <t>表Ｇ.1 式（1）における係数</t>
    <rPh sb="0" eb="1">
      <t>ヒョウ</t>
    </rPh>
    <rPh sb="5" eb="6">
      <t>シキ</t>
    </rPh>
    <rPh sb="13" eb="15">
      <t>ケイスウ</t>
    </rPh>
    <phoneticPr fontId="1"/>
  </si>
  <si>
    <t>a</t>
    <phoneticPr fontId="1"/>
  </si>
  <si>
    <t>b</t>
    <phoneticPr fontId="1"/>
  </si>
  <si>
    <t>c</t>
    <phoneticPr fontId="1"/>
  </si>
  <si>
    <t>表Ｇ.2 係数</t>
    <rPh sb="0" eb="1">
      <t>ヒョウ</t>
    </rPh>
    <rPh sb="5" eb="7">
      <t>ケイスウ</t>
    </rPh>
    <phoneticPr fontId="1"/>
  </si>
  <si>
    <t>d</t>
    <phoneticPr fontId="1"/>
  </si>
  <si>
    <t>f</t>
    <phoneticPr fontId="1"/>
  </si>
  <si>
    <t>e</t>
    <phoneticPr fontId="1"/>
  </si>
  <si>
    <t>係数a_1</t>
    <rPh sb="0" eb="2">
      <t>ケイスウ</t>
    </rPh>
    <phoneticPr fontId="1"/>
  </si>
  <si>
    <t>係数a_2</t>
    <rPh sb="0" eb="2">
      <t>ケイスウ</t>
    </rPh>
    <phoneticPr fontId="1"/>
  </si>
  <si>
    <t>係数a_3</t>
    <rPh sb="0" eb="2">
      <t>ケイスウ</t>
    </rPh>
    <phoneticPr fontId="1"/>
  </si>
  <si>
    <t>係数a_4</t>
    <rPh sb="0" eb="2">
      <t>ケイスウ</t>
    </rPh>
    <phoneticPr fontId="1"/>
  </si>
  <si>
    <t>係数b_1</t>
    <rPh sb="0" eb="2">
      <t>ケイスウ</t>
    </rPh>
    <phoneticPr fontId="1"/>
  </si>
  <si>
    <t>係数b_2</t>
    <rPh sb="0" eb="2">
      <t>ケイスウ</t>
    </rPh>
    <phoneticPr fontId="1"/>
  </si>
  <si>
    <t>係数b_3</t>
    <rPh sb="0" eb="2">
      <t>ケイスウ</t>
    </rPh>
    <phoneticPr fontId="1"/>
  </si>
  <si>
    <t>係数b_4</t>
    <rPh sb="0" eb="2">
      <t>ケイスウ</t>
    </rPh>
    <phoneticPr fontId="1"/>
  </si>
  <si>
    <t>a_1</t>
    <phoneticPr fontId="1"/>
  </si>
  <si>
    <t>a_2</t>
  </si>
  <si>
    <t>a_3</t>
  </si>
  <si>
    <t>a_4</t>
  </si>
  <si>
    <t>b_1</t>
    <phoneticPr fontId="1"/>
  </si>
  <si>
    <t>b_2</t>
  </si>
  <si>
    <t>b_3</t>
  </si>
  <si>
    <t>b_4</t>
  </si>
  <si>
    <t>係数c_1</t>
    <rPh sb="0" eb="2">
      <t>ケイスウ</t>
    </rPh>
    <phoneticPr fontId="1"/>
  </si>
  <si>
    <t>係数c_2</t>
    <rPh sb="0" eb="2">
      <t>ケイスウ</t>
    </rPh>
    <phoneticPr fontId="1"/>
  </si>
  <si>
    <t>係数c_3</t>
    <rPh sb="0" eb="2">
      <t>ケイスウ</t>
    </rPh>
    <phoneticPr fontId="1"/>
  </si>
  <si>
    <t>c_1</t>
    <phoneticPr fontId="1"/>
  </si>
  <si>
    <t>c_2</t>
  </si>
  <si>
    <t>c_3</t>
  </si>
  <si>
    <t>表H.3</t>
    <rPh sb="0" eb="1">
      <t>ヒョウ</t>
    </rPh>
    <phoneticPr fontId="1"/>
  </si>
  <si>
    <t>表Ｈ.1 式（1）における係数</t>
    <rPh sb="0" eb="1">
      <t>ヒョウ</t>
    </rPh>
    <rPh sb="5" eb="6">
      <t>シキ</t>
    </rPh>
    <rPh sb="13" eb="15">
      <t>ケイスウ</t>
    </rPh>
    <phoneticPr fontId="1"/>
  </si>
  <si>
    <t>（ろ）１日当たりの温水暖房の
熱負荷L_(HWH,d)が0大の場合</t>
    <rPh sb="4" eb="5">
      <t>ニチ</t>
    </rPh>
    <rPh sb="5" eb="6">
      <t>ア</t>
    </rPh>
    <rPh sb="9" eb="11">
      <t>オンスイ</t>
    </rPh>
    <rPh sb="11" eb="13">
      <t>ダンボウ</t>
    </rPh>
    <rPh sb="15" eb="16">
      <t>ネツ</t>
    </rPh>
    <rPh sb="16" eb="18">
      <t>フカ</t>
    </rPh>
    <rPh sb="29" eb="30">
      <t>ダイ</t>
    </rPh>
    <rPh sb="31" eb="33">
      <t>バアイ</t>
    </rPh>
    <phoneticPr fontId="1"/>
  </si>
  <si>
    <t>（い）１日当たりの温水暖房の
熱負荷L_(HWH,d)が0より大の場合</t>
    <rPh sb="4" eb="5">
      <t>ニチ</t>
    </rPh>
    <rPh sb="5" eb="6">
      <t>ア</t>
    </rPh>
    <rPh sb="9" eb="11">
      <t>オンスイ</t>
    </rPh>
    <rPh sb="11" eb="13">
      <t>ダンボウ</t>
    </rPh>
    <rPh sb="15" eb="16">
      <t>ネツ</t>
    </rPh>
    <rPh sb="16" eb="18">
      <t>フカ</t>
    </rPh>
    <rPh sb="31" eb="32">
      <t>ダイ</t>
    </rPh>
    <rPh sb="33" eb="35">
      <t>バアイ</t>
    </rPh>
    <phoneticPr fontId="1"/>
  </si>
  <si>
    <t>係数</t>
    <rPh sb="0" eb="2">
      <t>ケイスウ</t>
    </rPh>
    <phoneticPr fontId="1"/>
  </si>
  <si>
    <t>表Ｈ.2 係数</t>
    <rPh sb="0" eb="1">
      <t>ヒョウ</t>
    </rPh>
    <rPh sb="5" eb="7">
      <t>ケイスウ</t>
    </rPh>
    <phoneticPr fontId="1"/>
  </si>
  <si>
    <t>熱源機</t>
    <rPh sb="0" eb="3">
      <t>ネツゲンキ</t>
    </rPh>
    <phoneticPr fontId="1"/>
  </si>
  <si>
    <t>温水熱需要</t>
    <rPh sb="0" eb="2">
      <t>オンスイ</t>
    </rPh>
    <rPh sb="2" eb="3">
      <t>ネツ</t>
    </rPh>
    <rPh sb="3" eb="5">
      <t>ジュヨウ</t>
    </rPh>
    <phoneticPr fontId="1"/>
  </si>
  <si>
    <t>MJ/h</t>
    <phoneticPr fontId="1"/>
  </si>
  <si>
    <t>第四章第七節（6）</t>
    <rPh sb="0" eb="1">
      <t>ダイ</t>
    </rPh>
    <rPh sb="1" eb="3">
      <t>ヨンショウ</t>
    </rPh>
    <rPh sb="3" eb="4">
      <t>ダイ</t>
    </rPh>
    <rPh sb="4" eb="5">
      <t>ナナ</t>
    </rPh>
    <rPh sb="5" eb="6">
      <t>セツ</t>
    </rPh>
    <phoneticPr fontId="1"/>
  </si>
  <si>
    <t>MJ/日</t>
    <rPh sb="3" eb="4">
      <t>ニチ</t>
    </rPh>
    <phoneticPr fontId="1"/>
  </si>
  <si>
    <t>kWh/日</t>
    <rPh sb="4" eb="5">
      <t>ニチ</t>
    </rPh>
    <phoneticPr fontId="1"/>
  </si>
  <si>
    <t>MJ/日</t>
    <phoneticPr fontId="1"/>
  </si>
  <si>
    <t>E_(E,w,d)</t>
    <phoneticPr fontId="1"/>
  </si>
  <si>
    <t>E_(G,w,d)</t>
    <phoneticPr fontId="1"/>
  </si>
  <si>
    <t>E_(K,w,d)</t>
    <phoneticPr fontId="1"/>
  </si>
  <si>
    <t>E_(M,w,d)</t>
    <phoneticPr fontId="1"/>
  </si>
  <si>
    <t>その他の燃料による一次エネルギー消費量</t>
    <rPh sb="2" eb="3">
      <t>ホカ</t>
    </rPh>
    <rPh sb="4" eb="6">
      <t>ネンリョウ</t>
    </rPh>
    <rPh sb="9" eb="11">
      <t>イチジ</t>
    </rPh>
    <rPh sb="16" eb="19">
      <t>ショウヒリョウ</t>
    </rPh>
    <phoneticPr fontId="1"/>
  </si>
  <si>
    <t>エネルギー効率を入力する</t>
    <phoneticPr fontId="1"/>
  </si>
  <si>
    <t>表 エネルギー効率</t>
    <rPh sb="0" eb="1">
      <t>ヒョウ</t>
    </rPh>
    <phoneticPr fontId="2"/>
  </si>
  <si>
    <t>エネルギー効率を入力しない</t>
    <phoneticPr fontId="1"/>
  </si>
  <si>
    <t>給湯器の保温時</t>
    <rPh sb="0" eb="3">
      <t>キュウトウキ</t>
    </rPh>
    <rPh sb="4" eb="6">
      <t>ホオン</t>
    </rPh>
    <rPh sb="6" eb="7">
      <t>ジ</t>
    </rPh>
    <phoneticPr fontId="1"/>
  </si>
  <si>
    <t>ガス給湯機及びガス給湯温水暖房機・石油給湯機及び石油給湯温水暖房機</t>
    <rPh sb="2" eb="4">
      <t>キュウトウ</t>
    </rPh>
    <rPh sb="4" eb="5">
      <t>キ</t>
    </rPh>
    <rPh sb="5" eb="6">
      <t>オヨ</t>
    </rPh>
    <rPh sb="9" eb="11">
      <t>キュウトウ</t>
    </rPh>
    <rPh sb="11" eb="13">
      <t>オンスイ</t>
    </rPh>
    <rPh sb="13" eb="15">
      <t>ダンボウ</t>
    </rPh>
    <rPh sb="15" eb="16">
      <t>キ</t>
    </rPh>
    <rPh sb="17" eb="19">
      <t>セキユ</t>
    </rPh>
    <rPh sb="22" eb="23">
      <t>オヨ</t>
    </rPh>
    <rPh sb="24" eb="26">
      <t>セキユ</t>
    </rPh>
    <rPh sb="26" eb="28">
      <t>キュウトウ</t>
    </rPh>
    <rPh sb="28" eb="30">
      <t>オンスイ</t>
    </rPh>
    <rPh sb="30" eb="32">
      <t>ダンボウ</t>
    </rPh>
    <rPh sb="32" eb="33">
      <t>キ</t>
    </rPh>
    <phoneticPr fontId="1"/>
  </si>
  <si>
    <t>ヒートポンプ・ガス瞬間式併用型給湯温水暖房機(区分１)</t>
    <rPh sb="17" eb="19">
      <t>オンスイ</t>
    </rPh>
    <rPh sb="19" eb="21">
      <t>ダンボウ</t>
    </rPh>
    <rPh sb="23" eb="25">
      <t>クブン</t>
    </rPh>
    <phoneticPr fontId="1"/>
  </si>
  <si>
    <t>ヒートポンプ・ガス瞬間式併用型給湯温水暖房機(区分２)</t>
    <rPh sb="17" eb="19">
      <t>オンスイ</t>
    </rPh>
    <rPh sb="19" eb="21">
      <t>ダンボウ</t>
    </rPh>
    <rPh sb="23" eb="25">
      <t>クブン</t>
    </rPh>
    <phoneticPr fontId="1"/>
  </si>
  <si>
    <t>ヒートポンプ・ガス瞬間式併用型給湯温水暖房機(区分３)</t>
    <rPh sb="17" eb="19">
      <t>オンスイ</t>
    </rPh>
    <rPh sb="19" eb="21">
      <t>ダンボウ</t>
    </rPh>
    <rPh sb="23" eb="25">
      <t>クブン</t>
    </rPh>
    <phoneticPr fontId="1"/>
  </si>
  <si>
    <t>ヒートポンプ・ガス瞬間式併用型給湯温水暖房機</t>
    <rPh sb="9" eb="11">
      <t>シュンカン</t>
    </rPh>
    <rPh sb="11" eb="12">
      <t>シキ</t>
    </rPh>
    <rPh sb="12" eb="15">
      <t>ヘイヨウガタ</t>
    </rPh>
    <rPh sb="15" eb="17">
      <t>キュウトウ</t>
    </rPh>
    <rPh sb="17" eb="19">
      <t>オンスイ</t>
    </rPh>
    <rPh sb="19" eb="21">
      <t>ダンボウ</t>
    </rPh>
    <rPh sb="21" eb="22">
      <t>キ</t>
    </rPh>
    <phoneticPr fontId="1"/>
  </si>
  <si>
    <t>(区分１)</t>
    <phoneticPr fontId="1"/>
  </si>
  <si>
    <t>ヒートポンプ・ガス瞬間式併用型給湯温水暖房機(区分４)</t>
    <rPh sb="17" eb="19">
      <t>オンスイ</t>
    </rPh>
    <rPh sb="19" eb="21">
      <t>ダンボウ</t>
    </rPh>
    <rPh sb="23" eb="25">
      <t>クブン</t>
    </rPh>
    <phoneticPr fontId="1"/>
  </si>
  <si>
    <t>(区分２)</t>
  </si>
  <si>
    <t>(区分３)</t>
  </si>
  <si>
    <t>ヒートポンプ・ガス瞬間式併用型給湯温水暖房機(区分５)</t>
    <rPh sb="23" eb="25">
      <t>クブン</t>
    </rPh>
    <phoneticPr fontId="1"/>
  </si>
  <si>
    <t>＊1 「ヒートポンプ・ガス瞬間式併用型給湯温水暖房機(区分４)」は「ヒートポンプ・ガス瞬間式併用型給湯温水暖房機</t>
    <phoneticPr fontId="1"/>
  </si>
  <si>
    <t>　　　(給湯熱源：ガス、暖房熱源：ヒートポンプ・ガス瞬間式併用型)」、「ヒートポンプ・ガス瞬間式併用型給湯温水</t>
    <phoneticPr fontId="1"/>
  </si>
  <si>
    <t>　　　暖房機(区分５)」は、「ヒートポンプ・ガス瞬間式併用型給湯温水暖房機(給湯熱源：ヒートポンプ・ガス併用、</t>
    <phoneticPr fontId="1"/>
  </si>
  <si>
    <t>E_(G,w)</t>
    <phoneticPr fontId="1"/>
  </si>
  <si>
    <t>kWh/年</t>
    <rPh sb="4" eb="5">
      <t>ネン</t>
    </rPh>
    <phoneticPr fontId="1"/>
  </si>
  <si>
    <t>MJ/年</t>
    <phoneticPr fontId="1"/>
  </si>
  <si>
    <t>給湯設備</t>
    <rPh sb="0" eb="2">
      <t>キュウトウ</t>
    </rPh>
    <rPh sb="2" eb="4">
      <t>セツビ</t>
    </rPh>
    <phoneticPr fontId="1"/>
  </si>
  <si>
    <t>第二章</t>
    <rPh sb="0" eb="1">
      <t>ダイ</t>
    </rPh>
    <rPh sb="1" eb="3">
      <t>ニショウ</t>
    </rPh>
    <phoneticPr fontId="1"/>
  </si>
  <si>
    <t>MJ</t>
    <phoneticPr fontId="1"/>
  </si>
  <si>
    <t>ガス熱源機・石油熱源機・ヒートポンプ・ガス瞬間式併用型給湯温水暖房機(区分４)</t>
    <rPh sb="2" eb="5">
      <t>ネツゲンキ</t>
    </rPh>
    <phoneticPr fontId="1"/>
  </si>
  <si>
    <t>電気ヒートポンプ給湯機</t>
    <phoneticPr fontId="1"/>
  </si>
  <si>
    <t>ヒートポンプ・ガス瞬間式併用型給湯温水暖房機(区分４)</t>
    <phoneticPr fontId="1"/>
  </si>
  <si>
    <t>ガス給湯機/ガス給湯温水暖房機</t>
    <rPh sb="10" eb="12">
      <t>オンスイ</t>
    </rPh>
    <rPh sb="12" eb="14">
      <t>ダンボウ</t>
    </rPh>
    <phoneticPr fontId="1"/>
  </si>
  <si>
    <t>石油給湯機/石油給湯温水暖房機</t>
    <rPh sb="6" eb="8">
      <t>セキユ</t>
    </rPh>
    <phoneticPr fontId="1"/>
  </si>
  <si>
    <t>電気ヒーター温水機/電気ヒーター給湯温水暖房機</t>
    <rPh sb="8" eb="9">
      <t>キ</t>
    </rPh>
    <rPh sb="16" eb="18">
      <t>キュウトウ</t>
    </rPh>
    <rPh sb="20" eb="22">
      <t>ダンボウ</t>
    </rPh>
    <rPh sb="22" eb="23">
      <t>キ</t>
    </rPh>
    <phoneticPr fontId="1"/>
  </si>
  <si>
    <t>夜間平均外気温の判定</t>
    <rPh sb="0" eb="2">
      <t>ヤカン</t>
    </rPh>
    <rPh sb="2" eb="4">
      <t>ヘイキン</t>
    </rPh>
    <rPh sb="4" eb="7">
      <t>ガイキオン</t>
    </rPh>
    <rPh sb="8" eb="10">
      <t>ハンテイ</t>
    </rPh>
    <phoneticPr fontId="1"/>
  </si>
  <si>
    <t>月</t>
    <rPh sb="0" eb="1">
      <t>ツキ</t>
    </rPh>
    <phoneticPr fontId="1"/>
  </si>
  <si>
    <t>日</t>
    <rPh sb="0" eb="1">
      <t>ニチ</t>
    </rPh>
    <phoneticPr fontId="1"/>
  </si>
  <si>
    <t>夜間平均外気温の計算用</t>
    <rPh sb="8" eb="10">
      <t>ケイサン</t>
    </rPh>
    <rPh sb="10" eb="11">
      <t>ヨウ</t>
    </rPh>
    <phoneticPr fontId="1"/>
  </si>
  <si>
    <t>＊3　ふろ機能の種類は表7.1.3 評価可能な給湯機の種類より選択してください。</t>
    <rPh sb="5" eb="7">
      <t>キノウ</t>
    </rPh>
    <rPh sb="8" eb="10">
      <t>シュルイ</t>
    </rPh>
    <rPh sb="11" eb="12">
      <t>ヒョウ</t>
    </rPh>
    <rPh sb="18" eb="20">
      <t>ヒョウカ</t>
    </rPh>
    <rPh sb="20" eb="22">
      <t>カノウ</t>
    </rPh>
    <rPh sb="23" eb="25">
      <t>キュウトウ</t>
    </rPh>
    <rPh sb="25" eb="26">
      <t>キ</t>
    </rPh>
    <rPh sb="27" eb="29">
      <t>シュルイ</t>
    </rPh>
    <rPh sb="31" eb="33">
      <t>センタク</t>
    </rPh>
    <phoneticPr fontId="1"/>
  </si>
  <si>
    <t>E_(K,w)</t>
    <phoneticPr fontId="1"/>
  </si>
  <si>
    <t>E_(M,w)</t>
    <phoneticPr fontId="1"/>
  </si>
  <si>
    <t>Q_(dmd,hs,d,t)</t>
    <phoneticPr fontId="1"/>
  </si>
  <si>
    <t>E_(E,hs,d)</t>
    <phoneticPr fontId="1"/>
  </si>
  <si>
    <t>E_(E,hs,aux1,d)</t>
    <phoneticPr fontId="1"/>
  </si>
  <si>
    <t>E_(E,hs,aux2,d)</t>
    <phoneticPr fontId="1"/>
  </si>
  <si>
    <t>E_(E,hs,aux3,d)</t>
    <phoneticPr fontId="1"/>
  </si>
  <si>
    <t>E_(K,hs,d)</t>
    <phoneticPr fontId="1"/>
  </si>
  <si>
    <t>e_(k,d)</t>
    <phoneticPr fontId="1"/>
  </si>
  <si>
    <t>e_(s,d)</t>
    <phoneticPr fontId="1"/>
  </si>
  <si>
    <t>e_(w,d)</t>
    <phoneticPr fontId="1"/>
  </si>
  <si>
    <t>e_(b1,d)</t>
    <phoneticPr fontId="1"/>
  </si>
  <si>
    <t>e_(b2,d)</t>
    <phoneticPr fontId="1"/>
  </si>
  <si>
    <t>e_(ba1,d)</t>
    <phoneticPr fontId="1"/>
  </si>
  <si>
    <t>e_(ba2,d)</t>
    <phoneticPr fontId="1"/>
  </si>
  <si>
    <t>Θ_(ex,Nave,d)</t>
    <phoneticPr fontId="1"/>
  </si>
  <si>
    <t>C_(LT,d)</t>
    <phoneticPr fontId="1"/>
  </si>
  <si>
    <t>C_(def,d)</t>
    <phoneticPr fontId="1"/>
  </si>
  <si>
    <t>C_(E,def,d)</t>
    <phoneticPr fontId="1"/>
  </si>
  <si>
    <t>E_(G,hs,d)</t>
    <phoneticPr fontId="1"/>
  </si>
  <si>
    <t>e_(ba2,d)</t>
    <phoneticPr fontId="1"/>
  </si>
  <si>
    <t>C_(G,def,d)</t>
    <phoneticPr fontId="1"/>
  </si>
  <si>
    <t>L_(HWH,d)</t>
    <phoneticPr fontId="1"/>
  </si>
  <si>
    <t>循環ポンプによる日電力量</t>
    <rPh sb="0" eb="2">
      <t>ジュンカン</t>
    </rPh>
    <rPh sb="8" eb="9">
      <t>ニチ</t>
    </rPh>
    <rPh sb="9" eb="11">
      <t>デンリョク</t>
    </rPh>
    <rPh sb="11" eb="12">
      <t>リョウ</t>
    </rPh>
    <phoneticPr fontId="2"/>
  </si>
  <si>
    <t>kWh</t>
  </si>
  <si>
    <t>ソーラーシステム</t>
  </si>
  <si>
    <t>ソーラーシステム</t>
    <phoneticPr fontId="1"/>
  </si>
  <si>
    <t>ソーラーシステム</t>
    <phoneticPr fontId="1"/>
  </si>
  <si>
    <t>採用する</t>
    <rPh sb="0" eb="2">
      <t>サイヨウ</t>
    </rPh>
    <phoneticPr fontId="1"/>
  </si>
  <si>
    <t>採用しない</t>
    <rPh sb="0" eb="2">
      <t>サイヨウ</t>
    </rPh>
    <phoneticPr fontId="1"/>
  </si>
  <si>
    <t>表　ソーラーシステム採用の有無</t>
    <rPh sb="0" eb="1">
      <t>ヒョウ</t>
    </rPh>
    <rPh sb="10" eb="12">
      <t>サイヨウ</t>
    </rPh>
    <rPh sb="13" eb="15">
      <t>ウム</t>
    </rPh>
    <phoneticPr fontId="1"/>
  </si>
  <si>
    <t>ふろ給湯機（追焚あり）</t>
  </si>
  <si>
    <t>e_APF</t>
    <phoneticPr fontId="1"/>
  </si>
  <si>
    <t>年間給湯効率</t>
    <rPh sb="0" eb="2">
      <t>ネンカン</t>
    </rPh>
    <rPh sb="2" eb="4">
      <t>キュウトウ</t>
    </rPh>
    <rPh sb="4" eb="6">
      <t>コウリツ</t>
    </rPh>
    <phoneticPr fontId="1"/>
  </si>
  <si>
    <t>　　　暖房熱源：ヒートポンプ・ガス併用)」を指します。</t>
    <rPh sb="22" eb="23">
      <t>サ</t>
    </rPh>
    <phoneticPr fontId="1"/>
  </si>
  <si>
    <t>　　　表7.1.3 評価可能な給湯機の種類</t>
    <rPh sb="3" eb="4">
      <t>ヒョウ</t>
    </rPh>
    <rPh sb="10" eb="12">
      <t>ヒョウカ</t>
    </rPh>
    <rPh sb="12" eb="14">
      <t>カノウ</t>
    </rPh>
    <rPh sb="15" eb="17">
      <t>キュウトウ</t>
    </rPh>
    <rPh sb="17" eb="18">
      <t>キ</t>
    </rPh>
    <rPh sb="19" eb="21">
      <t>シュルイ</t>
    </rPh>
    <phoneticPr fontId="1"/>
  </si>
  <si>
    <t>本計算シート</t>
    <rPh sb="0" eb="1">
      <t>ホン</t>
    </rPh>
    <rPh sb="1" eb="3">
      <t>ケイサン</t>
    </rPh>
    <phoneticPr fontId="1"/>
  </si>
  <si>
    <t>使用許諾条件</t>
    <rPh sb="0" eb="2">
      <t>シヨウ</t>
    </rPh>
    <rPh sb="2" eb="4">
      <t>キョダク</t>
    </rPh>
    <rPh sb="4" eb="6">
      <t>ジョウケン</t>
    </rPh>
    <phoneticPr fontId="1"/>
  </si>
  <si>
    <t>使用方法</t>
    <rPh sb="0" eb="2">
      <t>シヨウ</t>
    </rPh>
    <rPh sb="2" eb="4">
      <t>ホウホウ</t>
    </rPh>
    <phoneticPr fontId="1"/>
  </si>
  <si>
    <t>■本計算エクセルシートとWEBプログラムのバージョン対応表</t>
    <rPh sb="1" eb="2">
      <t>ホン</t>
    </rPh>
    <rPh sb="2" eb="4">
      <t>ケイサン</t>
    </rPh>
    <rPh sb="26" eb="28">
      <t>タイオウ</t>
    </rPh>
    <rPh sb="28" eb="29">
      <t>ヒョウ</t>
    </rPh>
    <phoneticPr fontId="1"/>
  </si>
  <si>
    <t>更新日</t>
    <rPh sb="0" eb="3">
      <t>コウシンビ</t>
    </rPh>
    <phoneticPr fontId="1"/>
  </si>
  <si>
    <t>本計算エクセルシート</t>
    <rPh sb="0" eb="1">
      <t>ホン</t>
    </rPh>
    <rPh sb="1" eb="3">
      <t>ケイサン</t>
    </rPh>
    <phoneticPr fontId="1"/>
  </si>
  <si>
    <t>変更内容</t>
    <rPh sb="0" eb="2">
      <t>ヘンコウ</t>
    </rPh>
    <rPh sb="2" eb="4">
      <t>ナイヨウ</t>
    </rPh>
    <phoneticPr fontId="1"/>
  </si>
  <si>
    <t>住宅・住戸の省エネルギー性能
の判定プログラム</t>
    <rPh sb="0" eb="2">
      <t>ジュウタク</t>
    </rPh>
    <rPh sb="3" eb="5">
      <t>ジュウコ</t>
    </rPh>
    <rPh sb="6" eb="7">
      <t>ショウ</t>
    </rPh>
    <rPh sb="12" eb="14">
      <t>セイノウ</t>
    </rPh>
    <rPh sb="16" eb="18">
      <t>ハンテイ</t>
    </rPh>
    <phoneticPr fontId="1"/>
  </si>
  <si>
    <t>E_(E,ss,p,d)</t>
    <phoneticPr fontId="1"/>
  </si>
  <si>
    <t>℃</t>
    <phoneticPr fontId="1"/>
  </si>
  <si>
    <t>第三章</t>
    <rPh sb="0" eb="1">
      <t>ダイ</t>
    </rPh>
    <rPh sb="1" eb="3">
      <t>サンショウ</t>
    </rPh>
    <phoneticPr fontId="1"/>
  </si>
  <si>
    <t>θ_(ex,d,t)</t>
    <phoneticPr fontId="2"/>
  </si>
  <si>
    <t>外気温度</t>
    <rPh sb="0" eb="2">
      <t>ガイキ</t>
    </rPh>
    <rPh sb="2" eb="4">
      <t>オンド</t>
    </rPh>
    <phoneticPr fontId="1"/>
  </si>
  <si>
    <t>月</t>
    <rPh sb="0" eb="1">
      <t>ツキ</t>
    </rPh>
    <phoneticPr fontId="1"/>
  </si>
  <si>
    <t>日</t>
    <rPh sb="0" eb="1">
      <t>ヒ</t>
    </rPh>
    <phoneticPr fontId="1"/>
  </si>
  <si>
    <t>-</t>
    <phoneticPr fontId="1"/>
  </si>
  <si>
    <t>-</t>
    <phoneticPr fontId="1"/>
  </si>
  <si>
    <t>E_(E,ss,p,d)</t>
    <phoneticPr fontId="1"/>
  </si>
  <si>
    <t>kWh/日</t>
    <rPh sb="4" eb="5">
      <t>ニチ</t>
    </rPh>
    <phoneticPr fontId="1"/>
  </si>
  <si>
    <t>Θ_(ex,Ave,d)</t>
  </si>
  <si>
    <t>MJ/日</t>
    <rPh sb="3" eb="4">
      <t>ニチ</t>
    </rPh>
    <phoneticPr fontId="2"/>
  </si>
  <si>
    <t>L''_(k,d)</t>
  </si>
  <si>
    <t>L''_(s,d)</t>
  </si>
  <si>
    <t>L''_(w,d)</t>
  </si>
  <si>
    <t>L''_(b1,d)</t>
  </si>
  <si>
    <t>L''_(b2,d)</t>
  </si>
  <si>
    <t>L''_(ba1,d)</t>
  </si>
  <si>
    <t>L''_(ba2,d)</t>
  </si>
  <si>
    <t>W'_(k,d)</t>
  </si>
  <si>
    <t>W'_(s,d)</t>
  </si>
  <si>
    <t>W'_(w,d)</t>
  </si>
  <si>
    <t>W'_(b1,d)</t>
  </si>
  <si>
    <t>W'_(b2,d)</t>
  </si>
  <si>
    <t>W'_(ba1,d)</t>
  </si>
  <si>
    <t>L/日</t>
  </si>
  <si>
    <t>℃</t>
  </si>
  <si>
    <t>＊2   給湯熱源機の種類で「電気ヒートポンプ給湯機」を選択した場合は、「貼り付けシート（時刻別）」シートに</t>
    <rPh sb="15" eb="17">
      <t>デンキ</t>
    </rPh>
    <rPh sb="28" eb="30">
      <t>センタク</t>
    </rPh>
    <rPh sb="32" eb="34">
      <t>バアイ</t>
    </rPh>
    <phoneticPr fontId="1"/>
  </si>
  <si>
    <t>　　　第四章第七節で計算した「温水熱需要」のデータを貼り付けてください。</t>
    <rPh sb="10" eb="12">
      <t>ケイサン</t>
    </rPh>
    <phoneticPr fontId="1"/>
  </si>
  <si>
    <t>■入力項目</t>
    <rPh sb="1" eb="3">
      <t>ニュウリョク</t>
    </rPh>
    <rPh sb="3" eb="5">
      <t>コウモク</t>
    </rPh>
    <phoneticPr fontId="1"/>
  </si>
  <si>
    <t>■計算結果</t>
    <rPh sb="1" eb="3">
      <t>ケイサン</t>
    </rPh>
    <rPh sb="3" eb="5">
      <t>ケッカ</t>
    </rPh>
    <phoneticPr fontId="1"/>
  </si>
  <si>
    <t>■計算結果まとめ（参考値）</t>
    <rPh sb="1" eb="3">
      <t>ケイサン</t>
    </rPh>
    <rPh sb="3" eb="5">
      <t>ケッカ</t>
    </rPh>
    <rPh sb="9" eb="11">
      <t>サンコウ</t>
    </rPh>
    <rPh sb="11" eb="12">
      <t>アタイ</t>
    </rPh>
    <phoneticPr fontId="1"/>
  </si>
  <si>
    <t>ヒートポンプ・ガス瞬間式併用型給湯機（区分5）</t>
    <rPh sb="9" eb="11">
      <t>シュンカン</t>
    </rPh>
    <rPh sb="11" eb="12">
      <t>シキ</t>
    </rPh>
    <rPh sb="12" eb="15">
      <t>ヘイヨウガタ</t>
    </rPh>
    <rPh sb="15" eb="17">
      <t>キュウトウ</t>
    </rPh>
    <rPh sb="17" eb="18">
      <t>キ</t>
    </rPh>
    <rPh sb="19" eb="21">
      <t>クブン</t>
    </rPh>
    <phoneticPr fontId="1"/>
  </si>
  <si>
    <t>0時</t>
  </si>
  <si>
    <t>1時</t>
  </si>
  <si>
    <t>2時</t>
  </si>
  <si>
    <t>3時</t>
  </si>
  <si>
    <t>4時</t>
  </si>
  <si>
    <t>5時</t>
  </si>
  <si>
    <t>6時</t>
  </si>
  <si>
    <t>7時</t>
  </si>
  <si>
    <t>8時</t>
  </si>
  <si>
    <t>9時</t>
  </si>
  <si>
    <t>10時</t>
  </si>
  <si>
    <t>11時</t>
  </si>
  <si>
    <t>12時</t>
  </si>
  <si>
    <t>13時</t>
  </si>
  <si>
    <t>14時</t>
  </si>
  <si>
    <t>15時</t>
  </si>
  <si>
    <t>16時</t>
  </si>
  <si>
    <t>17時</t>
  </si>
  <si>
    <t>18時</t>
  </si>
  <si>
    <t>19時</t>
  </si>
  <si>
    <t>20時</t>
  </si>
  <si>
    <t>21時</t>
  </si>
  <si>
    <t>22時</t>
  </si>
  <si>
    <t>23時</t>
  </si>
  <si>
    <t>Ver.1.14</t>
    <phoneticPr fontId="1"/>
  </si>
  <si>
    <t>付録C・D(7a)</t>
    <rPh sb="0" eb="2">
      <t>フロク</t>
    </rPh>
    <phoneticPr fontId="1"/>
  </si>
  <si>
    <t>付録C・D(7b)</t>
    <rPh sb="0" eb="2">
      <t>フロク</t>
    </rPh>
    <phoneticPr fontId="1"/>
  </si>
  <si>
    <t>付録C・D(7c)</t>
    <rPh sb="0" eb="2">
      <t>フロク</t>
    </rPh>
    <phoneticPr fontId="1"/>
  </si>
  <si>
    <t>付録C・D(8)</t>
    <rPh sb="0" eb="2">
      <t>フロク</t>
    </rPh>
    <phoneticPr fontId="1"/>
  </si>
  <si>
    <t>付録C・D(9)</t>
    <rPh sb="0" eb="2">
      <t>フロク</t>
    </rPh>
    <phoneticPr fontId="1"/>
  </si>
  <si>
    <t>付録E(1)</t>
    <rPh sb="0" eb="2">
      <t>フロク</t>
    </rPh>
    <phoneticPr fontId="1"/>
  </si>
  <si>
    <t>付録E(2)</t>
    <rPh sb="0" eb="2">
      <t>フロク</t>
    </rPh>
    <phoneticPr fontId="1"/>
  </si>
  <si>
    <t>式番号</t>
    <rPh sb="0" eb="1">
      <t>シキ</t>
    </rPh>
    <rPh sb="1" eb="3">
      <t>バンゴウ</t>
    </rPh>
    <phoneticPr fontId="1"/>
  </si>
  <si>
    <t>記号</t>
    <rPh sb="0" eb="2">
      <t>キゴウ</t>
    </rPh>
    <phoneticPr fontId="1"/>
  </si>
  <si>
    <t>単位</t>
    <rPh sb="0" eb="2">
      <t>タンイ</t>
    </rPh>
    <phoneticPr fontId="1"/>
  </si>
  <si>
    <r>
      <t>給湯熱源機の種類</t>
    </r>
    <r>
      <rPr>
        <vertAlign val="superscript"/>
        <sz val="10"/>
        <color rgb="FFFF0000"/>
        <rFont val="メイリオ"/>
        <family val="3"/>
        <charset val="128"/>
      </rPr>
      <t>※</t>
    </r>
    <r>
      <rPr>
        <b/>
        <vertAlign val="superscript"/>
        <sz val="10"/>
        <color rgb="FFFF0000"/>
        <rFont val="メイリオ"/>
        <family val="3"/>
        <charset val="128"/>
      </rPr>
      <t>1※2</t>
    </r>
    <phoneticPr fontId="1"/>
  </si>
  <si>
    <r>
      <t>ふろ機能の種類</t>
    </r>
    <r>
      <rPr>
        <b/>
        <vertAlign val="superscript"/>
        <sz val="10"/>
        <color rgb="FFFF0000"/>
        <rFont val="メイリオ"/>
        <family val="3"/>
        <charset val="128"/>
      </rPr>
      <t>※3</t>
    </r>
    <rPh sb="2" eb="4">
      <t>キノウ</t>
    </rPh>
    <rPh sb="5" eb="7">
      <t>シュルイ</t>
    </rPh>
    <phoneticPr fontId="1"/>
  </si>
  <si>
    <r>
      <rPr>
        <b/>
        <sz val="10"/>
        <rFont val="メイリオ"/>
        <family val="3"/>
        <charset val="128"/>
      </rPr>
      <t>給湯熱源機の種類で</t>
    </r>
    <r>
      <rPr>
        <b/>
        <sz val="10"/>
        <color rgb="FFFF0000"/>
        <rFont val="メイリオ"/>
        <family val="3"/>
        <charset val="128"/>
      </rPr>
      <t>「電気ヒートポンプ給湯機」</t>
    </r>
    <r>
      <rPr>
        <b/>
        <sz val="10"/>
        <rFont val="メイリオ"/>
        <family val="3"/>
        <charset val="128"/>
      </rPr>
      <t>を選択した場合、以下の項目を入力して下さい。</t>
    </r>
    <rPh sb="0" eb="2">
      <t>キュウトウ</t>
    </rPh>
    <rPh sb="2" eb="5">
      <t>ネツゲンキ</t>
    </rPh>
    <rPh sb="6" eb="8">
      <t>シュルイ</t>
    </rPh>
    <rPh sb="23" eb="25">
      <t>センタク</t>
    </rPh>
    <rPh sb="27" eb="29">
      <t>バアイ</t>
    </rPh>
    <rPh sb="30" eb="32">
      <t>イカ</t>
    </rPh>
    <rPh sb="33" eb="35">
      <t>コウモク</t>
    </rPh>
    <rPh sb="36" eb="38">
      <t>ニュウリョク</t>
    </rPh>
    <rPh sb="40" eb="41">
      <t>クダ</t>
    </rPh>
    <phoneticPr fontId="1"/>
  </si>
  <si>
    <t>電気ヒーター給湯機/電気ヒーター給湯温水暖房機</t>
    <rPh sb="0" eb="2">
      <t>デンキ</t>
    </rPh>
    <rPh sb="6" eb="8">
      <t>キュウトウ</t>
    </rPh>
    <rPh sb="8" eb="9">
      <t>キ</t>
    </rPh>
    <rPh sb="9" eb="10">
      <t>スイキ</t>
    </rPh>
    <rPh sb="10" eb="12">
      <t>デンキ</t>
    </rPh>
    <rPh sb="16" eb="18">
      <t>キュウトウ</t>
    </rPh>
    <rPh sb="18" eb="20">
      <t>オンスイ</t>
    </rPh>
    <rPh sb="20" eb="22">
      <t>ダンボウ</t>
    </rPh>
    <rPh sb="22" eb="23">
      <t>キ</t>
    </rPh>
    <phoneticPr fontId="1"/>
  </si>
  <si>
    <t>電気ヒートポンプ給湯機・
電気ヒーター給湯機/電気ヒーター給湯温水暖房機</t>
    <rPh sb="13" eb="15">
      <t>デンキ</t>
    </rPh>
    <rPh sb="19" eb="21">
      <t>キュウトウ</t>
    </rPh>
    <rPh sb="21" eb="22">
      <t>キ</t>
    </rPh>
    <rPh sb="22" eb="23">
      <t>スイキ</t>
    </rPh>
    <rPh sb="23" eb="25">
      <t>デンキ</t>
    </rPh>
    <rPh sb="29" eb="31">
      <t>キュウトウ</t>
    </rPh>
    <rPh sb="31" eb="33">
      <t>オンスイ</t>
    </rPh>
    <rPh sb="33" eb="35">
      <t>ダンボウ</t>
    </rPh>
    <rPh sb="35" eb="36">
      <t>キ</t>
    </rPh>
    <phoneticPr fontId="1"/>
  </si>
  <si>
    <t>電気ヒートポンプ・ガス瞬間式併用型給湯機</t>
    <rPh sb="0" eb="2">
      <t>デンキ</t>
    </rPh>
    <phoneticPr fontId="1"/>
  </si>
  <si>
    <t>電気ヒートポンプ・ガス瞬間式併用型給湯機（区分5）</t>
    <rPh sb="0" eb="2">
      <t>デンキ</t>
    </rPh>
    <rPh sb="21" eb="23">
      <t>クブン</t>
    </rPh>
    <phoneticPr fontId="1"/>
  </si>
  <si>
    <t>表I.1</t>
  </si>
  <si>
    <t>表I.2</t>
  </si>
  <si>
    <t>（4a）</t>
    <phoneticPr fontId="2"/>
  </si>
  <si>
    <t>（6a）</t>
  </si>
  <si>
    <t>（6b）</t>
  </si>
  <si>
    <t>（6c）</t>
  </si>
  <si>
    <t>（6d）</t>
  </si>
  <si>
    <t>（6e）</t>
  </si>
  <si>
    <t>（6f）</t>
  </si>
  <si>
    <t>（4b）</t>
  </si>
  <si>
    <t>（4c）</t>
  </si>
  <si>
    <t>（4d）</t>
  </si>
  <si>
    <t>（4e）</t>
  </si>
  <si>
    <t>（4f）</t>
  </si>
  <si>
    <t>（4g）</t>
  </si>
  <si>
    <t>第二節（6）</t>
    <rPh sb="0" eb="1">
      <t>ダイ</t>
    </rPh>
    <rPh sb="1" eb="3">
      <t>ニセツ</t>
    </rPh>
    <phoneticPr fontId="2"/>
  </si>
  <si>
    <t>-</t>
    <phoneticPr fontId="1"/>
  </si>
  <si>
    <t>付録C・D（1）</t>
    <rPh sb="0" eb="2">
      <t>フロク</t>
    </rPh>
    <phoneticPr fontId="1"/>
  </si>
  <si>
    <t>付録C・D（2）</t>
    <rPh sb="0" eb="2">
      <t>フロク</t>
    </rPh>
    <phoneticPr fontId="1"/>
  </si>
  <si>
    <t>付録C・D（3）</t>
    <rPh sb="0" eb="2">
      <t>フロク</t>
    </rPh>
    <phoneticPr fontId="1"/>
  </si>
  <si>
    <t>付録C・D（4）</t>
    <rPh sb="0" eb="2">
      <t>フロク</t>
    </rPh>
    <phoneticPr fontId="1"/>
  </si>
  <si>
    <t>付録C（5）</t>
    <rPh sb="0" eb="2">
      <t>フロク</t>
    </rPh>
    <phoneticPr fontId="1"/>
  </si>
  <si>
    <t>付録D（5）</t>
    <rPh sb="0" eb="2">
      <t>フロク</t>
    </rPh>
    <phoneticPr fontId="1"/>
  </si>
  <si>
    <t>付録C・D（6a）</t>
    <rPh sb="0" eb="2">
      <t>フロク</t>
    </rPh>
    <phoneticPr fontId="1"/>
  </si>
  <si>
    <t>付録C・D（6b）</t>
    <rPh sb="0" eb="2">
      <t>フロク</t>
    </rPh>
    <phoneticPr fontId="1"/>
  </si>
  <si>
    <t>付録C・D（6c）</t>
    <rPh sb="0" eb="2">
      <t>フロク</t>
    </rPh>
    <phoneticPr fontId="1"/>
  </si>
  <si>
    <t>付録C・D（6d）</t>
    <rPh sb="0" eb="2">
      <t>フロク</t>
    </rPh>
    <phoneticPr fontId="1"/>
  </si>
  <si>
    <t>付録C・D（6e）</t>
    <rPh sb="0" eb="2">
      <t>フロク</t>
    </rPh>
    <phoneticPr fontId="1"/>
  </si>
  <si>
    <t>付録C・D（6f）</t>
    <rPh sb="0" eb="2">
      <t>フロク</t>
    </rPh>
    <phoneticPr fontId="1"/>
  </si>
  <si>
    <t>付録C・D（6g）</t>
    <rPh sb="0" eb="2">
      <t>フロク</t>
    </rPh>
    <phoneticPr fontId="1"/>
  </si>
  <si>
    <t>付録E（1）</t>
    <rPh sb="0" eb="2">
      <t>フロク</t>
    </rPh>
    <phoneticPr fontId="1"/>
  </si>
  <si>
    <t>付録E（3）</t>
    <rPh sb="0" eb="2">
      <t>フロク</t>
    </rPh>
    <phoneticPr fontId="1"/>
  </si>
  <si>
    <t>付録E（4）</t>
    <rPh sb="0" eb="2">
      <t>フロク</t>
    </rPh>
    <phoneticPr fontId="1"/>
  </si>
  <si>
    <t>付録E（5）</t>
    <rPh sb="0" eb="2">
      <t>フロク</t>
    </rPh>
    <phoneticPr fontId="1"/>
  </si>
  <si>
    <t>付録E（6）,F（2）</t>
    <rPh sb="0" eb="2">
      <t>フロク</t>
    </rPh>
    <phoneticPr fontId="1"/>
  </si>
  <si>
    <t>付録F（1）</t>
    <rPh sb="0" eb="2">
      <t>フロク</t>
    </rPh>
    <phoneticPr fontId="1"/>
  </si>
  <si>
    <t>付録G（1）</t>
    <rPh sb="0" eb="2">
      <t>フロク</t>
    </rPh>
    <phoneticPr fontId="1"/>
  </si>
  <si>
    <t>付録G（2）</t>
    <rPh sb="0" eb="2">
      <t>フロク</t>
    </rPh>
    <phoneticPr fontId="1"/>
  </si>
  <si>
    <t>付録G（3）</t>
    <rPh sb="0" eb="2">
      <t>フロク</t>
    </rPh>
    <phoneticPr fontId="1"/>
  </si>
  <si>
    <t>付録G（4）</t>
    <rPh sb="0" eb="2">
      <t>フロク</t>
    </rPh>
    <phoneticPr fontId="1"/>
  </si>
  <si>
    <t>付録G（5）</t>
    <rPh sb="0" eb="2">
      <t>フロク</t>
    </rPh>
    <phoneticPr fontId="1"/>
  </si>
  <si>
    <t>付録I（1）</t>
    <rPh sb="0" eb="2">
      <t>フロク</t>
    </rPh>
    <phoneticPr fontId="1"/>
  </si>
  <si>
    <t>付録I（2）</t>
    <rPh sb="0" eb="2">
      <t>フロク</t>
    </rPh>
    <phoneticPr fontId="1"/>
  </si>
  <si>
    <t>付録I（3）</t>
    <rPh sb="0" eb="2">
      <t>フロク</t>
    </rPh>
    <phoneticPr fontId="1"/>
  </si>
  <si>
    <t>付録I（4）</t>
    <rPh sb="0" eb="2">
      <t>フロク</t>
    </rPh>
    <phoneticPr fontId="1"/>
  </si>
  <si>
    <t>付録I（5）</t>
    <rPh sb="0" eb="2">
      <t>フロク</t>
    </rPh>
    <phoneticPr fontId="1"/>
  </si>
  <si>
    <t>付録I（6）</t>
    <rPh sb="0" eb="2">
      <t>フロク</t>
    </rPh>
    <phoneticPr fontId="1"/>
  </si>
  <si>
    <t>2015.6.29</t>
    <phoneticPr fontId="1"/>
  </si>
  <si>
    <t>Version　1.14</t>
    <phoneticPr fontId="1"/>
  </si>
  <si>
    <t>e_rtd</t>
    <phoneticPr fontId="1"/>
  </si>
  <si>
    <r>
      <rPr>
        <b/>
        <sz val="10"/>
        <rFont val="メイリオ"/>
        <family val="3"/>
        <charset val="128"/>
      </rPr>
      <t>ガス若しくは石油給湯機/給湯温水暖房機の効率で</t>
    </r>
    <r>
      <rPr>
        <b/>
        <sz val="10"/>
        <color rgb="FFFF0000"/>
        <rFont val="メイリオ"/>
        <family val="3"/>
        <charset val="128"/>
      </rPr>
      <t>「エネルギー効率を入力する」</t>
    </r>
    <r>
      <rPr>
        <b/>
        <sz val="10"/>
        <rFont val="メイリオ"/>
        <family val="3"/>
        <charset val="128"/>
      </rPr>
      <t>を選択した場合、以下の項目を入力して下さい。</t>
    </r>
    <rPh sb="2" eb="3">
      <t>モ</t>
    </rPh>
    <rPh sb="6" eb="8">
      <t>セキユ</t>
    </rPh>
    <rPh sb="8" eb="10">
      <t>キュウトウ</t>
    </rPh>
    <rPh sb="10" eb="11">
      <t>キ</t>
    </rPh>
    <rPh sb="12" eb="14">
      <t>キュウトウ</t>
    </rPh>
    <rPh sb="14" eb="16">
      <t>オンスイ</t>
    </rPh>
    <rPh sb="16" eb="18">
      <t>ダンボウ</t>
    </rPh>
    <rPh sb="18" eb="19">
      <t>キ</t>
    </rPh>
    <rPh sb="20" eb="22">
      <t>コウリツ</t>
    </rPh>
    <rPh sb="38" eb="40">
      <t>センタク</t>
    </rPh>
    <rPh sb="42" eb="44">
      <t>バアイ</t>
    </rPh>
    <rPh sb="45" eb="47">
      <t>イカ</t>
    </rPh>
    <rPh sb="48" eb="50">
      <t>コウモク</t>
    </rPh>
    <rPh sb="51" eb="53">
      <t>ニュウリョク</t>
    </rPh>
    <rPh sb="55" eb="56">
      <t>クダ</t>
    </rPh>
    <phoneticPr fontId="1"/>
  </si>
  <si>
    <r>
      <t>■ガス給湯器/ガス給湯温水暖房器の</t>
    </r>
    <r>
      <rPr>
        <b/>
        <sz val="10"/>
        <color rgb="FFFF0000"/>
        <rFont val="メイリオ"/>
        <family val="3"/>
        <charset val="128"/>
      </rPr>
      <t>JIS効率の入力に関する注意事項</t>
    </r>
    <rPh sb="3" eb="6">
      <t>キュウトウキ</t>
    </rPh>
    <rPh sb="9" eb="11">
      <t>キュウトウ</t>
    </rPh>
    <rPh sb="11" eb="13">
      <t>オンスイ</t>
    </rPh>
    <rPh sb="13" eb="15">
      <t>ダンボウ</t>
    </rPh>
    <rPh sb="15" eb="16">
      <t>キ</t>
    </rPh>
    <rPh sb="20" eb="22">
      <t>コウリツ</t>
    </rPh>
    <rPh sb="23" eb="25">
      <t>ニュウリョク</t>
    </rPh>
    <rPh sb="26" eb="27">
      <t>カン</t>
    </rPh>
    <rPh sb="29" eb="31">
      <t>チュウイ</t>
    </rPh>
    <rPh sb="31" eb="33">
      <t>ジコウ</t>
    </rPh>
    <phoneticPr fontId="1"/>
  </si>
  <si>
    <r>
      <t>■石油給湯器/石油給湯温水暖房器の</t>
    </r>
    <r>
      <rPr>
        <b/>
        <sz val="10"/>
        <color rgb="FFFF0000"/>
        <rFont val="メイリオ"/>
        <family val="3"/>
        <charset val="128"/>
      </rPr>
      <t>JIS効率の入力に関する注意事項</t>
    </r>
    <rPh sb="1" eb="3">
      <t>セキユ</t>
    </rPh>
    <rPh sb="3" eb="6">
      <t>キュウトウキ</t>
    </rPh>
    <rPh sb="7" eb="9">
      <t>セキユ</t>
    </rPh>
    <rPh sb="9" eb="11">
      <t>キュウトウ</t>
    </rPh>
    <rPh sb="11" eb="13">
      <t>オンスイ</t>
    </rPh>
    <rPh sb="13" eb="15">
      <t>ダンボウ</t>
    </rPh>
    <rPh sb="15" eb="16">
      <t>キ</t>
    </rPh>
    <rPh sb="20" eb="22">
      <t>コウリツ</t>
    </rPh>
    <rPh sb="23" eb="25">
      <t>ニュウリョク</t>
    </rPh>
    <rPh sb="26" eb="27">
      <t>カン</t>
    </rPh>
    <rPh sb="29" eb="31">
      <t>チュウイ</t>
    </rPh>
    <rPh sb="31" eb="33">
      <t>ジコウ</t>
    </rPh>
    <phoneticPr fontId="1"/>
  </si>
  <si>
    <r>
      <t>JIS効率</t>
    </r>
    <r>
      <rPr>
        <vertAlign val="superscript"/>
        <sz val="10"/>
        <color rgb="FFFF0000"/>
        <rFont val="メイリオ"/>
        <family val="3"/>
        <charset val="128"/>
      </rPr>
      <t>※4</t>
    </r>
    <rPh sb="3" eb="5">
      <t>コウリツ</t>
    </rPh>
    <phoneticPr fontId="1"/>
  </si>
  <si>
    <t>＊4　JIS効率の入力にあたっては事前に下記の注意事項を確認してください。</t>
    <rPh sb="6" eb="8">
      <t>コウリツ</t>
    </rPh>
    <rPh sb="9" eb="11">
      <t>ニュウリョク</t>
    </rPh>
    <rPh sb="17" eb="19">
      <t>ジゼン</t>
    </rPh>
    <rPh sb="20" eb="22">
      <t>カキ</t>
    </rPh>
    <rPh sb="23" eb="25">
      <t>チュウイ</t>
    </rPh>
    <rPh sb="25" eb="27">
      <t>ジコウ</t>
    </rPh>
    <rPh sb="28" eb="30">
      <t>カクニン</t>
    </rPh>
    <phoneticPr fontId="1"/>
  </si>
  <si>
    <t>E_(M,ｗ,d)</t>
  </si>
  <si>
    <t>その他の燃料</t>
    <rPh sb="2" eb="3">
      <t>タ</t>
    </rPh>
    <rPh sb="4" eb="6">
      <t>ネンリョウ</t>
    </rPh>
    <phoneticPr fontId="1"/>
  </si>
  <si>
    <t>（4a）</t>
  </si>
  <si>
    <t>エネルギー効率を入力しない</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</si>
</sst>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76" formatCode="m&quot;月&quot;d&quot;日&quot;;@"/>
    <numFmt numFmtId="177" formatCode="0.0000"/>
    <numFmt numFmtId="178" formatCode="0.0"/>
    <numFmt numFmtId="179" formatCode="0.00000"/>
    <numFmt numFmtId="180" formatCode="0.000000"/>
    <numFmt numFmtId="181" formatCode="0.00000000000000_ "/>
    <numFmt numFmtId="182" formatCode="0.000000000"/>
    <numFmt numFmtId="183" formatCode="0.0000000000000"/>
    <numFmt numFmtId="184" formatCode="h:mm;@"/>
    <numFmt numFmtId="185" formatCode="#&quot;地&quot;&quot;域&quot;"/>
    <numFmt numFmtId="186" formatCode="#,##0.0000;[Red]\-#,##0.0000"/>
    <numFmt numFmtId="187" formatCode="0.0000_ "/>
    <numFmt numFmtId="188" formatCode="0.0%"/>
  </numFmts>
  <fonts count="16" x14ac:knownFonts="1">
    <font>
      <sz val="11"/>
      <color theme="1"/>
      <name val="ＭＳ Ｐゴシック"/>
      <family val="2"/>
      <charset val="128"/>
      <scheme val="minor"/>
    </font>
    <font>
      <sz val="6"/>
      <name val="ＭＳ Ｐゴシック"/>
      <family val="2"/>
      <charset val="128"/>
      <scheme val="minor"/>
    </font>
    <font>
      <sz val="6"/>
      <name val="メイリオ"/>
      <family val="2"/>
      <charset val="128"/>
    </font>
    <font>
      <sz val="11"/>
      <color theme="1"/>
      <name val="メイリオ"/>
      <family val="3"/>
      <charset val="128"/>
    </font>
    <font>
      <b/>
      <sz val="11"/>
      <color theme="1"/>
      <name val="メイリオ"/>
      <family val="3"/>
      <charset val="128"/>
    </font>
    <font>
      <sz val="11"/>
      <color theme="1"/>
      <name val="ＭＳ Ｐゴシック"/>
      <family val="2"/>
      <charset val="128"/>
      <scheme val="minor"/>
    </font>
    <font>
      <sz val="10"/>
      <color theme="0"/>
      <name val="メイリオ"/>
      <family val="3"/>
      <charset val="128"/>
    </font>
    <font>
      <sz val="10"/>
      <name val="メイリオ"/>
      <family val="3"/>
      <charset val="128"/>
    </font>
    <font>
      <sz val="10"/>
      <color theme="1"/>
      <name val="メイリオ"/>
      <family val="3"/>
      <charset val="128"/>
    </font>
    <font>
      <sz val="10"/>
      <color theme="1"/>
      <name val="ＭＳ Ｐゴシック"/>
      <family val="2"/>
      <charset val="128"/>
      <scheme val="minor"/>
    </font>
    <font>
      <b/>
      <sz val="10"/>
      <color theme="1"/>
      <name val="メイリオ"/>
      <family val="3"/>
      <charset val="128"/>
    </font>
    <font>
      <vertAlign val="superscript"/>
      <sz val="10"/>
      <color rgb="FFFF0000"/>
      <name val="メイリオ"/>
      <family val="3"/>
      <charset val="128"/>
    </font>
    <font>
      <b/>
      <vertAlign val="superscript"/>
      <sz val="10"/>
      <color rgb="FFFF0000"/>
      <name val="メイリオ"/>
      <family val="3"/>
      <charset val="128"/>
    </font>
    <font>
      <b/>
      <sz val="10"/>
      <color rgb="FFFF0000"/>
      <name val="メイリオ"/>
      <family val="3"/>
      <charset val="128"/>
    </font>
    <font>
      <b/>
      <sz val="10"/>
      <name val="メイリオ"/>
      <family val="3"/>
      <charset val="128"/>
    </font>
    <font>
      <sz val="11"/>
      <color theme="1"/>
      <name val="ＭＳ Ｐゴシック"/>
      <family val="3"/>
      <charset val="128"/>
      <scheme val="minor"/>
    </font>
  </fonts>
  <fills count="11">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3"/>
        <bgColor indexed="64"/>
      </patternFill>
    </fill>
    <fill>
      <patternFill patternType="solid">
        <fgColor theme="1"/>
        <bgColor indexed="64"/>
      </patternFill>
    </fill>
    <fill>
      <patternFill patternType="solid">
        <fgColor theme="1" tint="0.249977111117893"/>
        <bgColor indexed="64"/>
      </patternFill>
    </fill>
  </fills>
  <borders count="23">
    <border>
      <left/>
      <right/>
      <top/>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auto="1"/>
      </right>
      <top/>
      <bottom/>
      <diagonal/>
    </border>
    <border>
      <left/>
      <right style="thin">
        <color auto="1"/>
      </right>
      <top/>
      <bottom style="thin">
        <color auto="1"/>
      </bottom>
      <diagonal/>
    </border>
    <border>
      <left/>
      <right/>
      <top style="thin">
        <color indexed="64"/>
      </top>
      <bottom style="thin">
        <color indexed="64"/>
      </bottom>
      <diagonal/>
    </border>
    <border>
      <left style="medium">
        <color indexed="64"/>
      </left>
      <right style="medium">
        <color indexed="64"/>
      </right>
      <top/>
      <bottom/>
      <diagonal/>
    </border>
    <border>
      <left style="thin">
        <color indexed="64"/>
      </left>
      <right/>
      <top style="thin">
        <color indexed="64"/>
      </top>
      <bottom/>
      <diagonal/>
    </border>
    <border>
      <left/>
      <right style="thin">
        <color auto="1"/>
      </right>
      <top style="thin">
        <color auto="1"/>
      </top>
      <bottom/>
      <diagonal/>
    </border>
    <border>
      <left/>
      <right/>
      <top/>
      <bottom style="thin">
        <color auto="1"/>
      </bottom>
      <diagonal/>
    </border>
    <border>
      <left style="thin">
        <color indexed="64"/>
      </left>
      <right/>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top/>
      <bottom style="thin">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medium">
        <color indexed="64"/>
      </bottom>
      <diagonal/>
    </border>
  </borders>
  <cellStyleXfs count="3">
    <xf numFmtId="0" fontId="0"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cellStyleXfs>
  <cellXfs count="168">
    <xf numFmtId="0" fontId="0" fillId="0" borderId="0" xfId="0">
      <alignment vertical="center"/>
    </xf>
    <xf numFmtId="0" fontId="4" fillId="2" borderId="0" xfId="0" applyFont="1" applyFill="1">
      <alignment vertical="center"/>
    </xf>
    <xf numFmtId="0" fontId="3" fillId="2" borderId="0" xfId="0" applyFont="1" applyFill="1">
      <alignment vertical="center"/>
    </xf>
    <xf numFmtId="0" fontId="0" fillId="2" borderId="0" xfId="0" applyFill="1">
      <alignment vertical="center"/>
    </xf>
    <xf numFmtId="0" fontId="6" fillId="8" borderId="18" xfId="0" applyFont="1" applyFill="1" applyBorder="1" applyAlignment="1">
      <alignment horizontal="center" vertical="center" wrapText="1"/>
    </xf>
    <xf numFmtId="0" fontId="7" fillId="2" borderId="1" xfId="0" applyFont="1" applyFill="1" applyBorder="1" applyAlignment="1">
      <alignment horizontal="right" vertical="center"/>
    </xf>
    <xf numFmtId="20" fontId="8" fillId="2" borderId="5" xfId="0" applyNumberFormat="1" applyFont="1" applyFill="1" applyBorder="1" applyAlignment="1">
      <alignment horizontal="center" vertical="center"/>
    </xf>
    <xf numFmtId="0" fontId="8" fillId="2" borderId="2" xfId="0" applyFont="1" applyFill="1" applyBorder="1" applyAlignment="1">
      <alignment horizontal="center" vertical="top"/>
    </xf>
    <xf numFmtId="0" fontId="8" fillId="2" borderId="0" xfId="0" applyFont="1" applyFill="1">
      <alignment vertical="center"/>
    </xf>
    <xf numFmtId="0" fontId="8" fillId="2" borderId="0" xfId="0" applyFont="1" applyFill="1" applyAlignment="1">
      <alignment horizontal="center" vertical="center"/>
    </xf>
    <xf numFmtId="0" fontId="7" fillId="2" borderId="16" xfId="0" applyFont="1" applyFill="1" applyBorder="1" applyAlignment="1">
      <alignment horizontal="right" vertical="center"/>
    </xf>
    <xf numFmtId="0" fontId="8" fillId="2" borderId="6" xfId="0" applyFont="1" applyFill="1" applyBorder="1" applyAlignment="1">
      <alignment horizontal="right" vertical="center"/>
    </xf>
    <xf numFmtId="0" fontId="8" fillId="2" borderId="9" xfId="0" applyFont="1" applyFill="1" applyBorder="1" applyAlignment="1">
      <alignment horizontal="center" vertical="top"/>
    </xf>
    <xf numFmtId="0" fontId="8" fillId="2" borderId="5" xfId="0" applyFont="1" applyFill="1" applyBorder="1" applyAlignment="1">
      <alignment horizontal="center" vertical="center"/>
    </xf>
    <xf numFmtId="0" fontId="8" fillId="2" borderId="5" xfId="0" applyFont="1" applyFill="1" applyBorder="1" applyAlignment="1">
      <alignment horizontal="center" vertical="top"/>
    </xf>
    <xf numFmtId="0" fontId="8" fillId="2" borderId="6" xfId="0" applyFont="1" applyFill="1" applyBorder="1" applyAlignment="1">
      <alignment horizontal="center" vertical="top"/>
    </xf>
    <xf numFmtId="0" fontId="8" fillId="2" borderId="16" xfId="0" applyFont="1" applyFill="1" applyBorder="1" applyAlignment="1">
      <alignment horizontal="center" vertical="top" wrapText="1"/>
    </xf>
    <xf numFmtId="0" fontId="8" fillId="2" borderId="6" xfId="0" applyFont="1" applyFill="1" applyBorder="1" applyAlignment="1">
      <alignment horizontal="center" vertical="center"/>
    </xf>
    <xf numFmtId="0" fontId="8" fillId="2" borderId="0" xfId="0" applyFont="1" applyFill="1" applyBorder="1" applyAlignment="1">
      <alignment horizontal="center" vertical="center"/>
    </xf>
    <xf numFmtId="0" fontId="7" fillId="2" borderId="20" xfId="0" applyFont="1" applyFill="1" applyBorder="1" applyAlignment="1">
      <alignment horizontal="right" vertical="center"/>
    </xf>
    <xf numFmtId="0" fontId="8" fillId="2" borderId="3" xfId="0" applyFont="1" applyFill="1" applyBorder="1" applyAlignment="1">
      <alignment horizontal="right" vertical="center"/>
    </xf>
    <xf numFmtId="0" fontId="8" fillId="2" borderId="9" xfId="0" applyFont="1" applyFill="1" applyBorder="1" applyAlignment="1">
      <alignment vertical="top"/>
    </xf>
    <xf numFmtId="0" fontId="8" fillId="2" borderId="5" xfId="0" applyFont="1" applyFill="1" applyBorder="1" applyAlignment="1">
      <alignment horizontal="center" vertical="top" wrapText="1"/>
    </xf>
    <xf numFmtId="0" fontId="8" fillId="2" borderId="2" xfId="0" applyFont="1" applyFill="1" applyBorder="1" applyAlignment="1">
      <alignment horizontal="center" vertical="top" wrapText="1"/>
    </xf>
    <xf numFmtId="0" fontId="8" fillId="2" borderId="3" xfId="0" applyFont="1" applyFill="1" applyBorder="1" applyAlignment="1">
      <alignment horizontal="center" vertical="center"/>
    </xf>
    <xf numFmtId="0" fontId="8" fillId="2" borderId="3" xfId="0" applyFont="1" applyFill="1" applyBorder="1" applyAlignment="1">
      <alignment horizontal="center" vertical="top"/>
    </xf>
    <xf numFmtId="0" fontId="8" fillId="2" borderId="3" xfId="0" applyFont="1" applyFill="1" applyBorder="1" applyAlignment="1">
      <alignment vertical="top"/>
    </xf>
    <xf numFmtId="0" fontId="8" fillId="2" borderId="8"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2" borderId="3" xfId="0" applyFont="1" applyFill="1" applyBorder="1" applyAlignment="1">
      <alignment horizontal="center" vertical="top" wrapText="1"/>
    </xf>
    <xf numFmtId="0" fontId="8" fillId="2" borderId="0" xfId="0" applyFont="1" applyFill="1" applyBorder="1" applyAlignment="1">
      <alignment horizontal="center" vertical="top" wrapText="1"/>
    </xf>
    <xf numFmtId="0" fontId="7" fillId="2" borderId="2" xfId="0" applyFont="1" applyFill="1" applyBorder="1" applyAlignment="1">
      <alignment horizontal="right" vertical="center"/>
    </xf>
    <xf numFmtId="0" fontId="7" fillId="2" borderId="19" xfId="0" applyFont="1" applyFill="1" applyBorder="1" applyAlignment="1">
      <alignment horizontal="center" vertical="center"/>
    </xf>
    <xf numFmtId="49" fontId="8" fillId="2" borderId="3" xfId="0" applyNumberFormat="1" applyFont="1" applyFill="1" applyBorder="1" applyAlignment="1">
      <alignment horizontal="center" vertical="center"/>
    </xf>
    <xf numFmtId="0" fontId="8" fillId="2" borderId="2" xfId="0" applyFont="1" applyFill="1" applyBorder="1" applyAlignment="1">
      <alignment horizontal="center" vertical="center"/>
    </xf>
    <xf numFmtId="0" fontId="8" fillId="2" borderId="18" xfId="0" applyFont="1" applyFill="1" applyBorder="1" applyAlignment="1">
      <alignment horizontal="center" vertical="top" wrapText="1"/>
    </xf>
    <xf numFmtId="49" fontId="8" fillId="2" borderId="2" xfId="0" applyNumberFormat="1" applyFont="1" applyFill="1" applyBorder="1" applyAlignment="1">
      <alignment horizontal="center" vertical="center"/>
    </xf>
    <xf numFmtId="0" fontId="8" fillId="2" borderId="2" xfId="0" applyFont="1" applyFill="1" applyBorder="1">
      <alignment vertical="center"/>
    </xf>
    <xf numFmtId="49" fontId="7" fillId="2" borderId="2" xfId="0" applyNumberFormat="1" applyFont="1" applyFill="1" applyBorder="1" applyAlignment="1">
      <alignment horizontal="right" vertical="center"/>
    </xf>
    <xf numFmtId="0" fontId="8" fillId="2" borderId="18" xfId="0" applyFont="1" applyFill="1" applyBorder="1" applyAlignment="1">
      <alignment horizontal="center" vertical="center"/>
    </xf>
    <xf numFmtId="2" fontId="8" fillId="2" borderId="2" xfId="0" applyNumberFormat="1" applyFont="1" applyFill="1" applyBorder="1" applyAlignment="1">
      <alignment horizontal="center" vertical="center"/>
    </xf>
    <xf numFmtId="176" fontId="7" fillId="2" borderId="2" xfId="0" applyNumberFormat="1" applyFont="1" applyFill="1" applyBorder="1">
      <alignment vertical="center"/>
    </xf>
    <xf numFmtId="38" fontId="8" fillId="2" borderId="18" xfId="1" applyFont="1" applyFill="1" applyBorder="1">
      <alignment vertical="center"/>
    </xf>
    <xf numFmtId="2" fontId="8" fillId="2" borderId="2" xfId="0" applyNumberFormat="1" applyFont="1" applyFill="1" applyBorder="1">
      <alignment vertical="center"/>
    </xf>
    <xf numFmtId="0" fontId="8" fillId="2" borderId="1" xfId="0" applyFont="1" applyFill="1" applyBorder="1" applyAlignment="1">
      <alignment horizontal="center" vertical="center"/>
    </xf>
    <xf numFmtId="0" fontId="8" fillId="2" borderId="4" xfId="0" applyFont="1" applyFill="1" applyBorder="1" applyAlignment="1">
      <alignment horizontal="center" vertical="center"/>
    </xf>
    <xf numFmtId="177" fontId="8" fillId="2" borderId="2" xfId="0" applyNumberFormat="1" applyFont="1" applyFill="1" applyBorder="1">
      <alignment vertical="center"/>
    </xf>
    <xf numFmtId="0" fontId="9" fillId="2" borderId="6" xfId="0" applyFont="1" applyFill="1" applyBorder="1">
      <alignment vertical="center"/>
    </xf>
    <xf numFmtId="181" fontId="8" fillId="2" borderId="0" xfId="0" applyNumberFormat="1" applyFont="1" applyFill="1">
      <alignment vertical="center"/>
    </xf>
    <xf numFmtId="0" fontId="9" fillId="2" borderId="3" xfId="0" applyFont="1" applyFill="1" applyBorder="1">
      <alignment vertical="center"/>
    </xf>
    <xf numFmtId="56" fontId="7" fillId="2" borderId="2" xfId="0" applyNumberFormat="1" applyFont="1" applyFill="1" applyBorder="1">
      <alignment vertical="center"/>
    </xf>
    <xf numFmtId="0" fontId="8" fillId="2" borderId="2" xfId="0" applyFont="1" applyFill="1" applyBorder="1" applyAlignment="1">
      <alignment horizontal="right" vertical="center"/>
    </xf>
    <xf numFmtId="0" fontId="7" fillId="2" borderId="0" xfId="0" applyFont="1" applyFill="1">
      <alignment vertical="center"/>
    </xf>
    <xf numFmtId="0" fontId="10" fillId="2" borderId="0" xfId="0" applyFont="1" applyFill="1">
      <alignment vertical="center"/>
    </xf>
    <xf numFmtId="178" fontId="8" fillId="2" borderId="0" xfId="0" applyNumberFormat="1" applyFont="1" applyFill="1">
      <alignment vertical="center"/>
    </xf>
    <xf numFmtId="0" fontId="8" fillId="0" borderId="2" xfId="0" applyFont="1" applyBorder="1" applyAlignment="1">
      <alignment horizontal="center" vertical="top"/>
    </xf>
    <xf numFmtId="0" fontId="8" fillId="2" borderId="2" xfId="0" applyFont="1" applyFill="1" applyBorder="1" applyAlignment="1">
      <alignment horizontal="center" vertical="center" wrapText="1"/>
    </xf>
    <xf numFmtId="0" fontId="8" fillId="2" borderId="8" xfId="0" applyFont="1" applyFill="1" applyBorder="1" applyAlignment="1">
      <alignment horizontal="center" vertical="center"/>
    </xf>
    <xf numFmtId="0" fontId="8" fillId="2" borderId="17"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12" xfId="0" applyFont="1" applyFill="1" applyBorder="1" applyAlignment="1">
      <alignment horizontal="center" vertical="center"/>
    </xf>
    <xf numFmtId="49" fontId="8" fillId="2" borderId="2" xfId="0" applyNumberFormat="1" applyFont="1" applyFill="1" applyBorder="1" applyAlignment="1">
      <alignment horizontal="right" vertical="center"/>
    </xf>
    <xf numFmtId="0" fontId="8" fillId="0" borderId="2" xfId="0" applyFont="1" applyBorder="1" applyAlignment="1">
      <alignment horizontal="center" vertical="center"/>
    </xf>
    <xf numFmtId="176" fontId="8" fillId="0" borderId="2" xfId="0" applyNumberFormat="1" applyFont="1" applyBorder="1">
      <alignment vertical="center"/>
    </xf>
    <xf numFmtId="178" fontId="8" fillId="2" borderId="2" xfId="0" applyNumberFormat="1" applyFont="1" applyFill="1" applyBorder="1">
      <alignment vertical="center"/>
    </xf>
    <xf numFmtId="0" fontId="13" fillId="2" borderId="0" xfId="0" applyFont="1" applyFill="1">
      <alignment vertical="center"/>
    </xf>
    <xf numFmtId="0" fontId="10" fillId="2" borderId="0" xfId="0" applyFont="1" applyFill="1" applyAlignment="1">
      <alignment horizontal="left" vertical="center"/>
    </xf>
    <xf numFmtId="56" fontId="8" fillId="0" borderId="2" xfId="0" applyNumberFormat="1" applyFont="1" applyBorder="1">
      <alignment vertical="center"/>
    </xf>
    <xf numFmtId="0" fontId="8" fillId="2" borderId="1" xfId="0" applyFont="1" applyFill="1" applyBorder="1" applyAlignment="1">
      <alignment horizontal="right" vertical="center"/>
    </xf>
    <xf numFmtId="49" fontId="8" fillId="2" borderId="1" xfId="0" applyNumberFormat="1" applyFont="1" applyFill="1" applyBorder="1" applyAlignment="1">
      <alignment horizontal="right" vertical="center"/>
    </xf>
    <xf numFmtId="176" fontId="8" fillId="2" borderId="2" xfId="0" applyNumberFormat="1" applyFont="1" applyFill="1" applyBorder="1">
      <alignment vertical="center"/>
    </xf>
    <xf numFmtId="186" fontId="8" fillId="3" borderId="2" xfId="1" applyNumberFormat="1" applyFont="1" applyFill="1" applyBorder="1">
      <alignment vertical="center"/>
    </xf>
    <xf numFmtId="0" fontId="8" fillId="3" borderId="2" xfId="0" applyFont="1" applyFill="1" applyBorder="1">
      <alignment vertical="center"/>
    </xf>
    <xf numFmtId="182" fontId="8" fillId="3" borderId="2" xfId="0" applyNumberFormat="1" applyFont="1" applyFill="1" applyBorder="1">
      <alignment vertical="center"/>
    </xf>
    <xf numFmtId="0" fontId="8" fillId="3" borderId="18" xfId="0" applyNumberFormat="1" applyFont="1" applyFill="1" applyBorder="1">
      <alignment vertical="center"/>
    </xf>
    <xf numFmtId="183" fontId="8" fillId="2" borderId="0" xfId="0" applyNumberFormat="1" applyFont="1" applyFill="1">
      <alignment vertical="center"/>
    </xf>
    <xf numFmtId="56" fontId="8" fillId="2" borderId="2" xfId="0" applyNumberFormat="1" applyFont="1" applyFill="1" applyBorder="1">
      <alignment vertical="center"/>
    </xf>
    <xf numFmtId="0" fontId="8" fillId="2" borderId="11" xfId="0" applyFont="1" applyFill="1" applyBorder="1" applyAlignment="1">
      <alignment horizontal="right" vertical="center"/>
    </xf>
    <xf numFmtId="49" fontId="8" fillId="2" borderId="19" xfId="0" applyNumberFormat="1" applyFont="1" applyFill="1" applyBorder="1" applyAlignment="1">
      <alignment horizontal="center" vertical="center"/>
    </xf>
    <xf numFmtId="185" fontId="8" fillId="2" borderId="5" xfId="0" applyNumberFormat="1" applyFont="1" applyFill="1" applyBorder="1" applyAlignment="1">
      <alignment horizontal="center" vertical="top"/>
    </xf>
    <xf numFmtId="0" fontId="8" fillId="2" borderId="4" xfId="0" applyFont="1" applyFill="1" applyBorder="1" applyAlignment="1">
      <alignment horizontal="right" vertical="center"/>
    </xf>
    <xf numFmtId="0" fontId="8" fillId="2" borderId="19" xfId="0" applyFont="1" applyFill="1" applyBorder="1" applyAlignment="1">
      <alignment horizontal="center" vertical="center"/>
    </xf>
    <xf numFmtId="185" fontId="8" fillId="2" borderId="19" xfId="0" applyNumberFormat="1" applyFont="1" applyFill="1" applyBorder="1" applyAlignment="1">
      <alignment horizontal="center" vertical="top"/>
    </xf>
    <xf numFmtId="49" fontId="8" fillId="2" borderId="4" xfId="0" applyNumberFormat="1" applyFont="1" applyFill="1" applyBorder="1" applyAlignment="1">
      <alignment horizontal="right" vertical="center"/>
    </xf>
    <xf numFmtId="184" fontId="8" fillId="0" borderId="18" xfId="0" applyNumberFormat="1" applyFont="1" applyBorder="1">
      <alignment vertical="center"/>
    </xf>
    <xf numFmtId="0" fontId="8" fillId="3" borderId="19" xfId="0" applyNumberFormat="1" applyFont="1" applyFill="1" applyBorder="1">
      <alignment vertical="center"/>
    </xf>
    <xf numFmtId="177" fontId="8" fillId="3" borderId="2" xfId="0" applyNumberFormat="1" applyFont="1" applyFill="1" applyBorder="1">
      <alignment vertical="center"/>
    </xf>
    <xf numFmtId="38" fontId="7" fillId="0" borderId="18" xfId="1" applyFont="1" applyBorder="1" applyAlignment="1">
      <alignment vertical="center"/>
    </xf>
    <xf numFmtId="38" fontId="7" fillId="0" borderId="18" xfId="1" applyFont="1" applyBorder="1" applyAlignment="1"/>
    <xf numFmtId="0" fontId="8" fillId="4" borderId="21" xfId="0" applyFont="1" applyFill="1" applyBorder="1" applyAlignment="1">
      <alignment horizontal="center" vertical="center"/>
    </xf>
    <xf numFmtId="0" fontId="8" fillId="4" borderId="7" xfId="0" applyFont="1" applyFill="1" applyBorder="1" applyAlignment="1">
      <alignment horizontal="center" vertical="center"/>
    </xf>
    <xf numFmtId="0" fontId="8" fillId="2" borderId="22" xfId="0" applyFont="1" applyFill="1" applyBorder="1" applyAlignment="1">
      <alignment horizontal="center" vertical="center"/>
    </xf>
    <xf numFmtId="0" fontId="8" fillId="2" borderId="7" xfId="0" applyFont="1" applyFill="1" applyBorder="1" applyAlignment="1">
      <alignment horizontal="center" vertical="center"/>
    </xf>
    <xf numFmtId="0" fontId="8" fillId="4" borderId="22" xfId="0" applyFont="1" applyFill="1" applyBorder="1" applyAlignment="1">
      <alignment horizontal="center" vertical="center"/>
    </xf>
    <xf numFmtId="0" fontId="8" fillId="2" borderId="22" xfId="0" applyFont="1" applyFill="1" applyBorder="1">
      <alignment vertical="center"/>
    </xf>
    <xf numFmtId="0" fontId="8" fillId="2" borderId="7" xfId="0" applyFont="1" applyFill="1" applyBorder="1">
      <alignment vertical="center"/>
    </xf>
    <xf numFmtId="177" fontId="8" fillId="2" borderId="22" xfId="0" applyNumberFormat="1" applyFont="1" applyFill="1" applyBorder="1" applyAlignment="1">
      <alignment horizontal="center" vertical="center"/>
    </xf>
    <xf numFmtId="177" fontId="8" fillId="2" borderId="7" xfId="0" applyNumberFormat="1" applyFont="1" applyFill="1" applyBorder="1" applyAlignment="1">
      <alignment horizontal="center" vertical="center"/>
    </xf>
    <xf numFmtId="179" fontId="8" fillId="2" borderId="7" xfId="0" applyNumberFormat="1" applyFont="1" applyFill="1" applyBorder="1" applyAlignment="1">
      <alignment horizontal="center" vertical="center"/>
    </xf>
    <xf numFmtId="178" fontId="8" fillId="2" borderId="7" xfId="0" applyNumberFormat="1" applyFont="1" applyFill="1" applyBorder="1" applyAlignment="1">
      <alignment horizontal="center" vertical="center"/>
    </xf>
    <xf numFmtId="179" fontId="8" fillId="2" borderId="22" xfId="0" applyNumberFormat="1" applyFont="1" applyFill="1" applyBorder="1">
      <alignment vertical="center"/>
    </xf>
    <xf numFmtId="180" fontId="8" fillId="2" borderId="22" xfId="0" applyNumberFormat="1" applyFont="1" applyFill="1" applyBorder="1">
      <alignment vertical="center"/>
    </xf>
    <xf numFmtId="177" fontId="8" fillId="2" borderId="22" xfId="0" applyNumberFormat="1" applyFont="1" applyFill="1" applyBorder="1">
      <alignment vertical="center"/>
    </xf>
    <xf numFmtId="179" fontId="8" fillId="2" borderId="7" xfId="0" applyNumberFormat="1" applyFont="1" applyFill="1" applyBorder="1">
      <alignment vertical="center"/>
    </xf>
    <xf numFmtId="180" fontId="8" fillId="2" borderId="7" xfId="0" applyNumberFormat="1" applyFont="1" applyFill="1" applyBorder="1">
      <alignment vertical="center"/>
    </xf>
    <xf numFmtId="177" fontId="8" fillId="2" borderId="7" xfId="0" applyNumberFormat="1" applyFont="1" applyFill="1" applyBorder="1">
      <alignment vertical="center"/>
    </xf>
    <xf numFmtId="179" fontId="8" fillId="2" borderId="22" xfId="0" applyNumberFormat="1" applyFont="1" applyFill="1" applyBorder="1" applyAlignment="1">
      <alignment horizontal="center" vertical="center"/>
    </xf>
    <xf numFmtId="0" fontId="0" fillId="2" borderId="0" xfId="0" applyFont="1" applyFill="1">
      <alignment vertical="center"/>
    </xf>
    <xf numFmtId="0" fontId="15" fillId="7" borderId="18" xfId="0" applyFont="1" applyFill="1" applyBorder="1" applyAlignment="1">
      <alignment horizontal="center" vertical="center"/>
    </xf>
    <xf numFmtId="0" fontId="15" fillId="7" borderId="18" xfId="0" applyFont="1" applyFill="1" applyBorder="1" applyAlignment="1">
      <alignment horizontal="center" vertical="center" wrapText="1"/>
    </xf>
    <xf numFmtId="0" fontId="15" fillId="2" borderId="18" xfId="0" applyFont="1" applyFill="1" applyBorder="1">
      <alignment vertical="center"/>
    </xf>
    <xf numFmtId="0" fontId="8" fillId="2" borderId="13" xfId="0" applyFont="1" applyFill="1" applyBorder="1" applyAlignment="1">
      <alignment horizontal="center" vertical="center"/>
    </xf>
    <xf numFmtId="0" fontId="8" fillId="2" borderId="16" xfId="0" applyFont="1" applyFill="1" applyBorder="1" applyAlignment="1">
      <alignment horizontal="center" vertical="center"/>
    </xf>
    <xf numFmtId="0" fontId="8" fillId="2" borderId="20" xfId="0" applyFont="1" applyFill="1" applyBorder="1" applyAlignment="1">
      <alignment horizontal="center" vertical="center"/>
    </xf>
    <xf numFmtId="0" fontId="8" fillId="2" borderId="14"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10" xfId="0" applyFont="1" applyFill="1" applyBorder="1" applyAlignment="1">
      <alignment horizontal="center" vertical="center"/>
    </xf>
    <xf numFmtId="0" fontId="6" fillId="8" borderId="1" xfId="0" applyFont="1" applyFill="1" applyBorder="1" applyAlignment="1">
      <alignment vertical="center"/>
    </xf>
    <xf numFmtId="0" fontId="6" fillId="8" borderId="11" xfId="0" applyFont="1" applyFill="1" applyBorder="1" applyAlignment="1">
      <alignment horizontal="center" vertical="center" wrapText="1"/>
    </xf>
    <xf numFmtId="0" fontId="6" fillId="8" borderId="4" xfId="0" applyFont="1" applyFill="1" applyBorder="1" applyAlignment="1">
      <alignment horizontal="center" vertical="center" wrapText="1"/>
    </xf>
    <xf numFmtId="179" fontId="8" fillId="2" borderId="2" xfId="0" applyNumberFormat="1" applyFont="1" applyFill="1" applyBorder="1">
      <alignment vertical="center"/>
    </xf>
    <xf numFmtId="0" fontId="8" fillId="2" borderId="2" xfId="0" applyFont="1" applyFill="1" applyBorder="1" applyAlignment="1">
      <alignment horizontal="center" vertical="center"/>
    </xf>
    <xf numFmtId="187" fontId="8" fillId="2" borderId="2" xfId="0" applyNumberFormat="1" applyFont="1" applyFill="1" applyBorder="1">
      <alignment vertical="center"/>
    </xf>
    <xf numFmtId="177" fontId="8" fillId="2" borderId="18" xfId="0" applyNumberFormat="1" applyFont="1" applyFill="1" applyBorder="1">
      <alignment vertical="center"/>
    </xf>
    <xf numFmtId="0" fontId="8" fillId="9" borderId="7" xfId="0" applyNumberFormat="1" applyFont="1" applyFill="1" applyBorder="1" applyAlignment="1">
      <alignment horizontal="center" vertical="center"/>
    </xf>
    <xf numFmtId="177" fontId="8" fillId="6" borderId="2" xfId="0" applyNumberFormat="1" applyFont="1" applyFill="1" applyBorder="1">
      <alignment vertical="center"/>
    </xf>
    <xf numFmtId="188" fontId="8" fillId="9" borderId="7" xfId="2" applyNumberFormat="1" applyFont="1" applyFill="1" applyBorder="1" applyAlignment="1">
      <alignment horizontal="center" vertical="center"/>
    </xf>
    <xf numFmtId="187" fontId="8" fillId="6" borderId="2" xfId="0" applyNumberFormat="1" applyFont="1" applyFill="1" applyBorder="1">
      <alignment vertical="center"/>
    </xf>
    <xf numFmtId="0" fontId="8" fillId="2" borderId="9" xfId="0" applyFont="1" applyFill="1" applyBorder="1" applyAlignment="1">
      <alignment horizontal="right" vertical="center"/>
    </xf>
    <xf numFmtId="49" fontId="8" fillId="2" borderId="18" xfId="0" applyNumberFormat="1" applyFont="1" applyFill="1" applyBorder="1" applyAlignment="1">
      <alignment horizontal="center" vertical="center"/>
    </xf>
    <xf numFmtId="187" fontId="8" fillId="6" borderId="18" xfId="0" applyNumberFormat="1" applyFont="1" applyFill="1" applyBorder="1">
      <alignment vertical="center"/>
    </xf>
    <xf numFmtId="0" fontId="8" fillId="2" borderId="13" xfId="0" applyFont="1" applyFill="1" applyBorder="1" applyAlignment="1">
      <alignment horizontal="center" vertical="center" wrapText="1"/>
    </xf>
    <xf numFmtId="177" fontId="8" fillId="6" borderId="18" xfId="0" applyNumberFormat="1" applyFont="1" applyFill="1" applyBorder="1">
      <alignment vertical="center"/>
    </xf>
    <xf numFmtId="0" fontId="8" fillId="10" borderId="7" xfId="0" applyFont="1" applyFill="1" applyBorder="1" applyAlignment="1">
      <alignment horizontal="center" vertical="center"/>
    </xf>
    <xf numFmtId="0" fontId="7" fillId="2" borderId="13"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5" xfId="0" applyFont="1" applyFill="1" applyBorder="1" applyAlignment="1">
      <alignment horizontal="center" vertical="top"/>
    </xf>
    <xf numFmtId="0" fontId="8" fillId="2" borderId="3" xfId="0" applyFont="1" applyFill="1" applyBorder="1" applyAlignment="1">
      <alignment horizontal="center" vertical="top"/>
    </xf>
    <xf numFmtId="0" fontId="8" fillId="2" borderId="5"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1" xfId="0" applyFont="1" applyFill="1" applyBorder="1" applyAlignment="1">
      <alignment horizontal="center" vertical="center"/>
    </xf>
    <xf numFmtId="0" fontId="8" fillId="2" borderId="4" xfId="0" applyFont="1" applyFill="1" applyBorder="1" applyAlignment="1">
      <alignment horizontal="center" vertical="center"/>
    </xf>
    <xf numFmtId="185" fontId="8" fillId="2" borderId="5" xfId="0" applyNumberFormat="1" applyFont="1" applyFill="1" applyBorder="1" applyAlignment="1">
      <alignment horizontal="center" vertical="top"/>
    </xf>
    <xf numFmtId="185" fontId="8" fillId="2" borderId="19" xfId="0" applyNumberFormat="1" applyFont="1" applyFill="1" applyBorder="1" applyAlignment="1">
      <alignment horizontal="center" vertical="top"/>
    </xf>
    <xf numFmtId="0" fontId="8" fillId="2" borderId="1" xfId="0" applyFont="1" applyFill="1" applyBorder="1" applyAlignment="1">
      <alignment horizontal="center" vertical="top"/>
    </xf>
    <xf numFmtId="0" fontId="8" fillId="2" borderId="11" xfId="0" applyFont="1" applyFill="1" applyBorder="1" applyAlignment="1">
      <alignment horizontal="center" vertical="top"/>
    </xf>
    <xf numFmtId="0" fontId="8" fillId="2" borderId="4" xfId="0" applyFont="1" applyFill="1" applyBorder="1" applyAlignment="1">
      <alignment horizontal="center" vertical="top"/>
    </xf>
    <xf numFmtId="0" fontId="8" fillId="2" borderId="6" xfId="0" applyFont="1" applyFill="1" applyBorder="1" applyAlignment="1">
      <alignment horizontal="center" vertical="top"/>
    </xf>
    <xf numFmtId="0" fontId="8" fillId="2" borderId="2" xfId="0" applyFont="1" applyFill="1" applyBorder="1" applyAlignment="1">
      <alignment horizontal="center" vertical="top"/>
    </xf>
    <xf numFmtId="0" fontId="8" fillId="2" borderId="2" xfId="0" applyFont="1" applyFill="1" applyBorder="1" applyAlignment="1">
      <alignment horizontal="center" vertical="top" wrapText="1"/>
    </xf>
    <xf numFmtId="0" fontId="8" fillId="2" borderId="5" xfId="0" applyFont="1" applyFill="1" applyBorder="1" applyAlignment="1">
      <alignment horizontal="center" vertical="top" wrapText="1"/>
    </xf>
    <xf numFmtId="0" fontId="8" fillId="2" borderId="3"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2" borderId="8" xfId="0" applyFont="1" applyFill="1" applyBorder="1" applyAlignment="1">
      <alignment horizontal="center" vertical="center"/>
    </xf>
    <xf numFmtId="0" fontId="8" fillId="2" borderId="15"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2" xfId="0" applyFont="1" applyFill="1" applyBorder="1" applyAlignment="1">
      <alignment horizontal="center" vertical="center" wrapText="1"/>
    </xf>
    <xf numFmtId="0" fontId="8" fillId="2" borderId="13" xfId="0" applyFont="1" applyFill="1" applyBorder="1" applyAlignment="1">
      <alignment horizontal="center" vertical="top" wrapText="1"/>
    </xf>
    <xf numFmtId="0" fontId="8" fillId="2" borderId="8" xfId="0" applyFont="1" applyFill="1" applyBorder="1" applyAlignment="1">
      <alignment horizontal="center" vertical="top" wrapText="1"/>
    </xf>
    <xf numFmtId="0" fontId="8" fillId="4" borderId="21" xfId="0" applyFont="1" applyFill="1" applyBorder="1" applyAlignment="1">
      <alignment horizontal="center" vertical="center"/>
    </xf>
    <xf numFmtId="0" fontId="8" fillId="4" borderId="7" xfId="0" applyFont="1" applyFill="1" applyBorder="1" applyAlignment="1">
      <alignment horizontal="center" vertical="top"/>
    </xf>
    <xf numFmtId="0" fontId="8" fillId="4" borderId="21" xfId="0" applyFont="1" applyFill="1" applyBorder="1" applyAlignment="1">
      <alignment horizontal="center" vertical="top"/>
    </xf>
    <xf numFmtId="0" fontId="8" fillId="4" borderId="7" xfId="0" applyFont="1" applyFill="1" applyBorder="1" applyAlignment="1">
      <alignment horizontal="center" vertical="center"/>
    </xf>
    <xf numFmtId="0" fontId="8" fillId="4" borderId="7" xfId="0" applyFont="1" applyFill="1" applyBorder="1" applyAlignment="1">
      <alignment horizontal="center" vertical="center" wrapText="1"/>
    </xf>
    <xf numFmtId="0" fontId="8" fillId="4" borderId="21" xfId="0" applyFont="1" applyFill="1" applyBorder="1" applyAlignment="1">
      <alignment horizontal="center" vertical="center" wrapText="1"/>
    </xf>
  </cellXfs>
  <cellStyles count="3">
    <cellStyle name="パーセント" xfId="2" builtinId="5"/>
    <cellStyle name="桁区切り" xfId="1" builtinId="6"/>
    <cellStyle name="標準" xfId="0" builtinId="0"/>
  </cellStyles>
  <dxfs count="9">
    <dxf>
      <font>
        <color rgb="FFFF0000"/>
      </font>
    </dxf>
    <dxf>
      <font>
        <color rgb="FFFF0000"/>
      </font>
    </dxf>
    <dxf>
      <font>
        <color rgb="FFFF0000"/>
      </font>
    </dxf>
    <dxf>
      <font>
        <color rgb="FFFF0000"/>
      </font>
    </dxf>
    <dxf>
      <font>
        <color rgb="FFFF0000"/>
      </font>
    </dxf>
    <dxf>
      <fill>
        <patternFill>
          <bgColor rgb="FFFFFF00"/>
        </patternFill>
      </fill>
    </dxf>
    <dxf>
      <fill>
        <patternFill>
          <bgColor rgb="FFFFFF00"/>
        </patternFill>
      </fill>
    </dxf>
    <dxf>
      <fill>
        <patternFill>
          <bgColor rgb="FFFFFF00"/>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180104</xdr:rowOff>
    </xdr:from>
    <xdr:to>
      <xdr:col>6</xdr:col>
      <xdr:colOff>601350</xdr:colOff>
      <xdr:row>25</xdr:row>
      <xdr:rowOff>188338</xdr:rowOff>
    </xdr:to>
    <xdr:pic>
      <xdr:nvPicPr>
        <xdr:cNvPr id="2" name="図 1"/>
        <xdr:cNvPicPr>
          <a:picLocks noChangeAspect="1"/>
        </xdr:cNvPicPr>
      </xdr:nvPicPr>
      <xdr:blipFill>
        <a:blip xmlns:r="http://schemas.openxmlformats.org/officeDocument/2006/relationships" r:embed="rId1"/>
        <a:stretch>
          <a:fillRect/>
        </a:stretch>
      </xdr:blipFill>
      <xdr:spPr>
        <a:xfrm>
          <a:off x="0" y="656354"/>
          <a:ext cx="5040000" cy="5485109"/>
        </a:xfrm>
        <a:prstGeom prst="rect">
          <a:avLst/>
        </a:prstGeom>
      </xdr:spPr>
    </xdr:pic>
    <xdr:clientData/>
  </xdr:twoCellAnchor>
  <xdr:twoCellAnchor editAs="oneCell">
    <xdr:from>
      <xdr:col>7</xdr:col>
      <xdr:colOff>0</xdr:colOff>
      <xdr:row>2</xdr:row>
      <xdr:rowOff>180975</xdr:rowOff>
    </xdr:from>
    <xdr:to>
      <xdr:col>16</xdr:col>
      <xdr:colOff>409562</xdr:colOff>
      <xdr:row>26</xdr:row>
      <xdr:rowOff>0</xdr:rowOff>
    </xdr:to>
    <xdr:pic>
      <xdr:nvPicPr>
        <xdr:cNvPr id="6" name="図 5"/>
        <xdr:cNvPicPr>
          <a:picLocks noChangeAspect="1"/>
        </xdr:cNvPicPr>
      </xdr:nvPicPr>
      <xdr:blipFill>
        <a:blip xmlns:r="http://schemas.openxmlformats.org/officeDocument/2006/relationships" r:embed="rId2"/>
        <a:stretch>
          <a:fillRect/>
        </a:stretch>
      </xdr:blipFill>
      <xdr:spPr>
        <a:xfrm>
          <a:off x="5124450" y="657225"/>
          <a:ext cx="6581762" cy="5534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47626</xdr:colOff>
      <xdr:row>27</xdr:row>
      <xdr:rowOff>0</xdr:rowOff>
    </xdr:from>
    <xdr:to>
      <xdr:col>4</xdr:col>
      <xdr:colOff>3251116</xdr:colOff>
      <xdr:row>42</xdr:row>
      <xdr:rowOff>104775</xdr:rowOff>
    </xdr:to>
    <xdr:pic>
      <xdr:nvPicPr>
        <xdr:cNvPr id="5"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1" y="6029325"/>
          <a:ext cx="6137190" cy="324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45</xdr:row>
      <xdr:rowOff>0</xdr:rowOff>
    </xdr:from>
    <xdr:to>
      <xdr:col>4</xdr:col>
      <xdr:colOff>2990850</xdr:colOff>
      <xdr:row>65</xdr:row>
      <xdr:rowOff>142419</xdr:rowOff>
    </xdr:to>
    <xdr:pic>
      <xdr:nvPicPr>
        <xdr:cNvPr id="3" name="図 2"/>
        <xdr:cNvPicPr>
          <a:picLocks noChangeAspect="1"/>
        </xdr:cNvPicPr>
      </xdr:nvPicPr>
      <xdr:blipFill>
        <a:blip xmlns:r="http://schemas.openxmlformats.org/officeDocument/2006/relationships" r:embed="rId2"/>
        <a:stretch>
          <a:fillRect/>
        </a:stretch>
      </xdr:blipFill>
      <xdr:spPr>
        <a:xfrm>
          <a:off x="142876" y="9801225"/>
          <a:ext cx="5924549" cy="4333419"/>
        </a:xfrm>
        <a:prstGeom prst="rect">
          <a:avLst/>
        </a:prstGeom>
        <a:ln>
          <a:solidFill>
            <a:schemeClr val="tx1"/>
          </a:solidFill>
        </a:ln>
      </xdr:spPr>
    </xdr:pic>
    <xdr:clientData/>
  </xdr:twoCellAnchor>
  <xdr:twoCellAnchor editAs="oneCell">
    <xdr:from>
      <xdr:col>1</xdr:col>
      <xdr:colOff>0</xdr:colOff>
      <xdr:row>68</xdr:row>
      <xdr:rowOff>0</xdr:rowOff>
    </xdr:from>
    <xdr:to>
      <xdr:col>4</xdr:col>
      <xdr:colOff>2983793</xdr:colOff>
      <xdr:row>91</xdr:row>
      <xdr:rowOff>0</xdr:rowOff>
    </xdr:to>
    <xdr:pic>
      <xdr:nvPicPr>
        <xdr:cNvPr id="4" name="図 3"/>
        <xdr:cNvPicPr>
          <a:picLocks noChangeAspect="1"/>
        </xdr:cNvPicPr>
      </xdr:nvPicPr>
      <xdr:blipFill>
        <a:blip xmlns:r="http://schemas.openxmlformats.org/officeDocument/2006/relationships" r:embed="rId3"/>
        <a:stretch>
          <a:fillRect/>
        </a:stretch>
      </xdr:blipFill>
      <xdr:spPr>
        <a:xfrm>
          <a:off x="142875" y="14620875"/>
          <a:ext cx="5917493" cy="4819650"/>
        </a:xfrm>
        <a:prstGeom prst="rect">
          <a:avLst/>
        </a:prstGeom>
        <a:ln>
          <a:solidFill>
            <a:schemeClr val="tx1"/>
          </a:solid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3"/>
  <sheetViews>
    <sheetView tabSelected="1" zoomScaleNormal="100" workbookViewId="0"/>
  </sheetViews>
  <sheetFormatPr defaultRowHeight="18.75" x14ac:dyDescent="0.15"/>
  <cols>
    <col min="1" max="1" width="13.25" style="2" bestFit="1" customWidth="1"/>
    <col min="2" max="16384" width="9" style="2"/>
  </cols>
  <sheetData>
    <row r="1" spans="1:8" x14ac:dyDescent="0.15">
      <c r="A1" s="1" t="s">
        <v>260</v>
      </c>
      <c r="B1" s="1" t="s">
        <v>326</v>
      </c>
      <c r="C1" s="3"/>
      <c r="D1" s="3"/>
      <c r="E1" s="3"/>
      <c r="F1" s="3"/>
      <c r="G1" s="3"/>
      <c r="H1" s="3"/>
    </row>
    <row r="2" spans="1:8" x14ac:dyDescent="0.15">
      <c r="A2" s="3"/>
      <c r="B2" s="3"/>
      <c r="C2" s="3"/>
      <c r="D2" s="3"/>
      <c r="E2" s="3"/>
      <c r="F2" s="3"/>
      <c r="G2" s="3"/>
      <c r="H2" s="3"/>
    </row>
    <row r="3" spans="1:8" x14ac:dyDescent="0.15">
      <c r="A3" s="1" t="s">
        <v>261</v>
      </c>
      <c r="B3" s="3"/>
      <c r="C3" s="3"/>
      <c r="D3" s="3"/>
      <c r="E3" s="3"/>
      <c r="F3" s="3"/>
      <c r="G3" s="3"/>
      <c r="H3" s="1" t="s">
        <v>262</v>
      </c>
    </row>
  </sheetData>
  <sheetProtection sheet="1" objects="1" scenarios="1"/>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sheetPr>
  <dimension ref="B4:R373"/>
  <sheetViews>
    <sheetView zoomScaleNormal="100" workbookViewId="0">
      <pane ySplit="4" topLeftCell="A5" activePane="bottomLeft" state="frozen"/>
      <selection pane="bottomLeft" activeCell="A5" sqref="A5"/>
    </sheetView>
  </sheetViews>
  <sheetFormatPr defaultRowHeight="16.5" x14ac:dyDescent="0.15"/>
  <cols>
    <col min="1" max="1" width="1.875" style="8" customWidth="1"/>
    <col min="2" max="2" width="20.5" style="8" customWidth="1"/>
    <col min="3" max="4" width="9" style="8"/>
    <col min="5" max="5" width="56.25" style="8" customWidth="1"/>
    <col min="6" max="6" width="15" style="8" bestFit="1" customWidth="1"/>
    <col min="7" max="7" width="10.125" style="8" customWidth="1"/>
    <col min="8" max="10" width="11.25" style="8" bestFit="1" customWidth="1"/>
    <col min="11" max="11" width="23.5" style="8" customWidth="1"/>
    <col min="12" max="13" width="9" style="8"/>
    <col min="14" max="16" width="11.25" style="8" bestFit="1" customWidth="1"/>
    <col min="17" max="17" width="23.5" style="8" customWidth="1"/>
    <col min="18" max="18" width="12.125" style="8" bestFit="1" customWidth="1"/>
    <col min="19" max="16384" width="9" style="8"/>
  </cols>
  <sheetData>
    <row r="4" spans="2:18" x14ac:dyDescent="0.15">
      <c r="B4" s="53" t="s">
        <v>298</v>
      </c>
      <c r="G4" s="53" t="s">
        <v>299</v>
      </c>
      <c r="M4" s="53" t="s">
        <v>300</v>
      </c>
    </row>
    <row r="5" spans="2:18" ht="33.75" thickBot="1" x14ac:dyDescent="0.2">
      <c r="B5" s="34" t="s">
        <v>64</v>
      </c>
      <c r="C5" s="34" t="s">
        <v>3</v>
      </c>
      <c r="D5" s="34" t="s">
        <v>4</v>
      </c>
      <c r="E5" s="13"/>
      <c r="F5" s="54"/>
      <c r="G5" s="51" t="s">
        <v>118</v>
      </c>
      <c r="H5" s="55" t="s">
        <v>16</v>
      </c>
      <c r="I5" s="34" t="s">
        <v>69</v>
      </c>
      <c r="J5" s="34" t="s">
        <v>74</v>
      </c>
      <c r="K5" s="56" t="s">
        <v>189</v>
      </c>
      <c r="M5" s="51" t="s">
        <v>118</v>
      </c>
      <c r="N5" s="55" t="s">
        <v>16</v>
      </c>
      <c r="O5" s="34" t="s">
        <v>69</v>
      </c>
      <c r="P5" s="34" t="s">
        <v>74</v>
      </c>
      <c r="Q5" s="56" t="s">
        <v>189</v>
      </c>
      <c r="R5" s="34" t="s">
        <v>210</v>
      </c>
    </row>
    <row r="6" spans="2:18" ht="18.75" thickBot="1" x14ac:dyDescent="0.2">
      <c r="B6" s="24" t="s">
        <v>337</v>
      </c>
      <c r="C6" s="57" t="s">
        <v>22</v>
      </c>
      <c r="D6" s="58" t="s">
        <v>22</v>
      </c>
      <c r="E6" s="59" t="s">
        <v>216</v>
      </c>
      <c r="G6" s="20" t="s">
        <v>2</v>
      </c>
      <c r="H6" s="33" t="s">
        <v>71</v>
      </c>
      <c r="I6" s="33" t="s">
        <v>72</v>
      </c>
      <c r="J6" s="33" t="s">
        <v>73</v>
      </c>
      <c r="K6" s="34">
        <v>5.4</v>
      </c>
      <c r="M6" s="20" t="s">
        <v>2</v>
      </c>
      <c r="N6" s="33" t="s">
        <v>71</v>
      </c>
      <c r="O6" s="33" t="s">
        <v>72</v>
      </c>
      <c r="P6" s="33" t="s">
        <v>73</v>
      </c>
      <c r="Q6" s="34">
        <v>5.4</v>
      </c>
      <c r="R6" s="34" t="s">
        <v>211</v>
      </c>
    </row>
    <row r="7" spans="2:18" ht="18.75" thickBot="1" x14ac:dyDescent="0.2">
      <c r="B7" s="24" t="s">
        <v>338</v>
      </c>
      <c r="C7" s="57" t="s">
        <v>78</v>
      </c>
      <c r="D7" s="57" t="s">
        <v>78</v>
      </c>
      <c r="E7" s="60" t="s">
        <v>255</v>
      </c>
      <c r="G7" s="61" t="s">
        <v>3</v>
      </c>
      <c r="H7" s="36" t="s">
        <v>185</v>
      </c>
      <c r="I7" s="36" t="s">
        <v>186</v>
      </c>
      <c r="J7" s="36" t="s">
        <v>187</v>
      </c>
      <c r="K7" s="36" t="s">
        <v>188</v>
      </c>
      <c r="M7" s="61" t="s">
        <v>3</v>
      </c>
      <c r="N7" s="36" t="s">
        <v>77</v>
      </c>
      <c r="O7" s="36" t="s">
        <v>207</v>
      </c>
      <c r="P7" s="36" t="s">
        <v>224</v>
      </c>
      <c r="Q7" s="36" t="s">
        <v>225</v>
      </c>
      <c r="R7" s="34" t="s">
        <v>360</v>
      </c>
    </row>
    <row r="8" spans="2:18" ht="17.25" thickBot="1" x14ac:dyDescent="0.2">
      <c r="B8" s="34" t="s">
        <v>85</v>
      </c>
      <c r="C8" s="57" t="s">
        <v>22</v>
      </c>
      <c r="D8" s="57" t="s">
        <v>22</v>
      </c>
      <c r="E8" s="59" t="s">
        <v>402</v>
      </c>
      <c r="G8" s="51" t="s">
        <v>4</v>
      </c>
      <c r="H8" s="62" t="s">
        <v>183</v>
      </c>
      <c r="I8" s="62" t="s">
        <v>184</v>
      </c>
      <c r="J8" s="62" t="s">
        <v>184</v>
      </c>
      <c r="K8" s="62" t="s">
        <v>184</v>
      </c>
      <c r="M8" s="51" t="s">
        <v>4</v>
      </c>
      <c r="N8" s="62" t="s">
        <v>208</v>
      </c>
      <c r="O8" s="62" t="s">
        <v>209</v>
      </c>
      <c r="P8" s="62" t="s">
        <v>209</v>
      </c>
      <c r="Q8" s="62" t="s">
        <v>209</v>
      </c>
      <c r="R8" s="62" t="s">
        <v>209</v>
      </c>
    </row>
    <row r="9" spans="2:18" ht="17.25" thickBot="1" x14ac:dyDescent="0.2">
      <c r="B9" s="34" t="s">
        <v>251</v>
      </c>
      <c r="C9" s="57" t="s">
        <v>22</v>
      </c>
      <c r="D9" s="57" t="s">
        <v>22</v>
      </c>
      <c r="E9" s="59" t="s">
        <v>253</v>
      </c>
      <c r="G9" s="63">
        <v>41640</v>
      </c>
      <c r="H9" s="125">
        <f>計算過程!D7</f>
        <v>0.20284106307870375</v>
      </c>
      <c r="I9" s="125">
        <f>計算過程!E7</f>
        <v>157.62625343100333</v>
      </c>
      <c r="J9" s="125">
        <f>計算過程!F7</f>
        <v>0</v>
      </c>
      <c r="K9" s="125">
        <f>計算過程!G7</f>
        <v>0</v>
      </c>
      <c r="M9" s="37"/>
      <c r="N9" s="64">
        <f>SUM(H9:H373)</f>
        <v>59.783025066406225</v>
      </c>
      <c r="O9" s="64">
        <f>SUM(I9:I373)</f>
        <v>32872.753692911589</v>
      </c>
      <c r="P9" s="64">
        <f>SUM(J9:J373)</f>
        <v>0</v>
      </c>
      <c r="Q9" s="64">
        <f>SUM(K9:K373)</f>
        <v>0</v>
      </c>
      <c r="R9" s="64">
        <f>N9*9.76+O9+P9+Q9</f>
        <v>33456.236017559713</v>
      </c>
    </row>
    <row r="10" spans="2:18" x14ac:dyDescent="0.15">
      <c r="G10" s="63">
        <v>41641</v>
      </c>
      <c r="H10" s="125">
        <f>計算過程!D8</f>
        <v>0.1783722199074074</v>
      </c>
      <c r="I10" s="125">
        <f>計算過程!E8</f>
        <v>112.61887711750342</v>
      </c>
      <c r="J10" s="125">
        <f>計算過程!F8</f>
        <v>0</v>
      </c>
      <c r="K10" s="125">
        <f>計算過程!G8</f>
        <v>0</v>
      </c>
    </row>
    <row r="11" spans="2:18" ht="17.25" thickBot="1" x14ac:dyDescent="0.2">
      <c r="B11" s="65" t="s">
        <v>394</v>
      </c>
      <c r="G11" s="63">
        <v>41642</v>
      </c>
      <c r="H11" s="125">
        <f>計算過程!D9</f>
        <v>0.16516878761574075</v>
      </c>
      <c r="I11" s="125">
        <f>計算過程!E9</f>
        <v>89.167974488581905</v>
      </c>
      <c r="J11" s="125">
        <f>計算過程!F9</f>
        <v>0</v>
      </c>
      <c r="K11" s="125">
        <f>計算過程!G9</f>
        <v>0</v>
      </c>
    </row>
    <row r="12" spans="2:18" ht="18.75" thickBot="1" x14ac:dyDescent="0.2">
      <c r="B12" s="121" t="s">
        <v>397</v>
      </c>
      <c r="C12" s="34" t="s">
        <v>393</v>
      </c>
      <c r="D12" s="44" t="s">
        <v>22</v>
      </c>
      <c r="E12" s="126">
        <v>0.86599999999999999</v>
      </c>
      <c r="G12" s="63">
        <v>41643</v>
      </c>
      <c r="H12" s="125">
        <f>計算過程!D10</f>
        <v>0.17961275289351852</v>
      </c>
      <c r="I12" s="125">
        <f>計算過程!E10</f>
        <v>112.43010124229394</v>
      </c>
      <c r="J12" s="125">
        <f>計算過程!F10</f>
        <v>0</v>
      </c>
      <c r="K12" s="125">
        <f>計算過程!G10</f>
        <v>0</v>
      </c>
    </row>
    <row r="13" spans="2:18" x14ac:dyDescent="0.15">
      <c r="G13" s="63">
        <v>41644</v>
      </c>
      <c r="H13" s="125">
        <f>計算過程!D11</f>
        <v>0.18401191203703701</v>
      </c>
      <c r="I13" s="125">
        <f>計算過程!E11</f>
        <v>113.25879837746643</v>
      </c>
      <c r="J13" s="125">
        <f>計算過程!F11</f>
        <v>0</v>
      </c>
      <c r="K13" s="125">
        <f>計算過程!G11</f>
        <v>0</v>
      </c>
    </row>
    <row r="14" spans="2:18" ht="17.25" thickBot="1" x14ac:dyDescent="0.2">
      <c r="B14" s="65" t="s">
        <v>339</v>
      </c>
      <c r="G14" s="63">
        <v>41645</v>
      </c>
      <c r="H14" s="125">
        <f>計算過程!D12</f>
        <v>0.18508803703703702</v>
      </c>
      <c r="I14" s="125">
        <f>計算過程!E12</f>
        <v>113.61887092737295</v>
      </c>
      <c r="J14" s="125">
        <f>計算過程!F12</f>
        <v>0</v>
      </c>
      <c r="K14" s="125">
        <f>計算過程!G12</f>
        <v>0</v>
      </c>
    </row>
    <row r="15" spans="2:18" ht="17.25" thickBot="1" x14ac:dyDescent="0.2">
      <c r="B15" s="34" t="s">
        <v>257</v>
      </c>
      <c r="C15" s="34" t="s">
        <v>256</v>
      </c>
      <c r="D15" s="44" t="s">
        <v>22</v>
      </c>
      <c r="E15" s="124">
        <v>3.5</v>
      </c>
      <c r="G15" s="63">
        <v>41646</v>
      </c>
      <c r="H15" s="125">
        <f>計算過程!D13</f>
        <v>0.19441542650462962</v>
      </c>
      <c r="I15" s="125">
        <f>計算過程!E13</f>
        <v>135.75520766895175</v>
      </c>
      <c r="J15" s="125">
        <f>計算過程!F13</f>
        <v>0</v>
      </c>
      <c r="K15" s="125">
        <f>計算過程!G13</f>
        <v>0</v>
      </c>
    </row>
    <row r="16" spans="2:18" x14ac:dyDescent="0.15">
      <c r="G16" s="63">
        <v>41647</v>
      </c>
      <c r="H16" s="125">
        <f>計算過程!D14</f>
        <v>0.10703824074074074</v>
      </c>
      <c r="I16" s="125">
        <f>計算過程!E14</f>
        <v>56.610068842050389</v>
      </c>
      <c r="J16" s="125">
        <f>計算過程!F14</f>
        <v>0</v>
      </c>
      <c r="K16" s="125">
        <f>計算過程!G14</f>
        <v>0</v>
      </c>
    </row>
    <row r="17" spans="2:11" x14ac:dyDescent="0.15">
      <c r="G17" s="63">
        <v>41648</v>
      </c>
      <c r="H17" s="125">
        <f>計算過程!D15</f>
        <v>0.18044475694444445</v>
      </c>
      <c r="I17" s="125">
        <f>計算過程!E15</f>
        <v>112.75641845276851</v>
      </c>
      <c r="J17" s="125">
        <f>計算過程!F15</f>
        <v>0</v>
      </c>
      <c r="K17" s="125">
        <f>計算過程!G15</f>
        <v>0</v>
      </c>
    </row>
    <row r="18" spans="2:11" x14ac:dyDescent="0.15">
      <c r="B18" s="65" t="s">
        <v>204</v>
      </c>
      <c r="G18" s="63">
        <v>41649</v>
      </c>
      <c r="H18" s="125">
        <f>計算過程!D16</f>
        <v>0.17014088368055558</v>
      </c>
      <c r="I18" s="125">
        <f>計算過程!E16</f>
        <v>89.991515574541339</v>
      </c>
      <c r="J18" s="125">
        <f>計算過程!F16</f>
        <v>0</v>
      </c>
      <c r="K18" s="125">
        <f>計算過程!G16</f>
        <v>0</v>
      </c>
    </row>
    <row r="19" spans="2:11" x14ac:dyDescent="0.15">
      <c r="B19" s="65" t="s">
        <v>205</v>
      </c>
      <c r="G19" s="63">
        <v>41650</v>
      </c>
      <c r="H19" s="125">
        <f>計算過程!D17</f>
        <v>0.19491363252314817</v>
      </c>
      <c r="I19" s="125">
        <f>計算過程!E17</f>
        <v>136.6918091069256</v>
      </c>
      <c r="J19" s="125">
        <f>計算過程!F17</f>
        <v>0</v>
      </c>
      <c r="K19" s="125">
        <f>計算過程!G17</f>
        <v>0</v>
      </c>
    </row>
    <row r="20" spans="2:11" x14ac:dyDescent="0.15">
      <c r="B20" s="65" t="s">
        <v>206</v>
      </c>
      <c r="G20" s="63">
        <v>41651</v>
      </c>
      <c r="H20" s="125">
        <f>計算過程!D18</f>
        <v>0.17002131423611111</v>
      </c>
      <c r="I20" s="125">
        <f>計算過程!E18</f>
        <v>90.510787278330866</v>
      </c>
      <c r="J20" s="125">
        <f>計算過程!F18</f>
        <v>0</v>
      </c>
      <c r="K20" s="125">
        <f>計算過程!G18</f>
        <v>0</v>
      </c>
    </row>
    <row r="21" spans="2:11" x14ac:dyDescent="0.15">
      <c r="B21" s="65" t="s">
        <v>258</v>
      </c>
      <c r="G21" s="63">
        <v>41652</v>
      </c>
      <c r="H21" s="125">
        <f>計算過程!D19</f>
        <v>0.18268668402777777</v>
      </c>
      <c r="I21" s="125">
        <f>計算過程!E19</f>
        <v>114.46181827792216</v>
      </c>
      <c r="J21" s="125">
        <f>計算過程!F19</f>
        <v>0</v>
      </c>
      <c r="K21" s="125">
        <f>計算過程!G19</f>
        <v>0</v>
      </c>
    </row>
    <row r="22" spans="2:11" ht="19.5" customHeight="1" x14ac:dyDescent="0.15">
      <c r="B22" s="65" t="s">
        <v>296</v>
      </c>
      <c r="G22" s="63">
        <v>41653</v>
      </c>
      <c r="H22" s="125">
        <f>計算過程!D20</f>
        <v>0.19246744097222224</v>
      </c>
      <c r="I22" s="125">
        <f>計算過程!E20</f>
        <v>137.98506523901759</v>
      </c>
      <c r="J22" s="125">
        <f>計算過程!F20</f>
        <v>0</v>
      </c>
      <c r="K22" s="125">
        <f>計算過程!G20</f>
        <v>0</v>
      </c>
    </row>
    <row r="23" spans="2:11" x14ac:dyDescent="0.15">
      <c r="B23" s="65" t="s">
        <v>297</v>
      </c>
      <c r="G23" s="63">
        <v>41654</v>
      </c>
      <c r="H23" s="125">
        <f>計算過程!D21</f>
        <v>0.20461467650462964</v>
      </c>
      <c r="I23" s="125">
        <f>計算過程!E21</f>
        <v>161.38106167295541</v>
      </c>
      <c r="J23" s="125">
        <f>計算過程!F21</f>
        <v>0</v>
      </c>
      <c r="K23" s="125">
        <f>計算過程!G21</f>
        <v>0</v>
      </c>
    </row>
    <row r="24" spans="2:11" x14ac:dyDescent="0.15">
      <c r="B24" s="65" t="s">
        <v>223</v>
      </c>
      <c r="G24" s="63">
        <v>41655</v>
      </c>
      <c r="H24" s="125">
        <f>計算過程!D22</f>
        <v>0.18311015914351852</v>
      </c>
      <c r="I24" s="125">
        <f>計算過程!E22</f>
        <v>115.62023723806307</v>
      </c>
      <c r="J24" s="125">
        <f>計算過程!F22</f>
        <v>0</v>
      </c>
      <c r="K24" s="125">
        <f>計算過程!G22</f>
        <v>0</v>
      </c>
    </row>
    <row r="25" spans="2:11" x14ac:dyDescent="0.15">
      <c r="B25" s="65" t="s">
        <v>398</v>
      </c>
      <c r="G25" s="63">
        <v>41656</v>
      </c>
      <c r="H25" s="125">
        <f>計算過程!D23</f>
        <v>0.16601573784722223</v>
      </c>
      <c r="I25" s="125">
        <f>計算過程!E23</f>
        <v>90.369867808512481</v>
      </c>
      <c r="J25" s="125">
        <f>計算過程!F23</f>
        <v>0</v>
      </c>
      <c r="K25" s="125">
        <f>計算過程!G23</f>
        <v>0</v>
      </c>
    </row>
    <row r="26" spans="2:11" x14ac:dyDescent="0.15">
      <c r="D26" s="66"/>
      <c r="G26" s="63">
        <v>41657</v>
      </c>
      <c r="H26" s="125">
        <f>計算過程!D24</f>
        <v>0.1813614560185185</v>
      </c>
      <c r="I26" s="125">
        <f>計算過程!E24</f>
        <v>113.90366055491793</v>
      </c>
      <c r="J26" s="125">
        <f>計算過程!F24</f>
        <v>0</v>
      </c>
      <c r="K26" s="125">
        <f>計算過程!G24</f>
        <v>0</v>
      </c>
    </row>
    <row r="27" spans="2:11" x14ac:dyDescent="0.15">
      <c r="C27" s="66" t="s">
        <v>259</v>
      </c>
      <c r="G27" s="63">
        <v>41658</v>
      </c>
      <c r="H27" s="125">
        <f>計算過程!D25</f>
        <v>0.18564602777777778</v>
      </c>
      <c r="I27" s="125">
        <f>計算過程!E25</f>
        <v>114.83577005802353</v>
      </c>
      <c r="J27" s="125">
        <f>計算過程!F25</f>
        <v>0</v>
      </c>
      <c r="K27" s="125">
        <f>計算過程!G25</f>
        <v>0</v>
      </c>
    </row>
    <row r="28" spans="2:11" x14ac:dyDescent="0.15">
      <c r="G28" s="63">
        <v>41659</v>
      </c>
      <c r="H28" s="125">
        <f>計算過程!D26</f>
        <v>0.184764203125</v>
      </c>
      <c r="I28" s="125">
        <f>計算過程!E26</f>
        <v>115.31776624052173</v>
      </c>
      <c r="J28" s="125">
        <f>計算過程!F26</f>
        <v>0</v>
      </c>
      <c r="K28" s="125">
        <f>計算過程!G26</f>
        <v>0</v>
      </c>
    </row>
    <row r="29" spans="2:11" x14ac:dyDescent="0.15">
      <c r="G29" s="63">
        <v>41660</v>
      </c>
      <c r="H29" s="125">
        <f>計算過程!D27</f>
        <v>0.19378768692129633</v>
      </c>
      <c r="I29" s="125">
        <f>計算過程!E27</f>
        <v>138.22237224026441</v>
      </c>
      <c r="J29" s="125">
        <f>計算過程!F27</f>
        <v>0</v>
      </c>
      <c r="K29" s="125">
        <f>計算過程!G27</f>
        <v>0</v>
      </c>
    </row>
    <row r="30" spans="2:11" x14ac:dyDescent="0.15">
      <c r="G30" s="63">
        <v>41661</v>
      </c>
      <c r="H30" s="125">
        <f>計算過程!D28</f>
        <v>0.10725921296296297</v>
      </c>
      <c r="I30" s="125">
        <f>計算過程!E28</f>
        <v>57.832454039126034</v>
      </c>
      <c r="J30" s="125">
        <f>計算過程!F28</f>
        <v>0</v>
      </c>
      <c r="K30" s="125">
        <f>計算過程!G28</f>
        <v>0</v>
      </c>
    </row>
    <row r="31" spans="2:11" x14ac:dyDescent="0.15">
      <c r="G31" s="67">
        <v>41662</v>
      </c>
      <c r="H31" s="125">
        <f>計算過程!D29</f>
        <v>0.18420123032407404</v>
      </c>
      <c r="I31" s="125">
        <f>計算過程!E29</f>
        <v>115.96813970842851</v>
      </c>
      <c r="J31" s="125">
        <f>計算過程!F29</f>
        <v>0</v>
      </c>
      <c r="K31" s="125">
        <f>計算過程!G29</f>
        <v>0</v>
      </c>
    </row>
    <row r="32" spans="2:11" x14ac:dyDescent="0.15">
      <c r="G32" s="67">
        <v>41663</v>
      </c>
      <c r="H32" s="125">
        <f>計算過程!D30</f>
        <v>0.17426602951388886</v>
      </c>
      <c r="I32" s="125">
        <f>計算過程!E30</f>
        <v>92.875603054290764</v>
      </c>
      <c r="J32" s="125">
        <f>計算過程!F30</f>
        <v>0</v>
      </c>
      <c r="K32" s="125">
        <f>計算過程!G30</f>
        <v>0</v>
      </c>
    </row>
    <row r="33" spans="2:11" x14ac:dyDescent="0.15">
      <c r="G33" s="67">
        <v>41664</v>
      </c>
      <c r="H33" s="125">
        <f>計算過程!D31</f>
        <v>0.19398696932870368</v>
      </c>
      <c r="I33" s="125">
        <f>計算過程!E31</f>
        <v>139.51781727353574</v>
      </c>
      <c r="J33" s="125">
        <f>計算過程!F31</f>
        <v>0</v>
      </c>
      <c r="K33" s="125">
        <f>計算過程!G31</f>
        <v>0</v>
      </c>
    </row>
    <row r="34" spans="2:11" x14ac:dyDescent="0.15">
      <c r="G34" s="67">
        <v>41665</v>
      </c>
      <c r="H34" s="125">
        <f>計算過程!D32</f>
        <v>0.16889038657407407</v>
      </c>
      <c r="I34" s="125">
        <f>計算過程!E32</f>
        <v>91.939071705896424</v>
      </c>
      <c r="J34" s="125">
        <f>計算過程!F32</f>
        <v>0</v>
      </c>
      <c r="K34" s="125">
        <f>計算過程!G32</f>
        <v>0</v>
      </c>
    </row>
    <row r="35" spans="2:11" x14ac:dyDescent="0.15">
      <c r="G35" s="67">
        <v>41666</v>
      </c>
      <c r="H35" s="125">
        <f>計算過程!D33</f>
        <v>0.18344893923611111</v>
      </c>
      <c r="I35" s="125">
        <f>計算過程!E33</f>
        <v>116.05135463387106</v>
      </c>
      <c r="J35" s="125">
        <f>計算過程!F33</f>
        <v>0</v>
      </c>
      <c r="K35" s="125">
        <f>計算過程!G33</f>
        <v>0</v>
      </c>
    </row>
    <row r="36" spans="2:11" x14ac:dyDescent="0.15">
      <c r="G36" s="67">
        <v>41667</v>
      </c>
      <c r="H36" s="125">
        <f>計算過程!D34</f>
        <v>0.19579545717592592</v>
      </c>
      <c r="I36" s="125">
        <f>計算過程!E34</f>
        <v>140.70903509359263</v>
      </c>
      <c r="J36" s="125">
        <f>計算過程!F34</f>
        <v>0</v>
      </c>
      <c r="K36" s="125">
        <f>計算過程!G34</f>
        <v>0</v>
      </c>
    </row>
    <row r="37" spans="2:11" x14ac:dyDescent="0.15">
      <c r="G37" s="67">
        <v>41668</v>
      </c>
      <c r="H37" s="125">
        <f>計算過程!D35</f>
        <v>0.20601463541666662</v>
      </c>
      <c r="I37" s="125">
        <f>計算過程!E35</f>
        <v>164.11697344006208</v>
      </c>
      <c r="J37" s="125">
        <f>計算過程!F35</f>
        <v>0</v>
      </c>
      <c r="K37" s="125">
        <f>計算過程!G35</f>
        <v>0</v>
      </c>
    </row>
    <row r="38" spans="2:11" x14ac:dyDescent="0.15">
      <c r="G38" s="67">
        <v>41669</v>
      </c>
      <c r="H38" s="125">
        <f>計算過程!D36</f>
        <v>0.18615419791666665</v>
      </c>
      <c r="I38" s="125">
        <f>計算過程!E36</f>
        <v>118.05836793226362</v>
      </c>
      <c r="J38" s="125">
        <f>計算過程!F36</f>
        <v>0</v>
      </c>
      <c r="K38" s="125">
        <f>計算過程!G36</f>
        <v>0</v>
      </c>
    </row>
    <row r="39" spans="2:11" x14ac:dyDescent="0.15">
      <c r="G39" s="67">
        <v>41670</v>
      </c>
      <c r="H39" s="125">
        <f>計算過程!D37</f>
        <v>0.17554641898148149</v>
      </c>
      <c r="I39" s="125">
        <f>計算過程!E37</f>
        <v>94.377104927775292</v>
      </c>
      <c r="J39" s="125">
        <f>計算過程!F37</f>
        <v>0</v>
      </c>
      <c r="K39" s="125">
        <f>計算過程!G37</f>
        <v>0</v>
      </c>
    </row>
    <row r="40" spans="2:11" x14ac:dyDescent="0.15">
      <c r="G40" s="67">
        <v>41671</v>
      </c>
      <c r="H40" s="125">
        <f>計算過程!D38</f>
        <v>0.18188955439814816</v>
      </c>
      <c r="I40" s="125">
        <f>計算過程!E38</f>
        <v>117.5157774639533</v>
      </c>
      <c r="J40" s="125">
        <f>計算過程!F38</f>
        <v>0</v>
      </c>
      <c r="K40" s="125">
        <f>計算過程!G38</f>
        <v>0</v>
      </c>
    </row>
    <row r="41" spans="2:11" x14ac:dyDescent="0.15">
      <c r="G41" s="67">
        <v>41672</v>
      </c>
      <c r="H41" s="125">
        <f>計算過程!D39</f>
        <v>0.18281123553240741</v>
      </c>
      <c r="I41" s="125">
        <f>計算過程!E39</f>
        <v>117.47255857125833</v>
      </c>
      <c r="J41" s="125">
        <f>計算過程!F39</f>
        <v>0</v>
      </c>
      <c r="K41" s="125">
        <f>計算過程!G39</f>
        <v>0</v>
      </c>
    </row>
    <row r="42" spans="2:11" x14ac:dyDescent="0.15">
      <c r="G42" s="67">
        <v>41673</v>
      </c>
      <c r="H42" s="125">
        <f>計算過程!D40</f>
        <v>0.18197424942129631</v>
      </c>
      <c r="I42" s="125">
        <f>計算過程!E40</f>
        <v>117.03145527974561</v>
      </c>
      <c r="J42" s="125">
        <f>計算過程!F40</f>
        <v>0</v>
      </c>
      <c r="K42" s="125">
        <f>計算過程!G40</f>
        <v>0</v>
      </c>
    </row>
    <row r="43" spans="2:11" x14ac:dyDescent="0.15">
      <c r="G43" s="67">
        <v>41674</v>
      </c>
      <c r="H43" s="125">
        <f>計算過程!D41</f>
        <v>0.19305034201388888</v>
      </c>
      <c r="I43" s="125">
        <f>計算過程!E41</f>
        <v>139.85220003467572</v>
      </c>
      <c r="J43" s="125">
        <f>計算過程!F41</f>
        <v>0</v>
      </c>
      <c r="K43" s="125">
        <f>計算過程!G41</f>
        <v>0</v>
      </c>
    </row>
    <row r="44" spans="2:11" x14ac:dyDescent="0.15">
      <c r="G44" s="67">
        <v>41675</v>
      </c>
      <c r="H44" s="125">
        <f>計算過程!D42</f>
        <v>0.10692476851851852</v>
      </c>
      <c r="I44" s="125">
        <f>計算過程!E42</f>
        <v>58.649033765811225</v>
      </c>
      <c r="J44" s="125">
        <f>計算過程!F42</f>
        <v>0</v>
      </c>
      <c r="K44" s="125">
        <f>計算過程!G42</f>
        <v>0</v>
      </c>
    </row>
    <row r="45" spans="2:11" x14ac:dyDescent="0.15">
      <c r="B45" s="53" t="s">
        <v>395</v>
      </c>
      <c r="G45" s="67">
        <v>41676</v>
      </c>
      <c r="H45" s="125">
        <f>計算過程!D43</f>
        <v>0.18238776041666666</v>
      </c>
      <c r="I45" s="125">
        <f>計算過程!E43</f>
        <v>117.05403399361045</v>
      </c>
      <c r="J45" s="125">
        <f>計算過程!F43</f>
        <v>0</v>
      </c>
      <c r="K45" s="125">
        <f>計算過程!G43</f>
        <v>0</v>
      </c>
    </row>
    <row r="46" spans="2:11" x14ac:dyDescent="0.15">
      <c r="G46" s="67">
        <v>41677</v>
      </c>
      <c r="H46" s="125">
        <f>計算過程!D44</f>
        <v>0.1718796226851852</v>
      </c>
      <c r="I46" s="125">
        <f>計算過程!E44</f>
        <v>93.24209921205356</v>
      </c>
      <c r="J46" s="125">
        <f>計算過程!F44</f>
        <v>0</v>
      </c>
      <c r="K46" s="125">
        <f>計算過程!G44</f>
        <v>0</v>
      </c>
    </row>
    <row r="47" spans="2:11" x14ac:dyDescent="0.15">
      <c r="G47" s="67">
        <v>41678</v>
      </c>
      <c r="H47" s="125">
        <f>計算過程!D45</f>
        <v>0.19438055208333335</v>
      </c>
      <c r="I47" s="125">
        <f>計算過程!E45</f>
        <v>140.17819877541518</v>
      </c>
      <c r="J47" s="125">
        <f>計算過程!F45</f>
        <v>0</v>
      </c>
      <c r="K47" s="125">
        <f>計算過程!G45</f>
        <v>0</v>
      </c>
    </row>
    <row r="48" spans="2:11" x14ac:dyDescent="0.15">
      <c r="G48" s="67">
        <v>41679</v>
      </c>
      <c r="H48" s="125">
        <f>計算過程!D46</f>
        <v>0.17057930497685186</v>
      </c>
      <c r="I48" s="125">
        <f>計算過程!E46</f>
        <v>92.600527514955175</v>
      </c>
      <c r="J48" s="125">
        <f>計算過程!F46</f>
        <v>0</v>
      </c>
      <c r="K48" s="125">
        <f>計算過程!G46</f>
        <v>0</v>
      </c>
    </row>
    <row r="49" spans="7:11" x14ac:dyDescent="0.15">
      <c r="G49" s="67">
        <v>41680</v>
      </c>
      <c r="H49" s="125">
        <f>計算過程!D47</f>
        <v>0.18060418287037039</v>
      </c>
      <c r="I49" s="125">
        <f>計算過程!E47</f>
        <v>115.33015892483931</v>
      </c>
      <c r="J49" s="125">
        <f>計算過程!F47</f>
        <v>0</v>
      </c>
      <c r="K49" s="125">
        <f>計算過程!G47</f>
        <v>0</v>
      </c>
    </row>
    <row r="50" spans="7:11" x14ac:dyDescent="0.15">
      <c r="G50" s="67">
        <v>41681</v>
      </c>
      <c r="H50" s="125">
        <f>計算過程!D48</f>
        <v>0.18936859953703702</v>
      </c>
      <c r="I50" s="125">
        <f>計算過程!E48</f>
        <v>136.63342921075866</v>
      </c>
      <c r="J50" s="125">
        <f>計算過程!F48</f>
        <v>0</v>
      </c>
      <c r="K50" s="125">
        <f>計算過程!G48</f>
        <v>0</v>
      </c>
    </row>
    <row r="51" spans="7:11" x14ac:dyDescent="0.15">
      <c r="G51" s="67">
        <v>41682</v>
      </c>
      <c r="H51" s="125">
        <f>計算過程!D49</f>
        <v>0.20347876678240739</v>
      </c>
      <c r="I51" s="125">
        <f>計算過程!E49</f>
        <v>159.48685899308327</v>
      </c>
      <c r="J51" s="125">
        <f>計算過程!F49</f>
        <v>0</v>
      </c>
      <c r="K51" s="125">
        <f>計算過程!G49</f>
        <v>0</v>
      </c>
    </row>
    <row r="52" spans="7:11" x14ac:dyDescent="0.15">
      <c r="G52" s="67">
        <v>41683</v>
      </c>
      <c r="H52" s="125">
        <f>計算過程!D50</f>
        <v>0.18054439814814816</v>
      </c>
      <c r="I52" s="125">
        <f>計算過程!E50</f>
        <v>113.83349315428262</v>
      </c>
      <c r="J52" s="125">
        <f>計算過程!F50</f>
        <v>0</v>
      </c>
      <c r="K52" s="125">
        <f>計算過程!G50</f>
        <v>0</v>
      </c>
    </row>
    <row r="53" spans="7:11" x14ac:dyDescent="0.15">
      <c r="G53" s="67">
        <v>41684</v>
      </c>
      <c r="H53" s="125">
        <f>計算過程!D51</f>
        <v>0.1689451892361111</v>
      </c>
      <c r="I53" s="125">
        <f>計算過程!E51</f>
        <v>90.356779088030308</v>
      </c>
      <c r="J53" s="125">
        <f>計算過程!F51</f>
        <v>0</v>
      </c>
      <c r="K53" s="125">
        <f>計算過程!G51</f>
        <v>0</v>
      </c>
    </row>
    <row r="54" spans="7:11" x14ac:dyDescent="0.15">
      <c r="G54" s="67">
        <v>41685</v>
      </c>
      <c r="H54" s="125">
        <f>計算過程!D52</f>
        <v>0.17929888310185185</v>
      </c>
      <c r="I54" s="125">
        <f>計算過程!E52</f>
        <v>112.95172038304297</v>
      </c>
      <c r="J54" s="125">
        <f>計算過程!F52</f>
        <v>0</v>
      </c>
      <c r="K54" s="125">
        <f>計算過程!G52</f>
        <v>0</v>
      </c>
    </row>
    <row r="55" spans="7:11" x14ac:dyDescent="0.15">
      <c r="G55" s="67">
        <v>41686</v>
      </c>
      <c r="H55" s="125">
        <f>計算過程!D53</f>
        <v>0.17824766840277775</v>
      </c>
      <c r="I55" s="125">
        <f>計算過程!E53</f>
        <v>112.09088952633365</v>
      </c>
      <c r="J55" s="125">
        <f>計算過程!F53</f>
        <v>0</v>
      </c>
      <c r="K55" s="125">
        <f>計算過程!G53</f>
        <v>0</v>
      </c>
    </row>
    <row r="56" spans="7:11" x14ac:dyDescent="0.15">
      <c r="G56" s="67">
        <v>41687</v>
      </c>
      <c r="H56" s="125">
        <f>計算過程!D54</f>
        <v>0.18232299363425924</v>
      </c>
      <c r="I56" s="125">
        <f>計算過程!E54</f>
        <v>112.67556736405626</v>
      </c>
      <c r="J56" s="125">
        <f>計算過程!F54</f>
        <v>0</v>
      </c>
      <c r="K56" s="125">
        <f>計算過程!G54</f>
        <v>0</v>
      </c>
    </row>
    <row r="57" spans="7:11" x14ac:dyDescent="0.15">
      <c r="G57" s="67">
        <v>41688</v>
      </c>
      <c r="H57" s="125">
        <f>計算過程!D55</f>
        <v>0.19494850694444443</v>
      </c>
      <c r="I57" s="125">
        <f>計算過程!E55</f>
        <v>135.53768338683471</v>
      </c>
      <c r="J57" s="125">
        <f>計算過程!F55</f>
        <v>0</v>
      </c>
      <c r="K57" s="125">
        <f>計算過程!G55</f>
        <v>0</v>
      </c>
    </row>
    <row r="58" spans="7:11" x14ac:dyDescent="0.15">
      <c r="G58" s="67">
        <v>41689</v>
      </c>
      <c r="H58" s="125">
        <f>計算過程!D56</f>
        <v>0.10763347222222222</v>
      </c>
      <c r="I58" s="125">
        <f>計算過程!E56</f>
        <v>56.623848224473974</v>
      </c>
      <c r="J58" s="125">
        <f>計算過程!F56</f>
        <v>0</v>
      </c>
      <c r="K58" s="125">
        <f>計算過程!G56</f>
        <v>0</v>
      </c>
    </row>
    <row r="59" spans="7:11" x14ac:dyDescent="0.15">
      <c r="G59" s="67">
        <v>41690</v>
      </c>
      <c r="H59" s="125">
        <f>計算過程!D57</f>
        <v>0.18538197858796299</v>
      </c>
      <c r="I59" s="125">
        <f>計算過程!E57</f>
        <v>114.07480128779795</v>
      </c>
      <c r="J59" s="125">
        <f>計算過程!F57</f>
        <v>0</v>
      </c>
      <c r="K59" s="125">
        <f>計算過程!G57</f>
        <v>0</v>
      </c>
    </row>
    <row r="60" spans="7:11" x14ac:dyDescent="0.15">
      <c r="G60" s="67">
        <v>41691</v>
      </c>
      <c r="H60" s="125">
        <f>計算過程!D58</f>
        <v>0.17102270833333336</v>
      </c>
      <c r="I60" s="125">
        <f>計算過程!E58</f>
        <v>90.665964692366074</v>
      </c>
      <c r="J60" s="125">
        <f>計算過程!F58</f>
        <v>0</v>
      </c>
      <c r="K60" s="125">
        <f>計算過程!G58</f>
        <v>0</v>
      </c>
    </row>
    <row r="61" spans="7:11" x14ac:dyDescent="0.15">
      <c r="G61" s="67">
        <v>41692</v>
      </c>
      <c r="H61" s="125">
        <f>計算過程!D59</f>
        <v>0.19387238194444445</v>
      </c>
      <c r="I61" s="125">
        <f>計算過程!E59</f>
        <v>137.31352325845259</v>
      </c>
      <c r="J61" s="125">
        <f>計算過程!F59</f>
        <v>0</v>
      </c>
      <c r="K61" s="125">
        <f>計算過程!G59</f>
        <v>0</v>
      </c>
    </row>
    <row r="62" spans="7:11" x14ac:dyDescent="0.15">
      <c r="G62" s="67">
        <v>41693</v>
      </c>
      <c r="H62" s="125">
        <f>計算過程!D60</f>
        <v>0.17396212384259258</v>
      </c>
      <c r="I62" s="125">
        <f>計算過程!E60</f>
        <v>91.944790914018412</v>
      </c>
      <c r="J62" s="125">
        <f>計算過程!F60</f>
        <v>0</v>
      </c>
      <c r="K62" s="125">
        <f>計算過程!G60</f>
        <v>0</v>
      </c>
    </row>
    <row r="63" spans="7:11" x14ac:dyDescent="0.15">
      <c r="G63" s="67">
        <v>41694</v>
      </c>
      <c r="H63" s="125">
        <f>計算過程!D61</f>
        <v>0.18669226041666664</v>
      </c>
      <c r="I63" s="125">
        <f>計算過程!E61</f>
        <v>116.43285482599892</v>
      </c>
      <c r="J63" s="125">
        <f>計算過程!F61</f>
        <v>0</v>
      </c>
      <c r="K63" s="125">
        <f>計算過程!G61</f>
        <v>0</v>
      </c>
    </row>
    <row r="64" spans="7:11" x14ac:dyDescent="0.15">
      <c r="G64" s="67">
        <v>41695</v>
      </c>
      <c r="H64" s="125">
        <f>計算過程!D62</f>
        <v>0.19550649768518519</v>
      </c>
      <c r="I64" s="125">
        <f>計算過程!E62</f>
        <v>139.98508377395876</v>
      </c>
      <c r="J64" s="125">
        <f>計算過程!F62</f>
        <v>0</v>
      </c>
      <c r="K64" s="125">
        <f>計算過程!G62</f>
        <v>0</v>
      </c>
    </row>
    <row r="65" spans="2:11" x14ac:dyDescent="0.15">
      <c r="G65" s="67">
        <v>41696</v>
      </c>
      <c r="H65" s="125">
        <f>計算過程!D63</f>
        <v>0.20056924363425924</v>
      </c>
      <c r="I65" s="125">
        <f>計算過程!E63</f>
        <v>161.77126649419512</v>
      </c>
      <c r="J65" s="125">
        <f>計算過程!F63</f>
        <v>0</v>
      </c>
      <c r="K65" s="125">
        <f>計算過程!G63</f>
        <v>0</v>
      </c>
    </row>
    <row r="66" spans="2:11" x14ac:dyDescent="0.15">
      <c r="G66" s="67">
        <v>41697</v>
      </c>
      <c r="H66" s="125">
        <f>計算過程!D64</f>
        <v>0.17725125636574074</v>
      </c>
      <c r="I66" s="125">
        <f>計算過程!E64</f>
        <v>115.4735470333309</v>
      </c>
      <c r="J66" s="125">
        <f>計算過程!F64</f>
        <v>0</v>
      </c>
      <c r="K66" s="125">
        <f>計算過程!G64</f>
        <v>0</v>
      </c>
    </row>
    <row r="67" spans="2:11" x14ac:dyDescent="0.15">
      <c r="G67" s="67">
        <v>41698</v>
      </c>
      <c r="H67" s="125">
        <f>計算過程!D65</f>
        <v>0.16642924884259258</v>
      </c>
      <c r="I67" s="125">
        <f>計算過程!E65</f>
        <v>91.343189386922944</v>
      </c>
      <c r="J67" s="125">
        <f>計算過程!F65</f>
        <v>0</v>
      </c>
      <c r="K67" s="125">
        <f>計算過程!G65</f>
        <v>0</v>
      </c>
    </row>
    <row r="68" spans="2:11" x14ac:dyDescent="0.15">
      <c r="B68" s="53" t="s">
        <v>396</v>
      </c>
      <c r="G68" s="67">
        <v>41699</v>
      </c>
      <c r="H68" s="125">
        <f>計算過程!D66</f>
        <v>0.17838218402777778</v>
      </c>
      <c r="I68" s="125">
        <f>計算過程!E66</f>
        <v>114.14138991908854</v>
      </c>
      <c r="J68" s="125">
        <f>計算過程!F66</f>
        <v>0</v>
      </c>
      <c r="K68" s="125">
        <f>計算過程!G66</f>
        <v>0</v>
      </c>
    </row>
    <row r="69" spans="2:11" x14ac:dyDescent="0.15">
      <c r="G69" s="67">
        <v>41700</v>
      </c>
      <c r="H69" s="125">
        <f>計算過程!D67</f>
        <v>0.18018070775462963</v>
      </c>
      <c r="I69" s="125">
        <f>計算過程!E67</f>
        <v>113.72017447581291</v>
      </c>
      <c r="J69" s="125">
        <f>計算過程!F67</f>
        <v>0</v>
      </c>
      <c r="K69" s="125">
        <f>計算過程!G67</f>
        <v>0</v>
      </c>
    </row>
    <row r="70" spans="2:11" x14ac:dyDescent="0.15">
      <c r="G70" s="67">
        <v>41701</v>
      </c>
      <c r="H70" s="125">
        <f>計算過程!D68</f>
        <v>0.1815956128472222</v>
      </c>
      <c r="I70" s="125">
        <f>計算過程!E68</f>
        <v>113.39230468171837</v>
      </c>
      <c r="J70" s="125">
        <f>計算過程!F68</f>
        <v>0</v>
      </c>
      <c r="K70" s="125">
        <f>計算過程!G68</f>
        <v>0</v>
      </c>
    </row>
    <row r="71" spans="2:11" x14ac:dyDescent="0.15">
      <c r="G71" s="67">
        <v>41702</v>
      </c>
      <c r="H71" s="125">
        <f>計算過程!D69</f>
        <v>0.19326955266203702</v>
      </c>
      <c r="I71" s="125">
        <f>計算過程!E69</f>
        <v>136.14163113021732</v>
      </c>
      <c r="J71" s="125">
        <f>計算過程!F69</f>
        <v>0</v>
      </c>
      <c r="K71" s="125">
        <f>計算過程!G69</f>
        <v>0</v>
      </c>
    </row>
    <row r="72" spans="2:11" x14ac:dyDescent="0.15">
      <c r="G72" s="67">
        <v>41703</v>
      </c>
      <c r="H72" s="125">
        <f>計算過程!D70</f>
        <v>0.10679138888888891</v>
      </c>
      <c r="I72" s="125">
        <f>計算過程!E70</f>
        <v>56.921206430647381</v>
      </c>
      <c r="J72" s="125">
        <f>計算過程!F70</f>
        <v>0</v>
      </c>
      <c r="K72" s="125">
        <f>計算過程!G70</f>
        <v>0</v>
      </c>
    </row>
    <row r="73" spans="2:11" x14ac:dyDescent="0.15">
      <c r="G73" s="67">
        <v>41704</v>
      </c>
      <c r="H73" s="125">
        <f>計算過程!D71</f>
        <v>0.1816404513888889</v>
      </c>
      <c r="I73" s="125">
        <f>計算過程!E71</f>
        <v>112.99475388802186</v>
      </c>
      <c r="J73" s="125">
        <f>計算過程!F71</f>
        <v>0</v>
      </c>
      <c r="K73" s="125">
        <f>計算過程!G71</f>
        <v>0</v>
      </c>
    </row>
    <row r="74" spans="2:11" x14ac:dyDescent="0.15">
      <c r="G74" s="67">
        <v>41705</v>
      </c>
      <c r="H74" s="125">
        <f>計算過程!D72</f>
        <v>0.16804841840277779</v>
      </c>
      <c r="I74" s="125">
        <f>計算過程!E72</f>
        <v>88.829729284109419</v>
      </c>
      <c r="J74" s="125">
        <f>計算過程!F72</f>
        <v>0</v>
      </c>
      <c r="K74" s="125">
        <f>計算過程!G72</f>
        <v>0</v>
      </c>
    </row>
    <row r="75" spans="2:11" x14ac:dyDescent="0.15">
      <c r="G75" s="67">
        <v>41706</v>
      </c>
      <c r="H75" s="125">
        <f>計算過程!D73</f>
        <v>0.18909458622685185</v>
      </c>
      <c r="I75" s="125">
        <f>計算過程!E73</f>
        <v>132.54199392014922</v>
      </c>
      <c r="J75" s="125">
        <f>計算過程!F73</f>
        <v>0</v>
      </c>
      <c r="K75" s="125">
        <f>計算過程!G73</f>
        <v>0</v>
      </c>
    </row>
    <row r="76" spans="2:11" x14ac:dyDescent="0.15">
      <c r="G76" s="67">
        <v>41707</v>
      </c>
      <c r="H76" s="125">
        <f>計算過程!D74</f>
        <v>0.1660555943287037</v>
      </c>
      <c r="I76" s="125">
        <f>計算過程!E74</f>
        <v>87.647585625989649</v>
      </c>
      <c r="J76" s="125">
        <f>計算過程!F74</f>
        <v>0</v>
      </c>
      <c r="K76" s="125">
        <f>計算過程!G74</f>
        <v>0</v>
      </c>
    </row>
    <row r="77" spans="2:11" x14ac:dyDescent="0.15">
      <c r="G77" s="67">
        <v>41708</v>
      </c>
      <c r="H77" s="125">
        <f>計算過程!D75</f>
        <v>0.17920920601851853</v>
      </c>
      <c r="I77" s="125">
        <f>計算過程!E75</f>
        <v>110.6692241362576</v>
      </c>
      <c r="J77" s="125">
        <f>計算過程!F75</f>
        <v>0</v>
      </c>
      <c r="K77" s="125">
        <f>計算過程!G75</f>
        <v>0</v>
      </c>
    </row>
    <row r="78" spans="2:11" x14ac:dyDescent="0.15">
      <c r="G78" s="67">
        <v>41709</v>
      </c>
      <c r="H78" s="125">
        <f>計算過程!D76</f>
        <v>0.18939849189814817</v>
      </c>
      <c r="I78" s="125">
        <f>計算過程!E76</f>
        <v>132.81387238705025</v>
      </c>
      <c r="J78" s="125">
        <f>計算過程!F76</f>
        <v>0</v>
      </c>
      <c r="K78" s="125">
        <f>計算過程!G76</f>
        <v>0</v>
      </c>
    </row>
    <row r="79" spans="2:11" x14ac:dyDescent="0.15">
      <c r="G79" s="67">
        <v>41710</v>
      </c>
      <c r="H79" s="125">
        <f>計算過程!D77</f>
        <v>0.19919917708333335</v>
      </c>
      <c r="I79" s="125">
        <f>計算過程!E77</f>
        <v>154.2046339352159</v>
      </c>
      <c r="J79" s="125">
        <f>計算過程!F77</f>
        <v>0</v>
      </c>
      <c r="K79" s="125">
        <f>計算過程!G77</f>
        <v>0</v>
      </c>
    </row>
    <row r="80" spans="2:11" x14ac:dyDescent="0.15">
      <c r="G80" s="67">
        <v>41711</v>
      </c>
      <c r="H80" s="125">
        <f>計算過程!D78</f>
        <v>0.17728613078703709</v>
      </c>
      <c r="I80" s="125">
        <f>計算過程!E78</f>
        <v>110.00122101392346</v>
      </c>
      <c r="J80" s="125">
        <f>計算過程!F78</f>
        <v>0</v>
      </c>
      <c r="K80" s="125">
        <f>計算過程!G78</f>
        <v>0</v>
      </c>
    </row>
    <row r="81" spans="7:11" x14ac:dyDescent="0.15">
      <c r="G81" s="67">
        <v>41712</v>
      </c>
      <c r="H81" s="125">
        <f>計算過程!D79</f>
        <v>0.16526344675925925</v>
      </c>
      <c r="I81" s="125">
        <f>計算過程!E79</f>
        <v>86.850088346094651</v>
      </c>
      <c r="J81" s="125">
        <f>計算過程!F79</f>
        <v>0</v>
      </c>
      <c r="K81" s="125">
        <f>計算過程!G79</f>
        <v>0</v>
      </c>
    </row>
    <row r="82" spans="7:11" x14ac:dyDescent="0.15">
      <c r="G82" s="67">
        <v>41713</v>
      </c>
      <c r="H82" s="125">
        <f>計算過程!D80</f>
        <v>0.17524846817129625</v>
      </c>
      <c r="I82" s="125">
        <f>計算過程!E80</f>
        <v>107.94655526033964</v>
      </c>
      <c r="J82" s="125">
        <f>計算過程!F80</f>
        <v>0</v>
      </c>
      <c r="K82" s="125">
        <f>計算過程!G80</f>
        <v>0</v>
      </c>
    </row>
    <row r="83" spans="7:11" x14ac:dyDescent="0.15">
      <c r="G83" s="67">
        <v>41714</v>
      </c>
      <c r="H83" s="125">
        <f>計算過程!D81</f>
        <v>0.17380865277777779</v>
      </c>
      <c r="I83" s="125">
        <f>計算過程!E81</f>
        <v>106.46078580070773</v>
      </c>
      <c r="J83" s="125">
        <f>計算過程!F81</f>
        <v>0</v>
      </c>
      <c r="K83" s="125">
        <f>計算過程!G81</f>
        <v>0</v>
      </c>
    </row>
    <row r="84" spans="7:11" x14ac:dyDescent="0.15">
      <c r="G84" s="67">
        <v>41715</v>
      </c>
      <c r="H84" s="125">
        <f>計算過程!D82</f>
        <v>0.16864601909722221</v>
      </c>
      <c r="I84" s="125">
        <f>計算過程!E82</f>
        <v>103.9263103075795</v>
      </c>
      <c r="J84" s="125">
        <f>計算過程!F82</f>
        <v>0</v>
      </c>
      <c r="K84" s="125">
        <f>計算過程!G82</f>
        <v>0</v>
      </c>
    </row>
    <row r="85" spans="7:11" x14ac:dyDescent="0.15">
      <c r="G85" s="67">
        <v>41716</v>
      </c>
      <c r="H85" s="125">
        <f>計算過程!D83</f>
        <v>0.18914440682870373</v>
      </c>
      <c r="I85" s="125">
        <f>計算過程!E83</f>
        <v>126.11287447537744</v>
      </c>
      <c r="J85" s="125">
        <f>計算過程!F83</f>
        <v>0</v>
      </c>
      <c r="K85" s="125">
        <f>計算過程!G83</f>
        <v>0</v>
      </c>
    </row>
    <row r="86" spans="7:11" x14ac:dyDescent="0.15">
      <c r="G86" s="67">
        <v>41717</v>
      </c>
      <c r="H86" s="125">
        <f>計算過程!D84</f>
        <v>0.10488824074074074</v>
      </c>
      <c r="I86" s="125">
        <f>計算過程!E84</f>
        <v>52.687365463438475</v>
      </c>
      <c r="J86" s="125">
        <f>計算過程!F84</f>
        <v>0</v>
      </c>
      <c r="K86" s="125">
        <f>計算過程!G84</f>
        <v>0</v>
      </c>
    </row>
    <row r="87" spans="7:11" x14ac:dyDescent="0.15">
      <c r="G87" s="67">
        <v>41718</v>
      </c>
      <c r="H87" s="125">
        <f>計算過程!D85</f>
        <v>0.1760256695601852</v>
      </c>
      <c r="I87" s="125">
        <f>計算過程!E85</f>
        <v>104.74404268178691</v>
      </c>
      <c r="J87" s="125">
        <f>計算過程!F85</f>
        <v>0</v>
      </c>
      <c r="K87" s="125">
        <f>計算過程!G85</f>
        <v>0</v>
      </c>
    </row>
    <row r="88" spans="7:11" x14ac:dyDescent="0.15">
      <c r="G88" s="67">
        <v>41719</v>
      </c>
      <c r="H88" s="125">
        <f>計算過程!D86</f>
        <v>0.18091237065972224</v>
      </c>
      <c r="I88" s="125">
        <f>計算過程!E86</f>
        <v>123.25176489859864</v>
      </c>
      <c r="J88" s="125">
        <f>計算過程!F86</f>
        <v>0</v>
      </c>
      <c r="K88" s="125">
        <f>計算過程!G86</f>
        <v>0</v>
      </c>
    </row>
    <row r="89" spans="7:11" x14ac:dyDescent="0.15">
      <c r="G89" s="67">
        <v>41720</v>
      </c>
      <c r="H89" s="125">
        <f>計算過程!D87</f>
        <v>0.18603560127314817</v>
      </c>
      <c r="I89" s="125">
        <f>計算過程!E87</f>
        <v>123.41113430500465</v>
      </c>
      <c r="J89" s="125">
        <f>計算過程!F87</f>
        <v>0</v>
      </c>
      <c r="K89" s="125">
        <f>計算過程!G87</f>
        <v>0</v>
      </c>
    </row>
    <row r="90" spans="7:11" x14ac:dyDescent="0.15">
      <c r="G90" s="67">
        <v>41721</v>
      </c>
      <c r="H90" s="125">
        <f>計算過程!D88</f>
        <v>0.16523853645833331</v>
      </c>
      <c r="I90" s="125">
        <f>計算過程!E88</f>
        <v>81.986837548768392</v>
      </c>
      <c r="J90" s="125">
        <f>計算過程!F88</f>
        <v>0</v>
      </c>
      <c r="K90" s="125">
        <f>計算過程!G88</f>
        <v>0</v>
      </c>
    </row>
    <row r="91" spans="7:11" x14ac:dyDescent="0.15">
      <c r="G91" s="67">
        <v>41722</v>
      </c>
      <c r="H91" s="125">
        <f>計算過程!D89</f>
        <v>0.17596588483796299</v>
      </c>
      <c r="I91" s="125">
        <f>計算過程!E89</f>
        <v>102.64088252838667</v>
      </c>
      <c r="J91" s="125">
        <f>計算過程!F89</f>
        <v>0</v>
      </c>
      <c r="K91" s="125">
        <f>計算過程!G89</f>
        <v>0</v>
      </c>
    </row>
    <row r="92" spans="7:11" x14ac:dyDescent="0.15">
      <c r="G92" s="67">
        <v>41723</v>
      </c>
      <c r="H92" s="125">
        <f>計算過程!D90</f>
        <v>0.18967250520833334</v>
      </c>
      <c r="I92" s="125">
        <f>計算過程!E90</f>
        <v>123.9187522843269</v>
      </c>
      <c r="J92" s="125">
        <f>計算過程!F90</f>
        <v>0</v>
      </c>
      <c r="K92" s="125">
        <f>計算過程!G90</f>
        <v>0</v>
      </c>
    </row>
    <row r="93" spans="7:11" x14ac:dyDescent="0.15">
      <c r="G93" s="67">
        <v>41724</v>
      </c>
      <c r="H93" s="125">
        <f>計算過程!D91</f>
        <v>0.20051444097222221</v>
      </c>
      <c r="I93" s="125">
        <f>計算過程!E91</f>
        <v>144.86387485795581</v>
      </c>
      <c r="J93" s="125">
        <f>計算過程!F91</f>
        <v>0</v>
      </c>
      <c r="K93" s="125">
        <f>計算過程!G91</f>
        <v>0</v>
      </c>
    </row>
    <row r="94" spans="7:11" x14ac:dyDescent="0.15">
      <c r="G94" s="67">
        <v>41725</v>
      </c>
      <c r="H94" s="125">
        <f>計算過程!D92</f>
        <v>0.17780426504629629</v>
      </c>
      <c r="I94" s="125">
        <f>計算過程!E92</f>
        <v>104.30585165425609</v>
      </c>
      <c r="J94" s="125">
        <f>計算過程!F92</f>
        <v>0</v>
      </c>
      <c r="K94" s="125">
        <f>計算過程!G92</f>
        <v>0</v>
      </c>
    </row>
    <row r="95" spans="7:11" x14ac:dyDescent="0.15">
      <c r="G95" s="67">
        <v>41726</v>
      </c>
      <c r="H95" s="125">
        <f>計算過程!D93</f>
        <v>0.16498943344907407</v>
      </c>
      <c r="I95" s="125">
        <f>計算過程!E93</f>
        <v>83.673203365303337</v>
      </c>
      <c r="J95" s="125">
        <f>計算過程!F93</f>
        <v>0</v>
      </c>
      <c r="K95" s="125">
        <f>計算過程!G93</f>
        <v>0</v>
      </c>
    </row>
    <row r="96" spans="7:11" x14ac:dyDescent="0.15">
      <c r="G96" s="67">
        <v>41727</v>
      </c>
      <c r="H96" s="125">
        <f>計算過程!D94</f>
        <v>0.17568688946759262</v>
      </c>
      <c r="I96" s="125">
        <f>計算過程!E94</f>
        <v>104.63394066370337</v>
      </c>
      <c r="J96" s="125">
        <f>計算過程!F94</f>
        <v>0</v>
      </c>
      <c r="K96" s="125">
        <f>計算過程!G94</f>
        <v>0</v>
      </c>
    </row>
    <row r="97" spans="7:11" x14ac:dyDescent="0.15">
      <c r="G97" s="67">
        <v>41728</v>
      </c>
      <c r="H97" s="125">
        <f>計算過程!D95</f>
        <v>0.17272754571759261</v>
      </c>
      <c r="I97" s="125">
        <f>計算過程!E95</f>
        <v>103.46136014080713</v>
      </c>
      <c r="J97" s="125">
        <f>計算過程!F95</f>
        <v>0</v>
      </c>
      <c r="K97" s="125">
        <f>計算過程!G95</f>
        <v>0</v>
      </c>
    </row>
    <row r="98" spans="7:11" x14ac:dyDescent="0.15">
      <c r="G98" s="67">
        <v>41729</v>
      </c>
      <c r="H98" s="125">
        <f>計算過程!D96</f>
        <v>0.17025727083333334</v>
      </c>
      <c r="I98" s="125">
        <f>計算過程!E96</f>
        <v>102.31724467283387</v>
      </c>
      <c r="J98" s="125">
        <f>計算過程!F96</f>
        <v>0</v>
      </c>
      <c r="K98" s="125">
        <f>計算過程!G96</f>
        <v>0</v>
      </c>
    </row>
    <row r="99" spans="7:11" x14ac:dyDescent="0.15">
      <c r="G99" s="67">
        <v>41730</v>
      </c>
      <c r="H99" s="125">
        <f>計算過程!D97</f>
        <v>0.18753021932870373</v>
      </c>
      <c r="I99" s="125">
        <f>計算過程!E97</f>
        <v>124.8600045816888</v>
      </c>
      <c r="J99" s="125">
        <f>計算過程!F97</f>
        <v>0</v>
      </c>
      <c r="K99" s="125">
        <f>計算過程!G97</f>
        <v>0</v>
      </c>
    </row>
    <row r="100" spans="7:11" x14ac:dyDescent="0.15">
      <c r="G100" s="67">
        <v>41731</v>
      </c>
      <c r="H100" s="125">
        <f>計算過程!D98</f>
        <v>0.10274421296296296</v>
      </c>
      <c r="I100" s="125">
        <f>計算過程!E98</f>
        <v>52.144872500250791</v>
      </c>
      <c r="J100" s="125">
        <f>計算過程!F98</f>
        <v>0</v>
      </c>
      <c r="K100" s="125">
        <f>計算過程!G98</f>
        <v>0</v>
      </c>
    </row>
    <row r="101" spans="7:11" x14ac:dyDescent="0.15">
      <c r="G101" s="67">
        <v>41732</v>
      </c>
      <c r="H101" s="125">
        <f>計算過程!D99</f>
        <v>0.16938363758680558</v>
      </c>
      <c r="I101" s="125">
        <f>計算過程!E99</f>
        <v>101.85001592347268</v>
      </c>
      <c r="J101" s="125">
        <f>計算過程!F99</f>
        <v>0</v>
      </c>
      <c r="K101" s="125">
        <f>計算過程!G99</f>
        <v>0</v>
      </c>
    </row>
    <row r="102" spans="7:11" x14ac:dyDescent="0.15">
      <c r="G102" s="67">
        <v>41733</v>
      </c>
      <c r="H102" s="125">
        <f>計算過程!D100</f>
        <v>0.16106855208333332</v>
      </c>
      <c r="I102" s="125">
        <f>計算過程!E100</f>
        <v>80.947970097741276</v>
      </c>
      <c r="J102" s="125">
        <f>計算過程!F100</f>
        <v>0</v>
      </c>
      <c r="K102" s="125">
        <f>計算過程!G100</f>
        <v>0</v>
      </c>
    </row>
    <row r="103" spans="7:11" x14ac:dyDescent="0.15">
      <c r="G103" s="67">
        <v>41734</v>
      </c>
      <c r="H103" s="125">
        <f>計算過程!D101</f>
        <v>0.18401786689814814</v>
      </c>
      <c r="I103" s="125">
        <f>計算過程!E101</f>
        <v>121.23100089737329</v>
      </c>
      <c r="J103" s="125">
        <f>計算過程!F101</f>
        <v>0</v>
      </c>
      <c r="K103" s="125">
        <f>計算過程!G101</f>
        <v>0</v>
      </c>
    </row>
    <row r="104" spans="7:11" x14ac:dyDescent="0.15">
      <c r="G104" s="67">
        <v>41735</v>
      </c>
      <c r="H104" s="125">
        <f>計算過程!D102</f>
        <v>0.16203008969907406</v>
      </c>
      <c r="I104" s="125">
        <f>計算過程!E102</f>
        <v>79.826490881501158</v>
      </c>
      <c r="J104" s="125">
        <f>計算過程!F102</f>
        <v>0</v>
      </c>
      <c r="K104" s="125">
        <f>計算過程!G102</f>
        <v>0</v>
      </c>
    </row>
    <row r="105" spans="7:11" x14ac:dyDescent="0.15">
      <c r="G105" s="67">
        <v>41736</v>
      </c>
      <c r="H105" s="125">
        <f>計算過程!D103</f>
        <v>0.17392324016203703</v>
      </c>
      <c r="I105" s="125">
        <f>計算過程!E103</f>
        <v>99.791203860099642</v>
      </c>
      <c r="J105" s="125">
        <f>計算過程!F103</f>
        <v>0</v>
      </c>
      <c r="K105" s="125">
        <f>計算過程!G103</f>
        <v>0</v>
      </c>
    </row>
    <row r="106" spans="7:11" x14ac:dyDescent="0.15">
      <c r="G106" s="67">
        <v>41737</v>
      </c>
      <c r="H106" s="125">
        <f>計算過程!D104</f>
        <v>0.18748039872685185</v>
      </c>
      <c r="I106" s="125">
        <f>計算過程!E104</f>
        <v>120.16528695681694</v>
      </c>
      <c r="J106" s="125">
        <f>計算過程!F104</f>
        <v>0</v>
      </c>
      <c r="K106" s="125">
        <f>計算過程!G104</f>
        <v>0</v>
      </c>
    </row>
    <row r="107" spans="7:11" x14ac:dyDescent="0.15">
      <c r="G107" s="67">
        <v>41738</v>
      </c>
      <c r="H107" s="125">
        <f>計算過程!D105</f>
        <v>0.19767466666666667</v>
      </c>
      <c r="I107" s="125">
        <f>計算過程!E105</f>
        <v>139.77789733813154</v>
      </c>
      <c r="J107" s="125">
        <f>計算過程!F105</f>
        <v>0</v>
      </c>
      <c r="K107" s="125">
        <f>計算過程!G105</f>
        <v>0</v>
      </c>
    </row>
    <row r="108" spans="7:11" x14ac:dyDescent="0.15">
      <c r="G108" s="67">
        <v>41739</v>
      </c>
      <c r="H108" s="125">
        <f>計算過程!D106</f>
        <v>0.17482997511574072</v>
      </c>
      <c r="I108" s="125">
        <f>計算過程!E106</f>
        <v>100.32357782827991</v>
      </c>
      <c r="J108" s="125">
        <f>計算過程!F106</f>
        <v>0</v>
      </c>
      <c r="K108" s="125">
        <f>計算過程!G106</f>
        <v>0</v>
      </c>
    </row>
    <row r="109" spans="7:11" x14ac:dyDescent="0.15">
      <c r="G109" s="67">
        <v>41740</v>
      </c>
      <c r="H109" s="125">
        <f>計算過程!D107</f>
        <v>0.15994743923611113</v>
      </c>
      <c r="I109" s="125">
        <f>計算過程!E107</f>
        <v>79.476713262461601</v>
      </c>
      <c r="J109" s="125">
        <f>計算過程!F107</f>
        <v>0</v>
      </c>
      <c r="K109" s="125">
        <f>計算過程!G107</f>
        <v>0</v>
      </c>
    </row>
    <row r="110" spans="7:11" x14ac:dyDescent="0.15">
      <c r="G110" s="67">
        <v>41741</v>
      </c>
      <c r="H110" s="125">
        <f>計算過程!D108</f>
        <v>0.16855708637152778</v>
      </c>
      <c r="I110" s="125">
        <f>計算過程!E108</f>
        <v>98.43848284437918</v>
      </c>
      <c r="J110" s="125">
        <f>計算過程!F108</f>
        <v>0</v>
      </c>
      <c r="K110" s="125">
        <f>計算過程!G108</f>
        <v>0</v>
      </c>
    </row>
    <row r="111" spans="7:11" x14ac:dyDescent="0.15">
      <c r="G111" s="67">
        <v>41742</v>
      </c>
      <c r="H111" s="125">
        <f>計算過程!D109</f>
        <v>0.16638085026041669</v>
      </c>
      <c r="I111" s="125">
        <f>計算過程!E109</f>
        <v>97.29798631916232</v>
      </c>
      <c r="J111" s="125">
        <f>計算過程!F109</f>
        <v>0</v>
      </c>
      <c r="K111" s="125">
        <f>計算過程!G109</f>
        <v>0</v>
      </c>
    </row>
    <row r="112" spans="7:11" x14ac:dyDescent="0.15">
      <c r="G112" s="67">
        <v>41743</v>
      </c>
      <c r="H112" s="125">
        <f>計算過程!D110</f>
        <v>0.16764683376736111</v>
      </c>
      <c r="I112" s="125">
        <f>計算過程!E110</f>
        <v>97.240753659643815</v>
      </c>
      <c r="J112" s="125">
        <f>計算過程!F110</f>
        <v>0</v>
      </c>
      <c r="K112" s="125">
        <f>計算過程!G110</f>
        <v>0</v>
      </c>
    </row>
    <row r="113" spans="7:11" x14ac:dyDescent="0.15">
      <c r="G113" s="67">
        <v>41744</v>
      </c>
      <c r="H113" s="125">
        <f>計算過程!D111</f>
        <v>0.185547359375</v>
      </c>
      <c r="I113" s="125">
        <f>計算過程!E111</f>
        <v>118.21584089117545</v>
      </c>
      <c r="J113" s="125">
        <f>計算過程!F111</f>
        <v>0</v>
      </c>
      <c r="K113" s="125">
        <f>計算過程!G111</f>
        <v>0</v>
      </c>
    </row>
    <row r="114" spans="7:11" x14ac:dyDescent="0.15">
      <c r="G114" s="67">
        <v>41745</v>
      </c>
      <c r="H114" s="125">
        <f>計算過程!D112</f>
        <v>0.10277407407407407</v>
      </c>
      <c r="I114" s="125">
        <f>計算過程!E112</f>
        <v>49.399356964553554</v>
      </c>
      <c r="J114" s="125">
        <f>計算過程!F112</f>
        <v>0</v>
      </c>
      <c r="K114" s="125">
        <f>計算過程!G112</f>
        <v>0</v>
      </c>
    </row>
    <row r="115" spans="7:11" x14ac:dyDescent="0.15">
      <c r="G115" s="67">
        <v>41746</v>
      </c>
      <c r="H115" s="125">
        <f>計算過程!D113</f>
        <v>0.16842630295138888</v>
      </c>
      <c r="I115" s="125">
        <f>計算過程!E113</f>
        <v>97.099410828970946</v>
      </c>
      <c r="J115" s="125">
        <f>計算過程!F113</f>
        <v>0</v>
      </c>
      <c r="K115" s="125">
        <f>計算過程!G113</f>
        <v>0</v>
      </c>
    </row>
    <row r="116" spans="7:11" x14ac:dyDescent="0.15">
      <c r="G116" s="67">
        <v>41747</v>
      </c>
      <c r="H116" s="125">
        <f>計算過程!D114</f>
        <v>0.15436037152777779</v>
      </c>
      <c r="I116" s="125">
        <f>計算過程!E114</f>
        <v>75.926434969659326</v>
      </c>
      <c r="J116" s="125">
        <f>計算過程!F114</f>
        <v>0</v>
      </c>
      <c r="K116" s="125">
        <f>計算過程!G114</f>
        <v>0</v>
      </c>
    </row>
    <row r="117" spans="7:11" x14ac:dyDescent="0.15">
      <c r="G117" s="67">
        <v>41748</v>
      </c>
      <c r="H117" s="125">
        <f>計算過程!D115</f>
        <v>0.17879367925347223</v>
      </c>
      <c r="I117" s="125">
        <f>計算過程!E115</f>
        <v>113.7283315946639</v>
      </c>
      <c r="J117" s="125">
        <f>計算過程!F115</f>
        <v>0</v>
      </c>
      <c r="K117" s="125">
        <f>計算過程!G115</f>
        <v>0</v>
      </c>
    </row>
    <row r="118" spans="7:11" x14ac:dyDescent="0.15">
      <c r="G118" s="67">
        <v>41749</v>
      </c>
      <c r="H118" s="125">
        <f>計算過程!D116</f>
        <v>0.15689756987847223</v>
      </c>
      <c r="I118" s="125">
        <f>計算過程!E116</f>
        <v>74.525177386238127</v>
      </c>
      <c r="J118" s="125">
        <f>計算過程!F116</f>
        <v>0</v>
      </c>
      <c r="K118" s="125">
        <f>計算過程!G116</f>
        <v>0</v>
      </c>
    </row>
    <row r="119" spans="7:11" x14ac:dyDescent="0.15">
      <c r="G119" s="67">
        <v>41750</v>
      </c>
      <c r="H119" s="125">
        <f>計算過程!D117</f>
        <v>0.16859893706597223</v>
      </c>
      <c r="I119" s="125">
        <f>計算過程!E117</f>
        <v>92.902303598551427</v>
      </c>
      <c r="J119" s="125">
        <f>計算過程!F117</f>
        <v>0</v>
      </c>
      <c r="K119" s="125">
        <f>計算過程!G117</f>
        <v>0</v>
      </c>
    </row>
    <row r="120" spans="7:11" x14ac:dyDescent="0.15">
      <c r="G120" s="67">
        <v>41751</v>
      </c>
      <c r="H120" s="125">
        <f>計算過程!D118</f>
        <v>0.18191155598958333</v>
      </c>
      <c r="I120" s="125">
        <f>計算過程!E118</f>
        <v>111.85108944972679</v>
      </c>
      <c r="J120" s="125">
        <f>計算過程!F118</f>
        <v>0</v>
      </c>
      <c r="K120" s="125">
        <f>計算過程!G118</f>
        <v>0</v>
      </c>
    </row>
    <row r="121" spans="7:11" x14ac:dyDescent="0.15">
      <c r="G121" s="67">
        <v>41752</v>
      </c>
      <c r="H121" s="125">
        <f>計算過程!D119</f>
        <v>0.19201736545138889</v>
      </c>
      <c r="I121" s="125">
        <f>計算過程!E119</f>
        <v>130.447284829219</v>
      </c>
      <c r="J121" s="125">
        <f>計算過程!F119</f>
        <v>0</v>
      </c>
      <c r="K121" s="125">
        <f>計算過程!G119</f>
        <v>0</v>
      </c>
    </row>
    <row r="122" spans="7:11" x14ac:dyDescent="0.15">
      <c r="G122" s="67">
        <v>41753</v>
      </c>
      <c r="H122" s="125">
        <f>計算過程!D120</f>
        <v>0.17268270717592593</v>
      </c>
      <c r="I122" s="125">
        <f>計算過程!E120</f>
        <v>94.531760537836817</v>
      </c>
      <c r="J122" s="125">
        <f>計算過程!F120</f>
        <v>0</v>
      </c>
      <c r="K122" s="125">
        <f>計算過程!G120</f>
        <v>0</v>
      </c>
    </row>
    <row r="123" spans="7:11" x14ac:dyDescent="0.15">
      <c r="G123" s="67">
        <v>41754</v>
      </c>
      <c r="H123" s="125">
        <f>計算過程!D121</f>
        <v>0.16126783449074075</v>
      </c>
      <c r="I123" s="125">
        <f>計算過程!E121</f>
        <v>75.783032026847636</v>
      </c>
      <c r="J123" s="125">
        <f>計算過程!F121</f>
        <v>0</v>
      </c>
      <c r="K123" s="125">
        <f>計算過程!G121</f>
        <v>0</v>
      </c>
    </row>
    <row r="124" spans="7:11" x14ac:dyDescent="0.15">
      <c r="G124" s="67">
        <v>41755</v>
      </c>
      <c r="H124" s="125">
        <f>計算過程!D122</f>
        <v>0.16545490364583335</v>
      </c>
      <c r="I124" s="125">
        <f>計算過程!E122</f>
        <v>92.902653381488264</v>
      </c>
      <c r="J124" s="125">
        <f>計算過程!F122</f>
        <v>0</v>
      </c>
      <c r="K124" s="125">
        <f>計算過程!G122</f>
        <v>0</v>
      </c>
    </row>
    <row r="125" spans="7:11" x14ac:dyDescent="0.15">
      <c r="G125" s="67">
        <v>41756</v>
      </c>
      <c r="H125" s="125">
        <f>計算過程!D123</f>
        <v>0.16165172178819445</v>
      </c>
      <c r="I125" s="125">
        <f>計算過程!E123</f>
        <v>90.91711336248369</v>
      </c>
      <c r="J125" s="125">
        <f>計算過程!F123</f>
        <v>0</v>
      </c>
      <c r="K125" s="125">
        <f>計算過程!G123</f>
        <v>0</v>
      </c>
    </row>
    <row r="126" spans="7:11" x14ac:dyDescent="0.15">
      <c r="G126" s="67">
        <v>41757</v>
      </c>
      <c r="H126" s="125">
        <f>計算過程!D124</f>
        <v>0.16043805164930555</v>
      </c>
      <c r="I126" s="125">
        <f>計算過程!E124</f>
        <v>89.69470158025932</v>
      </c>
      <c r="J126" s="125">
        <f>計算過程!F124</f>
        <v>0</v>
      </c>
      <c r="K126" s="125">
        <f>計算過程!G124</f>
        <v>0</v>
      </c>
    </row>
    <row r="127" spans="7:11" x14ac:dyDescent="0.15">
      <c r="G127" s="67">
        <v>41758</v>
      </c>
      <c r="H127" s="125">
        <f>計算過程!D125</f>
        <v>0.17433134895833333</v>
      </c>
      <c r="I127" s="125">
        <f>計算過程!E125</f>
        <v>107.96236164856928</v>
      </c>
      <c r="J127" s="125">
        <f>計算過程!F125</f>
        <v>0</v>
      </c>
      <c r="K127" s="125">
        <f>計算過程!G125</f>
        <v>0</v>
      </c>
    </row>
    <row r="128" spans="7:11" x14ac:dyDescent="0.15">
      <c r="G128" s="67">
        <v>41759</v>
      </c>
      <c r="H128" s="125">
        <f>計算過程!D126</f>
        <v>9.8910046296296295E-2</v>
      </c>
      <c r="I128" s="125">
        <f>計算過程!E126</f>
        <v>45.280566555218584</v>
      </c>
      <c r="J128" s="125">
        <f>計算過程!F126</f>
        <v>0</v>
      </c>
      <c r="K128" s="125">
        <f>計算過程!G126</f>
        <v>0</v>
      </c>
    </row>
    <row r="129" spans="7:11" x14ac:dyDescent="0.15">
      <c r="G129" s="67">
        <v>41760</v>
      </c>
      <c r="H129" s="125">
        <f>計算過程!D127</f>
        <v>0.15930983478009259</v>
      </c>
      <c r="I129" s="125">
        <f>計算過程!E127</f>
        <v>87.468263476828042</v>
      </c>
      <c r="J129" s="125">
        <f>計算過程!F127</f>
        <v>0</v>
      </c>
      <c r="K129" s="125">
        <f>計算過程!G127</f>
        <v>0</v>
      </c>
    </row>
    <row r="130" spans="7:11" x14ac:dyDescent="0.15">
      <c r="G130" s="67">
        <v>41761</v>
      </c>
      <c r="H130" s="125">
        <f>計算過程!D128</f>
        <v>0.15111694270833331</v>
      </c>
      <c r="I130" s="125">
        <f>計算過程!E128</f>
        <v>69.126186788631841</v>
      </c>
      <c r="J130" s="125">
        <f>計算過程!F128</f>
        <v>0</v>
      </c>
      <c r="K130" s="125">
        <f>計算過程!G128</f>
        <v>0</v>
      </c>
    </row>
    <row r="131" spans="7:11" x14ac:dyDescent="0.15">
      <c r="G131" s="67">
        <v>41762</v>
      </c>
      <c r="H131" s="125">
        <f>計算過程!D129</f>
        <v>0.10045685185185185</v>
      </c>
      <c r="I131" s="125">
        <f>計算過程!E129</f>
        <v>43.732625923964996</v>
      </c>
      <c r="J131" s="125">
        <f>計算過程!F129</f>
        <v>0</v>
      </c>
      <c r="K131" s="125">
        <f>計算過程!G129</f>
        <v>0</v>
      </c>
    </row>
    <row r="132" spans="7:11" x14ac:dyDescent="0.15">
      <c r="G132" s="67">
        <v>41763</v>
      </c>
      <c r="H132" s="125">
        <f>計算過程!D130</f>
        <v>9.9708333333333329E-2</v>
      </c>
      <c r="I132" s="125">
        <f>計算過程!E130</f>
        <v>43.38254492533494</v>
      </c>
      <c r="J132" s="125">
        <f>計算過程!F130</f>
        <v>0</v>
      </c>
      <c r="K132" s="125">
        <f>計算過程!G130</f>
        <v>0</v>
      </c>
    </row>
    <row r="133" spans="7:11" x14ac:dyDescent="0.15">
      <c r="G133" s="67">
        <v>41764</v>
      </c>
      <c r="H133" s="125">
        <f>計算過程!D131</f>
        <v>0.17863150781249998</v>
      </c>
      <c r="I133" s="125">
        <f>計算過程!E131</f>
        <v>102.83126093095936</v>
      </c>
      <c r="J133" s="125">
        <f>計算過程!F131</f>
        <v>0</v>
      </c>
      <c r="K133" s="125">
        <f>計算過程!G131</f>
        <v>0</v>
      </c>
    </row>
    <row r="134" spans="7:11" x14ac:dyDescent="0.15">
      <c r="G134" s="67">
        <v>41765</v>
      </c>
      <c r="H134" s="125">
        <f>計算過程!D132</f>
        <v>0.17867858984374999</v>
      </c>
      <c r="I134" s="125">
        <f>計算過程!E132</f>
        <v>102.14457274671018</v>
      </c>
      <c r="J134" s="125">
        <f>計算過程!F132</f>
        <v>0</v>
      </c>
      <c r="K134" s="125">
        <f>計算過程!G132</f>
        <v>0</v>
      </c>
    </row>
    <row r="135" spans="7:11" x14ac:dyDescent="0.15">
      <c r="G135" s="67">
        <v>41766</v>
      </c>
      <c r="H135" s="125">
        <f>計算過程!D133</f>
        <v>0.19093971006944441</v>
      </c>
      <c r="I135" s="125">
        <f>計算過程!E133</f>
        <v>119.81703256811944</v>
      </c>
      <c r="J135" s="125">
        <f>計算過程!F133</f>
        <v>0</v>
      </c>
      <c r="K135" s="125">
        <f>計算過程!G133</f>
        <v>0</v>
      </c>
    </row>
    <row r="136" spans="7:11" x14ac:dyDescent="0.15">
      <c r="G136" s="67">
        <v>41767</v>
      </c>
      <c r="H136" s="125">
        <f>計算過程!D134</f>
        <v>0.17006371137152779</v>
      </c>
      <c r="I136" s="125">
        <f>計算過程!E134</f>
        <v>87.070567172585626</v>
      </c>
      <c r="J136" s="125">
        <f>計算過程!F134</f>
        <v>0</v>
      </c>
      <c r="K136" s="125">
        <f>計算過程!G134</f>
        <v>0</v>
      </c>
    </row>
    <row r="137" spans="7:11" x14ac:dyDescent="0.15">
      <c r="G137" s="67">
        <v>41768</v>
      </c>
      <c r="H137" s="125">
        <f>計算過程!D135</f>
        <v>0.15762472569444447</v>
      </c>
      <c r="I137" s="125">
        <f>計算過程!E135</f>
        <v>70.127562116567475</v>
      </c>
      <c r="J137" s="125">
        <f>計算過程!F135</f>
        <v>0</v>
      </c>
      <c r="K137" s="125">
        <f>計算過程!G135</f>
        <v>0</v>
      </c>
    </row>
    <row r="138" spans="7:11" x14ac:dyDescent="0.15">
      <c r="G138" s="67">
        <v>41769</v>
      </c>
      <c r="H138" s="125">
        <f>計算過程!D136</f>
        <v>0.16673134982638887</v>
      </c>
      <c r="I138" s="125">
        <f>計算過程!E136</f>
        <v>88.165482624417479</v>
      </c>
      <c r="J138" s="125">
        <f>計算過程!F136</f>
        <v>0</v>
      </c>
      <c r="K138" s="125">
        <f>計算過程!G136</f>
        <v>0</v>
      </c>
    </row>
    <row r="139" spans="7:11" x14ac:dyDescent="0.15">
      <c r="G139" s="67">
        <v>41770</v>
      </c>
      <c r="H139" s="125">
        <f>計算過程!D137</f>
        <v>0.16029086458333333</v>
      </c>
      <c r="I139" s="125">
        <f>計算過程!E137</f>
        <v>87.021799797335831</v>
      </c>
      <c r="J139" s="125">
        <f>計算過程!F137</f>
        <v>0</v>
      </c>
      <c r="K139" s="125">
        <f>計算過程!G137</f>
        <v>0</v>
      </c>
    </row>
    <row r="140" spans="7:11" x14ac:dyDescent="0.15">
      <c r="G140" s="67">
        <v>41771</v>
      </c>
      <c r="H140" s="125">
        <f>計算過程!D138</f>
        <v>0.16359777907986112</v>
      </c>
      <c r="I140" s="125">
        <f>計算過程!E138</f>
        <v>88.015767896727041</v>
      </c>
      <c r="J140" s="125">
        <f>計算過程!F138</f>
        <v>0</v>
      </c>
      <c r="K140" s="125">
        <f>計算過程!G138</f>
        <v>0</v>
      </c>
    </row>
    <row r="141" spans="7:11" x14ac:dyDescent="0.15">
      <c r="G141" s="67">
        <v>41772</v>
      </c>
      <c r="H141" s="125">
        <f>計算過程!D139</f>
        <v>0.17845364236111111</v>
      </c>
      <c r="I141" s="125">
        <f>計算過程!E139</f>
        <v>107.1363083797565</v>
      </c>
      <c r="J141" s="125">
        <f>計算過程!F139</f>
        <v>0</v>
      </c>
      <c r="K141" s="125">
        <f>計算過程!G139</f>
        <v>0</v>
      </c>
    </row>
    <row r="142" spans="7:11" x14ac:dyDescent="0.15">
      <c r="G142" s="67">
        <v>41773</v>
      </c>
      <c r="H142" s="125">
        <f>計算過程!D140</f>
        <v>9.9037453703703718E-2</v>
      </c>
      <c r="I142" s="125">
        <f>計算過程!E140</f>
        <v>44.769236065944177</v>
      </c>
      <c r="J142" s="125">
        <f>計算過程!F140</f>
        <v>0</v>
      </c>
      <c r="K142" s="125">
        <f>計算過程!G140</f>
        <v>0</v>
      </c>
    </row>
    <row r="143" spans="7:11" x14ac:dyDescent="0.15">
      <c r="G143" s="67">
        <v>41774</v>
      </c>
      <c r="H143" s="125">
        <f>計算過程!D141</f>
        <v>0.16315834678819446</v>
      </c>
      <c r="I143" s="125">
        <f>計算過程!E141</f>
        <v>87.990533959998686</v>
      </c>
      <c r="J143" s="125">
        <f>計算過程!F141</f>
        <v>0</v>
      </c>
      <c r="K143" s="125">
        <f>計算過程!G141</f>
        <v>0</v>
      </c>
    </row>
    <row r="144" spans="7:11" x14ac:dyDescent="0.15">
      <c r="G144" s="67">
        <v>41775</v>
      </c>
      <c r="H144" s="125">
        <f>計算過程!D142</f>
        <v>0.15147267361111111</v>
      </c>
      <c r="I144" s="125">
        <f>計算過程!E142</f>
        <v>69.320530620046938</v>
      </c>
      <c r="J144" s="125">
        <f>計算過程!F142</f>
        <v>0</v>
      </c>
      <c r="K144" s="125">
        <f>計算過程!G142</f>
        <v>0</v>
      </c>
    </row>
    <row r="145" spans="7:11" x14ac:dyDescent="0.15">
      <c r="G145" s="67">
        <v>41776</v>
      </c>
      <c r="H145" s="125">
        <f>計算過程!D143</f>
        <v>0.17103215162037039</v>
      </c>
      <c r="I145" s="125">
        <f>計算過程!E143</f>
        <v>103.25315461252329</v>
      </c>
      <c r="J145" s="125">
        <f>計算過程!F143</f>
        <v>0</v>
      </c>
      <c r="K145" s="125">
        <f>計算過程!G143</f>
        <v>0</v>
      </c>
    </row>
    <row r="146" spans="7:11" x14ac:dyDescent="0.15">
      <c r="G146" s="67">
        <v>41777</v>
      </c>
      <c r="H146" s="125">
        <f>計算過程!D144</f>
        <v>0.14662292997685186</v>
      </c>
      <c r="I146" s="125">
        <f>計算過程!E144</f>
        <v>66.674051200076789</v>
      </c>
      <c r="J146" s="125">
        <f>計算過程!F144</f>
        <v>0</v>
      </c>
      <c r="K146" s="125">
        <f>計算過程!G144</f>
        <v>0</v>
      </c>
    </row>
    <row r="147" spans="7:11" x14ac:dyDescent="0.15">
      <c r="G147" s="67">
        <v>41778</v>
      </c>
      <c r="H147" s="125">
        <f>計算過程!D145</f>
        <v>0.15775334056712961</v>
      </c>
      <c r="I147" s="125">
        <f>計算過程!E145</f>
        <v>82.399633731554715</v>
      </c>
      <c r="J147" s="125">
        <f>計算過程!F145</f>
        <v>0</v>
      </c>
      <c r="K147" s="125">
        <f>計算過程!G145</f>
        <v>0</v>
      </c>
    </row>
    <row r="148" spans="7:11" x14ac:dyDescent="0.15">
      <c r="G148" s="67">
        <v>41779</v>
      </c>
      <c r="H148" s="125">
        <f>計算過程!D146</f>
        <v>0.16545288715277778</v>
      </c>
      <c r="I148" s="125">
        <f>計算過程!E146</f>
        <v>96.493272808562182</v>
      </c>
      <c r="J148" s="125">
        <f>計算過程!F146</f>
        <v>0</v>
      </c>
      <c r="K148" s="125">
        <f>計算過程!G146</f>
        <v>0</v>
      </c>
    </row>
    <row r="149" spans="7:11" x14ac:dyDescent="0.15">
      <c r="G149" s="67">
        <v>41780</v>
      </c>
      <c r="H149" s="125">
        <f>計算過程!D147</f>
        <v>0.18137335387731479</v>
      </c>
      <c r="I149" s="125">
        <f>計算過程!E147</f>
        <v>111.9103754222992</v>
      </c>
      <c r="J149" s="125">
        <f>計算過程!F147</f>
        <v>0</v>
      </c>
      <c r="K149" s="125">
        <f>計算過程!G147</f>
        <v>0</v>
      </c>
    </row>
    <row r="150" spans="7:11" x14ac:dyDescent="0.15">
      <c r="G150" s="67">
        <v>41781</v>
      </c>
      <c r="H150" s="125">
        <f>計算過程!D148</f>
        <v>0.15984145428240742</v>
      </c>
      <c r="I150" s="125">
        <f>計算過程!E148</f>
        <v>79.825970129149113</v>
      </c>
      <c r="J150" s="125">
        <f>計算過程!F148</f>
        <v>0</v>
      </c>
      <c r="K150" s="125">
        <f>計算過程!G148</f>
        <v>0</v>
      </c>
    </row>
    <row r="151" spans="7:11" x14ac:dyDescent="0.15">
      <c r="G151" s="67">
        <v>41782</v>
      </c>
      <c r="H151" s="125">
        <f>計算過程!D149</f>
        <v>0.15900579861111111</v>
      </c>
      <c r="I151" s="125">
        <f>計算過程!E149</f>
        <v>65.470284750474519</v>
      </c>
      <c r="J151" s="125">
        <f>計算過程!F149</f>
        <v>0</v>
      </c>
      <c r="K151" s="125">
        <f>計算過程!G149</f>
        <v>0</v>
      </c>
    </row>
    <row r="152" spans="7:11" x14ac:dyDescent="0.15">
      <c r="G152" s="67">
        <v>41783</v>
      </c>
      <c r="H152" s="125">
        <f>計算過程!D150</f>
        <v>0.16679412586805553</v>
      </c>
      <c r="I152" s="125">
        <f>計算過程!E150</f>
        <v>81.429638758897056</v>
      </c>
      <c r="J152" s="125">
        <f>計算過程!F150</f>
        <v>0</v>
      </c>
      <c r="K152" s="125">
        <f>計算過程!G150</f>
        <v>0</v>
      </c>
    </row>
    <row r="153" spans="7:11" x14ac:dyDescent="0.15">
      <c r="G153" s="67">
        <v>41784</v>
      </c>
      <c r="H153" s="125">
        <f>計算過程!D151</f>
        <v>0.16825890017361111</v>
      </c>
      <c r="I153" s="125">
        <f>計算過程!E151</f>
        <v>82.326436991735164</v>
      </c>
      <c r="J153" s="125">
        <f>計算過程!F151</f>
        <v>0</v>
      </c>
      <c r="K153" s="125">
        <f>計算過程!G151</f>
        <v>0</v>
      </c>
    </row>
    <row r="154" spans="7:11" x14ac:dyDescent="0.15">
      <c r="G154" s="67">
        <v>41785</v>
      </c>
      <c r="H154" s="125">
        <f>計算過程!D152</f>
        <v>0.16649070833333332</v>
      </c>
      <c r="I154" s="125">
        <f>計算過程!E152</f>
        <v>82.549981325740291</v>
      </c>
      <c r="J154" s="125">
        <f>計算過程!F152</f>
        <v>0</v>
      </c>
      <c r="K154" s="125">
        <f>計算過程!G152</f>
        <v>0</v>
      </c>
    </row>
    <row r="155" spans="7:11" x14ac:dyDescent="0.15">
      <c r="G155" s="67">
        <v>41786</v>
      </c>
      <c r="H155" s="125">
        <f>計算過程!D153</f>
        <v>0.1753253029513889</v>
      </c>
      <c r="I155" s="125">
        <f>計算過程!E153</f>
        <v>99.094718105650898</v>
      </c>
      <c r="J155" s="125">
        <f>計算過程!F153</f>
        <v>0</v>
      </c>
      <c r="K155" s="125">
        <f>計算過程!G153</f>
        <v>0</v>
      </c>
    </row>
    <row r="156" spans="7:11" x14ac:dyDescent="0.15">
      <c r="G156" s="67">
        <v>41787</v>
      </c>
      <c r="H156" s="125">
        <f>計算過程!D154</f>
        <v>9.9539120370370368E-2</v>
      </c>
      <c r="I156" s="125">
        <f>計算過程!E154</f>
        <v>41.827111076948952</v>
      </c>
      <c r="J156" s="125">
        <f>計算過程!F154</f>
        <v>0</v>
      </c>
      <c r="K156" s="125">
        <f>計算過程!G154</f>
        <v>0</v>
      </c>
    </row>
    <row r="157" spans="7:11" x14ac:dyDescent="0.15">
      <c r="G157" s="67">
        <v>41788</v>
      </c>
      <c r="H157" s="125">
        <f>計算過程!D155</f>
        <v>0.16205453472222223</v>
      </c>
      <c r="I157" s="125">
        <f>計算過程!E155</f>
        <v>83.41029915240172</v>
      </c>
      <c r="J157" s="125">
        <f>計算過程!F155</f>
        <v>0</v>
      </c>
      <c r="K157" s="125">
        <f>計算過程!G155</f>
        <v>0</v>
      </c>
    </row>
    <row r="158" spans="7:11" x14ac:dyDescent="0.15">
      <c r="G158" s="67">
        <v>41789</v>
      </c>
      <c r="H158" s="125">
        <f>計算過程!D156</f>
        <v>0.15105939800347223</v>
      </c>
      <c r="I158" s="125">
        <f>計算過程!E156</f>
        <v>66.7896119573509</v>
      </c>
      <c r="J158" s="125">
        <f>計算過程!F156</f>
        <v>0</v>
      </c>
      <c r="K158" s="125">
        <f>計算過程!G156</f>
        <v>0</v>
      </c>
    </row>
    <row r="159" spans="7:11" x14ac:dyDescent="0.15">
      <c r="G159" s="67">
        <v>41790</v>
      </c>
      <c r="H159" s="125">
        <f>計算過程!D157</f>
        <v>0.16955786660879629</v>
      </c>
      <c r="I159" s="125">
        <f>計算過程!E157</f>
        <v>101.09211051072656</v>
      </c>
      <c r="J159" s="125">
        <f>計算過程!F157</f>
        <v>0</v>
      </c>
      <c r="K159" s="125">
        <f>計算過程!G157</f>
        <v>0</v>
      </c>
    </row>
    <row r="160" spans="7:11" x14ac:dyDescent="0.15">
      <c r="G160" s="67">
        <v>41791</v>
      </c>
      <c r="H160" s="125">
        <f>計算過程!D158</f>
        <v>0.14714358825231483</v>
      </c>
      <c r="I160" s="125">
        <f>計算過程!E158</f>
        <v>66.525263317732225</v>
      </c>
      <c r="J160" s="125">
        <f>計算過程!F158</f>
        <v>0</v>
      </c>
      <c r="K160" s="125">
        <f>計算過程!G158</f>
        <v>0</v>
      </c>
    </row>
    <row r="161" spans="7:11" x14ac:dyDescent="0.15">
      <c r="G161" s="67">
        <v>41792</v>
      </c>
      <c r="H161" s="125">
        <f>計算過程!D159</f>
        <v>0.15901936226851851</v>
      </c>
      <c r="I161" s="125">
        <f>計算過程!E159</f>
        <v>83.807754665035716</v>
      </c>
      <c r="J161" s="125">
        <f>計算過程!F159</f>
        <v>0</v>
      </c>
      <c r="K161" s="125">
        <f>計算過程!G159</f>
        <v>0</v>
      </c>
    </row>
    <row r="162" spans="7:11" x14ac:dyDescent="0.15">
      <c r="G162" s="67">
        <v>41793</v>
      </c>
      <c r="H162" s="125">
        <f>計算過程!D160</f>
        <v>0.17205048611111112</v>
      </c>
      <c r="I162" s="125">
        <f>計算過程!E160</f>
        <v>99.625932074702575</v>
      </c>
      <c r="J162" s="125">
        <f>計算過程!F160</f>
        <v>0</v>
      </c>
      <c r="K162" s="125">
        <f>計算過程!G160</f>
        <v>0</v>
      </c>
    </row>
    <row r="163" spans="7:11" x14ac:dyDescent="0.15">
      <c r="G163" s="67">
        <v>41794</v>
      </c>
      <c r="H163" s="125">
        <f>計算過程!D161</f>
        <v>0.1830979361979167</v>
      </c>
      <c r="I163" s="125">
        <f>計算過程!E161</f>
        <v>115.13668949653083</v>
      </c>
      <c r="J163" s="125">
        <f>計算過程!F161</f>
        <v>0</v>
      </c>
      <c r="K163" s="125">
        <f>計算過程!G161</f>
        <v>0</v>
      </c>
    </row>
    <row r="164" spans="7:11" x14ac:dyDescent="0.15">
      <c r="G164" s="67">
        <v>41795</v>
      </c>
      <c r="H164" s="125">
        <f>計算過程!D162</f>
        <v>0.16108150607638888</v>
      </c>
      <c r="I164" s="125">
        <f>計算過程!E162</f>
        <v>81.209504124361871</v>
      </c>
      <c r="J164" s="125">
        <f>計算過程!F162</f>
        <v>0</v>
      </c>
      <c r="K164" s="125">
        <f>計算過程!G162</f>
        <v>0</v>
      </c>
    </row>
    <row r="165" spans="7:11" x14ac:dyDescent="0.15">
      <c r="G165" s="67">
        <v>41796</v>
      </c>
      <c r="H165" s="125">
        <f>計算過程!D163</f>
        <v>0.14775741695601854</v>
      </c>
      <c r="I165" s="125">
        <f>計算過程!E163</f>
        <v>63.492923355902249</v>
      </c>
      <c r="J165" s="125">
        <f>計算過程!F163</f>
        <v>0</v>
      </c>
      <c r="K165" s="125">
        <f>計算過程!G163</f>
        <v>0</v>
      </c>
    </row>
    <row r="166" spans="7:11" x14ac:dyDescent="0.15">
      <c r="G166" s="67">
        <v>41797</v>
      </c>
      <c r="H166" s="125">
        <f>計算過程!D164</f>
        <v>0.16198129600694444</v>
      </c>
      <c r="I166" s="125">
        <f>計算過程!E164</f>
        <v>79.959467912464532</v>
      </c>
      <c r="J166" s="125">
        <f>計算過程!F164</f>
        <v>0</v>
      </c>
      <c r="K166" s="125">
        <f>計算過程!G164</f>
        <v>0</v>
      </c>
    </row>
    <row r="167" spans="7:11" x14ac:dyDescent="0.15">
      <c r="G167" s="67">
        <v>41798</v>
      </c>
      <c r="H167" s="125">
        <f>計算過程!D165</f>
        <v>0.1542402673611111</v>
      </c>
      <c r="I167" s="125">
        <f>計算過程!E165</f>
        <v>77.671504293432776</v>
      </c>
      <c r="J167" s="125">
        <f>計算過程!F165</f>
        <v>0</v>
      </c>
      <c r="K167" s="125">
        <f>計算過程!G165</f>
        <v>0</v>
      </c>
    </row>
    <row r="168" spans="7:11" x14ac:dyDescent="0.15">
      <c r="G168" s="67">
        <v>41799</v>
      </c>
      <c r="H168" s="125">
        <f>計算過程!D166</f>
        <v>0.15462391030092595</v>
      </c>
      <c r="I168" s="125">
        <f>計算過程!E166</f>
        <v>76.763382458627035</v>
      </c>
      <c r="J168" s="125">
        <f>計算過程!F166</f>
        <v>0</v>
      </c>
      <c r="K168" s="125">
        <f>計算過程!G166</f>
        <v>0</v>
      </c>
    </row>
    <row r="169" spans="7:11" x14ac:dyDescent="0.15">
      <c r="G169" s="67">
        <v>41800</v>
      </c>
      <c r="H169" s="125">
        <f>計算過程!D167</f>
        <v>0.16660381597222224</v>
      </c>
      <c r="I169" s="125">
        <f>計算過程!E167</f>
        <v>91.529028829460628</v>
      </c>
      <c r="J169" s="125">
        <f>計算過程!F167</f>
        <v>0</v>
      </c>
      <c r="K169" s="125">
        <f>計算過程!G167</f>
        <v>0</v>
      </c>
    </row>
    <row r="170" spans="7:11" x14ac:dyDescent="0.15">
      <c r="G170" s="67">
        <v>41801</v>
      </c>
      <c r="H170" s="125">
        <f>計算過程!D168</f>
        <v>9.621060185185186E-2</v>
      </c>
      <c r="I170" s="125">
        <f>計算過程!E168</f>
        <v>38.592242516730565</v>
      </c>
      <c r="J170" s="125">
        <f>計算過程!F168</f>
        <v>0</v>
      </c>
      <c r="K170" s="125">
        <f>計算過程!G168</f>
        <v>0</v>
      </c>
    </row>
    <row r="171" spans="7:11" x14ac:dyDescent="0.15">
      <c r="G171" s="67">
        <v>41802</v>
      </c>
      <c r="H171" s="125">
        <f>計算過程!D169</f>
        <v>0.15493082465277777</v>
      </c>
      <c r="I171" s="125">
        <f>計算過程!E169</f>
        <v>75.174795863656627</v>
      </c>
      <c r="J171" s="125">
        <f>計算過程!F169</f>
        <v>0</v>
      </c>
      <c r="K171" s="125">
        <f>計算過程!G169</f>
        <v>0</v>
      </c>
    </row>
    <row r="172" spans="7:11" x14ac:dyDescent="0.15">
      <c r="G172" s="67">
        <v>41803</v>
      </c>
      <c r="H172" s="125">
        <f>計算過程!D170</f>
        <v>0.14327975578703706</v>
      </c>
      <c r="I172" s="125">
        <f>計算過程!E170</f>
        <v>59.124457161499059</v>
      </c>
      <c r="J172" s="125">
        <f>計算過程!F170</f>
        <v>0</v>
      </c>
      <c r="K172" s="125">
        <f>計算過程!G170</f>
        <v>0</v>
      </c>
    </row>
    <row r="173" spans="7:11" x14ac:dyDescent="0.15">
      <c r="G173" s="67">
        <v>41804</v>
      </c>
      <c r="H173" s="125">
        <f>計算過程!D171</f>
        <v>0.17052245457175927</v>
      </c>
      <c r="I173" s="125">
        <f>計算過程!E171</f>
        <v>90.015307979725165</v>
      </c>
      <c r="J173" s="125">
        <f>計算過程!F171</f>
        <v>0</v>
      </c>
      <c r="K173" s="125">
        <f>計算過程!G171</f>
        <v>0</v>
      </c>
    </row>
    <row r="174" spans="7:11" x14ac:dyDescent="0.15">
      <c r="G174" s="67">
        <v>41805</v>
      </c>
      <c r="H174" s="125">
        <f>計算過程!D172</f>
        <v>0.14536786950231481</v>
      </c>
      <c r="I174" s="125">
        <f>計算過程!E172</f>
        <v>58.74303829699236</v>
      </c>
      <c r="J174" s="125">
        <f>計算過程!F172</f>
        <v>0</v>
      </c>
      <c r="K174" s="125">
        <f>計算過程!G172</f>
        <v>0</v>
      </c>
    </row>
    <row r="175" spans="7:11" x14ac:dyDescent="0.15">
      <c r="G175" s="67">
        <v>41806</v>
      </c>
      <c r="H175" s="125">
        <f>計算過程!D173</f>
        <v>0.15331404369212961</v>
      </c>
      <c r="I175" s="125">
        <f>計算過程!E173</f>
        <v>72.515534059019402</v>
      </c>
      <c r="J175" s="125">
        <f>計算過程!F173</f>
        <v>0</v>
      </c>
      <c r="K175" s="125">
        <f>計算過程!G173</f>
        <v>0</v>
      </c>
    </row>
    <row r="176" spans="7:11" x14ac:dyDescent="0.15">
      <c r="G176" s="67">
        <v>41807</v>
      </c>
      <c r="H176" s="125">
        <f>計算過程!D174</f>
        <v>0.1645047410300926</v>
      </c>
      <c r="I176" s="125">
        <f>計算過程!E174</f>
        <v>86.525182409033079</v>
      </c>
      <c r="J176" s="125">
        <f>計算過程!F174</f>
        <v>0</v>
      </c>
      <c r="K176" s="125">
        <f>計算過程!G174</f>
        <v>0</v>
      </c>
    </row>
    <row r="177" spans="7:11" x14ac:dyDescent="0.15">
      <c r="G177" s="67">
        <v>41808</v>
      </c>
      <c r="H177" s="125">
        <f>計算過程!D175</f>
        <v>0.1783480552662037</v>
      </c>
      <c r="I177" s="125">
        <f>計算過程!E175</f>
        <v>100.32326869245058</v>
      </c>
      <c r="J177" s="125">
        <f>計算過程!F175</f>
        <v>0</v>
      </c>
      <c r="K177" s="125">
        <f>計算過程!G175</f>
        <v>0</v>
      </c>
    </row>
    <row r="178" spans="7:11" x14ac:dyDescent="0.15">
      <c r="G178" s="67">
        <v>41809</v>
      </c>
      <c r="H178" s="125">
        <f>計算過程!D176</f>
        <v>0.16348792100694445</v>
      </c>
      <c r="I178" s="125">
        <f>計算過程!E176</f>
        <v>73.606929555433055</v>
      </c>
      <c r="J178" s="125">
        <f>計算過程!F176</f>
        <v>0</v>
      </c>
      <c r="K178" s="125">
        <f>計算過程!G176</f>
        <v>0</v>
      </c>
    </row>
    <row r="179" spans="7:11" x14ac:dyDescent="0.15">
      <c r="G179" s="67">
        <v>41810</v>
      </c>
      <c r="H179" s="125">
        <f>計算過程!D177</f>
        <v>0.15357567100694447</v>
      </c>
      <c r="I179" s="125">
        <f>計算過程!E177</f>
        <v>59.911522852423076</v>
      </c>
      <c r="J179" s="125">
        <f>計算過程!F177</f>
        <v>0</v>
      </c>
      <c r="K179" s="125">
        <f>計算過程!G177</f>
        <v>0</v>
      </c>
    </row>
    <row r="180" spans="7:11" x14ac:dyDescent="0.15">
      <c r="G180" s="67">
        <v>41811</v>
      </c>
      <c r="H180" s="125">
        <f>計算過程!D178</f>
        <v>0.16539212760416669</v>
      </c>
      <c r="I180" s="125">
        <f>計算過程!E178</f>
        <v>76.402809013366038</v>
      </c>
      <c r="J180" s="125">
        <f>計算過程!F178</f>
        <v>0</v>
      </c>
      <c r="K180" s="125">
        <f>計算過程!G178</f>
        <v>0</v>
      </c>
    </row>
    <row r="181" spans="7:11" x14ac:dyDescent="0.15">
      <c r="G181" s="67">
        <v>41812</v>
      </c>
      <c r="H181" s="125">
        <f>計算過程!D179</f>
        <v>0.16029086458333333</v>
      </c>
      <c r="I181" s="125">
        <f>計算過程!E179</f>
        <v>76.426159856644844</v>
      </c>
      <c r="J181" s="125">
        <f>計算過程!F179</f>
        <v>0</v>
      </c>
      <c r="K181" s="125">
        <f>計算過程!G179</f>
        <v>0</v>
      </c>
    </row>
    <row r="182" spans="7:11" x14ac:dyDescent="0.15">
      <c r="G182" s="67">
        <v>41813</v>
      </c>
      <c r="H182" s="125">
        <f>計算過程!D180</f>
        <v>0.15696961284722225</v>
      </c>
      <c r="I182" s="125">
        <f>計算過程!E180</f>
        <v>76.259107096533825</v>
      </c>
      <c r="J182" s="125">
        <f>計算過程!F180</f>
        <v>0</v>
      </c>
      <c r="K182" s="125">
        <f>計算過程!G180</f>
        <v>0</v>
      </c>
    </row>
    <row r="183" spans="7:11" x14ac:dyDescent="0.15">
      <c r="G183" s="67">
        <v>41814</v>
      </c>
      <c r="H183" s="125">
        <f>計算過程!D181</f>
        <v>0.16628594039351849</v>
      </c>
      <c r="I183" s="125">
        <f>計算過程!E181</f>
        <v>91.679950984904934</v>
      </c>
      <c r="J183" s="125">
        <f>計算過程!F181</f>
        <v>0</v>
      </c>
      <c r="K183" s="125">
        <f>計算過程!G181</f>
        <v>0</v>
      </c>
    </row>
    <row r="184" spans="7:11" x14ac:dyDescent="0.15">
      <c r="G184" s="67">
        <v>41815</v>
      </c>
      <c r="H184" s="125">
        <f>計算過程!D182</f>
        <v>9.6491296296296297E-2</v>
      </c>
      <c r="I184" s="125">
        <f>計算過程!E182</f>
        <v>38.640177705463529</v>
      </c>
      <c r="J184" s="125">
        <f>計算過程!F182</f>
        <v>0</v>
      </c>
      <c r="K184" s="125">
        <f>計算過程!G182</f>
        <v>0</v>
      </c>
    </row>
    <row r="185" spans="7:11" x14ac:dyDescent="0.15">
      <c r="G185" s="67">
        <v>41816</v>
      </c>
      <c r="H185" s="125">
        <f>計算過程!D183</f>
        <v>0.15494178587962965</v>
      </c>
      <c r="I185" s="125">
        <f>計算過程!E183</f>
        <v>75.534051036442904</v>
      </c>
      <c r="J185" s="125">
        <f>計算過程!F183</f>
        <v>0</v>
      </c>
      <c r="K185" s="125">
        <f>計算過程!G183</f>
        <v>0</v>
      </c>
    </row>
    <row r="186" spans="7:11" x14ac:dyDescent="0.15">
      <c r="G186" s="67">
        <v>41817</v>
      </c>
      <c r="H186" s="125">
        <f>計算過程!D184</f>
        <v>0.14181643200231481</v>
      </c>
      <c r="I186" s="125">
        <f>計算過程!E184</f>
        <v>59.623746722203975</v>
      </c>
      <c r="J186" s="125">
        <f>計算過程!F184</f>
        <v>0</v>
      </c>
      <c r="K186" s="125">
        <f>計算過程!G184</f>
        <v>0</v>
      </c>
    </row>
    <row r="187" spans="7:11" x14ac:dyDescent="0.15">
      <c r="G187" s="67">
        <v>41818</v>
      </c>
      <c r="H187" s="125">
        <f>計算過程!D185</f>
        <v>0.17179415060763886</v>
      </c>
      <c r="I187" s="125">
        <f>計算過程!E185</f>
        <v>92.636826685225941</v>
      </c>
      <c r="J187" s="125">
        <f>計算過程!F185</f>
        <v>0</v>
      </c>
      <c r="K187" s="125">
        <f>計算過程!G185</f>
        <v>0</v>
      </c>
    </row>
    <row r="188" spans="7:11" x14ac:dyDescent="0.15">
      <c r="G188" s="67">
        <v>41819</v>
      </c>
      <c r="H188" s="125">
        <f>計算過程!D186</f>
        <v>0.14852470283564817</v>
      </c>
      <c r="I188" s="125">
        <f>計算過程!E186</f>
        <v>61.550567680115584</v>
      </c>
      <c r="J188" s="125">
        <f>計算過程!F186</f>
        <v>0</v>
      </c>
      <c r="K188" s="125">
        <f>計算過程!G186</f>
        <v>0</v>
      </c>
    </row>
    <row r="189" spans="7:11" x14ac:dyDescent="0.15">
      <c r="G189" s="67">
        <v>41820</v>
      </c>
      <c r="H189" s="125">
        <f>計算過程!D187</f>
        <v>0.15617492390046298</v>
      </c>
      <c r="I189" s="125">
        <f>計算過程!E187</f>
        <v>75.97035509348548</v>
      </c>
      <c r="J189" s="125">
        <f>計算過程!F187</f>
        <v>0</v>
      </c>
      <c r="K189" s="125">
        <f>計算過程!G187</f>
        <v>0</v>
      </c>
    </row>
    <row r="190" spans="7:11" x14ac:dyDescent="0.15">
      <c r="G190" s="67">
        <v>41821</v>
      </c>
      <c r="H190" s="125">
        <f>計算過程!D188</f>
        <v>0.17013881163194444</v>
      </c>
      <c r="I190" s="125">
        <f>計算過程!E188</f>
        <v>90.88687735382581</v>
      </c>
      <c r="J190" s="125">
        <f>計算過程!F188</f>
        <v>0</v>
      </c>
      <c r="K190" s="125">
        <f>計算過程!G188</f>
        <v>0</v>
      </c>
    </row>
    <row r="191" spans="7:11" x14ac:dyDescent="0.15">
      <c r="G191" s="67">
        <v>41822</v>
      </c>
      <c r="H191" s="125">
        <f>計算過程!D189</f>
        <v>0.17622705787037038</v>
      </c>
      <c r="I191" s="125">
        <f>計算過程!E189</f>
        <v>103.3853210773878</v>
      </c>
      <c r="J191" s="125">
        <f>計算過程!F189</f>
        <v>0</v>
      </c>
      <c r="K191" s="125">
        <f>計算過程!G189</f>
        <v>0</v>
      </c>
    </row>
    <row r="192" spans="7:11" x14ac:dyDescent="0.15">
      <c r="G192" s="67">
        <v>41823</v>
      </c>
      <c r="H192" s="125">
        <f>計算過程!D190</f>
        <v>0.15583512586805554</v>
      </c>
      <c r="I192" s="125">
        <f>計算過程!E190</f>
        <v>73.230957937664527</v>
      </c>
      <c r="J192" s="125">
        <f>計算過程!F190</f>
        <v>0</v>
      </c>
      <c r="K192" s="125">
        <f>計算過程!G190</f>
        <v>0</v>
      </c>
    </row>
    <row r="193" spans="7:11" x14ac:dyDescent="0.15">
      <c r="G193" s="67">
        <v>41824</v>
      </c>
      <c r="H193" s="125">
        <f>計算過程!D191</f>
        <v>0.14232064843750003</v>
      </c>
      <c r="I193" s="125">
        <f>計算過程!E191</f>
        <v>57.499561491141563</v>
      </c>
      <c r="J193" s="125">
        <f>計算過程!F191</f>
        <v>0</v>
      </c>
      <c r="K193" s="125">
        <f>計算過程!G191</f>
        <v>0</v>
      </c>
    </row>
    <row r="194" spans="7:11" x14ac:dyDescent="0.15">
      <c r="G194" s="67">
        <v>41825</v>
      </c>
      <c r="H194" s="125">
        <f>計算過程!D192</f>
        <v>0.15203158015046297</v>
      </c>
      <c r="I194" s="125">
        <f>計算過程!E192</f>
        <v>71.857461096984423</v>
      </c>
      <c r="J194" s="125">
        <f>計算過程!F192</f>
        <v>0</v>
      </c>
      <c r="K194" s="125">
        <f>計算過程!G192</f>
        <v>0</v>
      </c>
    </row>
    <row r="195" spans="7:11" x14ac:dyDescent="0.15">
      <c r="G195" s="67">
        <v>41826</v>
      </c>
      <c r="H195" s="125">
        <f>計算過程!D193</f>
        <v>0.1521247505787037</v>
      </c>
      <c r="I195" s="125">
        <f>計算過程!E193</f>
        <v>71.366524364712873</v>
      </c>
      <c r="J195" s="125">
        <f>計算過程!F193</f>
        <v>0</v>
      </c>
      <c r="K195" s="125">
        <f>計算過程!G193</f>
        <v>0</v>
      </c>
    </row>
    <row r="196" spans="7:11" x14ac:dyDescent="0.15">
      <c r="G196" s="67">
        <v>41827</v>
      </c>
      <c r="H196" s="125">
        <f>計算過程!D194</f>
        <v>0.1512368912037037</v>
      </c>
      <c r="I196" s="125">
        <f>計算過程!E194</f>
        <v>70.787434301228686</v>
      </c>
      <c r="J196" s="125">
        <f>計算過程!F194</f>
        <v>0</v>
      </c>
      <c r="K196" s="125">
        <f>計算過程!G194</f>
        <v>0</v>
      </c>
    </row>
    <row r="197" spans="7:11" x14ac:dyDescent="0.15">
      <c r="G197" s="67">
        <v>41828</v>
      </c>
      <c r="H197" s="125">
        <f>計算過程!D195</f>
        <v>0.16338669589120369</v>
      </c>
      <c r="I197" s="125">
        <f>計算過程!E195</f>
        <v>85.351418945048934</v>
      </c>
      <c r="J197" s="125">
        <f>計算過程!F195</f>
        <v>0</v>
      </c>
      <c r="K197" s="125">
        <f>計算過程!G195</f>
        <v>0</v>
      </c>
    </row>
    <row r="198" spans="7:11" x14ac:dyDescent="0.15">
      <c r="G198" s="67">
        <v>41829</v>
      </c>
      <c r="H198" s="125">
        <f>計算過程!D196</f>
        <v>9.5806481481481492E-2</v>
      </c>
      <c r="I198" s="125">
        <f>計算過程!E196</f>
        <v>35.741978496025972</v>
      </c>
      <c r="J198" s="125">
        <f>計算過程!F196</f>
        <v>0</v>
      </c>
      <c r="K198" s="125">
        <f>計算過程!G196</f>
        <v>0</v>
      </c>
    </row>
    <row r="199" spans="7:11" x14ac:dyDescent="0.15">
      <c r="G199" s="67">
        <v>41830</v>
      </c>
      <c r="H199" s="125">
        <f>計算過程!D197</f>
        <v>0.15488149913194446</v>
      </c>
      <c r="I199" s="125">
        <f>計算過程!E197</f>
        <v>69.77787984266368</v>
      </c>
      <c r="J199" s="125">
        <f>計算過程!F197</f>
        <v>0</v>
      </c>
      <c r="K199" s="125">
        <f>計算過程!G197</f>
        <v>0</v>
      </c>
    </row>
    <row r="200" spans="7:11" x14ac:dyDescent="0.15">
      <c r="G200" s="67">
        <v>41831</v>
      </c>
      <c r="H200" s="125">
        <f>計算過程!D198</f>
        <v>0.14446904890046297</v>
      </c>
      <c r="I200" s="125">
        <f>計算過程!E198</f>
        <v>55.479996349256488</v>
      </c>
      <c r="J200" s="125">
        <f>計算過程!F198</f>
        <v>0</v>
      </c>
      <c r="K200" s="125">
        <f>計算過程!G198</f>
        <v>0</v>
      </c>
    </row>
    <row r="201" spans="7:11" x14ac:dyDescent="0.15">
      <c r="G201" s="67">
        <v>41832</v>
      </c>
      <c r="H201" s="125">
        <f>計算過程!D199</f>
        <v>0.16625305671296295</v>
      </c>
      <c r="I201" s="125">
        <f>計算過程!E199</f>
        <v>83.224407717525992</v>
      </c>
      <c r="J201" s="125">
        <f>計算過程!F199</f>
        <v>0</v>
      </c>
      <c r="K201" s="125">
        <f>計算過程!G199</f>
        <v>0</v>
      </c>
    </row>
    <row r="202" spans="7:11" x14ac:dyDescent="0.15">
      <c r="G202" s="67">
        <v>41833</v>
      </c>
      <c r="H202" s="125">
        <f>計算過程!D200</f>
        <v>0.14445808767361112</v>
      </c>
      <c r="I202" s="125">
        <f>計算過程!E200</f>
        <v>55.191881815105297</v>
      </c>
      <c r="J202" s="125">
        <f>計算過程!F200</f>
        <v>0</v>
      </c>
      <c r="K202" s="125">
        <f>計算過程!G200</f>
        <v>0</v>
      </c>
    </row>
    <row r="203" spans="7:11" x14ac:dyDescent="0.15">
      <c r="G203" s="67">
        <v>41834</v>
      </c>
      <c r="H203" s="125">
        <f>計算過程!D201</f>
        <v>0.15512812673611112</v>
      </c>
      <c r="I203" s="125">
        <f>計算過程!E201</f>
        <v>69.250942482752862</v>
      </c>
      <c r="J203" s="125">
        <f>計算過程!F201</f>
        <v>0</v>
      </c>
      <c r="K203" s="125">
        <f>計算過程!G201</f>
        <v>0</v>
      </c>
    </row>
    <row r="204" spans="7:11" x14ac:dyDescent="0.15">
      <c r="G204" s="67">
        <v>41835</v>
      </c>
      <c r="H204" s="125">
        <f>計算過程!D202</f>
        <v>0.16401696643518518</v>
      </c>
      <c r="I204" s="125">
        <f>計算過程!E202</f>
        <v>82.989944878212057</v>
      </c>
      <c r="J204" s="125">
        <f>計算過程!F202</f>
        <v>0</v>
      </c>
      <c r="K204" s="125">
        <f>計算過程!G202</f>
        <v>0</v>
      </c>
    </row>
    <row r="205" spans="7:11" x14ac:dyDescent="0.15">
      <c r="G205" s="67">
        <v>41836</v>
      </c>
      <c r="H205" s="125">
        <f>計算過程!D203</f>
        <v>0.17478565653935185</v>
      </c>
      <c r="I205" s="125">
        <f>計算過程!E203</f>
        <v>97.028537918846652</v>
      </c>
      <c r="J205" s="125">
        <f>計算過程!F203</f>
        <v>0</v>
      </c>
      <c r="K205" s="125">
        <f>計算過程!G203</f>
        <v>0</v>
      </c>
    </row>
    <row r="206" spans="7:11" x14ac:dyDescent="0.15">
      <c r="G206" s="67">
        <v>41837</v>
      </c>
      <c r="H206" s="125">
        <f>計算過程!D204</f>
        <v>0.15416353877314815</v>
      </c>
      <c r="I206" s="125">
        <f>計算過程!E204</f>
        <v>69.489264374093665</v>
      </c>
      <c r="J206" s="125">
        <f>計算過程!F204</f>
        <v>0</v>
      </c>
      <c r="K206" s="125">
        <f>計算過程!G204</f>
        <v>0</v>
      </c>
    </row>
    <row r="207" spans="7:11" x14ac:dyDescent="0.15">
      <c r="G207" s="67">
        <v>41838</v>
      </c>
      <c r="H207" s="125">
        <f>計算過程!D205</f>
        <v>0.14599265943287038</v>
      </c>
      <c r="I207" s="125">
        <f>計算過程!E205</f>
        <v>56.164319787487671</v>
      </c>
      <c r="J207" s="125">
        <f>計算過程!F205</f>
        <v>0</v>
      </c>
      <c r="K207" s="125">
        <f>計算過程!G205</f>
        <v>0</v>
      </c>
    </row>
    <row r="208" spans="7:11" x14ac:dyDescent="0.15">
      <c r="G208" s="67">
        <v>41839</v>
      </c>
      <c r="H208" s="125">
        <f>計算過程!D206</f>
        <v>0.15447045312500002</v>
      </c>
      <c r="I208" s="125">
        <f>計算過程!E206</f>
        <v>70.498512379590764</v>
      </c>
      <c r="J208" s="125">
        <f>計算過程!F206</f>
        <v>0</v>
      </c>
      <c r="K208" s="125">
        <f>計算過程!G206</f>
        <v>0</v>
      </c>
    </row>
    <row r="209" spans="7:11" x14ac:dyDescent="0.15">
      <c r="G209" s="67">
        <v>41840</v>
      </c>
      <c r="H209" s="125">
        <f>計算過程!D207</f>
        <v>0.16253720081018519</v>
      </c>
      <c r="I209" s="125">
        <f>計算過程!E207</f>
        <v>84.053932022713752</v>
      </c>
      <c r="J209" s="125">
        <f>計算過程!F207</f>
        <v>0</v>
      </c>
      <c r="K209" s="125">
        <f>計算過程!G207</f>
        <v>0</v>
      </c>
    </row>
    <row r="210" spans="7:11" x14ac:dyDescent="0.15">
      <c r="G210" s="67">
        <v>41841</v>
      </c>
      <c r="H210" s="125">
        <f>計算過程!D208</f>
        <v>0.15213571180555557</v>
      </c>
      <c r="I210" s="125">
        <f>計算過程!E208</f>
        <v>69.532819471479186</v>
      </c>
      <c r="J210" s="125">
        <f>計算過程!F208</f>
        <v>0</v>
      </c>
      <c r="K210" s="125">
        <f>計算過程!G208</f>
        <v>0</v>
      </c>
    </row>
    <row r="211" spans="7:11" x14ac:dyDescent="0.15">
      <c r="G211" s="67">
        <v>41842</v>
      </c>
      <c r="H211" s="125">
        <f>計算過程!D209</f>
        <v>0.16180827922453703</v>
      </c>
      <c r="I211" s="125">
        <f>計算過程!E209</f>
        <v>82.859047214439116</v>
      </c>
      <c r="J211" s="125">
        <f>計算過程!F209</f>
        <v>0</v>
      </c>
      <c r="K211" s="125">
        <f>計算過程!G209</f>
        <v>0</v>
      </c>
    </row>
    <row r="212" spans="7:11" x14ac:dyDescent="0.15">
      <c r="G212" s="67">
        <v>41843</v>
      </c>
      <c r="H212" s="125">
        <f>計算過程!D210</f>
        <v>9.3809768518518521E-2</v>
      </c>
      <c r="I212" s="125">
        <f>計算過程!E210</f>
        <v>34.89416360023889</v>
      </c>
      <c r="J212" s="125">
        <f>計算過程!F210</f>
        <v>0</v>
      </c>
      <c r="K212" s="125">
        <f>計算過程!G210</f>
        <v>0</v>
      </c>
    </row>
    <row r="213" spans="7:11" x14ac:dyDescent="0.15">
      <c r="G213" s="67">
        <v>41844</v>
      </c>
      <c r="H213" s="125">
        <f>計算過程!D211</f>
        <v>0.14975712557870371</v>
      </c>
      <c r="I213" s="125">
        <f>計算過程!E211</f>
        <v>67.127526506559008</v>
      </c>
      <c r="J213" s="125">
        <f>計算過程!F211</f>
        <v>0</v>
      </c>
      <c r="K213" s="125">
        <f>計算過程!G211</f>
        <v>0</v>
      </c>
    </row>
    <row r="214" spans="7:11" x14ac:dyDescent="0.15">
      <c r="G214" s="67">
        <v>41845</v>
      </c>
      <c r="H214" s="125">
        <f>計算過程!D212</f>
        <v>0.14320302719907407</v>
      </c>
      <c r="I214" s="125">
        <f>計算過程!E212</f>
        <v>53.715056444771285</v>
      </c>
      <c r="J214" s="125">
        <f>計算過程!F212</f>
        <v>0</v>
      </c>
      <c r="K214" s="125">
        <f>計算過程!G212</f>
        <v>0</v>
      </c>
    </row>
    <row r="215" spans="7:11" x14ac:dyDescent="0.15">
      <c r="G215" s="67">
        <v>41846</v>
      </c>
      <c r="H215" s="125">
        <f>計算過程!D213</f>
        <v>0.16075600144675925</v>
      </c>
      <c r="I215" s="125">
        <f>計算過程!E213</f>
        <v>80.207954830477306</v>
      </c>
      <c r="J215" s="125">
        <f>計算過程!F213</f>
        <v>0</v>
      </c>
      <c r="K215" s="125">
        <f>計算過程!G213</f>
        <v>0</v>
      </c>
    </row>
    <row r="216" spans="7:11" x14ac:dyDescent="0.15">
      <c r="G216" s="67">
        <v>41847</v>
      </c>
      <c r="H216" s="125">
        <f>計算過程!D214</f>
        <v>0.13841297106481484</v>
      </c>
      <c r="I216" s="125">
        <f>計算過程!E214</f>
        <v>52.406566332263907</v>
      </c>
      <c r="J216" s="125">
        <f>計算過程!F214</f>
        <v>0</v>
      </c>
      <c r="K216" s="125">
        <f>計算過程!G214</f>
        <v>0</v>
      </c>
    </row>
    <row r="217" spans="7:11" x14ac:dyDescent="0.15">
      <c r="G217" s="67">
        <v>41848</v>
      </c>
      <c r="H217" s="125">
        <f>計算過程!D215</f>
        <v>0.15105603096064815</v>
      </c>
      <c r="I217" s="125">
        <f>計算過程!E215</f>
        <v>65.89720400540854</v>
      </c>
      <c r="J217" s="125">
        <f>計算過程!F215</f>
        <v>0</v>
      </c>
      <c r="K217" s="125">
        <f>計算過程!G215</f>
        <v>0</v>
      </c>
    </row>
    <row r="218" spans="7:11" x14ac:dyDescent="0.15">
      <c r="G218" s="67">
        <v>41849</v>
      </c>
      <c r="H218" s="125">
        <f>計算過程!D216</f>
        <v>0.16150136487268518</v>
      </c>
      <c r="I218" s="125">
        <f>計算過程!E216</f>
        <v>78.287510860587844</v>
      </c>
      <c r="J218" s="125">
        <f>計算過程!F216</f>
        <v>0</v>
      </c>
      <c r="K218" s="125">
        <f>計算過程!G216</f>
        <v>0</v>
      </c>
    </row>
    <row r="219" spans="7:11" x14ac:dyDescent="0.15">
      <c r="G219" s="67">
        <v>41850</v>
      </c>
      <c r="H219" s="125">
        <f>計算過程!D217</f>
        <v>0.17045049131944442</v>
      </c>
      <c r="I219" s="125">
        <f>計算過程!E217</f>
        <v>90.174798782775071</v>
      </c>
      <c r="J219" s="125">
        <f>計算過程!F217</f>
        <v>0</v>
      </c>
      <c r="K219" s="125">
        <f>計算過程!G217</f>
        <v>0</v>
      </c>
    </row>
    <row r="220" spans="7:11" x14ac:dyDescent="0.15">
      <c r="G220" s="67">
        <v>41851</v>
      </c>
      <c r="H220" s="125">
        <f>計算過程!D218</f>
        <v>0.14873225086805555</v>
      </c>
      <c r="I220" s="125">
        <f>計算過程!E218</f>
        <v>63.71479535776222</v>
      </c>
      <c r="J220" s="125">
        <f>計算過程!F218</f>
        <v>0</v>
      </c>
      <c r="K220" s="125">
        <f>計算過程!G218</f>
        <v>0</v>
      </c>
    </row>
    <row r="221" spans="7:11" x14ac:dyDescent="0.15">
      <c r="G221" s="67">
        <v>41852</v>
      </c>
      <c r="H221" s="125">
        <f>計算過程!D219</f>
        <v>0.13712896122685186</v>
      </c>
      <c r="I221" s="125">
        <f>計算過程!E219</f>
        <v>50.092538912386196</v>
      </c>
      <c r="J221" s="125">
        <f>計算過程!F219</f>
        <v>0</v>
      </c>
      <c r="K221" s="125">
        <f>計算過程!G219</f>
        <v>0</v>
      </c>
    </row>
    <row r="222" spans="7:11" x14ac:dyDescent="0.15">
      <c r="G222" s="67">
        <v>41853</v>
      </c>
      <c r="H222" s="125">
        <f>計算過程!D220</f>
        <v>0.14798086111111111</v>
      </c>
      <c r="I222" s="125">
        <f>計算過程!E220</f>
        <v>62.683735279733462</v>
      </c>
      <c r="J222" s="125">
        <f>計算過程!F220</f>
        <v>0</v>
      </c>
      <c r="K222" s="125">
        <f>計算過程!G220</f>
        <v>0</v>
      </c>
    </row>
    <row r="223" spans="7:11" x14ac:dyDescent="0.15">
      <c r="G223" s="67">
        <v>41854</v>
      </c>
      <c r="H223" s="125">
        <f>計算過程!D221</f>
        <v>0.14872677025462963</v>
      </c>
      <c r="I223" s="125">
        <f>計算過程!E221</f>
        <v>62.652893550122442</v>
      </c>
      <c r="J223" s="125">
        <f>計算過程!F221</f>
        <v>0</v>
      </c>
      <c r="K223" s="125">
        <f>計算過程!G221</f>
        <v>0</v>
      </c>
    </row>
    <row r="224" spans="7:11" x14ac:dyDescent="0.15">
      <c r="G224" s="67">
        <v>41855</v>
      </c>
      <c r="H224" s="125">
        <f>計算過程!D222</f>
        <v>0.15340173350694442</v>
      </c>
      <c r="I224" s="125">
        <f>計算過程!E222</f>
        <v>63.671093636115621</v>
      </c>
      <c r="J224" s="125">
        <f>計算過程!F222</f>
        <v>0</v>
      </c>
      <c r="K224" s="125">
        <f>計算過程!G222</f>
        <v>0</v>
      </c>
    </row>
    <row r="225" spans="7:11" x14ac:dyDescent="0.15">
      <c r="G225" s="67">
        <v>41856</v>
      </c>
      <c r="H225" s="125">
        <f>計算過程!D223</f>
        <v>0.16783695399305557</v>
      </c>
      <c r="I225" s="125">
        <f>計算過程!E223</f>
        <v>77.333002084565209</v>
      </c>
      <c r="J225" s="125">
        <f>計算過程!F223</f>
        <v>0</v>
      </c>
      <c r="K225" s="125">
        <f>計算過程!G223</f>
        <v>0</v>
      </c>
    </row>
    <row r="226" spans="7:11" x14ac:dyDescent="0.15">
      <c r="G226" s="67">
        <v>41857</v>
      </c>
      <c r="H226" s="125">
        <f>計算過程!D224</f>
        <v>9.5284907407407402E-2</v>
      </c>
      <c r="I226" s="125">
        <f>計算過程!E224</f>
        <v>32.590824599831507</v>
      </c>
      <c r="J226" s="125">
        <f>計算過程!F224</f>
        <v>0</v>
      </c>
      <c r="K226" s="125">
        <f>計算過程!G224</f>
        <v>0</v>
      </c>
    </row>
    <row r="227" spans="7:11" x14ac:dyDescent="0.15">
      <c r="G227" s="67">
        <v>41858</v>
      </c>
      <c r="H227" s="125">
        <f>計算過程!D225</f>
        <v>0.15135746469907407</v>
      </c>
      <c r="I227" s="125">
        <f>計算過程!E225</f>
        <v>64.409398739226049</v>
      </c>
      <c r="J227" s="125">
        <f>計算過程!F225</f>
        <v>0</v>
      </c>
      <c r="K227" s="125">
        <f>計算過程!G225</f>
        <v>0</v>
      </c>
    </row>
    <row r="228" spans="7:11" x14ac:dyDescent="0.15">
      <c r="G228" s="67">
        <v>41859</v>
      </c>
      <c r="H228" s="125">
        <f>計算過程!D226</f>
        <v>0.14047916232638888</v>
      </c>
      <c r="I228" s="125">
        <f>計算過程!E226</f>
        <v>51.218447037011593</v>
      </c>
      <c r="J228" s="125">
        <f>計算過程!F226</f>
        <v>0</v>
      </c>
      <c r="K228" s="125">
        <f>計算過程!G226</f>
        <v>0</v>
      </c>
    </row>
    <row r="229" spans="7:11" x14ac:dyDescent="0.15">
      <c r="G229" s="67">
        <v>41860</v>
      </c>
      <c r="H229" s="125">
        <f>計算過程!D227</f>
        <v>0.16160549652777778</v>
      </c>
      <c r="I229" s="125">
        <f>計算過程!E227</f>
        <v>77.48582950479134</v>
      </c>
      <c r="J229" s="125">
        <f>計算過程!F227</f>
        <v>0</v>
      </c>
      <c r="K229" s="125">
        <f>計算過程!G227</f>
        <v>0</v>
      </c>
    </row>
    <row r="230" spans="7:11" x14ac:dyDescent="0.15">
      <c r="G230" s="67">
        <v>41861</v>
      </c>
      <c r="H230" s="125">
        <f>計算過程!D228</f>
        <v>0.13821018836805554</v>
      </c>
      <c r="I230" s="125">
        <f>計算過程!E228</f>
        <v>50.982243004050545</v>
      </c>
      <c r="J230" s="125">
        <f>計算過程!F228</f>
        <v>0</v>
      </c>
      <c r="K230" s="125">
        <f>計算過程!G228</f>
        <v>0</v>
      </c>
    </row>
    <row r="231" spans="7:11" x14ac:dyDescent="0.15">
      <c r="G231" s="67">
        <v>41862</v>
      </c>
      <c r="H231" s="125">
        <f>計算過程!D229</f>
        <v>0.14765204513888891</v>
      </c>
      <c r="I231" s="125">
        <f>計算過程!E229</f>
        <v>63.979314834635922</v>
      </c>
      <c r="J231" s="125">
        <f>計算過程!F229</f>
        <v>0</v>
      </c>
      <c r="K231" s="125">
        <f>計算過程!G229</f>
        <v>0</v>
      </c>
    </row>
    <row r="232" spans="7:11" x14ac:dyDescent="0.15">
      <c r="G232" s="67">
        <v>41863</v>
      </c>
      <c r="H232" s="125">
        <f>計算過程!D230</f>
        <v>0.15911175636574076</v>
      </c>
      <c r="I232" s="125">
        <f>計算過程!E230</f>
        <v>77.157909102426586</v>
      </c>
      <c r="J232" s="125">
        <f>計算過程!F230</f>
        <v>0</v>
      </c>
      <c r="K232" s="125">
        <f>計算過程!G230</f>
        <v>0</v>
      </c>
    </row>
    <row r="233" spans="7:11" x14ac:dyDescent="0.15">
      <c r="G233" s="67">
        <v>41864</v>
      </c>
      <c r="H233" s="125">
        <f>計算過程!D231</f>
        <v>0.17064121643518518</v>
      </c>
      <c r="I233" s="125">
        <f>計算過程!E231</f>
        <v>90.368388528821868</v>
      </c>
      <c r="J233" s="125">
        <f>計算過程!F231</f>
        <v>0</v>
      </c>
      <c r="K233" s="125">
        <f>計算過程!G231</f>
        <v>0</v>
      </c>
    </row>
    <row r="234" spans="7:11" x14ac:dyDescent="0.15">
      <c r="G234" s="67">
        <v>41865</v>
      </c>
      <c r="H234" s="125">
        <f>計算過程!D232</f>
        <v>0.14797587905092593</v>
      </c>
      <c r="I234" s="125">
        <f>計算過程!E232</f>
        <v>63.963571576906425</v>
      </c>
      <c r="J234" s="125">
        <f>計算過程!F232</f>
        <v>0</v>
      </c>
      <c r="K234" s="125">
        <f>計算過程!G232</f>
        <v>0</v>
      </c>
    </row>
    <row r="235" spans="7:11" x14ac:dyDescent="0.15">
      <c r="G235" s="67">
        <v>41866</v>
      </c>
      <c r="H235" s="125">
        <f>計算過程!D233</f>
        <v>0.13910900896990741</v>
      </c>
      <c r="I235" s="125">
        <f>計算過程!E233</f>
        <v>50.549954386623263</v>
      </c>
      <c r="J235" s="125">
        <f>計算過程!F233</f>
        <v>0</v>
      </c>
      <c r="K235" s="125">
        <f>計算過程!G233</f>
        <v>0</v>
      </c>
    </row>
    <row r="236" spans="7:11" x14ac:dyDescent="0.15">
      <c r="G236" s="67">
        <v>41867</v>
      </c>
      <c r="H236" s="125">
        <f>計算過程!D234</f>
        <v>0.15088065133101849</v>
      </c>
      <c r="I236" s="125">
        <f>計算過程!E234</f>
        <v>63.003137064303026</v>
      </c>
      <c r="J236" s="125">
        <f>計算過程!F234</f>
        <v>0</v>
      </c>
      <c r="K236" s="125">
        <f>計算過程!G234</f>
        <v>0</v>
      </c>
    </row>
    <row r="237" spans="7:11" x14ac:dyDescent="0.15">
      <c r="G237" s="67">
        <v>41868</v>
      </c>
      <c r="H237" s="125">
        <f>計算過程!D235</f>
        <v>0.15158216984953704</v>
      </c>
      <c r="I237" s="125">
        <f>計算過程!E235</f>
        <v>62.93497479971407</v>
      </c>
      <c r="J237" s="125">
        <f>計算過程!F235</f>
        <v>0</v>
      </c>
      <c r="K237" s="125">
        <f>計算過程!G235</f>
        <v>0</v>
      </c>
    </row>
    <row r="238" spans="7:11" x14ac:dyDescent="0.15">
      <c r="G238" s="67">
        <v>41869</v>
      </c>
      <c r="H238" s="125">
        <f>計算過程!D236</f>
        <v>0.14920358362268518</v>
      </c>
      <c r="I238" s="125">
        <f>計算過程!E236</f>
        <v>62.379831361649352</v>
      </c>
      <c r="J238" s="125">
        <f>計算過程!F236</f>
        <v>0</v>
      </c>
      <c r="K238" s="125">
        <f>計算過程!G236</f>
        <v>0</v>
      </c>
    </row>
    <row r="239" spans="7:11" x14ac:dyDescent="0.15">
      <c r="G239" s="67">
        <v>41870</v>
      </c>
      <c r="H239" s="125">
        <f>計算過程!D237</f>
        <v>0.16025726562500003</v>
      </c>
      <c r="I239" s="125">
        <f>計算過程!E237</f>
        <v>74.800300214720053</v>
      </c>
      <c r="J239" s="125">
        <f>計算過程!F237</f>
        <v>0</v>
      </c>
      <c r="K239" s="125">
        <f>計算過程!G237</f>
        <v>0</v>
      </c>
    </row>
    <row r="240" spans="7:11" x14ac:dyDescent="0.15">
      <c r="G240" s="67">
        <v>41871</v>
      </c>
      <c r="H240" s="125">
        <f>計算過程!D238</f>
        <v>9.407652777777778E-2</v>
      </c>
      <c r="I240" s="125">
        <f>計算過程!E238</f>
        <v>31.647903706149272</v>
      </c>
      <c r="J240" s="125">
        <f>計算過程!F238</f>
        <v>0</v>
      </c>
      <c r="K240" s="125">
        <f>計算過程!G238</f>
        <v>0</v>
      </c>
    </row>
    <row r="241" spans="7:11" x14ac:dyDescent="0.15">
      <c r="G241" s="67">
        <v>41872</v>
      </c>
      <c r="H241" s="125">
        <f>計算過程!D239</f>
        <v>0.15246454861111111</v>
      </c>
      <c r="I241" s="125">
        <f>計算過程!E239</f>
        <v>62.773678940549416</v>
      </c>
      <c r="J241" s="125">
        <f>計算過程!F239</f>
        <v>0</v>
      </c>
      <c r="K241" s="125">
        <f>計算過程!G239</f>
        <v>0</v>
      </c>
    </row>
    <row r="242" spans="7:11" x14ac:dyDescent="0.15">
      <c r="G242" s="67">
        <v>41873</v>
      </c>
      <c r="H242" s="125">
        <f>計算過程!D240</f>
        <v>0.14404704166666665</v>
      </c>
      <c r="I242" s="125">
        <f>計算過程!E240</f>
        <v>51.0661243887822</v>
      </c>
      <c r="J242" s="125">
        <f>計算過程!F240</f>
        <v>0</v>
      </c>
      <c r="K242" s="125">
        <f>計算過程!G240</f>
        <v>0</v>
      </c>
    </row>
    <row r="243" spans="7:11" x14ac:dyDescent="0.15">
      <c r="G243" s="67">
        <v>41874</v>
      </c>
      <c r="H243" s="125">
        <f>計算過程!D241</f>
        <v>0.16559538310185187</v>
      </c>
      <c r="I243" s="125">
        <f>計算過程!E241</f>
        <v>78.048198143230465</v>
      </c>
      <c r="J243" s="125">
        <f>計算過程!F241</f>
        <v>0</v>
      </c>
      <c r="K243" s="125">
        <f>計算過程!G241</f>
        <v>0</v>
      </c>
    </row>
    <row r="244" spans="7:11" x14ac:dyDescent="0.15">
      <c r="G244" s="67">
        <v>41875</v>
      </c>
      <c r="H244" s="125">
        <f>計算過程!D242</f>
        <v>0.14244670254629629</v>
      </c>
      <c r="I244" s="125">
        <f>計算過程!E242</f>
        <v>52.07595227574032</v>
      </c>
      <c r="J244" s="125">
        <f>計算過程!F242</f>
        <v>0</v>
      </c>
      <c r="K244" s="125">
        <f>計算過程!G242</f>
        <v>0</v>
      </c>
    </row>
    <row r="245" spans="7:11" x14ac:dyDescent="0.15">
      <c r="G245" s="67">
        <v>41876</v>
      </c>
      <c r="H245" s="125">
        <f>計算過程!D243</f>
        <v>0.15142871267361113</v>
      </c>
      <c r="I245" s="125">
        <f>計算過程!E243</f>
        <v>65.757517828006797</v>
      </c>
      <c r="J245" s="125">
        <f>計算過程!F243</f>
        <v>0</v>
      </c>
      <c r="K245" s="125">
        <f>計算過程!G243</f>
        <v>0</v>
      </c>
    </row>
    <row r="246" spans="7:11" x14ac:dyDescent="0.15">
      <c r="G246" s="67">
        <v>41877</v>
      </c>
      <c r="H246" s="125">
        <f>計算過程!D244</f>
        <v>0.15970462152777781</v>
      </c>
      <c r="I246" s="125">
        <f>計算過程!E244</f>
        <v>78.658595230111302</v>
      </c>
      <c r="J246" s="125">
        <f>計算過程!F244</f>
        <v>0</v>
      </c>
      <c r="K246" s="125">
        <f>計算過程!G244</f>
        <v>0</v>
      </c>
    </row>
    <row r="247" spans="7:11" x14ac:dyDescent="0.15">
      <c r="G247" s="67">
        <v>41878</v>
      </c>
      <c r="H247" s="125">
        <f>計算過程!D245</f>
        <v>0.17057146759259259</v>
      </c>
      <c r="I247" s="125">
        <f>計算過程!E245</f>
        <v>91.396346562642961</v>
      </c>
      <c r="J247" s="125">
        <f>計算過程!F245</f>
        <v>0</v>
      </c>
      <c r="K247" s="125">
        <f>計算過程!G245</f>
        <v>0</v>
      </c>
    </row>
    <row r="248" spans="7:11" x14ac:dyDescent="0.15">
      <c r="G248" s="67">
        <v>41879</v>
      </c>
      <c r="H248" s="125">
        <f>計算過程!D246</f>
        <v>0.14796591493055555</v>
      </c>
      <c r="I248" s="125">
        <f>計算過程!E246</f>
        <v>64.325749447103192</v>
      </c>
      <c r="J248" s="125">
        <f>計算過程!F246</f>
        <v>0</v>
      </c>
      <c r="K248" s="125">
        <f>計算過程!G246</f>
        <v>0</v>
      </c>
    </row>
    <row r="249" spans="7:11" x14ac:dyDescent="0.15">
      <c r="G249" s="67">
        <v>41880</v>
      </c>
      <c r="H249" s="125">
        <f>計算過程!D247</f>
        <v>0.13762218518518521</v>
      </c>
      <c r="I249" s="125">
        <f>計算過程!E247</f>
        <v>50.9443977861064</v>
      </c>
      <c r="J249" s="125">
        <f>計算過程!F247</f>
        <v>0</v>
      </c>
      <c r="K249" s="125">
        <f>計算過程!G247</f>
        <v>0</v>
      </c>
    </row>
    <row r="250" spans="7:11" x14ac:dyDescent="0.15">
      <c r="G250" s="67">
        <v>41881</v>
      </c>
      <c r="H250" s="125">
        <f>計算過程!D248</f>
        <v>0.14901214756944445</v>
      </c>
      <c r="I250" s="125">
        <f>計算過程!E248</f>
        <v>64.148910280129201</v>
      </c>
      <c r="J250" s="125">
        <f>計算過程!F248</f>
        <v>0</v>
      </c>
      <c r="K250" s="125">
        <f>計算過程!G248</f>
        <v>0</v>
      </c>
    </row>
    <row r="251" spans="7:11" x14ac:dyDescent="0.15">
      <c r="G251" s="67">
        <v>41882</v>
      </c>
      <c r="H251" s="125">
        <f>計算過程!D249</f>
        <v>0.15044768287037036</v>
      </c>
      <c r="I251" s="125">
        <f>計算過程!E249</f>
        <v>64.345020376725316</v>
      </c>
      <c r="J251" s="125">
        <f>計算過程!F249</f>
        <v>0</v>
      </c>
      <c r="K251" s="125">
        <f>計算過程!G249</f>
        <v>0</v>
      </c>
    </row>
    <row r="252" spans="7:11" x14ac:dyDescent="0.15">
      <c r="G252" s="67">
        <v>41883</v>
      </c>
      <c r="H252" s="125">
        <f>計算過程!D250</f>
        <v>0.15048056655092595</v>
      </c>
      <c r="I252" s="125">
        <f>計算過程!E250</f>
        <v>64.098396621545334</v>
      </c>
      <c r="J252" s="125">
        <f>計算過程!F250</f>
        <v>0</v>
      </c>
      <c r="K252" s="125">
        <f>計算過程!G250</f>
        <v>0</v>
      </c>
    </row>
    <row r="253" spans="7:11" x14ac:dyDescent="0.15">
      <c r="G253" s="67">
        <v>41884</v>
      </c>
      <c r="H253" s="125">
        <f>計算過程!D251</f>
        <v>0.16266873553240743</v>
      </c>
      <c r="I253" s="125">
        <f>計算過程!E251</f>
        <v>76.790281756646536</v>
      </c>
      <c r="J253" s="125">
        <f>計算過程!F251</f>
        <v>0</v>
      </c>
      <c r="K253" s="125">
        <f>計算過程!G251</f>
        <v>0</v>
      </c>
    </row>
    <row r="254" spans="7:11" x14ac:dyDescent="0.15">
      <c r="G254" s="67">
        <v>41885</v>
      </c>
      <c r="H254" s="125">
        <f>計算過程!D252</f>
        <v>9.4474675925925927E-2</v>
      </c>
      <c r="I254" s="125">
        <f>計算過程!E252</f>
        <v>32.190350849814614</v>
      </c>
      <c r="J254" s="125">
        <f>計算過程!F252</f>
        <v>0</v>
      </c>
      <c r="K254" s="125">
        <f>計算過程!G252</f>
        <v>0</v>
      </c>
    </row>
    <row r="255" spans="7:11" x14ac:dyDescent="0.15">
      <c r="G255" s="67">
        <v>41886</v>
      </c>
      <c r="H255" s="125">
        <f>計算過程!D253</f>
        <v>0.1517465882523148</v>
      </c>
      <c r="I255" s="125">
        <f>計算過程!E253</f>
        <v>63.118092182127079</v>
      </c>
      <c r="J255" s="125">
        <f>計算過程!F253</f>
        <v>0</v>
      </c>
      <c r="K255" s="125">
        <f>計算過程!G253</f>
        <v>0</v>
      </c>
    </row>
    <row r="256" spans="7:11" x14ac:dyDescent="0.15">
      <c r="G256" s="67">
        <v>41887</v>
      </c>
      <c r="H256" s="125">
        <f>計算過程!D254</f>
        <v>0.13899939670138889</v>
      </c>
      <c r="I256" s="125">
        <f>計算過程!E254</f>
        <v>49.802078871341742</v>
      </c>
      <c r="J256" s="125">
        <f>計算過程!F254</f>
        <v>0</v>
      </c>
      <c r="K256" s="125">
        <f>計算過程!G254</f>
        <v>0</v>
      </c>
    </row>
    <row r="257" spans="7:11" x14ac:dyDescent="0.15">
      <c r="G257" s="67">
        <v>41888</v>
      </c>
      <c r="H257" s="125">
        <f>計算過程!D255</f>
        <v>0.15951032118055558</v>
      </c>
      <c r="I257" s="125">
        <f>計算過程!E255</f>
        <v>75.415806880579993</v>
      </c>
      <c r="J257" s="125">
        <f>計算過程!F255</f>
        <v>0</v>
      </c>
      <c r="K257" s="125">
        <f>計算過程!G255</f>
        <v>0</v>
      </c>
    </row>
    <row r="258" spans="7:11" x14ac:dyDescent="0.15">
      <c r="G258" s="67">
        <v>41889</v>
      </c>
      <c r="H258" s="125">
        <f>計算過程!D256</f>
        <v>0.1415424013310185</v>
      </c>
      <c r="I258" s="125">
        <f>計算過程!E256</f>
        <v>50.540536845383706</v>
      </c>
      <c r="J258" s="125">
        <f>計算過程!F256</f>
        <v>0</v>
      </c>
      <c r="K258" s="125">
        <f>計算過程!G256</f>
        <v>0</v>
      </c>
    </row>
    <row r="259" spans="7:11" x14ac:dyDescent="0.15">
      <c r="G259" s="67">
        <v>41890</v>
      </c>
      <c r="H259" s="125">
        <f>計算過程!D257</f>
        <v>0.15418546122685187</v>
      </c>
      <c r="I259" s="125">
        <f>計算過程!E257</f>
        <v>64.619823720016541</v>
      </c>
      <c r="J259" s="125">
        <f>計算過程!F257</f>
        <v>0</v>
      </c>
      <c r="K259" s="125">
        <f>計算過程!G257</f>
        <v>0</v>
      </c>
    </row>
    <row r="260" spans="7:11" x14ac:dyDescent="0.15">
      <c r="G260" s="67">
        <v>41891</v>
      </c>
      <c r="H260" s="125">
        <f>計算過程!D258</f>
        <v>0.16472396556712962</v>
      </c>
      <c r="I260" s="125">
        <f>計算過程!E258</f>
        <v>78.515575824012728</v>
      </c>
      <c r="J260" s="125">
        <f>計算過程!F258</f>
        <v>0</v>
      </c>
      <c r="K260" s="125">
        <f>計算過程!G258</f>
        <v>0</v>
      </c>
    </row>
    <row r="261" spans="7:11" x14ac:dyDescent="0.15">
      <c r="G261" s="67">
        <v>41892</v>
      </c>
      <c r="H261" s="125">
        <f>計算過程!D259</f>
        <v>0.17610648437500001</v>
      </c>
      <c r="I261" s="125">
        <f>計算過程!E259</f>
        <v>92.71842320048448</v>
      </c>
      <c r="J261" s="125">
        <f>計算過程!F259</f>
        <v>0</v>
      </c>
      <c r="K261" s="125">
        <f>計算過程!G259</f>
        <v>0</v>
      </c>
    </row>
    <row r="262" spans="7:11" x14ac:dyDescent="0.15">
      <c r="G262" s="67">
        <v>41893</v>
      </c>
      <c r="H262" s="125">
        <f>計算過程!D260</f>
        <v>0.15752315480324075</v>
      </c>
      <c r="I262" s="125">
        <f>計算過程!E260</f>
        <v>67.415254463035481</v>
      </c>
      <c r="J262" s="125">
        <f>計算過程!F260</f>
        <v>0</v>
      </c>
      <c r="K262" s="125">
        <f>計算過程!G260</f>
        <v>0</v>
      </c>
    </row>
    <row r="263" spans="7:11" x14ac:dyDescent="0.15">
      <c r="G263" s="67">
        <v>41894</v>
      </c>
      <c r="H263" s="125">
        <f>計算過程!D261</f>
        <v>0.14534594704861112</v>
      </c>
      <c r="I263" s="125">
        <f>計算過程!E261</f>
        <v>54.153020954111824</v>
      </c>
      <c r="J263" s="125">
        <f>計算過程!F261</f>
        <v>0</v>
      </c>
      <c r="K263" s="125">
        <f>計算過程!G261</f>
        <v>0</v>
      </c>
    </row>
    <row r="264" spans="7:11" x14ac:dyDescent="0.15">
      <c r="G264" s="67">
        <v>41895</v>
      </c>
      <c r="H264" s="125">
        <f>計算過程!D262</f>
        <v>0.15779718547453703</v>
      </c>
      <c r="I264" s="125">
        <f>計算過程!E262</f>
        <v>68.950091060581087</v>
      </c>
      <c r="J264" s="125">
        <f>計算過程!F262</f>
        <v>0</v>
      </c>
      <c r="K264" s="125">
        <f>計算過程!G262</f>
        <v>0</v>
      </c>
    </row>
    <row r="265" spans="7:11" x14ac:dyDescent="0.15">
      <c r="G265" s="67">
        <v>41896</v>
      </c>
      <c r="H265" s="125">
        <f>計算過程!D263</f>
        <v>0.15814246412037036</v>
      </c>
      <c r="I265" s="125">
        <f>計算過程!E263</f>
        <v>69.956195699410969</v>
      </c>
      <c r="J265" s="125">
        <f>計算過程!F263</f>
        <v>0</v>
      </c>
      <c r="K265" s="125">
        <f>計算過程!G263</f>
        <v>0</v>
      </c>
    </row>
    <row r="266" spans="7:11" x14ac:dyDescent="0.15">
      <c r="G266" s="67">
        <v>41897</v>
      </c>
      <c r="H266" s="125">
        <f>計算過程!D264</f>
        <v>9.6584861111111114E-2</v>
      </c>
      <c r="I266" s="125">
        <f>計算過程!E264</f>
        <v>35.5452646410141</v>
      </c>
      <c r="J266" s="125">
        <f>計算過程!F264</f>
        <v>0</v>
      </c>
      <c r="K266" s="125">
        <f>計算過程!G264</f>
        <v>0</v>
      </c>
    </row>
    <row r="267" spans="7:11" x14ac:dyDescent="0.15">
      <c r="G267" s="67">
        <v>41898</v>
      </c>
      <c r="H267" s="125">
        <f>計算過程!D265</f>
        <v>0.16834665104166668</v>
      </c>
      <c r="I267" s="125">
        <f>計算過程!E265</f>
        <v>85.782423356937016</v>
      </c>
      <c r="J267" s="125">
        <f>計算過程!F265</f>
        <v>0</v>
      </c>
      <c r="K267" s="125">
        <f>計算過程!G265</f>
        <v>0</v>
      </c>
    </row>
    <row r="268" spans="7:11" x14ac:dyDescent="0.15">
      <c r="G268" s="67">
        <v>41899</v>
      </c>
      <c r="H268" s="125">
        <f>計算過程!D266</f>
        <v>9.8163518518518525E-2</v>
      </c>
      <c r="I268" s="125">
        <f>計算過程!E266</f>
        <v>36.822461868508881</v>
      </c>
      <c r="J268" s="125">
        <f>計算過程!F266</f>
        <v>0</v>
      </c>
      <c r="K268" s="125">
        <f>計算過程!G266</f>
        <v>0</v>
      </c>
    </row>
    <row r="269" spans="7:11" x14ac:dyDescent="0.15">
      <c r="G269" s="67">
        <v>41900</v>
      </c>
      <c r="H269" s="125">
        <f>計算過程!D267</f>
        <v>0.16046420833333333</v>
      </c>
      <c r="I269" s="125">
        <f>計算過程!E267</f>
        <v>74.423900014521564</v>
      </c>
      <c r="J269" s="125">
        <f>計算過程!F267</f>
        <v>0</v>
      </c>
      <c r="K269" s="125">
        <f>計算過程!G267</f>
        <v>0</v>
      </c>
    </row>
    <row r="270" spans="7:11" x14ac:dyDescent="0.15">
      <c r="G270" s="67">
        <v>41901</v>
      </c>
      <c r="H270" s="125">
        <f>計算過程!D268</f>
        <v>0.14862335387731479</v>
      </c>
      <c r="I270" s="125">
        <f>計算過程!E268</f>
        <v>59.72485794697851</v>
      </c>
      <c r="J270" s="125">
        <f>計算過程!F268</f>
        <v>0</v>
      </c>
      <c r="K270" s="125">
        <f>計算過程!G268</f>
        <v>0</v>
      </c>
    </row>
    <row r="271" spans="7:11" x14ac:dyDescent="0.15">
      <c r="G271" s="67">
        <v>41902</v>
      </c>
      <c r="H271" s="125">
        <f>計算過程!D269</f>
        <v>0.17094994241898148</v>
      </c>
      <c r="I271" s="125">
        <f>計算過程!E269</f>
        <v>91.09185899001524</v>
      </c>
      <c r="J271" s="125">
        <f>計算過程!F269</f>
        <v>0</v>
      </c>
      <c r="K271" s="125">
        <f>計算過程!G269</f>
        <v>0</v>
      </c>
    </row>
    <row r="272" spans="7:11" x14ac:dyDescent="0.15">
      <c r="G272" s="67">
        <v>41903</v>
      </c>
      <c r="H272" s="125">
        <f>計算過程!D270</f>
        <v>0.14962078038194446</v>
      </c>
      <c r="I272" s="125">
        <f>計算過程!E270</f>
        <v>61.092922419040399</v>
      </c>
      <c r="J272" s="125">
        <f>計算過程!F270</f>
        <v>0</v>
      </c>
      <c r="K272" s="125">
        <f>計算過程!G270</f>
        <v>0</v>
      </c>
    </row>
    <row r="273" spans="7:11" x14ac:dyDescent="0.15">
      <c r="G273" s="67">
        <v>41904</v>
      </c>
      <c r="H273" s="125">
        <f>計算過程!D271</f>
        <v>0.15770949565972225</v>
      </c>
      <c r="I273" s="125">
        <f>計算過程!E271</f>
        <v>76.381178191541679</v>
      </c>
      <c r="J273" s="125">
        <f>計算過程!F271</f>
        <v>0</v>
      </c>
      <c r="K273" s="125">
        <f>計算過程!G271</f>
        <v>0</v>
      </c>
    </row>
    <row r="274" spans="7:11" x14ac:dyDescent="0.15">
      <c r="G274" s="67">
        <v>41905</v>
      </c>
      <c r="H274" s="125">
        <f>計算過程!D272</f>
        <v>0.1693276808449074</v>
      </c>
      <c r="I274" s="125">
        <f>計算過程!E272</f>
        <v>92.23281010618031</v>
      </c>
      <c r="J274" s="125">
        <f>計算過程!F272</f>
        <v>0</v>
      </c>
      <c r="K274" s="125">
        <f>計算過程!G272</f>
        <v>0</v>
      </c>
    </row>
    <row r="275" spans="7:11" x14ac:dyDescent="0.15">
      <c r="G275" s="67">
        <v>41906</v>
      </c>
      <c r="H275" s="125">
        <f>計算過程!D273</f>
        <v>0.18060058738425924</v>
      </c>
      <c r="I275" s="125">
        <f>計算過程!E273</f>
        <v>107.79151083475071</v>
      </c>
      <c r="J275" s="125">
        <f>計算過程!F273</f>
        <v>0</v>
      </c>
      <c r="K275" s="125">
        <f>計算過程!G273</f>
        <v>0</v>
      </c>
    </row>
    <row r="276" spans="7:11" x14ac:dyDescent="0.15">
      <c r="G276" s="67">
        <v>41907</v>
      </c>
      <c r="H276" s="125">
        <f>計算過程!D274</f>
        <v>0.15858639380787037</v>
      </c>
      <c r="I276" s="125">
        <f>計算過程!E274</f>
        <v>76.945707704539728</v>
      </c>
      <c r="J276" s="125">
        <f>計算過程!F274</f>
        <v>0</v>
      </c>
      <c r="K276" s="125">
        <f>計算過程!G274</f>
        <v>0</v>
      </c>
    </row>
    <row r="277" spans="7:11" x14ac:dyDescent="0.15">
      <c r="G277" s="67">
        <v>41908</v>
      </c>
      <c r="H277" s="125">
        <f>計算過程!D275</f>
        <v>0.14943768359375001</v>
      </c>
      <c r="I277" s="125">
        <f>計算過程!E275</f>
        <v>61.842089784075725</v>
      </c>
      <c r="J277" s="125">
        <f>計算過程!F275</f>
        <v>0</v>
      </c>
      <c r="K277" s="125">
        <f>計算過程!G275</f>
        <v>0</v>
      </c>
    </row>
    <row r="278" spans="7:11" x14ac:dyDescent="0.15">
      <c r="G278" s="67">
        <v>41909</v>
      </c>
      <c r="H278" s="125">
        <f>計算過程!D276</f>
        <v>0.15902484288194443</v>
      </c>
      <c r="I278" s="125">
        <f>計算過程!E276</f>
        <v>77.719224682760014</v>
      </c>
      <c r="J278" s="125">
        <f>計算過程!F276</f>
        <v>0</v>
      </c>
      <c r="K278" s="125">
        <f>計算過程!G276</f>
        <v>0</v>
      </c>
    </row>
    <row r="279" spans="7:11" x14ac:dyDescent="0.15">
      <c r="G279" s="67">
        <v>41910</v>
      </c>
      <c r="H279" s="125">
        <f>計算過程!D277</f>
        <v>0.15419094184027776</v>
      </c>
      <c r="I279" s="125">
        <f>計算過程!E277</f>
        <v>76.270197474506574</v>
      </c>
      <c r="J279" s="125">
        <f>計算過程!F277</f>
        <v>0</v>
      </c>
      <c r="K279" s="125">
        <f>計算過程!G277</f>
        <v>0</v>
      </c>
    </row>
    <row r="280" spans="7:11" x14ac:dyDescent="0.15">
      <c r="G280" s="67">
        <v>41911</v>
      </c>
      <c r="H280" s="125">
        <f>計算過程!D278</f>
        <v>0.16100303602430555</v>
      </c>
      <c r="I280" s="125">
        <f>計算過程!E278</f>
        <v>77.20457433279816</v>
      </c>
      <c r="J280" s="125">
        <f>計算過程!F278</f>
        <v>0</v>
      </c>
      <c r="K280" s="125">
        <f>計算過程!G278</f>
        <v>0</v>
      </c>
    </row>
    <row r="281" spans="7:11" x14ac:dyDescent="0.15">
      <c r="G281" s="67">
        <v>41912</v>
      </c>
      <c r="H281" s="125">
        <f>計算過程!D279</f>
        <v>0.17492249001736113</v>
      </c>
      <c r="I281" s="125">
        <f>計算過程!E279</f>
        <v>93.777444568164725</v>
      </c>
      <c r="J281" s="125">
        <f>計算過程!F279</f>
        <v>0</v>
      </c>
      <c r="K281" s="125">
        <f>計算過程!G279</f>
        <v>0</v>
      </c>
    </row>
    <row r="282" spans="7:11" x14ac:dyDescent="0.15">
      <c r="G282" s="67">
        <v>41913</v>
      </c>
      <c r="H282" s="125">
        <f>計算過程!D280</f>
        <v>9.8577592592592592E-2</v>
      </c>
      <c r="I282" s="125">
        <f>計算過程!E280</f>
        <v>39.322630561649397</v>
      </c>
      <c r="J282" s="125">
        <f>計算過程!F280</f>
        <v>0</v>
      </c>
      <c r="K282" s="125">
        <f>計算過程!G280</f>
        <v>0</v>
      </c>
    </row>
    <row r="283" spans="7:11" x14ac:dyDescent="0.15">
      <c r="G283" s="67">
        <v>41914</v>
      </c>
      <c r="H283" s="125">
        <f>計算過程!D281</f>
        <v>0.1614581623263889</v>
      </c>
      <c r="I283" s="125">
        <f>計算過程!E281</f>
        <v>78.211249566163588</v>
      </c>
      <c r="J283" s="125">
        <f>計算過程!F281</f>
        <v>0</v>
      </c>
      <c r="K283" s="125">
        <f>計算過程!G281</f>
        <v>0</v>
      </c>
    </row>
    <row r="284" spans="7:11" x14ac:dyDescent="0.15">
      <c r="G284" s="67">
        <v>41915</v>
      </c>
      <c r="H284" s="125">
        <f>計算過程!D282</f>
        <v>0.14941256221064816</v>
      </c>
      <c r="I284" s="125">
        <f>計算過程!E282</f>
        <v>62.416065663531505</v>
      </c>
      <c r="J284" s="125">
        <f>計算過程!F282</f>
        <v>0</v>
      </c>
      <c r="K284" s="125">
        <f>計算過程!G282</f>
        <v>0</v>
      </c>
    </row>
    <row r="285" spans="7:11" x14ac:dyDescent="0.15">
      <c r="G285" s="67">
        <v>41916</v>
      </c>
      <c r="H285" s="125">
        <f>計算過程!D283</f>
        <v>0.17406455078125002</v>
      </c>
      <c r="I285" s="125">
        <f>計算過程!E283</f>
        <v>95.276642614814818</v>
      </c>
      <c r="J285" s="125">
        <f>計算過程!F283</f>
        <v>0</v>
      </c>
      <c r="K285" s="125">
        <f>計算過程!G283</f>
        <v>0</v>
      </c>
    </row>
    <row r="286" spans="7:11" x14ac:dyDescent="0.15">
      <c r="G286" s="67">
        <v>41917</v>
      </c>
      <c r="H286" s="125">
        <f>計算過程!D284</f>
        <v>0.15643721223958335</v>
      </c>
      <c r="I286" s="125">
        <f>計算過程!E284</f>
        <v>64.703129301045948</v>
      </c>
      <c r="J286" s="125">
        <f>計算過程!F284</f>
        <v>0</v>
      </c>
      <c r="K286" s="125">
        <f>計算過程!G284</f>
        <v>0</v>
      </c>
    </row>
    <row r="287" spans="7:11" x14ac:dyDescent="0.15">
      <c r="G287" s="67">
        <v>41918</v>
      </c>
      <c r="H287" s="125">
        <f>計算過程!D285</f>
        <v>0.16758928906250001</v>
      </c>
      <c r="I287" s="125">
        <f>計算過程!E285</f>
        <v>82.278057751158528</v>
      </c>
      <c r="J287" s="125">
        <f>計算過程!F285</f>
        <v>0</v>
      </c>
      <c r="K287" s="125">
        <f>計算過程!G285</f>
        <v>0</v>
      </c>
    </row>
    <row r="288" spans="7:11" x14ac:dyDescent="0.15">
      <c r="G288" s="67">
        <v>41919</v>
      </c>
      <c r="H288" s="125">
        <f>計算過程!D286</f>
        <v>0.17891400000000002</v>
      </c>
      <c r="I288" s="125">
        <f>計算過程!E286</f>
        <v>99.942506893465847</v>
      </c>
      <c r="J288" s="125">
        <f>計算過程!F286</f>
        <v>0</v>
      </c>
      <c r="K288" s="125">
        <f>計算過程!G286</f>
        <v>0</v>
      </c>
    </row>
    <row r="289" spans="7:11" x14ac:dyDescent="0.15">
      <c r="G289" s="67">
        <v>41920</v>
      </c>
      <c r="H289" s="125">
        <f>計算過程!D287</f>
        <v>0.18670755859374999</v>
      </c>
      <c r="I289" s="125">
        <f>計算過程!E287</f>
        <v>117.11760985538773</v>
      </c>
      <c r="J289" s="125">
        <f>計算過程!F287</f>
        <v>0</v>
      </c>
      <c r="K289" s="125">
        <f>計算過程!G287</f>
        <v>0</v>
      </c>
    </row>
    <row r="290" spans="7:11" x14ac:dyDescent="0.15">
      <c r="G290" s="67">
        <v>41921</v>
      </c>
      <c r="H290" s="125">
        <f>計算過程!D288</f>
        <v>0.16433539756944446</v>
      </c>
      <c r="I290" s="125">
        <f>計算過程!E288</f>
        <v>84.994057496344425</v>
      </c>
      <c r="J290" s="125">
        <f>計算過程!F288</f>
        <v>0</v>
      </c>
      <c r="K290" s="125">
        <f>計算過程!G288</f>
        <v>0</v>
      </c>
    </row>
    <row r="291" spans="7:11" x14ac:dyDescent="0.15">
      <c r="G291" s="67">
        <v>41922</v>
      </c>
      <c r="H291" s="125">
        <f>計算過程!D289</f>
        <v>0.17431042361111113</v>
      </c>
      <c r="I291" s="125">
        <f>計算過程!E289</f>
        <v>102.32596327299323</v>
      </c>
      <c r="J291" s="125">
        <f>計算過程!F289</f>
        <v>0</v>
      </c>
      <c r="K291" s="125">
        <f>計算過程!G289</f>
        <v>0</v>
      </c>
    </row>
    <row r="292" spans="7:11" x14ac:dyDescent="0.15">
      <c r="G292" s="67">
        <v>41923</v>
      </c>
      <c r="H292" s="125">
        <f>計算過程!D290</f>
        <v>0.16541828428819444</v>
      </c>
      <c r="I292" s="125">
        <f>計算過程!E290</f>
        <v>85.640372557948069</v>
      </c>
      <c r="J292" s="125">
        <f>計算過程!F290</f>
        <v>0</v>
      </c>
      <c r="K292" s="125">
        <f>計算過程!G290</f>
        <v>0</v>
      </c>
    </row>
    <row r="293" spans="7:11" x14ac:dyDescent="0.15">
      <c r="G293" s="67">
        <v>41924</v>
      </c>
      <c r="H293" s="125">
        <f>計算過程!D291</f>
        <v>0.1634617643229167</v>
      </c>
      <c r="I293" s="125">
        <f>計算過程!E291</f>
        <v>85.621479838869107</v>
      </c>
      <c r="J293" s="125">
        <f>計算過程!F291</f>
        <v>0</v>
      </c>
      <c r="K293" s="125">
        <f>計算過程!G291</f>
        <v>0</v>
      </c>
    </row>
    <row r="294" spans="7:11" x14ac:dyDescent="0.15">
      <c r="G294" s="67">
        <v>41925</v>
      </c>
      <c r="H294" s="125">
        <f>計算過程!D292</f>
        <v>0.16043805164930555</v>
      </c>
      <c r="I294" s="125">
        <f>計算過程!E292</f>
        <v>85.097819180400151</v>
      </c>
      <c r="J294" s="125">
        <f>計算過程!F292</f>
        <v>0</v>
      </c>
      <c r="K294" s="125">
        <f>計算過程!G292</f>
        <v>0</v>
      </c>
    </row>
    <row r="295" spans="7:11" x14ac:dyDescent="0.15">
      <c r="G295" s="67">
        <v>41926</v>
      </c>
      <c r="H295" s="125">
        <f>計算過程!D293</f>
        <v>0.17225973958333335</v>
      </c>
      <c r="I295" s="125">
        <f>計算過程!E293</f>
        <v>102.59108583262358</v>
      </c>
      <c r="J295" s="125">
        <f>計算過程!F293</f>
        <v>0</v>
      </c>
      <c r="K295" s="125">
        <f>計算過程!G293</f>
        <v>0</v>
      </c>
    </row>
    <row r="296" spans="7:11" x14ac:dyDescent="0.15">
      <c r="G296" s="67">
        <v>41927</v>
      </c>
      <c r="H296" s="125">
        <f>計算過程!D294</f>
        <v>9.907925925925927E-2</v>
      </c>
      <c r="I296" s="125">
        <f>計算過程!E294</f>
        <v>43.314898219980037</v>
      </c>
      <c r="J296" s="125">
        <f>計算過程!F294</f>
        <v>0</v>
      </c>
      <c r="K296" s="125">
        <f>計算過程!G294</f>
        <v>0</v>
      </c>
    </row>
    <row r="297" spans="7:11" x14ac:dyDescent="0.15">
      <c r="G297" s="67">
        <v>41928</v>
      </c>
      <c r="H297" s="125">
        <f>計算過程!D295</f>
        <v>0.16418892013888889</v>
      </c>
      <c r="I297" s="125">
        <f>計算過程!E295</f>
        <v>85.285117814125172</v>
      </c>
      <c r="J297" s="125">
        <f>計算過程!F295</f>
        <v>0</v>
      </c>
      <c r="K297" s="125">
        <f>計算過程!G295</f>
        <v>0</v>
      </c>
    </row>
    <row r="298" spans="7:11" x14ac:dyDescent="0.15">
      <c r="G298" s="67">
        <v>41929</v>
      </c>
      <c r="H298" s="125">
        <f>計算過程!D296</f>
        <v>0.15594546657986111</v>
      </c>
      <c r="I298" s="125">
        <f>計算過程!E296</f>
        <v>68.180228474556699</v>
      </c>
      <c r="J298" s="125">
        <f>計算過程!F296</f>
        <v>0</v>
      </c>
      <c r="K298" s="125">
        <f>計算過程!G296</f>
        <v>0</v>
      </c>
    </row>
    <row r="299" spans="7:11" x14ac:dyDescent="0.15">
      <c r="G299" s="67">
        <v>41930</v>
      </c>
      <c r="H299" s="125">
        <f>計算過程!D297</f>
        <v>0.17790958333333334</v>
      </c>
      <c r="I299" s="125">
        <f>計算過程!E297</f>
        <v>102.47801487731321</v>
      </c>
      <c r="J299" s="125">
        <f>計算過程!F297</f>
        <v>0</v>
      </c>
      <c r="K299" s="125">
        <f>計算過程!G297</f>
        <v>0</v>
      </c>
    </row>
    <row r="300" spans="7:11" x14ac:dyDescent="0.15">
      <c r="G300" s="67">
        <v>41931</v>
      </c>
      <c r="H300" s="125">
        <f>計算過程!D298</f>
        <v>0.15586699652777777</v>
      </c>
      <c r="I300" s="125">
        <f>計算過程!E298</f>
        <v>68.264073067443775</v>
      </c>
      <c r="J300" s="125">
        <f>計算過程!F298</f>
        <v>0</v>
      </c>
      <c r="K300" s="125">
        <f>計算過程!G298</f>
        <v>0</v>
      </c>
    </row>
    <row r="301" spans="7:11" x14ac:dyDescent="0.15">
      <c r="G301" s="67">
        <v>41932</v>
      </c>
      <c r="H301" s="125">
        <f>計算過程!D299</f>
        <v>0.16676273784722223</v>
      </c>
      <c r="I301" s="125">
        <f>計算過程!E299</f>
        <v>85.963403774138968</v>
      </c>
      <c r="J301" s="125">
        <f>計算過程!F299</f>
        <v>0</v>
      </c>
      <c r="K301" s="125">
        <f>計算過程!G299</f>
        <v>0</v>
      </c>
    </row>
    <row r="302" spans="7:11" x14ac:dyDescent="0.15">
      <c r="G302" s="67">
        <v>41933</v>
      </c>
      <c r="H302" s="125">
        <f>計算過程!D300</f>
        <v>0.17890876866319447</v>
      </c>
      <c r="I302" s="125">
        <f>計算過程!E300</f>
        <v>104.05250953359737</v>
      </c>
      <c r="J302" s="125">
        <f>計算過程!F300</f>
        <v>0</v>
      </c>
      <c r="K302" s="125">
        <f>計算過程!G300</f>
        <v>0</v>
      </c>
    </row>
    <row r="303" spans="7:11" x14ac:dyDescent="0.15">
      <c r="G303" s="67">
        <v>41934</v>
      </c>
      <c r="H303" s="125">
        <f>計算過程!D301</f>
        <v>0.1908612400173611</v>
      </c>
      <c r="I303" s="125">
        <f>計算過程!E301</f>
        <v>122.00222193173585</v>
      </c>
      <c r="J303" s="125">
        <f>計算過程!F301</f>
        <v>0</v>
      </c>
      <c r="K303" s="125">
        <f>計算過程!G301</f>
        <v>0</v>
      </c>
    </row>
    <row r="304" spans="7:11" x14ac:dyDescent="0.15">
      <c r="G304" s="67">
        <v>41935</v>
      </c>
      <c r="H304" s="125">
        <f>計算過程!D302</f>
        <v>0.16751605034722222</v>
      </c>
      <c r="I304" s="125">
        <f>計算過程!E302</f>
        <v>87.699967555281518</v>
      </c>
      <c r="J304" s="125">
        <f>計算過程!F302</f>
        <v>0</v>
      </c>
      <c r="K304" s="125">
        <f>計算過程!G302</f>
        <v>0</v>
      </c>
    </row>
    <row r="305" spans="7:11" x14ac:dyDescent="0.15">
      <c r="G305" s="67">
        <v>41936</v>
      </c>
      <c r="H305" s="125">
        <f>計算過程!D303</f>
        <v>0.15362275303819445</v>
      </c>
      <c r="I305" s="125">
        <f>計算過程!E303</f>
        <v>69.92042978181064</v>
      </c>
      <c r="J305" s="125">
        <f>計算過程!F303</f>
        <v>0</v>
      </c>
      <c r="K305" s="125">
        <f>計算過程!G303</f>
        <v>0</v>
      </c>
    </row>
    <row r="306" spans="7:11" x14ac:dyDescent="0.15">
      <c r="G306" s="67">
        <v>41937</v>
      </c>
      <c r="H306" s="125">
        <f>計算過程!D304</f>
        <v>0.16630238020833332</v>
      </c>
      <c r="I306" s="125">
        <f>計算過程!E304</f>
        <v>88.752270924819328</v>
      </c>
      <c r="J306" s="125">
        <f>計算過程!F304</f>
        <v>0</v>
      </c>
      <c r="K306" s="125">
        <f>計算過程!G304</f>
        <v>0</v>
      </c>
    </row>
    <row r="307" spans="7:11" x14ac:dyDescent="0.15">
      <c r="G307" s="67">
        <v>41938</v>
      </c>
      <c r="H307" s="125">
        <f>計算過程!D305</f>
        <v>0.16732249088541667</v>
      </c>
      <c r="I307" s="125">
        <f>計算過程!E305</f>
        <v>89.45848750176944</v>
      </c>
      <c r="J307" s="125">
        <f>計算過程!F305</f>
        <v>0</v>
      </c>
      <c r="K307" s="125">
        <f>計算過程!G305</f>
        <v>0</v>
      </c>
    </row>
    <row r="308" spans="7:11" x14ac:dyDescent="0.15">
      <c r="G308" s="67">
        <v>41939</v>
      </c>
      <c r="H308" s="125">
        <f>計算過程!D306</f>
        <v>0.16767299045138889</v>
      </c>
      <c r="I308" s="125">
        <f>計算過程!E306</f>
        <v>89.970312192857691</v>
      </c>
      <c r="J308" s="125">
        <f>計算過程!F306</f>
        <v>0</v>
      </c>
      <c r="K308" s="125">
        <f>計算過程!G306</f>
        <v>0</v>
      </c>
    </row>
    <row r="309" spans="7:11" x14ac:dyDescent="0.15">
      <c r="G309" s="67">
        <v>41940</v>
      </c>
      <c r="H309" s="125">
        <f>計算過程!D307</f>
        <v>0.17871520920138889</v>
      </c>
      <c r="I309" s="125">
        <f>計算過程!E307</f>
        <v>108.15482391836811</v>
      </c>
      <c r="J309" s="125">
        <f>計算過程!F307</f>
        <v>0</v>
      </c>
      <c r="K309" s="125">
        <f>計算過程!G307</f>
        <v>0</v>
      </c>
    </row>
    <row r="310" spans="7:11" x14ac:dyDescent="0.15">
      <c r="G310" s="67">
        <v>41941</v>
      </c>
      <c r="H310" s="125">
        <f>計算過程!D308</f>
        <v>0.10068578703703704</v>
      </c>
      <c r="I310" s="125">
        <f>計算過程!E308</f>
        <v>45.396033636198425</v>
      </c>
      <c r="J310" s="125">
        <f>計算過程!F308</f>
        <v>0</v>
      </c>
      <c r="K310" s="125">
        <f>計算過程!G308</f>
        <v>0</v>
      </c>
    </row>
    <row r="311" spans="7:11" x14ac:dyDescent="0.15">
      <c r="G311" s="67">
        <v>41942</v>
      </c>
      <c r="H311" s="125">
        <f>計算過程!D309</f>
        <v>0.16336236892361111</v>
      </c>
      <c r="I311" s="125">
        <f>計算過程!E309</f>
        <v>89.107092220968525</v>
      </c>
      <c r="J311" s="125">
        <f>計算過程!F309</f>
        <v>0</v>
      </c>
      <c r="K311" s="125">
        <f>計算過程!G309</f>
        <v>0</v>
      </c>
    </row>
    <row r="312" spans="7:11" x14ac:dyDescent="0.15">
      <c r="G312" s="67">
        <v>41943</v>
      </c>
      <c r="H312" s="125">
        <f>計算過程!D310</f>
        <v>0.15499859461805557</v>
      </c>
      <c r="I312" s="125">
        <f>計算過程!E310</f>
        <v>71.11139922011553</v>
      </c>
      <c r="J312" s="125">
        <f>計算過程!F310</f>
        <v>0</v>
      </c>
      <c r="K312" s="125">
        <f>計算過程!G310</f>
        <v>0</v>
      </c>
    </row>
    <row r="313" spans="7:11" x14ac:dyDescent="0.15">
      <c r="G313" s="67">
        <v>41944</v>
      </c>
      <c r="H313" s="125">
        <f>計算過程!D311</f>
        <v>0.18402284895833332</v>
      </c>
      <c r="I313" s="125">
        <f>計算過程!E311</f>
        <v>109.01632243771215</v>
      </c>
      <c r="J313" s="125">
        <f>計算過程!F311</f>
        <v>0</v>
      </c>
      <c r="K313" s="125">
        <f>計算過程!G311</f>
        <v>0</v>
      </c>
    </row>
    <row r="314" spans="7:11" x14ac:dyDescent="0.15">
      <c r="G314" s="67">
        <v>41945</v>
      </c>
      <c r="H314" s="125">
        <f>計算過程!D312</f>
        <v>0.16033455815972225</v>
      </c>
      <c r="I314" s="125">
        <f>計算過程!E312</f>
        <v>72.58771682463852</v>
      </c>
      <c r="J314" s="125">
        <f>計算過程!F312</f>
        <v>0</v>
      </c>
      <c r="K314" s="125">
        <f>計算過程!G312</f>
        <v>0</v>
      </c>
    </row>
    <row r="315" spans="7:11" x14ac:dyDescent="0.15">
      <c r="G315" s="67">
        <v>41946</v>
      </c>
      <c r="H315" s="125">
        <f>計算過程!D313</f>
        <v>0.17915987282986112</v>
      </c>
      <c r="I315" s="125">
        <f>計算過程!E313</f>
        <v>108.85275083481967</v>
      </c>
      <c r="J315" s="125">
        <f>計算過程!F313</f>
        <v>0</v>
      </c>
      <c r="K315" s="125">
        <f>計算過程!G313</f>
        <v>0</v>
      </c>
    </row>
    <row r="316" spans="7:11" x14ac:dyDescent="0.15">
      <c r="G316" s="67">
        <v>41947</v>
      </c>
      <c r="H316" s="125">
        <f>計算過程!D314</f>
        <v>0.18111639279513891</v>
      </c>
      <c r="I316" s="125">
        <f>計算過程!E314</f>
        <v>110.02546944136917</v>
      </c>
      <c r="J316" s="125">
        <f>計算過程!F314</f>
        <v>0</v>
      </c>
      <c r="K316" s="125">
        <f>計算過程!G314</f>
        <v>0</v>
      </c>
    </row>
    <row r="317" spans="7:11" x14ac:dyDescent="0.15">
      <c r="G317" s="67">
        <v>41948</v>
      </c>
      <c r="H317" s="125">
        <f>計算過程!D315</f>
        <v>0.1967280752314815</v>
      </c>
      <c r="I317" s="125">
        <f>計算過程!E315</f>
        <v>130.37752228903881</v>
      </c>
      <c r="J317" s="125">
        <f>計算過程!F315</f>
        <v>0</v>
      </c>
      <c r="K317" s="125">
        <f>計算過程!G315</f>
        <v>0</v>
      </c>
    </row>
    <row r="318" spans="7:11" x14ac:dyDescent="0.15">
      <c r="G318" s="67">
        <v>41949</v>
      </c>
      <c r="H318" s="125">
        <f>計算過程!D316</f>
        <v>0.17439653587962967</v>
      </c>
      <c r="I318" s="125">
        <f>計算過程!E316</f>
        <v>94.378121210719769</v>
      </c>
      <c r="J318" s="125">
        <f>計算過程!F316</f>
        <v>0</v>
      </c>
      <c r="K318" s="125">
        <f>計算過程!G316</f>
        <v>0</v>
      </c>
    </row>
    <row r="319" spans="7:11" x14ac:dyDescent="0.15">
      <c r="G319" s="67">
        <v>41950</v>
      </c>
      <c r="H319" s="125">
        <f>計算過程!D317</f>
        <v>0.16169629166666666</v>
      </c>
      <c r="I319" s="125">
        <f>計算過程!E317</f>
        <v>75.591534455488755</v>
      </c>
      <c r="J319" s="125">
        <f>計算過程!F317</f>
        <v>0</v>
      </c>
      <c r="K319" s="125">
        <f>計算過程!G317</f>
        <v>0</v>
      </c>
    </row>
    <row r="320" spans="7:11" x14ac:dyDescent="0.15">
      <c r="G320" s="67">
        <v>41951</v>
      </c>
      <c r="H320" s="125">
        <f>計算過程!D318</f>
        <v>0.16601465668402776</v>
      </c>
      <c r="I320" s="125">
        <f>計算過程!E318</f>
        <v>93.643010357633756</v>
      </c>
      <c r="J320" s="125">
        <f>計算過程!F318</f>
        <v>0</v>
      </c>
      <c r="K320" s="125">
        <f>計算過程!G318</f>
        <v>0</v>
      </c>
    </row>
    <row r="321" spans="7:11" x14ac:dyDescent="0.15">
      <c r="G321" s="67">
        <v>41952</v>
      </c>
      <c r="H321" s="125">
        <f>計算過程!D319</f>
        <v>0.16982306987847223</v>
      </c>
      <c r="I321" s="125">
        <f>計算過程!E319</f>
        <v>94.500656777412146</v>
      </c>
      <c r="J321" s="125">
        <f>計算過程!F319</f>
        <v>0</v>
      </c>
      <c r="K321" s="125">
        <f>計算過程!G319</f>
        <v>0</v>
      </c>
    </row>
    <row r="322" spans="7:11" x14ac:dyDescent="0.15">
      <c r="G322" s="67">
        <v>41953</v>
      </c>
      <c r="H322" s="125">
        <f>計算過程!D320</f>
        <v>0.17360937037037039</v>
      </c>
      <c r="I322" s="125">
        <f>計算過程!E320</f>
        <v>96.38933106004157</v>
      </c>
      <c r="J322" s="125">
        <f>計算過程!F320</f>
        <v>0</v>
      </c>
      <c r="K322" s="125">
        <f>計算過程!G320</f>
        <v>0</v>
      </c>
    </row>
    <row r="323" spans="7:11" x14ac:dyDescent="0.15">
      <c r="G323" s="67">
        <v>41954</v>
      </c>
      <c r="H323" s="125">
        <f>計算過程!D321</f>
        <v>0.18593596006944446</v>
      </c>
      <c r="I323" s="125">
        <f>計算過程!E321</f>
        <v>117.24794897977648</v>
      </c>
      <c r="J323" s="125">
        <f>計算過程!F321</f>
        <v>0</v>
      </c>
      <c r="K323" s="125">
        <f>計算過程!G321</f>
        <v>0</v>
      </c>
    </row>
    <row r="324" spans="7:11" x14ac:dyDescent="0.15">
      <c r="G324" s="67">
        <v>41955</v>
      </c>
      <c r="H324" s="125">
        <f>計算過程!D322</f>
        <v>0.10378736111111111</v>
      </c>
      <c r="I324" s="125">
        <f>計算過程!E322</f>
        <v>49.071700187265542</v>
      </c>
      <c r="J324" s="125">
        <f>計算過程!F322</f>
        <v>0</v>
      </c>
      <c r="K324" s="125">
        <f>計算過程!G322</f>
        <v>0</v>
      </c>
    </row>
    <row r="325" spans="7:11" x14ac:dyDescent="0.15">
      <c r="G325" s="67">
        <v>41956</v>
      </c>
      <c r="H325" s="125">
        <f>計算過程!D323</f>
        <v>0.1740428096064815</v>
      </c>
      <c r="I325" s="125">
        <f>計算過程!E323</f>
        <v>98.356098695898453</v>
      </c>
      <c r="J325" s="125">
        <f>計算過程!F323</f>
        <v>0</v>
      </c>
      <c r="K325" s="125">
        <f>計算過程!G323</f>
        <v>0</v>
      </c>
    </row>
    <row r="326" spans="7:11" x14ac:dyDescent="0.15">
      <c r="G326" s="67">
        <v>41957</v>
      </c>
      <c r="H326" s="125">
        <f>計算過程!D324</f>
        <v>0.16404782407407409</v>
      </c>
      <c r="I326" s="125">
        <f>計算過程!E324</f>
        <v>79.24019589967611</v>
      </c>
      <c r="J326" s="125">
        <f>計算過程!F324</f>
        <v>0</v>
      </c>
      <c r="K326" s="125">
        <f>計算過程!G324</f>
        <v>0</v>
      </c>
    </row>
    <row r="327" spans="7:11" x14ac:dyDescent="0.15">
      <c r="G327" s="67">
        <v>41958</v>
      </c>
      <c r="H327" s="125">
        <f>計算過程!D325</f>
        <v>0.18609538599537037</v>
      </c>
      <c r="I327" s="125">
        <f>計算過程!E325</f>
        <v>120.00726662178801</v>
      </c>
      <c r="J327" s="125">
        <f>計算過程!F325</f>
        <v>0</v>
      </c>
      <c r="K327" s="125">
        <f>計算過程!G325</f>
        <v>0</v>
      </c>
    </row>
    <row r="328" spans="7:11" x14ac:dyDescent="0.15">
      <c r="G328" s="67">
        <v>41959</v>
      </c>
      <c r="H328" s="125">
        <f>計算過程!D326</f>
        <v>0.16392327256944444</v>
      </c>
      <c r="I328" s="125">
        <f>計算過程!E326</f>
        <v>79.738139198935784</v>
      </c>
      <c r="J328" s="125">
        <f>計算過程!F326</f>
        <v>0</v>
      </c>
      <c r="K328" s="125">
        <f>計算過程!G326</f>
        <v>0</v>
      </c>
    </row>
    <row r="329" spans="7:11" x14ac:dyDescent="0.15">
      <c r="G329" s="67">
        <v>41960</v>
      </c>
      <c r="H329" s="125">
        <f>計算過程!D327</f>
        <v>0.17767971354166667</v>
      </c>
      <c r="I329" s="125">
        <f>計算過程!E327</f>
        <v>100.86745805150019</v>
      </c>
      <c r="J329" s="125">
        <f>計算過程!F327</f>
        <v>0</v>
      </c>
      <c r="K329" s="125">
        <f>計算過程!G327</f>
        <v>0</v>
      </c>
    </row>
    <row r="330" spans="7:11" x14ac:dyDescent="0.15">
      <c r="G330" s="67">
        <v>41961</v>
      </c>
      <c r="H330" s="125">
        <f>計算過程!D328</f>
        <v>0.18617509895833334</v>
      </c>
      <c r="I330" s="125">
        <f>計算過程!E328</f>
        <v>121.02202813022592</v>
      </c>
      <c r="J330" s="125">
        <f>計算過程!F328</f>
        <v>0</v>
      </c>
      <c r="K330" s="125">
        <f>計算過程!G328</f>
        <v>0</v>
      </c>
    </row>
    <row r="331" spans="7:11" x14ac:dyDescent="0.15">
      <c r="G331" s="67">
        <v>41962</v>
      </c>
      <c r="H331" s="125">
        <f>計算過程!D329</f>
        <v>0.19652381076388886</v>
      </c>
      <c r="I331" s="125">
        <f>計算過程!E329</f>
        <v>142.43724102213875</v>
      </c>
      <c r="J331" s="125">
        <f>計算過程!F329</f>
        <v>0</v>
      </c>
      <c r="K331" s="125">
        <f>計算過程!G329</f>
        <v>0</v>
      </c>
    </row>
    <row r="332" spans="7:11" x14ac:dyDescent="0.15">
      <c r="G332" s="67">
        <v>41963</v>
      </c>
      <c r="H332" s="125">
        <f>計算過程!D330</f>
        <v>0.17294177430555557</v>
      </c>
      <c r="I332" s="125">
        <f>計算過程!E330</f>
        <v>102.16167999354845</v>
      </c>
      <c r="J332" s="125">
        <f>計算過程!F330</f>
        <v>0</v>
      </c>
      <c r="K332" s="125">
        <f>計算過程!G330</f>
        <v>0</v>
      </c>
    </row>
    <row r="333" spans="7:11" x14ac:dyDescent="0.15">
      <c r="G333" s="67">
        <v>41964</v>
      </c>
      <c r="H333" s="125">
        <f>計算過程!D331</f>
        <v>0.16552749594907407</v>
      </c>
      <c r="I333" s="125">
        <f>計算過程!E331</f>
        <v>82.140351900920905</v>
      </c>
      <c r="J333" s="125">
        <f>計算過程!F331</f>
        <v>0</v>
      </c>
      <c r="K333" s="125">
        <f>計算過程!G331</f>
        <v>0</v>
      </c>
    </row>
    <row r="334" spans="7:11" x14ac:dyDescent="0.15">
      <c r="G334" s="67">
        <v>41965</v>
      </c>
      <c r="H334" s="125">
        <f>計算過程!D332</f>
        <v>0.17449617708333331</v>
      </c>
      <c r="I334" s="125">
        <f>計算過程!E332</f>
        <v>102.69873126975648</v>
      </c>
      <c r="J334" s="125">
        <f>計算過程!F332</f>
        <v>0</v>
      </c>
      <c r="K334" s="125">
        <f>計算過程!G332</f>
        <v>0</v>
      </c>
    </row>
    <row r="335" spans="7:11" x14ac:dyDescent="0.15">
      <c r="G335" s="67">
        <v>41966</v>
      </c>
      <c r="H335" s="125">
        <f>計算過程!D333</f>
        <v>0.18129948958333333</v>
      </c>
      <c r="I335" s="125">
        <f>計算過程!E333</f>
        <v>121.80236263338006</v>
      </c>
      <c r="J335" s="125">
        <f>計算過程!F333</f>
        <v>0</v>
      </c>
      <c r="K335" s="125">
        <f>計算過程!G333</f>
        <v>0</v>
      </c>
    </row>
    <row r="336" spans="7:11" x14ac:dyDescent="0.15">
      <c r="G336" s="67">
        <v>41967</v>
      </c>
      <c r="H336" s="125">
        <f>計算過程!D334</f>
        <v>0.17624488020833337</v>
      </c>
      <c r="I336" s="125">
        <f>計算過程!E334</f>
        <v>102.57283981101119</v>
      </c>
      <c r="J336" s="125">
        <f>計算過程!F334</f>
        <v>0</v>
      </c>
      <c r="K336" s="125">
        <f>計算過程!G334</f>
        <v>0</v>
      </c>
    </row>
    <row r="337" spans="7:11" x14ac:dyDescent="0.15">
      <c r="G337" s="67">
        <v>41968</v>
      </c>
      <c r="H337" s="125">
        <f>計算過程!D335</f>
        <v>0.18873587789351853</v>
      </c>
      <c r="I337" s="125">
        <f>計算過程!E335</f>
        <v>123.70859283632466</v>
      </c>
      <c r="J337" s="125">
        <f>計算過程!F335</f>
        <v>0</v>
      </c>
      <c r="K337" s="125">
        <f>計算過程!G335</f>
        <v>0</v>
      </c>
    </row>
    <row r="338" spans="7:11" x14ac:dyDescent="0.15">
      <c r="G338" s="67">
        <v>41969</v>
      </c>
      <c r="H338" s="125">
        <f>計算過程!D336</f>
        <v>0.10245356481481481</v>
      </c>
      <c r="I338" s="125">
        <f>計算過程!E336</f>
        <v>51.498987755711894</v>
      </c>
      <c r="J338" s="125">
        <f>計算過程!F336</f>
        <v>0</v>
      </c>
      <c r="K338" s="125">
        <f>計算過程!G336</f>
        <v>0</v>
      </c>
    </row>
    <row r="339" spans="7:11" x14ac:dyDescent="0.15">
      <c r="G339" s="67">
        <v>41970</v>
      </c>
      <c r="H339" s="125">
        <f>計算過程!D337</f>
        <v>0.17236385532407408</v>
      </c>
      <c r="I339" s="125">
        <f>計算過程!E337</f>
        <v>101.66073482032715</v>
      </c>
      <c r="J339" s="125">
        <f>計算過程!F337</f>
        <v>0</v>
      </c>
      <c r="K339" s="125">
        <f>計算過程!G337</f>
        <v>0</v>
      </c>
    </row>
    <row r="340" spans="7:11" x14ac:dyDescent="0.15">
      <c r="G340" s="67">
        <v>41971</v>
      </c>
      <c r="H340" s="125">
        <f>計算過程!D338</f>
        <v>0.16100876736111111</v>
      </c>
      <c r="I340" s="125">
        <f>計算過程!E338</f>
        <v>80.25335870135838</v>
      </c>
      <c r="J340" s="125">
        <f>計算過程!F338</f>
        <v>0</v>
      </c>
      <c r="K340" s="125">
        <f>計算過程!G338</f>
        <v>0</v>
      </c>
    </row>
    <row r="341" spans="7:11" x14ac:dyDescent="0.15">
      <c r="G341" s="67">
        <v>41972</v>
      </c>
      <c r="H341" s="125">
        <f>計算過程!D339</f>
        <v>0.18326059374999998</v>
      </c>
      <c r="I341" s="125">
        <f>計算過程!E339</f>
        <v>120.53060521808342</v>
      </c>
      <c r="J341" s="125">
        <f>計算過程!F339</f>
        <v>0</v>
      </c>
      <c r="K341" s="125">
        <f>計算過程!G339</f>
        <v>0</v>
      </c>
    </row>
    <row r="342" spans="7:11" x14ac:dyDescent="0.15">
      <c r="G342" s="67">
        <v>41973</v>
      </c>
      <c r="H342" s="125">
        <f>計算過程!D340</f>
        <v>0.16476025868055555</v>
      </c>
      <c r="I342" s="125">
        <f>計算過程!E340</f>
        <v>80.547309332426138</v>
      </c>
      <c r="J342" s="125">
        <f>計算過程!F340</f>
        <v>0</v>
      </c>
      <c r="K342" s="125">
        <f>計算過程!G340</f>
        <v>0</v>
      </c>
    </row>
    <row r="343" spans="7:11" x14ac:dyDescent="0.15">
      <c r="G343" s="67">
        <v>41974</v>
      </c>
      <c r="H343" s="125">
        <f>計算過程!D341</f>
        <v>0.17596588483796299</v>
      </c>
      <c r="I343" s="125">
        <f>計算過程!E341</f>
        <v>101.49231036911482</v>
      </c>
      <c r="J343" s="125">
        <f>計算過程!F341</f>
        <v>0</v>
      </c>
      <c r="K343" s="125">
        <f>計算過程!G341</f>
        <v>0</v>
      </c>
    </row>
    <row r="344" spans="7:11" x14ac:dyDescent="0.15">
      <c r="G344" s="67">
        <v>41975</v>
      </c>
      <c r="H344" s="125">
        <f>計算過程!D342</f>
        <v>0.18827254629629631</v>
      </c>
      <c r="I344" s="125">
        <f>計算過程!E342</f>
        <v>122.04729124943967</v>
      </c>
      <c r="J344" s="125">
        <f>計算過程!F342</f>
        <v>0</v>
      </c>
      <c r="K344" s="125">
        <f>計算過程!G342</f>
        <v>0</v>
      </c>
    </row>
    <row r="345" spans="7:11" x14ac:dyDescent="0.15">
      <c r="G345" s="67">
        <v>41976</v>
      </c>
      <c r="H345" s="125">
        <f>計算過程!D343</f>
        <v>0.19668821875000003</v>
      </c>
      <c r="I345" s="125">
        <f>計算過程!E343</f>
        <v>141.75429551874799</v>
      </c>
      <c r="J345" s="125">
        <f>計算過程!F343</f>
        <v>0</v>
      </c>
      <c r="K345" s="125">
        <f>計算過程!G343</f>
        <v>0</v>
      </c>
    </row>
    <row r="346" spans="7:11" x14ac:dyDescent="0.15">
      <c r="G346" s="67">
        <v>41977</v>
      </c>
      <c r="H346" s="125">
        <f>計算過程!D344</f>
        <v>0.17600574131944446</v>
      </c>
      <c r="I346" s="125">
        <f>計算過程!E344</f>
        <v>102.43686393075397</v>
      </c>
      <c r="J346" s="125">
        <f>計算過程!F344</f>
        <v>0</v>
      </c>
      <c r="K346" s="125">
        <f>計算過程!G344</f>
        <v>0</v>
      </c>
    </row>
    <row r="347" spans="7:11" x14ac:dyDescent="0.15">
      <c r="G347" s="67">
        <v>41978</v>
      </c>
      <c r="H347" s="125">
        <f>計算過程!D345</f>
        <v>0.16629473321759258</v>
      </c>
      <c r="I347" s="125">
        <f>計算過程!E345</f>
        <v>81.928256337980329</v>
      </c>
      <c r="J347" s="125">
        <f>計算過程!F345</f>
        <v>0</v>
      </c>
      <c r="K347" s="125">
        <f>計算過程!G345</f>
        <v>0</v>
      </c>
    </row>
    <row r="348" spans="7:11" x14ac:dyDescent="0.15">
      <c r="G348" s="67">
        <v>41979</v>
      </c>
      <c r="H348" s="125">
        <f>計算過程!D346</f>
        <v>0.17937859606481479</v>
      </c>
      <c r="I348" s="125">
        <f>計算過程!E346</f>
        <v>103.25579390366663</v>
      </c>
      <c r="J348" s="125">
        <f>計算過程!F346</f>
        <v>0</v>
      </c>
      <c r="K348" s="125">
        <f>計算過程!G346</f>
        <v>0</v>
      </c>
    </row>
    <row r="349" spans="7:11" x14ac:dyDescent="0.15">
      <c r="G349" s="67">
        <v>41980</v>
      </c>
      <c r="H349" s="125">
        <f>計算過程!D347</f>
        <v>0.17765978530092594</v>
      </c>
      <c r="I349" s="125">
        <f>計算過程!E347</f>
        <v>103.80942165841934</v>
      </c>
      <c r="J349" s="125">
        <f>計算過程!F347</f>
        <v>0</v>
      </c>
      <c r="K349" s="125">
        <f>計算過程!G347</f>
        <v>0</v>
      </c>
    </row>
    <row r="350" spans="7:11" x14ac:dyDescent="0.15">
      <c r="G350" s="67">
        <v>41981</v>
      </c>
      <c r="H350" s="125">
        <f>計算過程!D348</f>
        <v>0.18025045659722222</v>
      </c>
      <c r="I350" s="125">
        <f>計算過程!E348</f>
        <v>105.28389782162779</v>
      </c>
      <c r="J350" s="125">
        <f>計算過程!F348</f>
        <v>0</v>
      </c>
      <c r="K350" s="125">
        <f>計算過程!G348</f>
        <v>0</v>
      </c>
    </row>
    <row r="351" spans="7:11" x14ac:dyDescent="0.15">
      <c r="G351" s="67">
        <v>41982</v>
      </c>
      <c r="H351" s="125">
        <f>計算過程!D349</f>
        <v>0.19080343287037038</v>
      </c>
      <c r="I351" s="125">
        <f>計算過程!E349</f>
        <v>127.48857213940514</v>
      </c>
      <c r="J351" s="125">
        <f>計算過程!F349</f>
        <v>0</v>
      </c>
      <c r="K351" s="125">
        <f>計算過程!G349</f>
        <v>0</v>
      </c>
    </row>
    <row r="352" spans="7:11" x14ac:dyDescent="0.15">
      <c r="G352" s="67">
        <v>41983</v>
      </c>
      <c r="H352" s="125">
        <f>計算過程!D350</f>
        <v>0.10427509259259259</v>
      </c>
      <c r="I352" s="125">
        <f>計算過程!E350</f>
        <v>53.574311805581807</v>
      </c>
      <c r="J352" s="125">
        <f>計算過程!F350</f>
        <v>0</v>
      </c>
      <c r="K352" s="125">
        <f>計算過程!G350</f>
        <v>0</v>
      </c>
    </row>
    <row r="353" spans="7:11" x14ac:dyDescent="0.15">
      <c r="G353" s="67">
        <v>41984</v>
      </c>
      <c r="H353" s="125">
        <f>計算過程!D351</f>
        <v>0.17448621296296296</v>
      </c>
      <c r="I353" s="125">
        <f>計算過程!E351</f>
        <v>106.0412035312382</v>
      </c>
      <c r="J353" s="125">
        <f>計算過程!F351</f>
        <v>0</v>
      </c>
      <c r="K353" s="125">
        <f>計算過程!G351</f>
        <v>0</v>
      </c>
    </row>
    <row r="354" spans="7:11" x14ac:dyDescent="0.15">
      <c r="G354" s="67">
        <v>41985</v>
      </c>
      <c r="H354" s="125">
        <f>計算過程!D352</f>
        <v>0.16606555844907406</v>
      </c>
      <c r="I354" s="125">
        <f>計算過程!E352</f>
        <v>84.884003164628098</v>
      </c>
      <c r="J354" s="125">
        <f>計算過程!F352</f>
        <v>0</v>
      </c>
      <c r="K354" s="125">
        <f>計算過程!G352</f>
        <v>0</v>
      </c>
    </row>
    <row r="355" spans="7:11" x14ac:dyDescent="0.15">
      <c r="G355" s="67">
        <v>41986</v>
      </c>
      <c r="H355" s="125">
        <f>計算過程!D353</f>
        <v>0.19065397106481485</v>
      </c>
      <c r="I355" s="125">
        <f>計算過程!E353</f>
        <v>128.57989852876312</v>
      </c>
      <c r="J355" s="125">
        <f>計算過程!F353</f>
        <v>0</v>
      </c>
      <c r="K355" s="125">
        <f>計算過程!G353</f>
        <v>0</v>
      </c>
    </row>
    <row r="356" spans="7:11" x14ac:dyDescent="0.15">
      <c r="G356" s="67">
        <v>41987</v>
      </c>
      <c r="H356" s="125">
        <f>計算過程!D354</f>
        <v>0.16722139641203704</v>
      </c>
      <c r="I356" s="125">
        <f>計算過程!E354</f>
        <v>85.668759237583544</v>
      </c>
      <c r="J356" s="125">
        <f>計算過程!F354</f>
        <v>0</v>
      </c>
      <c r="K356" s="125">
        <f>計算過程!G354</f>
        <v>0</v>
      </c>
    </row>
    <row r="357" spans="7:11" x14ac:dyDescent="0.15">
      <c r="G357" s="67">
        <v>41988</v>
      </c>
      <c r="H357" s="125">
        <f>計算過程!D355</f>
        <v>0.18023551041666666</v>
      </c>
      <c r="I357" s="125">
        <f>計算過程!E355</f>
        <v>108.39059665918739</v>
      </c>
      <c r="J357" s="125">
        <f>計算過程!F355</f>
        <v>0</v>
      </c>
      <c r="K357" s="125">
        <f>計算過程!G355</f>
        <v>0</v>
      </c>
    </row>
    <row r="358" spans="7:11" x14ac:dyDescent="0.15">
      <c r="G358" s="67">
        <v>41989</v>
      </c>
      <c r="H358" s="125">
        <f>計算過程!D356</f>
        <v>0.19257704629629632</v>
      </c>
      <c r="I358" s="125">
        <f>計算過程!E356</f>
        <v>130.90794790699795</v>
      </c>
      <c r="J358" s="125">
        <f>計算過程!F356</f>
        <v>0</v>
      </c>
      <c r="K358" s="125">
        <f>計算過程!G356</f>
        <v>0</v>
      </c>
    </row>
    <row r="359" spans="7:11" x14ac:dyDescent="0.15">
      <c r="G359" s="67">
        <v>41990</v>
      </c>
      <c r="H359" s="125">
        <f>計算過程!D357</f>
        <v>0.20375776215277777</v>
      </c>
      <c r="I359" s="125">
        <f>計算過程!E357</f>
        <v>152.84241641562983</v>
      </c>
      <c r="J359" s="125">
        <f>計算過程!F357</f>
        <v>0</v>
      </c>
      <c r="K359" s="125">
        <f>計算過程!G357</f>
        <v>0</v>
      </c>
    </row>
    <row r="360" spans="7:11" x14ac:dyDescent="0.15">
      <c r="G360" s="67">
        <v>41991</v>
      </c>
      <c r="H360" s="125">
        <f>計算過程!D358</f>
        <v>0.17986683796296299</v>
      </c>
      <c r="I360" s="125">
        <f>計算過程!E358</f>
        <v>109.63963819872103</v>
      </c>
      <c r="J360" s="125">
        <f>計算過程!F358</f>
        <v>0</v>
      </c>
      <c r="K360" s="125">
        <f>計算過程!G358</f>
        <v>0</v>
      </c>
    </row>
    <row r="361" spans="7:11" x14ac:dyDescent="0.15">
      <c r="G361" s="67">
        <v>41992</v>
      </c>
      <c r="H361" s="125">
        <f>計算過程!D359</f>
        <v>0.16900497395833336</v>
      </c>
      <c r="I361" s="125">
        <f>計算過程!E359</f>
        <v>87.363959990544899</v>
      </c>
      <c r="J361" s="125">
        <f>計算過程!F359</f>
        <v>0</v>
      </c>
      <c r="K361" s="125">
        <f>計算過程!G359</f>
        <v>0</v>
      </c>
    </row>
    <row r="362" spans="7:11" x14ac:dyDescent="0.15">
      <c r="G362" s="67">
        <v>41993</v>
      </c>
      <c r="H362" s="125">
        <f>計算過程!D360</f>
        <v>0.1800860486111111</v>
      </c>
      <c r="I362" s="125">
        <f>計算過程!E360</f>
        <v>109.65272417870007</v>
      </c>
      <c r="J362" s="125">
        <f>計算過程!F360</f>
        <v>0</v>
      </c>
      <c r="K362" s="125">
        <f>計算過程!G360</f>
        <v>0</v>
      </c>
    </row>
    <row r="363" spans="7:11" x14ac:dyDescent="0.15">
      <c r="G363" s="67">
        <v>41994</v>
      </c>
      <c r="H363" s="125">
        <f>計算過程!D361</f>
        <v>0.17936364988425926</v>
      </c>
      <c r="I363" s="125">
        <f>計算過程!E361</f>
        <v>109.93590379389671</v>
      </c>
      <c r="J363" s="125">
        <f>計算過程!F361</f>
        <v>0</v>
      </c>
      <c r="K363" s="125">
        <f>計算過程!G361</f>
        <v>0</v>
      </c>
    </row>
    <row r="364" spans="7:11" x14ac:dyDescent="0.15">
      <c r="G364" s="67">
        <v>41995</v>
      </c>
      <c r="H364" s="125">
        <f>計算過程!D362</f>
        <v>0.17817293750000002</v>
      </c>
      <c r="I364" s="125">
        <f>計算過程!E362</f>
        <v>110.28586562651957</v>
      </c>
      <c r="J364" s="125">
        <f>計算過程!F362</f>
        <v>0</v>
      </c>
      <c r="K364" s="125">
        <f>計算過程!G362</f>
        <v>0</v>
      </c>
    </row>
    <row r="365" spans="7:11" x14ac:dyDescent="0.15">
      <c r="G365" s="67">
        <v>41996</v>
      </c>
      <c r="H365" s="125">
        <f>計算過程!D363</f>
        <v>0.18869103935185183</v>
      </c>
      <c r="I365" s="125">
        <f>計算過程!E363</f>
        <v>132.368053414032</v>
      </c>
      <c r="J365" s="125">
        <f>計算過程!F363</f>
        <v>0</v>
      </c>
      <c r="K365" s="125">
        <f>計算過程!G363</f>
        <v>0</v>
      </c>
    </row>
    <row r="366" spans="7:11" x14ac:dyDescent="0.15">
      <c r="G366" s="67">
        <v>41997</v>
      </c>
      <c r="H366" s="125">
        <f>計算過程!D364</f>
        <v>0.10583782407407409</v>
      </c>
      <c r="I366" s="125">
        <f>計算過程!E364</f>
        <v>55.604500440466403</v>
      </c>
      <c r="J366" s="125">
        <f>計算過程!F364</f>
        <v>0</v>
      </c>
      <c r="K366" s="125">
        <f>計算過程!G364</f>
        <v>0</v>
      </c>
    </row>
    <row r="367" spans="7:11" x14ac:dyDescent="0.15">
      <c r="G367" s="67">
        <v>41998</v>
      </c>
      <c r="H367" s="125">
        <f>計算過程!D365</f>
        <v>0.18270661226851853</v>
      </c>
      <c r="I367" s="125">
        <f>計算過程!E365</f>
        <v>111.81310553393089</v>
      </c>
      <c r="J367" s="125">
        <f>計算過程!F365</f>
        <v>0</v>
      </c>
      <c r="K367" s="125">
        <f>計算過程!G365</f>
        <v>0</v>
      </c>
    </row>
    <row r="368" spans="7:11" x14ac:dyDescent="0.15">
      <c r="G368" s="67">
        <v>41999</v>
      </c>
      <c r="H368" s="125">
        <f>計算過程!D366</f>
        <v>0.17275148321759259</v>
      </c>
      <c r="I368" s="125">
        <f>計算過程!E366</f>
        <v>89.687214842694146</v>
      </c>
      <c r="J368" s="125">
        <f>計算過程!F366</f>
        <v>0</v>
      </c>
      <c r="K368" s="125">
        <f>計算過程!G366</f>
        <v>0</v>
      </c>
    </row>
    <row r="369" spans="7:11" x14ac:dyDescent="0.15">
      <c r="G369" s="67">
        <v>42000</v>
      </c>
      <c r="H369" s="125">
        <f>計算過程!D367</f>
        <v>0.19523248437499999</v>
      </c>
      <c r="I369" s="125">
        <f>計算過程!E367</f>
        <v>135.30046898501101</v>
      </c>
      <c r="J369" s="125">
        <f>計算過程!F367</f>
        <v>0</v>
      </c>
      <c r="K369" s="125">
        <f>計算過程!G367</f>
        <v>0</v>
      </c>
    </row>
    <row r="370" spans="7:11" x14ac:dyDescent="0.15">
      <c r="G370" s="67">
        <v>42001</v>
      </c>
      <c r="H370" s="125">
        <f>計算過程!D368</f>
        <v>0.17324470717592591</v>
      </c>
      <c r="I370" s="125">
        <f>計算過程!E368</f>
        <v>90.299454136047757</v>
      </c>
      <c r="J370" s="125">
        <f>計算過程!F368</f>
        <v>0</v>
      </c>
      <c r="K370" s="125">
        <f>計算過程!G368</f>
        <v>0</v>
      </c>
    </row>
    <row r="371" spans="7:11" x14ac:dyDescent="0.15">
      <c r="G371" s="67">
        <v>42002</v>
      </c>
      <c r="H371" s="125">
        <f>計算過程!D369</f>
        <v>0.18028533101851851</v>
      </c>
      <c r="I371" s="125">
        <f>計算過程!E369</f>
        <v>112.69791086352927</v>
      </c>
      <c r="J371" s="125">
        <f>計算過程!F369</f>
        <v>0</v>
      </c>
      <c r="K371" s="125">
        <f>計算過程!G369</f>
        <v>0</v>
      </c>
    </row>
    <row r="372" spans="7:11" x14ac:dyDescent="0.15">
      <c r="G372" s="67">
        <v>42003</v>
      </c>
      <c r="H372" s="125">
        <f>計算過程!D370</f>
        <v>0.1058238888888889</v>
      </c>
      <c r="I372" s="125">
        <f>計算過程!E370</f>
        <v>56.693625759182744</v>
      </c>
      <c r="J372" s="125">
        <f>計算過程!F370</f>
        <v>0</v>
      </c>
      <c r="K372" s="125">
        <f>計算過程!G370</f>
        <v>0</v>
      </c>
    </row>
    <row r="373" spans="7:11" x14ac:dyDescent="0.15">
      <c r="G373" s="67">
        <v>42004</v>
      </c>
      <c r="H373" s="125">
        <f>計算過程!D371</f>
        <v>0.18999135706018522</v>
      </c>
      <c r="I373" s="125">
        <f>計算過程!E371</f>
        <v>134.89843498310211</v>
      </c>
      <c r="J373" s="125">
        <f>計算過程!F371</f>
        <v>0</v>
      </c>
      <c r="K373" s="125">
        <f>計算過程!G371</f>
        <v>0</v>
      </c>
    </row>
  </sheetData>
  <phoneticPr fontId="1"/>
  <dataValidations count="1">
    <dataValidation type="decimal" operator="greaterThanOrEqual" allowBlank="1" showInputMessage="1" showErrorMessage="1" sqref="E12">
      <formula1>0</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8" id="{7F093B51-360F-41E4-B98B-B125EB9CA3C4}">
            <xm:f>$E$6=バックデータ一覧!$A$8</xm:f>
            <x14:dxf>
              <fill>
                <patternFill>
                  <bgColor theme="1"/>
                </patternFill>
              </fill>
            </x14:dxf>
          </x14:cfRule>
          <xm:sqref>E8:E9</xm:sqref>
        </x14:conditionalFormatting>
        <x14:conditionalFormatting xmlns:xm="http://schemas.microsoft.com/office/excel/2006/main">
          <x14:cfRule type="expression" priority="2" id="{86EDD89B-1B5C-4315-9CB5-8CB2CBE0FE32}">
            <xm:f>AND($E$6=バックデータ一覧!$A$4,$E$8=バックデータ一覧!$A$20)</xm:f>
            <x14:dxf>
              <fill>
                <patternFill>
                  <bgColor rgb="FFFFFF00"/>
                </patternFill>
              </fill>
            </x14:dxf>
          </x14:cfRule>
          <x14:cfRule type="expression" priority="3" id="{D4B5609E-D3DB-47D4-B95B-116831EA1AC1}">
            <xm:f>AND($E$6=バックデータ一覧!$A$3,$E$8=バックデータ一覧!$A$20)</xm:f>
            <x14:dxf>
              <fill>
                <patternFill>
                  <bgColor rgb="FFFFFF00"/>
                </patternFill>
              </fill>
            </x14:dxf>
          </x14:cfRule>
          <xm:sqref>E12</xm:sqref>
        </x14:conditionalFormatting>
        <x14:conditionalFormatting xmlns:xm="http://schemas.microsoft.com/office/excel/2006/main">
          <x14:cfRule type="expression" priority="1" id="{5E557B52-47B6-46BF-9F38-EA5384987081}">
            <xm:f>AND($E$6=バックデータ一覧!$A$11,$E$8=バックデータ一覧!$A$20)</xm:f>
            <x14:dxf>
              <fill>
                <patternFill>
                  <bgColor rgb="FFFFFF00"/>
                </patternFill>
              </fill>
            </x14:dxf>
          </x14:cfRule>
          <xm:sqref>E15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バックデータ一覧!$A$20:$A$21</xm:f>
          </x14:formula1>
          <xm:sqref>E8</xm:sqref>
        </x14:dataValidation>
        <x14:dataValidation type="list" allowBlank="1" showInputMessage="1" showErrorMessage="1">
          <x14:formula1>
            <xm:f>バックデータ一覧!$A$15:$A$17</xm:f>
          </x14:formula1>
          <xm:sqref>E7</xm:sqref>
        </x14:dataValidation>
        <x14:dataValidation type="list" allowBlank="1" showInputMessage="1" showErrorMessage="1">
          <x14:formula1>
            <xm:f>バックデータ一覧!$A$3:$A$11</xm:f>
          </x14:formula1>
          <xm:sqref>E6</xm:sqref>
        </x14:dataValidation>
        <x14:dataValidation type="list" allowBlank="1" showInputMessage="1" showErrorMessage="1">
          <x14:formula1>
            <xm:f>バックデータ一覧!$A$24:$A$25</xm:f>
          </x14:formula1>
          <xm:sqref>E9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Q370"/>
  <sheetViews>
    <sheetView zoomScaleNormal="100" workbookViewId="0">
      <pane xSplit="1" ySplit="6" topLeftCell="B7" activePane="bottomRight" state="frozen"/>
      <selection pane="topRight" activeCell="B1" sqref="B1"/>
      <selection pane="bottomLeft" activeCell="A7" sqref="A7"/>
      <selection pane="bottomRight" activeCell="B7" sqref="B7"/>
    </sheetView>
  </sheetViews>
  <sheetFormatPr defaultRowHeight="16.5" x14ac:dyDescent="0.15"/>
  <cols>
    <col min="1" max="1" width="10.25" style="8" bestFit="1" customWidth="1"/>
    <col min="2" max="2" width="9" style="8"/>
    <col min="3" max="3" width="16.125" style="8" customWidth="1"/>
    <col min="4" max="4" width="9" style="8"/>
    <col min="5" max="5" width="13.5" style="8" customWidth="1"/>
    <col min="6" max="6" width="14.25" style="8" customWidth="1"/>
    <col min="7" max="7" width="13.875" style="8" customWidth="1"/>
    <col min="8" max="8" width="14.625" style="8" bestFit="1" customWidth="1"/>
    <col min="9" max="9" width="9.375" style="8" customWidth="1"/>
    <col min="10" max="10" width="15.75" style="8" customWidth="1"/>
    <col min="11" max="11" width="9" style="8"/>
    <col min="12" max="12" width="13.875" style="8" customWidth="1"/>
    <col min="13" max="13" width="14.5" style="8" customWidth="1"/>
    <col min="14" max="14" width="14.75" style="8" customWidth="1"/>
    <col min="15" max="15" width="24.5" style="8" bestFit="1" customWidth="1"/>
    <col min="16" max="16" width="25.75" style="8" bestFit="1" customWidth="1"/>
    <col min="17" max="17" width="37.875" style="8" bestFit="1" customWidth="1"/>
    <col min="18" max="16384" width="9" style="8"/>
  </cols>
  <sheetData>
    <row r="1" spans="1:17" x14ac:dyDescent="0.15">
      <c r="A1" s="68" t="s">
        <v>0</v>
      </c>
      <c r="B1" s="135" t="s">
        <v>7</v>
      </c>
      <c r="C1" s="135"/>
      <c r="D1" s="135"/>
      <c r="E1" s="135"/>
      <c r="F1" s="135"/>
      <c r="G1" s="135"/>
      <c r="H1" s="135"/>
      <c r="I1" s="135" t="s">
        <v>8</v>
      </c>
      <c r="J1" s="135"/>
      <c r="K1" s="135"/>
      <c r="L1" s="135"/>
      <c r="M1" s="135"/>
      <c r="N1" s="135"/>
      <c r="O1" s="136" t="s">
        <v>19</v>
      </c>
      <c r="P1" s="39" t="s">
        <v>250</v>
      </c>
    </row>
    <row r="2" spans="1:17" x14ac:dyDescent="0.15">
      <c r="A2" s="68" t="s">
        <v>1</v>
      </c>
      <c r="B2" s="34" t="s">
        <v>9</v>
      </c>
      <c r="C2" s="34" t="s">
        <v>10</v>
      </c>
      <c r="D2" s="34" t="s">
        <v>11</v>
      </c>
      <c r="E2" s="34" t="s">
        <v>12</v>
      </c>
      <c r="F2" s="34" t="s">
        <v>13</v>
      </c>
      <c r="G2" s="34" t="s">
        <v>14</v>
      </c>
      <c r="H2" s="34" t="s">
        <v>15</v>
      </c>
      <c r="I2" s="34" t="s">
        <v>9</v>
      </c>
      <c r="J2" s="34" t="s">
        <v>10</v>
      </c>
      <c r="K2" s="34" t="s">
        <v>11</v>
      </c>
      <c r="L2" s="34" t="s">
        <v>12</v>
      </c>
      <c r="M2" s="34" t="s">
        <v>13</v>
      </c>
      <c r="N2" s="34" t="s">
        <v>14</v>
      </c>
      <c r="O2" s="137"/>
      <c r="P2" s="39" t="s">
        <v>247</v>
      </c>
    </row>
    <row r="3" spans="1:17" x14ac:dyDescent="0.15">
      <c r="A3" s="68" t="s">
        <v>2</v>
      </c>
      <c r="B3" s="34" t="s">
        <v>346</v>
      </c>
      <c r="C3" s="34" t="s">
        <v>353</v>
      </c>
      <c r="D3" s="34" t="s">
        <v>354</v>
      </c>
      <c r="E3" s="34" t="s">
        <v>355</v>
      </c>
      <c r="F3" s="34" t="s">
        <v>356</v>
      </c>
      <c r="G3" s="34" t="s">
        <v>357</v>
      </c>
      <c r="H3" s="34" t="s">
        <v>358</v>
      </c>
      <c r="I3" s="33" t="s">
        <v>347</v>
      </c>
      <c r="J3" s="33" t="s">
        <v>348</v>
      </c>
      <c r="K3" s="33" t="s">
        <v>349</v>
      </c>
      <c r="L3" s="33" t="s">
        <v>350</v>
      </c>
      <c r="M3" s="33" t="s">
        <v>351</v>
      </c>
      <c r="N3" s="33" t="s">
        <v>352</v>
      </c>
      <c r="O3" s="36" t="s">
        <v>20</v>
      </c>
      <c r="P3" s="39" t="s">
        <v>359</v>
      </c>
    </row>
    <row r="4" spans="1:17" x14ac:dyDescent="0.15">
      <c r="A4" s="69" t="s">
        <v>3</v>
      </c>
      <c r="B4" s="36" t="s">
        <v>281</v>
      </c>
      <c r="C4" s="36" t="s">
        <v>282</v>
      </c>
      <c r="D4" s="36" t="s">
        <v>283</v>
      </c>
      <c r="E4" s="36" t="s">
        <v>284</v>
      </c>
      <c r="F4" s="36" t="s">
        <v>285</v>
      </c>
      <c r="G4" s="36" t="s">
        <v>286</v>
      </c>
      <c r="H4" s="36" t="s">
        <v>287</v>
      </c>
      <c r="I4" s="36" t="s">
        <v>288</v>
      </c>
      <c r="J4" s="36" t="s">
        <v>289</v>
      </c>
      <c r="K4" s="36" t="s">
        <v>290</v>
      </c>
      <c r="L4" s="36" t="s">
        <v>291</v>
      </c>
      <c r="M4" s="36" t="s">
        <v>292</v>
      </c>
      <c r="N4" s="36" t="s">
        <v>293</v>
      </c>
      <c r="O4" s="36" t="s">
        <v>279</v>
      </c>
      <c r="P4" s="39" t="s">
        <v>268</v>
      </c>
    </row>
    <row r="5" spans="1:17" x14ac:dyDescent="0.15">
      <c r="A5" s="68" t="s">
        <v>4</v>
      </c>
      <c r="B5" s="34" t="s">
        <v>280</v>
      </c>
      <c r="C5" s="34" t="s">
        <v>280</v>
      </c>
      <c r="D5" s="34" t="s">
        <v>280</v>
      </c>
      <c r="E5" s="34" t="s">
        <v>280</v>
      </c>
      <c r="F5" s="34" t="s">
        <v>280</v>
      </c>
      <c r="G5" s="34" t="s">
        <v>280</v>
      </c>
      <c r="H5" s="34" t="s">
        <v>280</v>
      </c>
      <c r="I5" s="34" t="s">
        <v>294</v>
      </c>
      <c r="J5" s="34" t="s">
        <v>294</v>
      </c>
      <c r="K5" s="34" t="s">
        <v>294</v>
      </c>
      <c r="L5" s="34" t="s">
        <v>294</v>
      </c>
      <c r="M5" s="34" t="s">
        <v>294</v>
      </c>
      <c r="N5" s="34" t="s">
        <v>294</v>
      </c>
      <c r="O5" s="34" t="s">
        <v>295</v>
      </c>
      <c r="P5" s="39" t="s">
        <v>278</v>
      </c>
    </row>
    <row r="6" spans="1:17" x14ac:dyDescent="0.15">
      <c r="A6" s="70">
        <v>41640</v>
      </c>
      <c r="B6" s="71">
        <v>27.711427931823998</v>
      </c>
      <c r="C6" s="71">
        <v>36.145340780639998</v>
      </c>
      <c r="D6" s="71">
        <v>6.9278569829559995</v>
      </c>
      <c r="E6" s="71">
        <v>0</v>
      </c>
      <c r="F6" s="71">
        <v>27.109005585480002</v>
      </c>
      <c r="G6" s="71">
        <v>0</v>
      </c>
      <c r="H6" s="71">
        <v>7.6081250000000002</v>
      </c>
      <c r="I6" s="72">
        <v>184</v>
      </c>
      <c r="J6" s="72">
        <v>240</v>
      </c>
      <c r="K6" s="72">
        <v>46</v>
      </c>
      <c r="L6" s="72">
        <v>0</v>
      </c>
      <c r="M6" s="72">
        <v>180</v>
      </c>
      <c r="N6" s="72">
        <v>0</v>
      </c>
      <c r="O6" s="73">
        <v>-0.72083333333333321</v>
      </c>
      <c r="P6" s="74">
        <v>0</v>
      </c>
      <c r="Q6" s="75"/>
    </row>
    <row r="7" spans="1:17" x14ac:dyDescent="0.15">
      <c r="A7" s="70">
        <v>41641</v>
      </c>
      <c r="B7" s="71">
        <v>13.910989187550001</v>
      </c>
      <c r="C7" s="71">
        <v>22.680960631875003</v>
      </c>
      <c r="D7" s="71">
        <v>4.2337793179500007</v>
      </c>
      <c r="E7" s="71">
        <v>0</v>
      </c>
      <c r="F7" s="71">
        <v>27.217152758250002</v>
      </c>
      <c r="G7" s="71">
        <v>0</v>
      </c>
      <c r="H7" s="71">
        <v>7.2774999999999999</v>
      </c>
      <c r="I7" s="72">
        <v>92</v>
      </c>
      <c r="J7" s="72">
        <v>150</v>
      </c>
      <c r="K7" s="72">
        <v>28</v>
      </c>
      <c r="L7" s="72">
        <v>0</v>
      </c>
      <c r="M7" s="72">
        <v>180</v>
      </c>
      <c r="N7" s="72">
        <v>0</v>
      </c>
      <c r="O7" s="73">
        <v>1.4833333333333334</v>
      </c>
      <c r="P7" s="74">
        <v>0</v>
      </c>
      <c r="Q7" s="75"/>
    </row>
    <row r="8" spans="1:17" x14ac:dyDescent="0.15">
      <c r="A8" s="70">
        <v>41642</v>
      </c>
      <c r="B8" s="71">
        <v>9.3826530948149998</v>
      </c>
      <c r="C8" s="71">
        <v>15.133311443249999</v>
      </c>
      <c r="D8" s="71">
        <v>1.21066491546</v>
      </c>
      <c r="E8" s="71">
        <v>0</v>
      </c>
      <c r="F8" s="71">
        <v>27.239960597849997</v>
      </c>
      <c r="G8" s="71">
        <v>0</v>
      </c>
      <c r="H8" s="71">
        <v>6.9906250000000005</v>
      </c>
      <c r="I8" s="72">
        <v>62</v>
      </c>
      <c r="J8" s="72">
        <v>100</v>
      </c>
      <c r="K8" s="72">
        <v>8</v>
      </c>
      <c r="L8" s="72">
        <v>0</v>
      </c>
      <c r="M8" s="72">
        <v>180</v>
      </c>
      <c r="N8" s="72">
        <v>0</v>
      </c>
      <c r="O8" s="72">
        <v>3.3958333333333335</v>
      </c>
      <c r="P8" s="74">
        <v>0</v>
      </c>
    </row>
    <row r="9" spans="1:17" x14ac:dyDescent="0.15">
      <c r="A9" s="70">
        <v>41643</v>
      </c>
      <c r="B9" s="71">
        <v>13.835799343002002</v>
      </c>
      <c r="C9" s="71">
        <v>22.558368494025</v>
      </c>
      <c r="D9" s="71">
        <v>4.2108954522180007</v>
      </c>
      <c r="E9" s="71">
        <v>0</v>
      </c>
      <c r="F9" s="71">
        <v>27.070042192829998</v>
      </c>
      <c r="G9" s="71">
        <v>0</v>
      </c>
      <c r="H9" s="71">
        <v>7.4331250000000004</v>
      </c>
      <c r="I9" s="72">
        <v>92</v>
      </c>
      <c r="J9" s="72">
        <v>150</v>
      </c>
      <c r="K9" s="72">
        <v>28</v>
      </c>
      <c r="L9" s="72">
        <v>0</v>
      </c>
      <c r="M9" s="72">
        <v>180</v>
      </c>
      <c r="N9" s="72">
        <v>0</v>
      </c>
      <c r="O9" s="72">
        <v>0.44583333333333325</v>
      </c>
      <c r="P9" s="74">
        <v>0</v>
      </c>
    </row>
    <row r="10" spans="1:17" x14ac:dyDescent="0.15">
      <c r="A10" s="70">
        <v>41644</v>
      </c>
      <c r="B10" s="71">
        <v>13.775472607260001</v>
      </c>
      <c r="C10" s="71">
        <v>22.460009685749998</v>
      </c>
      <c r="D10" s="71">
        <v>4.1925351413400005</v>
      </c>
      <c r="E10" s="71">
        <v>0</v>
      </c>
      <c r="F10" s="71">
        <v>26.952011622900002</v>
      </c>
      <c r="G10" s="71">
        <v>0</v>
      </c>
      <c r="H10" s="71">
        <v>7.9849999999999994</v>
      </c>
      <c r="I10" s="72">
        <v>92</v>
      </c>
      <c r="J10" s="72">
        <v>150</v>
      </c>
      <c r="K10" s="72">
        <v>28</v>
      </c>
      <c r="L10" s="72">
        <v>0</v>
      </c>
      <c r="M10" s="72">
        <v>180</v>
      </c>
      <c r="N10" s="72">
        <v>0</v>
      </c>
      <c r="O10" s="72">
        <v>-3.2333333333333338</v>
      </c>
      <c r="P10" s="74">
        <v>0</v>
      </c>
    </row>
    <row r="11" spans="1:17" x14ac:dyDescent="0.15">
      <c r="A11" s="70">
        <v>41645</v>
      </c>
      <c r="B11" s="71">
        <v>13.782175577898</v>
      </c>
      <c r="C11" s="71">
        <v>22.470938442224998</v>
      </c>
      <c r="D11" s="71">
        <v>4.194575175882</v>
      </c>
      <c r="E11" s="71">
        <v>0</v>
      </c>
      <c r="F11" s="71">
        <v>26.965126130669997</v>
      </c>
      <c r="G11" s="71">
        <v>0</v>
      </c>
      <c r="H11" s="71">
        <v>8.120000000000001</v>
      </c>
      <c r="I11" s="72">
        <v>92</v>
      </c>
      <c r="J11" s="72">
        <v>150</v>
      </c>
      <c r="K11" s="72">
        <v>28</v>
      </c>
      <c r="L11" s="72">
        <v>0</v>
      </c>
      <c r="M11" s="72">
        <v>180</v>
      </c>
      <c r="N11" s="72">
        <v>0</v>
      </c>
      <c r="O11" s="72">
        <v>-4.1333333333333337</v>
      </c>
      <c r="P11" s="74">
        <v>0</v>
      </c>
    </row>
    <row r="12" spans="1:17" x14ac:dyDescent="0.15">
      <c r="A12" s="70">
        <v>41646</v>
      </c>
      <c r="B12" s="71">
        <v>20.995789310860001</v>
      </c>
      <c r="C12" s="71">
        <v>29.993984729799998</v>
      </c>
      <c r="D12" s="71">
        <v>4.49909770947</v>
      </c>
      <c r="E12" s="71">
        <v>0</v>
      </c>
      <c r="F12" s="71">
        <v>26.99458625682</v>
      </c>
      <c r="G12" s="71">
        <v>0</v>
      </c>
      <c r="H12" s="71">
        <v>7.9206250000000002</v>
      </c>
      <c r="I12" s="72">
        <v>140</v>
      </c>
      <c r="J12" s="72">
        <v>200</v>
      </c>
      <c r="K12" s="72">
        <v>30</v>
      </c>
      <c r="L12" s="72">
        <v>0</v>
      </c>
      <c r="M12" s="72">
        <v>180</v>
      </c>
      <c r="N12" s="72">
        <v>0</v>
      </c>
      <c r="O12" s="72">
        <v>-2.8041666666666667</v>
      </c>
      <c r="P12" s="74">
        <v>0</v>
      </c>
    </row>
    <row r="13" spans="1:17" x14ac:dyDescent="0.15">
      <c r="A13" s="70">
        <v>41647</v>
      </c>
      <c r="B13" s="71">
        <v>4.7945435676319992</v>
      </c>
      <c r="C13" s="71">
        <v>28.467602432814999</v>
      </c>
      <c r="D13" s="71">
        <v>4.1952256216779995</v>
      </c>
      <c r="E13" s="71">
        <v>0</v>
      </c>
      <c r="F13" s="71">
        <v>0</v>
      </c>
      <c r="G13" s="71">
        <v>0</v>
      </c>
      <c r="H13" s="71">
        <v>0</v>
      </c>
      <c r="I13" s="72">
        <v>32</v>
      </c>
      <c r="J13" s="72">
        <v>190</v>
      </c>
      <c r="K13" s="72">
        <v>28</v>
      </c>
      <c r="L13" s="72">
        <v>0</v>
      </c>
      <c r="M13" s="72">
        <v>0</v>
      </c>
      <c r="N13" s="72">
        <v>0</v>
      </c>
      <c r="O13" s="72">
        <v>-2.8416666666666668</v>
      </c>
      <c r="P13" s="74">
        <v>0</v>
      </c>
    </row>
    <row r="14" spans="1:17" x14ac:dyDescent="0.15">
      <c r="A14" s="70">
        <v>41648</v>
      </c>
      <c r="B14" s="71">
        <v>13.847845261249999</v>
      </c>
      <c r="C14" s="71">
        <v>22.578008578124997</v>
      </c>
      <c r="D14" s="71">
        <v>4.2145616012499998</v>
      </c>
      <c r="E14" s="71">
        <v>0</v>
      </c>
      <c r="F14" s="71">
        <v>27.09361029375</v>
      </c>
      <c r="G14" s="71">
        <v>0</v>
      </c>
      <c r="H14" s="71">
        <v>7.5375000000000005</v>
      </c>
      <c r="I14" s="72">
        <v>92</v>
      </c>
      <c r="J14" s="72">
        <v>150</v>
      </c>
      <c r="K14" s="72">
        <v>28</v>
      </c>
      <c r="L14" s="72">
        <v>0</v>
      </c>
      <c r="M14" s="72">
        <v>180</v>
      </c>
      <c r="N14" s="72">
        <v>0</v>
      </c>
      <c r="O14" s="72">
        <v>-0.24999999999999986</v>
      </c>
      <c r="P14" s="74">
        <v>0</v>
      </c>
    </row>
    <row r="15" spans="1:17" x14ac:dyDescent="0.15">
      <c r="A15" s="70">
        <v>41649</v>
      </c>
      <c r="B15" s="71">
        <v>9.3314579422610002</v>
      </c>
      <c r="C15" s="71">
        <v>15.050738616550001</v>
      </c>
      <c r="D15" s="71">
        <v>1.2040590893240002</v>
      </c>
      <c r="E15" s="71">
        <v>0</v>
      </c>
      <c r="F15" s="71">
        <v>27.091329509790004</v>
      </c>
      <c r="G15" s="71">
        <v>0</v>
      </c>
      <c r="H15" s="71">
        <v>7.6143749999999999</v>
      </c>
      <c r="I15" s="72">
        <v>62</v>
      </c>
      <c r="J15" s="72">
        <v>100</v>
      </c>
      <c r="K15" s="72">
        <v>8</v>
      </c>
      <c r="L15" s="72">
        <v>0</v>
      </c>
      <c r="M15" s="72">
        <v>180</v>
      </c>
      <c r="N15" s="72">
        <v>0</v>
      </c>
      <c r="O15" s="72">
        <v>-0.76250000000000018</v>
      </c>
      <c r="P15" s="74">
        <v>0</v>
      </c>
    </row>
    <row r="16" spans="1:17" x14ac:dyDescent="0.15">
      <c r="A16" s="70">
        <v>41650</v>
      </c>
      <c r="B16" s="71">
        <v>20.526159275076001</v>
      </c>
      <c r="C16" s="71">
        <v>30.1855283457</v>
      </c>
      <c r="D16" s="71">
        <v>5.1315398187690002</v>
      </c>
      <c r="E16" s="71">
        <v>0</v>
      </c>
      <c r="F16" s="71">
        <v>27.166975511130001</v>
      </c>
      <c r="G16" s="71">
        <v>0</v>
      </c>
      <c r="H16" s="71">
        <v>7.9831249999999994</v>
      </c>
      <c r="I16" s="72">
        <v>136</v>
      </c>
      <c r="J16" s="72">
        <v>200</v>
      </c>
      <c r="K16" s="72">
        <v>34</v>
      </c>
      <c r="L16" s="72">
        <v>0</v>
      </c>
      <c r="M16" s="72">
        <v>180</v>
      </c>
      <c r="N16" s="72">
        <v>0</v>
      </c>
      <c r="O16" s="72">
        <v>-3.2208333333333345</v>
      </c>
      <c r="P16" s="74">
        <v>0</v>
      </c>
    </row>
    <row r="17" spans="1:16" x14ac:dyDescent="0.15">
      <c r="A17" s="70">
        <v>41651</v>
      </c>
      <c r="B17" s="71">
        <v>9.3967939553670004</v>
      </c>
      <c r="C17" s="71">
        <v>15.156119282850002</v>
      </c>
      <c r="D17" s="71">
        <v>1.212489542628</v>
      </c>
      <c r="E17" s="71">
        <v>0</v>
      </c>
      <c r="F17" s="71">
        <v>27.281014709129998</v>
      </c>
      <c r="G17" s="71">
        <v>0</v>
      </c>
      <c r="H17" s="71">
        <v>7.5993750000000002</v>
      </c>
      <c r="I17" s="72">
        <v>62</v>
      </c>
      <c r="J17" s="72">
        <v>100</v>
      </c>
      <c r="K17" s="72">
        <v>8</v>
      </c>
      <c r="L17" s="72">
        <v>0</v>
      </c>
      <c r="M17" s="72">
        <v>180</v>
      </c>
      <c r="N17" s="72">
        <v>0</v>
      </c>
      <c r="O17" s="72">
        <v>-0.66249999999999998</v>
      </c>
      <c r="P17" s="74">
        <v>0</v>
      </c>
    </row>
    <row r="18" spans="1:16" x14ac:dyDescent="0.15">
      <c r="A18" s="70">
        <v>41652</v>
      </c>
      <c r="B18" s="71">
        <v>13.993659158751999</v>
      </c>
      <c r="C18" s="71">
        <v>22.815748628400002</v>
      </c>
      <c r="D18" s="71">
        <v>4.2589397439680008</v>
      </c>
      <c r="E18" s="71">
        <v>0</v>
      </c>
      <c r="F18" s="71">
        <v>27.37889835408</v>
      </c>
      <c r="G18" s="71">
        <v>0</v>
      </c>
      <c r="H18" s="71">
        <v>7.8187499999999996</v>
      </c>
      <c r="I18" s="72">
        <v>92</v>
      </c>
      <c r="J18" s="72">
        <v>150</v>
      </c>
      <c r="K18" s="72">
        <v>28</v>
      </c>
      <c r="L18" s="72">
        <v>0</v>
      </c>
      <c r="M18" s="72">
        <v>180</v>
      </c>
      <c r="N18" s="72">
        <v>0</v>
      </c>
      <c r="O18" s="72">
        <v>-2.125</v>
      </c>
      <c r="P18" s="74">
        <v>0</v>
      </c>
    </row>
    <row r="19" spans="1:16" x14ac:dyDescent="0.15">
      <c r="A19" s="70">
        <v>41653</v>
      </c>
      <c r="B19" s="71">
        <v>21.490571601590002</v>
      </c>
      <c r="C19" s="71">
        <v>30.700816573700003</v>
      </c>
      <c r="D19" s="71">
        <v>4.6051224860550004</v>
      </c>
      <c r="E19" s="71">
        <v>0</v>
      </c>
      <c r="F19" s="71">
        <v>27.630734916330002</v>
      </c>
      <c r="G19" s="71">
        <v>0</v>
      </c>
      <c r="H19" s="71">
        <v>7.6762499999999996</v>
      </c>
      <c r="I19" s="72">
        <v>140</v>
      </c>
      <c r="J19" s="72">
        <v>200</v>
      </c>
      <c r="K19" s="72">
        <v>30</v>
      </c>
      <c r="L19" s="72">
        <v>0</v>
      </c>
      <c r="M19" s="72">
        <v>180</v>
      </c>
      <c r="N19" s="72">
        <v>0</v>
      </c>
      <c r="O19" s="72">
        <v>-1.1749999999999998</v>
      </c>
      <c r="P19" s="74">
        <v>0</v>
      </c>
    </row>
    <row r="20" spans="1:16" x14ac:dyDescent="0.15">
      <c r="A20" s="70">
        <v>41654</v>
      </c>
      <c r="B20" s="71">
        <v>28.32032967036</v>
      </c>
      <c r="C20" s="71">
        <v>36.939560439600001</v>
      </c>
      <c r="D20" s="71">
        <v>7.0800824175899999</v>
      </c>
      <c r="E20" s="71">
        <v>0</v>
      </c>
      <c r="F20" s="71">
        <v>27.704670329700001</v>
      </c>
      <c r="G20" s="71">
        <v>0</v>
      </c>
      <c r="H20" s="71">
        <v>7.8306249999999995</v>
      </c>
      <c r="I20" s="72">
        <v>184</v>
      </c>
      <c r="J20" s="72">
        <v>240</v>
      </c>
      <c r="K20" s="72">
        <v>46</v>
      </c>
      <c r="L20" s="72">
        <v>0</v>
      </c>
      <c r="M20" s="72">
        <v>180</v>
      </c>
      <c r="N20" s="72">
        <v>0</v>
      </c>
      <c r="O20" s="72">
        <v>-2.2041666666666671</v>
      </c>
      <c r="P20" s="74">
        <v>0</v>
      </c>
    </row>
    <row r="21" spans="1:16" x14ac:dyDescent="0.15">
      <c r="A21" s="70">
        <v>41655</v>
      </c>
      <c r="B21" s="71">
        <v>14.136170143186002</v>
      </c>
      <c r="C21" s="71">
        <v>23.048103494325005</v>
      </c>
      <c r="D21" s="71">
        <v>4.3023126522740007</v>
      </c>
      <c r="E21" s="71">
        <v>0</v>
      </c>
      <c r="F21" s="71">
        <v>27.657724193190003</v>
      </c>
      <c r="G21" s="71">
        <v>0</v>
      </c>
      <c r="H21" s="71">
        <v>7.8718750000000002</v>
      </c>
      <c r="I21" s="72">
        <v>92</v>
      </c>
      <c r="J21" s="72">
        <v>150</v>
      </c>
      <c r="K21" s="72">
        <v>28</v>
      </c>
      <c r="L21" s="72">
        <v>0</v>
      </c>
      <c r="M21" s="72">
        <v>180</v>
      </c>
      <c r="N21" s="72">
        <v>0</v>
      </c>
      <c r="O21" s="72">
        <v>-2.4791666666666674</v>
      </c>
      <c r="P21" s="74">
        <v>0</v>
      </c>
    </row>
    <row r="22" spans="1:16" x14ac:dyDescent="0.15">
      <c r="A22" s="70">
        <v>41656</v>
      </c>
      <c r="B22" s="71">
        <v>9.5005590663620012</v>
      </c>
      <c r="C22" s="71">
        <v>15.3234823651</v>
      </c>
      <c r="D22" s="71">
        <v>1.225878589208</v>
      </c>
      <c r="E22" s="71">
        <v>0</v>
      </c>
      <c r="F22" s="71">
        <v>27.582268257180004</v>
      </c>
      <c r="G22" s="71">
        <v>0</v>
      </c>
      <c r="H22" s="71">
        <v>7.0968750000000007</v>
      </c>
      <c r="I22" s="72">
        <v>62</v>
      </c>
      <c r="J22" s="72">
        <v>100</v>
      </c>
      <c r="K22" s="72">
        <v>8</v>
      </c>
      <c r="L22" s="72">
        <v>0</v>
      </c>
      <c r="M22" s="72">
        <v>180</v>
      </c>
      <c r="N22" s="72">
        <v>0</v>
      </c>
      <c r="O22" s="72">
        <v>2.6875</v>
      </c>
      <c r="P22" s="74">
        <v>0</v>
      </c>
    </row>
    <row r="23" spans="1:16" x14ac:dyDescent="0.15">
      <c r="A23" s="70">
        <v>41657</v>
      </c>
      <c r="B23" s="71">
        <v>13.969567322256001</v>
      </c>
      <c r="C23" s="71">
        <v>22.776468460199997</v>
      </c>
      <c r="D23" s="71">
        <v>4.2516074459039999</v>
      </c>
      <c r="E23" s="71">
        <v>0</v>
      </c>
      <c r="F23" s="71">
        <v>27.331762152239996</v>
      </c>
      <c r="G23" s="71">
        <v>0</v>
      </c>
      <c r="H23" s="71">
        <v>7.6524999999999999</v>
      </c>
      <c r="I23" s="72">
        <v>92</v>
      </c>
      <c r="J23" s="72">
        <v>150</v>
      </c>
      <c r="K23" s="72">
        <v>28</v>
      </c>
      <c r="L23" s="72">
        <v>0</v>
      </c>
      <c r="M23" s="72">
        <v>180</v>
      </c>
      <c r="N23" s="72">
        <v>0</v>
      </c>
      <c r="O23" s="72">
        <v>-1.0166666666666666</v>
      </c>
      <c r="P23" s="74">
        <v>0</v>
      </c>
    </row>
    <row r="24" spans="1:16" x14ac:dyDescent="0.15">
      <c r="A24" s="70">
        <v>41658</v>
      </c>
      <c r="B24" s="71">
        <v>13.927018030380001</v>
      </c>
      <c r="C24" s="71">
        <v>22.707094614750002</v>
      </c>
      <c r="D24" s="71">
        <v>4.2386576614200004</v>
      </c>
      <c r="E24" s="71">
        <v>0</v>
      </c>
      <c r="F24" s="71">
        <v>27.248513537700003</v>
      </c>
      <c r="G24" s="71">
        <v>0</v>
      </c>
      <c r="H24" s="71">
        <v>8.19</v>
      </c>
      <c r="I24" s="72">
        <v>92</v>
      </c>
      <c r="J24" s="72">
        <v>150</v>
      </c>
      <c r="K24" s="72">
        <v>28</v>
      </c>
      <c r="L24" s="72">
        <v>0</v>
      </c>
      <c r="M24" s="72">
        <v>180</v>
      </c>
      <c r="N24" s="72">
        <v>0</v>
      </c>
      <c r="O24" s="72">
        <v>-4.5999999999999988</v>
      </c>
      <c r="P24" s="74">
        <v>0</v>
      </c>
    </row>
    <row r="25" spans="1:16" x14ac:dyDescent="0.15">
      <c r="A25" s="70">
        <v>41659</v>
      </c>
      <c r="B25" s="71">
        <v>14.028436890467999</v>
      </c>
      <c r="C25" s="71">
        <v>22.872451451849997</v>
      </c>
      <c r="D25" s="71">
        <v>4.269524271012</v>
      </c>
      <c r="E25" s="71">
        <v>0</v>
      </c>
      <c r="F25" s="71">
        <v>27.446941742219998</v>
      </c>
      <c r="G25" s="71">
        <v>0</v>
      </c>
      <c r="H25" s="71">
        <v>8.0793749999999989</v>
      </c>
      <c r="I25" s="72">
        <v>92</v>
      </c>
      <c r="J25" s="72">
        <v>150</v>
      </c>
      <c r="K25" s="72">
        <v>28</v>
      </c>
      <c r="L25" s="72">
        <v>0</v>
      </c>
      <c r="M25" s="72">
        <v>180</v>
      </c>
      <c r="N25" s="72">
        <v>0</v>
      </c>
      <c r="O25" s="72">
        <v>-3.8625000000000007</v>
      </c>
      <c r="P25" s="74">
        <v>0</v>
      </c>
    </row>
    <row r="26" spans="1:16" x14ac:dyDescent="0.15">
      <c r="A26" s="70">
        <v>41660</v>
      </c>
      <c r="B26" s="71">
        <v>21.45760582602</v>
      </c>
      <c r="C26" s="71">
        <v>30.653722608600003</v>
      </c>
      <c r="D26" s="71">
        <v>4.5980583912900004</v>
      </c>
      <c r="E26" s="71">
        <v>0</v>
      </c>
      <c r="F26" s="71">
        <v>27.588350347740001</v>
      </c>
      <c r="G26" s="71">
        <v>0</v>
      </c>
      <c r="H26" s="71">
        <v>7.8418749999999999</v>
      </c>
      <c r="I26" s="72">
        <v>140</v>
      </c>
      <c r="J26" s="72">
        <v>200</v>
      </c>
      <c r="K26" s="72">
        <v>30</v>
      </c>
      <c r="L26" s="72">
        <v>0</v>
      </c>
      <c r="M26" s="72">
        <v>180</v>
      </c>
      <c r="N26" s="72">
        <v>0</v>
      </c>
      <c r="O26" s="72">
        <v>-2.2791666666666663</v>
      </c>
      <c r="P26" s="74">
        <v>0</v>
      </c>
    </row>
    <row r="27" spans="1:16" x14ac:dyDescent="0.15">
      <c r="A27" s="70">
        <v>41661</v>
      </c>
      <c r="B27" s="71">
        <v>4.8969592147839993</v>
      </c>
      <c r="C27" s="71">
        <v>29.075695337779997</v>
      </c>
      <c r="D27" s="71">
        <v>4.2848393129359996</v>
      </c>
      <c r="E27" s="71">
        <v>0</v>
      </c>
      <c r="F27" s="71">
        <v>0</v>
      </c>
      <c r="G27" s="71">
        <v>0</v>
      </c>
      <c r="H27" s="71">
        <v>0</v>
      </c>
      <c r="I27" s="72">
        <v>32</v>
      </c>
      <c r="J27" s="72">
        <v>190</v>
      </c>
      <c r="K27" s="72">
        <v>28</v>
      </c>
      <c r="L27" s="72">
        <v>0</v>
      </c>
      <c r="M27" s="72">
        <v>0</v>
      </c>
      <c r="N27" s="72">
        <v>0</v>
      </c>
      <c r="O27" s="72">
        <v>-3.3041666666666667</v>
      </c>
      <c r="P27" s="74">
        <v>0</v>
      </c>
    </row>
    <row r="28" spans="1:16" x14ac:dyDescent="0.15">
      <c r="A28" s="76">
        <v>41662</v>
      </c>
      <c r="B28" s="71">
        <v>14.140347356772001</v>
      </c>
      <c r="C28" s="71">
        <v>23.054914168650001</v>
      </c>
      <c r="D28" s="71">
        <v>4.3035839781480005</v>
      </c>
      <c r="E28" s="71">
        <v>0</v>
      </c>
      <c r="F28" s="71">
        <v>27.665897002380003</v>
      </c>
      <c r="G28" s="71">
        <v>0</v>
      </c>
      <c r="H28" s="71">
        <v>8.0087499999999991</v>
      </c>
      <c r="I28" s="72">
        <v>92</v>
      </c>
      <c r="J28" s="72">
        <v>150</v>
      </c>
      <c r="K28" s="72">
        <v>28</v>
      </c>
      <c r="L28" s="72">
        <v>0</v>
      </c>
      <c r="M28" s="72">
        <v>180</v>
      </c>
      <c r="N28" s="72">
        <v>0</v>
      </c>
      <c r="O28" s="72">
        <v>-3.3916666666666671</v>
      </c>
      <c r="P28" s="74">
        <v>0</v>
      </c>
    </row>
    <row r="29" spans="1:16" x14ac:dyDescent="0.15">
      <c r="A29" s="76">
        <v>41663</v>
      </c>
      <c r="B29" s="71">
        <v>9.5492664749300022</v>
      </c>
      <c r="C29" s="71">
        <v>15.402042701500003</v>
      </c>
      <c r="D29" s="71">
        <v>1.2321634161200001</v>
      </c>
      <c r="E29" s="71">
        <v>0</v>
      </c>
      <c r="F29" s="71">
        <v>27.723676862700003</v>
      </c>
      <c r="G29" s="71">
        <v>0</v>
      </c>
      <c r="H29" s="71">
        <v>8.1318749999999991</v>
      </c>
      <c r="I29" s="72">
        <v>62</v>
      </c>
      <c r="J29" s="72">
        <v>100</v>
      </c>
      <c r="K29" s="72">
        <v>8</v>
      </c>
      <c r="L29" s="72">
        <v>0</v>
      </c>
      <c r="M29" s="72">
        <v>180</v>
      </c>
      <c r="N29" s="72">
        <v>0</v>
      </c>
      <c r="O29" s="72">
        <v>-4.2124999999999995</v>
      </c>
      <c r="P29" s="74">
        <v>0</v>
      </c>
    </row>
    <row r="30" spans="1:16" x14ac:dyDescent="0.15">
      <c r="A30" s="76">
        <v>41664</v>
      </c>
      <c r="B30" s="71">
        <v>21.051466057804003</v>
      </c>
      <c r="C30" s="71">
        <v>30.958038320299998</v>
      </c>
      <c r="D30" s="71">
        <v>5.2628665144510007</v>
      </c>
      <c r="E30" s="71">
        <v>0</v>
      </c>
      <c r="F30" s="71">
        <v>27.862234488270001</v>
      </c>
      <c r="G30" s="71">
        <v>0</v>
      </c>
      <c r="H30" s="71">
        <v>7.8668750000000003</v>
      </c>
      <c r="I30" s="72">
        <v>136</v>
      </c>
      <c r="J30" s="72">
        <v>200</v>
      </c>
      <c r="K30" s="72">
        <v>34</v>
      </c>
      <c r="L30" s="72">
        <v>0</v>
      </c>
      <c r="M30" s="72">
        <v>180</v>
      </c>
      <c r="N30" s="72">
        <v>0</v>
      </c>
      <c r="O30" s="72">
        <v>-2.4458333333333333</v>
      </c>
      <c r="P30" s="74">
        <v>0</v>
      </c>
    </row>
    <row r="31" spans="1:16" x14ac:dyDescent="0.15">
      <c r="A31" s="76">
        <v>41665</v>
      </c>
      <c r="B31" s="71">
        <v>9.6007889622189992</v>
      </c>
      <c r="C31" s="71">
        <v>15.485143487450001</v>
      </c>
      <c r="D31" s="71">
        <v>1.2388114789960001</v>
      </c>
      <c r="E31" s="71">
        <v>0</v>
      </c>
      <c r="F31" s="71">
        <v>27.873258277410002</v>
      </c>
      <c r="G31" s="71">
        <v>0</v>
      </c>
      <c r="H31" s="71">
        <v>7.4575000000000005</v>
      </c>
      <c r="I31" s="72">
        <v>62</v>
      </c>
      <c r="J31" s="72">
        <v>100</v>
      </c>
      <c r="K31" s="72">
        <v>8</v>
      </c>
      <c r="L31" s="72">
        <v>0</v>
      </c>
      <c r="M31" s="72">
        <v>180</v>
      </c>
      <c r="N31" s="72">
        <v>0</v>
      </c>
      <c r="O31" s="72">
        <v>0.28333333333333338</v>
      </c>
      <c r="P31" s="74">
        <v>0</v>
      </c>
    </row>
    <row r="32" spans="1:16" x14ac:dyDescent="0.15">
      <c r="A32" s="76">
        <v>41666</v>
      </c>
      <c r="B32" s="71">
        <v>14.181925203628001</v>
      </c>
      <c r="C32" s="71">
        <v>23.122704136349999</v>
      </c>
      <c r="D32" s="71">
        <v>4.3162381054520003</v>
      </c>
      <c r="E32" s="71">
        <v>0</v>
      </c>
      <c r="F32" s="71">
        <v>27.747244963620005</v>
      </c>
      <c r="G32" s="71">
        <v>0</v>
      </c>
      <c r="H32" s="71">
        <v>7.9143749999999997</v>
      </c>
      <c r="I32" s="72">
        <v>92</v>
      </c>
      <c r="J32" s="72">
        <v>150</v>
      </c>
      <c r="K32" s="72">
        <v>28</v>
      </c>
      <c r="L32" s="72">
        <v>0</v>
      </c>
      <c r="M32" s="72">
        <v>180</v>
      </c>
      <c r="N32" s="72">
        <v>0</v>
      </c>
      <c r="O32" s="72">
        <v>-2.7625000000000006</v>
      </c>
      <c r="P32" s="74">
        <v>0</v>
      </c>
    </row>
    <row r="33" spans="1:16" x14ac:dyDescent="0.15">
      <c r="A33" s="76">
        <v>41667</v>
      </c>
      <c r="B33" s="71">
        <v>21.774550322980001</v>
      </c>
      <c r="C33" s="71">
        <v>31.106500461400003</v>
      </c>
      <c r="D33" s="71">
        <v>4.6659750692099999</v>
      </c>
      <c r="E33" s="71">
        <v>0</v>
      </c>
      <c r="F33" s="71">
        <v>27.995850415260001</v>
      </c>
      <c r="G33" s="71">
        <v>0</v>
      </c>
      <c r="H33" s="71">
        <v>8.09375</v>
      </c>
      <c r="I33" s="72">
        <v>140</v>
      </c>
      <c r="J33" s="72">
        <v>200</v>
      </c>
      <c r="K33" s="72">
        <v>30</v>
      </c>
      <c r="L33" s="72">
        <v>0</v>
      </c>
      <c r="M33" s="72">
        <v>180</v>
      </c>
      <c r="N33" s="72">
        <v>0</v>
      </c>
      <c r="O33" s="72">
        <v>-3.9583333333333335</v>
      </c>
      <c r="P33" s="74">
        <v>0</v>
      </c>
    </row>
    <row r="34" spans="1:16" x14ac:dyDescent="0.15">
      <c r="A34" s="76">
        <v>41668</v>
      </c>
      <c r="B34" s="71">
        <v>28.755148461312</v>
      </c>
      <c r="C34" s="71">
        <v>37.50671538432001</v>
      </c>
      <c r="D34" s="71">
        <v>7.1887871153280001</v>
      </c>
      <c r="E34" s="71">
        <v>0</v>
      </c>
      <c r="F34" s="71">
        <v>28.130036538240002</v>
      </c>
      <c r="G34" s="71">
        <v>0</v>
      </c>
      <c r="H34" s="71">
        <v>8.0062499999999996</v>
      </c>
      <c r="I34" s="72">
        <v>184</v>
      </c>
      <c r="J34" s="72">
        <v>240</v>
      </c>
      <c r="K34" s="72">
        <v>46</v>
      </c>
      <c r="L34" s="72">
        <v>0</v>
      </c>
      <c r="M34" s="72">
        <v>180</v>
      </c>
      <c r="N34" s="72">
        <v>0</v>
      </c>
      <c r="O34" s="72">
        <v>-3.3749999999999987</v>
      </c>
      <c r="P34" s="74">
        <v>0</v>
      </c>
    </row>
    <row r="35" spans="1:16" x14ac:dyDescent="0.15">
      <c r="A35" s="76">
        <v>41669</v>
      </c>
      <c r="B35" s="71">
        <v>14.349013747067998</v>
      </c>
      <c r="C35" s="71">
        <v>23.39513110935</v>
      </c>
      <c r="D35" s="71">
        <v>4.3670911404120005</v>
      </c>
      <c r="E35" s="71">
        <v>0</v>
      </c>
      <c r="F35" s="71">
        <v>28.074157331220004</v>
      </c>
      <c r="G35" s="71">
        <v>0</v>
      </c>
      <c r="H35" s="71">
        <v>8.2537500000000001</v>
      </c>
      <c r="I35" s="72">
        <v>92</v>
      </c>
      <c r="J35" s="72">
        <v>150</v>
      </c>
      <c r="K35" s="72">
        <v>28</v>
      </c>
      <c r="L35" s="72">
        <v>0</v>
      </c>
      <c r="M35" s="72">
        <v>180</v>
      </c>
      <c r="N35" s="72">
        <v>0</v>
      </c>
      <c r="O35" s="72">
        <v>-5.0250000000000012</v>
      </c>
      <c r="P35" s="74">
        <v>0</v>
      </c>
    </row>
    <row r="36" spans="1:16" x14ac:dyDescent="0.15">
      <c r="A36" s="76">
        <v>41670</v>
      </c>
      <c r="B36" s="71">
        <v>9.6882528034109985</v>
      </c>
      <c r="C36" s="71">
        <v>15.626214199050001</v>
      </c>
      <c r="D36" s="71">
        <v>1.2500971359240001</v>
      </c>
      <c r="E36" s="71">
        <v>0</v>
      </c>
      <c r="F36" s="71">
        <v>28.127185558289998</v>
      </c>
      <c r="G36" s="71">
        <v>0</v>
      </c>
      <c r="H36" s="71">
        <v>8.2925000000000004</v>
      </c>
      <c r="I36" s="72">
        <v>62</v>
      </c>
      <c r="J36" s="72">
        <v>100</v>
      </c>
      <c r="K36" s="72">
        <v>8</v>
      </c>
      <c r="L36" s="72">
        <v>0</v>
      </c>
      <c r="M36" s="72">
        <v>180</v>
      </c>
      <c r="N36" s="72">
        <v>0</v>
      </c>
      <c r="O36" s="72">
        <v>-5.2833333333333341</v>
      </c>
      <c r="P36" s="74">
        <v>0</v>
      </c>
    </row>
    <row r="37" spans="1:16" x14ac:dyDescent="0.15">
      <c r="A37" s="76">
        <v>41671</v>
      </c>
      <c r="B37" s="71">
        <v>14.446158249068002</v>
      </c>
      <c r="C37" s="71">
        <v>23.553518884350005</v>
      </c>
      <c r="D37" s="71">
        <v>4.3966568584120003</v>
      </c>
      <c r="E37" s="71">
        <v>0</v>
      </c>
      <c r="F37" s="71">
        <v>28.264222661220003</v>
      </c>
      <c r="G37" s="71">
        <v>0</v>
      </c>
      <c r="H37" s="71">
        <v>7.71875</v>
      </c>
      <c r="I37" s="72">
        <v>92</v>
      </c>
      <c r="J37" s="72">
        <v>150</v>
      </c>
      <c r="K37" s="72">
        <v>28</v>
      </c>
      <c r="L37" s="72">
        <v>0</v>
      </c>
      <c r="M37" s="72">
        <v>180</v>
      </c>
      <c r="N37" s="72">
        <v>0</v>
      </c>
      <c r="O37" s="72">
        <v>-1.4583333333333333</v>
      </c>
      <c r="P37" s="74">
        <v>0</v>
      </c>
    </row>
    <row r="38" spans="1:16" x14ac:dyDescent="0.15">
      <c r="A38" s="76">
        <v>41672</v>
      </c>
      <c r="B38" s="71">
        <v>14.403123234682001</v>
      </c>
      <c r="C38" s="71">
        <v>23.483353100025003</v>
      </c>
      <c r="D38" s="71">
        <v>4.3835592453380006</v>
      </c>
      <c r="E38" s="71">
        <v>0</v>
      </c>
      <c r="F38" s="71">
        <v>28.18002372003</v>
      </c>
      <c r="G38" s="71">
        <v>0</v>
      </c>
      <c r="H38" s="71">
        <v>7.8343749999999996</v>
      </c>
      <c r="I38" s="72">
        <v>92</v>
      </c>
      <c r="J38" s="72">
        <v>150</v>
      </c>
      <c r="K38" s="72">
        <v>28</v>
      </c>
      <c r="L38" s="72">
        <v>0</v>
      </c>
      <c r="M38" s="72">
        <v>180</v>
      </c>
      <c r="N38" s="72">
        <v>0</v>
      </c>
      <c r="O38" s="72">
        <v>-2.229166666666667</v>
      </c>
      <c r="P38" s="74">
        <v>0</v>
      </c>
    </row>
    <row r="39" spans="1:16" x14ac:dyDescent="0.15">
      <c r="A39" s="76">
        <v>41673</v>
      </c>
      <c r="B39" s="71">
        <v>14.376019918624003</v>
      </c>
      <c r="C39" s="71">
        <v>23.4391629108</v>
      </c>
      <c r="D39" s="71">
        <v>4.3753104100160005</v>
      </c>
      <c r="E39" s="71">
        <v>0</v>
      </c>
      <c r="F39" s="71">
        <v>28.126995492960003</v>
      </c>
      <c r="G39" s="71">
        <v>0</v>
      </c>
      <c r="H39" s="71">
        <v>7.729375000000001</v>
      </c>
      <c r="I39" s="72">
        <v>92</v>
      </c>
      <c r="J39" s="72">
        <v>150</v>
      </c>
      <c r="K39" s="72">
        <v>28</v>
      </c>
      <c r="L39" s="72">
        <v>0</v>
      </c>
      <c r="M39" s="72">
        <v>180</v>
      </c>
      <c r="N39" s="72">
        <v>0</v>
      </c>
      <c r="O39" s="72">
        <v>-1.5291666666666668</v>
      </c>
      <c r="P39" s="74">
        <v>0</v>
      </c>
    </row>
    <row r="40" spans="1:16" x14ac:dyDescent="0.15">
      <c r="A40" s="76">
        <v>41674</v>
      </c>
      <c r="B40" s="71">
        <v>21.78135043812</v>
      </c>
      <c r="C40" s="71">
        <v>31.1162149116</v>
      </c>
      <c r="D40" s="71">
        <v>4.6674322367399999</v>
      </c>
      <c r="E40" s="71">
        <v>0</v>
      </c>
      <c r="F40" s="71">
        <v>28.004593420439999</v>
      </c>
      <c r="G40" s="71">
        <v>0</v>
      </c>
      <c r="H40" s="71">
        <v>7.7493749999999997</v>
      </c>
      <c r="I40" s="72">
        <v>140</v>
      </c>
      <c r="J40" s="72">
        <v>200</v>
      </c>
      <c r="K40" s="72">
        <v>30</v>
      </c>
      <c r="L40" s="72">
        <v>0</v>
      </c>
      <c r="M40" s="72">
        <v>180</v>
      </c>
      <c r="N40" s="72">
        <v>0</v>
      </c>
      <c r="O40" s="72">
        <v>-1.6624999999999999</v>
      </c>
      <c r="P40" s="74">
        <v>0</v>
      </c>
    </row>
    <row r="41" spans="1:16" x14ac:dyDescent="0.15">
      <c r="A41" s="76">
        <v>41675</v>
      </c>
      <c r="B41" s="71">
        <v>4.9722419801599997</v>
      </c>
      <c r="C41" s="71">
        <v>29.522686757199999</v>
      </c>
      <c r="D41" s="71">
        <v>4.3507117326400007</v>
      </c>
      <c r="E41" s="71">
        <v>0</v>
      </c>
      <c r="F41" s="71">
        <v>0</v>
      </c>
      <c r="G41" s="71">
        <v>0</v>
      </c>
      <c r="H41" s="71">
        <v>0</v>
      </c>
      <c r="I41" s="72">
        <v>32</v>
      </c>
      <c r="J41" s="72">
        <v>190</v>
      </c>
      <c r="K41" s="72">
        <v>28</v>
      </c>
      <c r="L41" s="72">
        <v>0</v>
      </c>
      <c r="M41" s="72">
        <v>0</v>
      </c>
      <c r="N41" s="72">
        <v>0</v>
      </c>
      <c r="O41" s="72">
        <v>-2.604166666666667</v>
      </c>
      <c r="P41" s="74">
        <v>0</v>
      </c>
    </row>
    <row r="42" spans="1:16" x14ac:dyDescent="0.15">
      <c r="A42" s="76">
        <v>41676</v>
      </c>
      <c r="B42" s="71">
        <v>14.362516832846001</v>
      </c>
      <c r="C42" s="71">
        <v>23.417147010075002</v>
      </c>
      <c r="D42" s="71">
        <v>4.3712007752140005</v>
      </c>
      <c r="E42" s="71">
        <v>0</v>
      </c>
      <c r="F42" s="71">
        <v>28.10057641209</v>
      </c>
      <c r="G42" s="71">
        <v>0</v>
      </c>
      <c r="H42" s="71">
        <v>7.78125</v>
      </c>
      <c r="I42" s="72">
        <v>92</v>
      </c>
      <c r="J42" s="72">
        <v>150</v>
      </c>
      <c r="K42" s="72">
        <v>28</v>
      </c>
      <c r="L42" s="72">
        <v>0</v>
      </c>
      <c r="M42" s="72">
        <v>180</v>
      </c>
      <c r="N42" s="72">
        <v>0</v>
      </c>
      <c r="O42" s="72">
        <v>-1.875</v>
      </c>
      <c r="P42" s="74">
        <v>0</v>
      </c>
    </row>
    <row r="43" spans="1:16" x14ac:dyDescent="0.15">
      <c r="A43" s="76">
        <v>41677</v>
      </c>
      <c r="B43" s="71">
        <v>9.6651429711199999</v>
      </c>
      <c r="C43" s="71">
        <v>15.588940275999999</v>
      </c>
      <c r="D43" s="71">
        <v>1.2471152220799999</v>
      </c>
      <c r="E43" s="71">
        <v>0</v>
      </c>
      <c r="F43" s="71">
        <v>28.060092496799999</v>
      </c>
      <c r="G43" s="71">
        <v>0</v>
      </c>
      <c r="H43" s="71">
        <v>7.8324999999999996</v>
      </c>
      <c r="I43" s="72">
        <v>62</v>
      </c>
      <c r="J43" s="72">
        <v>100</v>
      </c>
      <c r="K43" s="72">
        <v>8</v>
      </c>
      <c r="L43" s="72">
        <v>0</v>
      </c>
      <c r="M43" s="72">
        <v>180</v>
      </c>
      <c r="N43" s="72">
        <v>0</v>
      </c>
      <c r="O43" s="72">
        <v>-2.2166666666666663</v>
      </c>
      <c r="P43" s="74">
        <v>0</v>
      </c>
    </row>
    <row r="44" spans="1:16" x14ac:dyDescent="0.15">
      <c r="A44" s="76">
        <v>41678</v>
      </c>
      <c r="B44" s="71">
        <v>21.140931920471999</v>
      </c>
      <c r="C44" s="71">
        <v>31.089605765400002</v>
      </c>
      <c r="D44" s="71">
        <v>5.2852329801179998</v>
      </c>
      <c r="E44" s="71">
        <v>0</v>
      </c>
      <c r="F44" s="71">
        <v>27.980645188859999</v>
      </c>
      <c r="G44" s="71">
        <v>0</v>
      </c>
      <c r="H44" s="71">
        <v>7.9162499999999998</v>
      </c>
      <c r="I44" s="72">
        <v>136</v>
      </c>
      <c r="J44" s="72">
        <v>200</v>
      </c>
      <c r="K44" s="72">
        <v>34</v>
      </c>
      <c r="L44" s="72">
        <v>0</v>
      </c>
      <c r="M44" s="72">
        <v>180</v>
      </c>
      <c r="N44" s="72">
        <v>0</v>
      </c>
      <c r="O44" s="72">
        <v>-2.7749999999999999</v>
      </c>
      <c r="P44" s="74">
        <v>0</v>
      </c>
    </row>
    <row r="45" spans="1:16" x14ac:dyDescent="0.15">
      <c r="A45" s="76">
        <v>41679</v>
      </c>
      <c r="B45" s="71">
        <v>9.6283505469059989</v>
      </c>
      <c r="C45" s="71">
        <v>15.529597656299998</v>
      </c>
      <c r="D45" s="71">
        <v>1.2423678125039999</v>
      </c>
      <c r="E45" s="71">
        <v>0</v>
      </c>
      <c r="F45" s="71">
        <v>27.953275781339997</v>
      </c>
      <c r="G45" s="71">
        <v>0</v>
      </c>
      <c r="H45" s="71">
        <v>7.6693750000000005</v>
      </c>
      <c r="I45" s="72">
        <v>62</v>
      </c>
      <c r="J45" s="72">
        <v>100</v>
      </c>
      <c r="K45" s="72">
        <v>8</v>
      </c>
      <c r="L45" s="72">
        <v>0</v>
      </c>
      <c r="M45" s="72">
        <v>180</v>
      </c>
      <c r="N45" s="72">
        <v>0</v>
      </c>
      <c r="O45" s="72">
        <v>-1.1291666666666671</v>
      </c>
      <c r="P45" s="74">
        <v>0</v>
      </c>
    </row>
    <row r="46" spans="1:16" x14ac:dyDescent="0.15">
      <c r="A46" s="76">
        <v>41680</v>
      </c>
      <c r="B46" s="71">
        <v>14.196399734425999</v>
      </c>
      <c r="C46" s="71">
        <v>23.146303914825001</v>
      </c>
      <c r="D46" s="71">
        <v>4.3206433974340008</v>
      </c>
      <c r="E46" s="71">
        <v>0</v>
      </c>
      <c r="F46" s="71">
        <v>27.775564697789999</v>
      </c>
      <c r="G46" s="71">
        <v>0</v>
      </c>
      <c r="H46" s="71">
        <v>7.5575000000000001</v>
      </c>
      <c r="I46" s="72">
        <v>92</v>
      </c>
      <c r="J46" s="72">
        <v>150</v>
      </c>
      <c r="K46" s="72">
        <v>28</v>
      </c>
      <c r="L46" s="72">
        <v>0</v>
      </c>
      <c r="M46" s="72">
        <v>180</v>
      </c>
      <c r="N46" s="72">
        <v>0</v>
      </c>
      <c r="O46" s="72">
        <v>-0.3833333333333333</v>
      </c>
      <c r="P46" s="74">
        <v>0</v>
      </c>
    </row>
    <row r="47" spans="1:16" x14ac:dyDescent="0.15">
      <c r="A47" s="76">
        <v>41681</v>
      </c>
      <c r="B47" s="71">
        <v>21.42937056533</v>
      </c>
      <c r="C47" s="71">
        <v>30.613386521899997</v>
      </c>
      <c r="D47" s="71">
        <v>4.5920079782850003</v>
      </c>
      <c r="E47" s="71">
        <v>0</v>
      </c>
      <c r="F47" s="71">
        <v>27.552047869709998</v>
      </c>
      <c r="G47" s="71">
        <v>0</v>
      </c>
      <c r="H47" s="71">
        <v>7.2874999999999996</v>
      </c>
      <c r="I47" s="72">
        <v>140</v>
      </c>
      <c r="J47" s="72">
        <v>200</v>
      </c>
      <c r="K47" s="72">
        <v>30</v>
      </c>
      <c r="L47" s="72">
        <v>0</v>
      </c>
      <c r="M47" s="72">
        <v>180</v>
      </c>
      <c r="N47" s="72">
        <v>0</v>
      </c>
      <c r="O47" s="72">
        <v>1.4166666666666667</v>
      </c>
      <c r="P47" s="74">
        <v>0</v>
      </c>
    </row>
    <row r="48" spans="1:16" x14ac:dyDescent="0.15">
      <c r="A48" s="76">
        <v>41682</v>
      </c>
      <c r="B48" s="71">
        <v>28.030256187388002</v>
      </c>
      <c r="C48" s="71">
        <v>36.561203722680013</v>
      </c>
      <c r="D48" s="71">
        <v>7.0075640468470004</v>
      </c>
      <c r="E48" s="71">
        <v>0</v>
      </c>
      <c r="F48" s="71">
        <v>27.420902792010001</v>
      </c>
      <c r="G48" s="71">
        <v>0</v>
      </c>
      <c r="H48" s="71">
        <v>7.6881250000000003</v>
      </c>
      <c r="I48" s="72">
        <v>184</v>
      </c>
      <c r="J48" s="72">
        <v>240</v>
      </c>
      <c r="K48" s="72">
        <v>46</v>
      </c>
      <c r="L48" s="72">
        <v>0</v>
      </c>
      <c r="M48" s="72">
        <v>180</v>
      </c>
      <c r="N48" s="72">
        <v>0</v>
      </c>
      <c r="O48" s="72">
        <v>-1.2541666666666667</v>
      </c>
      <c r="P48" s="74">
        <v>0</v>
      </c>
    </row>
    <row r="49" spans="1:16" x14ac:dyDescent="0.15">
      <c r="A49" s="76">
        <v>41683</v>
      </c>
      <c r="B49" s="71">
        <v>13.992396280226</v>
      </c>
      <c r="C49" s="71">
        <v>22.813689587325001</v>
      </c>
      <c r="D49" s="71">
        <v>4.2585553896340009</v>
      </c>
      <c r="E49" s="71">
        <v>0</v>
      </c>
      <c r="F49" s="71">
        <v>27.376427504790001</v>
      </c>
      <c r="G49" s="71">
        <v>0</v>
      </c>
      <c r="H49" s="71">
        <v>7.55</v>
      </c>
      <c r="I49" s="72">
        <v>92</v>
      </c>
      <c r="J49" s="72">
        <v>150</v>
      </c>
      <c r="K49" s="72">
        <v>28</v>
      </c>
      <c r="L49" s="72">
        <v>0</v>
      </c>
      <c r="M49" s="72">
        <v>180</v>
      </c>
      <c r="N49" s="72">
        <v>0</v>
      </c>
      <c r="O49" s="72">
        <v>-0.33333333333333343</v>
      </c>
      <c r="P49" s="74">
        <v>0</v>
      </c>
    </row>
    <row r="50" spans="1:16" x14ac:dyDescent="0.15">
      <c r="A50" s="76">
        <v>41684</v>
      </c>
      <c r="B50" s="71">
        <v>9.4108693489720014</v>
      </c>
      <c r="C50" s="71">
        <v>15.178821530600001</v>
      </c>
      <c r="D50" s="71">
        <v>1.2143057224480001</v>
      </c>
      <c r="E50" s="71">
        <v>0</v>
      </c>
      <c r="F50" s="71">
        <v>27.32187875508</v>
      </c>
      <c r="G50" s="71">
        <v>0</v>
      </c>
      <c r="H50" s="71">
        <v>7.4643749999999995</v>
      </c>
      <c r="I50" s="72">
        <v>62</v>
      </c>
      <c r="J50" s="72">
        <v>100</v>
      </c>
      <c r="K50" s="72">
        <v>8</v>
      </c>
      <c r="L50" s="72">
        <v>0</v>
      </c>
      <c r="M50" s="72">
        <v>180</v>
      </c>
      <c r="N50" s="72">
        <v>0</v>
      </c>
      <c r="O50" s="72">
        <v>0.23749999999999974</v>
      </c>
      <c r="P50" s="74">
        <v>0</v>
      </c>
    </row>
    <row r="51" spans="1:16" x14ac:dyDescent="0.15">
      <c r="A51" s="76">
        <v>41685</v>
      </c>
      <c r="B51" s="71">
        <v>13.92021791524</v>
      </c>
      <c r="C51" s="71">
        <v>22.6960074705</v>
      </c>
      <c r="D51" s="71">
        <v>4.2365880611600009</v>
      </c>
      <c r="E51" s="71">
        <v>0</v>
      </c>
      <c r="F51" s="71">
        <v>27.235208964600002</v>
      </c>
      <c r="G51" s="71">
        <v>0</v>
      </c>
      <c r="H51" s="71">
        <v>7.3937499999999998</v>
      </c>
      <c r="I51" s="72">
        <v>92</v>
      </c>
      <c r="J51" s="72">
        <v>150</v>
      </c>
      <c r="K51" s="72">
        <v>28</v>
      </c>
      <c r="L51" s="72">
        <v>0</v>
      </c>
      <c r="M51" s="72">
        <v>180</v>
      </c>
      <c r="N51" s="72">
        <v>0</v>
      </c>
      <c r="O51" s="72">
        <v>0.70833333333333315</v>
      </c>
      <c r="P51" s="74">
        <v>0</v>
      </c>
    </row>
    <row r="52" spans="1:16" x14ac:dyDescent="0.15">
      <c r="A52" s="76">
        <v>41686</v>
      </c>
      <c r="B52" s="71">
        <v>13.84298803615</v>
      </c>
      <c r="C52" s="71">
        <v>22.570089189375</v>
      </c>
      <c r="D52" s="71">
        <v>4.2130833153500005</v>
      </c>
      <c r="E52" s="71">
        <v>0</v>
      </c>
      <c r="F52" s="71">
        <v>27.084107027249999</v>
      </c>
      <c r="G52" s="71">
        <v>0</v>
      </c>
      <c r="H52" s="71">
        <v>7.2618749999999999</v>
      </c>
      <c r="I52" s="72">
        <v>92</v>
      </c>
      <c r="J52" s="72">
        <v>150</v>
      </c>
      <c r="K52" s="72">
        <v>28</v>
      </c>
      <c r="L52" s="72">
        <v>0</v>
      </c>
      <c r="M52" s="72">
        <v>180</v>
      </c>
      <c r="N52" s="72">
        <v>0</v>
      </c>
      <c r="O52" s="72">
        <v>1.5874999999999997</v>
      </c>
      <c r="P52" s="74">
        <v>0</v>
      </c>
    </row>
    <row r="53" spans="1:16" x14ac:dyDescent="0.15">
      <c r="A53" s="76">
        <v>41687</v>
      </c>
      <c r="B53" s="71">
        <v>13.762260954987999</v>
      </c>
      <c r="C53" s="71">
        <v>22.43846894835</v>
      </c>
      <c r="D53" s="71">
        <v>4.1885142036919998</v>
      </c>
      <c r="E53" s="71">
        <v>0</v>
      </c>
      <c r="F53" s="71">
        <v>26.92616273802</v>
      </c>
      <c r="G53" s="71">
        <v>0</v>
      </c>
      <c r="H53" s="71">
        <v>7.7731249999999994</v>
      </c>
      <c r="I53" s="72">
        <v>92</v>
      </c>
      <c r="J53" s="72">
        <v>150</v>
      </c>
      <c r="K53" s="72">
        <v>28</v>
      </c>
      <c r="L53" s="72">
        <v>0</v>
      </c>
      <c r="M53" s="72">
        <v>180</v>
      </c>
      <c r="N53" s="72">
        <v>0</v>
      </c>
      <c r="O53" s="72">
        <v>-1.8208333333333335</v>
      </c>
      <c r="P53" s="74">
        <v>0</v>
      </c>
    </row>
    <row r="54" spans="1:16" x14ac:dyDescent="0.15">
      <c r="A54" s="76">
        <v>41688</v>
      </c>
      <c r="B54" s="71">
        <v>20.92852730241</v>
      </c>
      <c r="C54" s="71">
        <v>29.897896146300003</v>
      </c>
      <c r="D54" s="71">
        <v>4.4846844219450004</v>
      </c>
      <c r="E54" s="71">
        <v>0</v>
      </c>
      <c r="F54" s="71">
        <v>26.908106531670001</v>
      </c>
      <c r="G54" s="71">
        <v>0</v>
      </c>
      <c r="H54" s="71">
        <v>7.9874999999999998</v>
      </c>
      <c r="I54" s="72">
        <v>140</v>
      </c>
      <c r="J54" s="72">
        <v>200</v>
      </c>
      <c r="K54" s="72">
        <v>30</v>
      </c>
      <c r="L54" s="72">
        <v>0</v>
      </c>
      <c r="M54" s="72">
        <v>180</v>
      </c>
      <c r="N54" s="72">
        <v>0</v>
      </c>
      <c r="O54" s="72">
        <v>-3.25</v>
      </c>
      <c r="P54" s="74">
        <v>0</v>
      </c>
    </row>
    <row r="55" spans="1:16" x14ac:dyDescent="0.15">
      <c r="A55" s="76">
        <v>41689</v>
      </c>
      <c r="B55" s="71">
        <v>4.7875153740960004</v>
      </c>
      <c r="C55" s="71">
        <v>28.425872533695003</v>
      </c>
      <c r="D55" s="71">
        <v>4.189075952334</v>
      </c>
      <c r="E55" s="71">
        <v>0</v>
      </c>
      <c r="F55" s="71">
        <v>0</v>
      </c>
      <c r="G55" s="71">
        <v>0</v>
      </c>
      <c r="H55" s="71">
        <v>0</v>
      </c>
      <c r="I55" s="72">
        <v>32</v>
      </c>
      <c r="J55" s="72">
        <v>190</v>
      </c>
      <c r="K55" s="72">
        <v>28</v>
      </c>
      <c r="L55" s="72">
        <v>0</v>
      </c>
      <c r="M55" s="72">
        <v>0</v>
      </c>
      <c r="N55" s="72">
        <v>0</v>
      </c>
      <c r="O55" s="72">
        <v>-4.0875000000000004</v>
      </c>
      <c r="P55" s="74">
        <v>0</v>
      </c>
    </row>
    <row r="56" spans="1:16" x14ac:dyDescent="0.15">
      <c r="A56" s="76">
        <v>41690</v>
      </c>
      <c r="B56" s="71">
        <v>13.833079296946</v>
      </c>
      <c r="C56" s="71">
        <v>22.553933636325002</v>
      </c>
      <c r="D56" s="71">
        <v>4.2100676121139999</v>
      </c>
      <c r="E56" s="71">
        <v>0</v>
      </c>
      <c r="F56" s="71">
        <v>27.064720363589998</v>
      </c>
      <c r="G56" s="71">
        <v>0</v>
      </c>
      <c r="H56" s="71">
        <v>8.1568749999999994</v>
      </c>
      <c r="I56" s="72">
        <v>92</v>
      </c>
      <c r="J56" s="72">
        <v>150</v>
      </c>
      <c r="K56" s="72">
        <v>28</v>
      </c>
      <c r="L56" s="72">
        <v>0</v>
      </c>
      <c r="M56" s="72">
        <v>180</v>
      </c>
      <c r="N56" s="72">
        <v>0</v>
      </c>
      <c r="O56" s="72">
        <v>-4.3791666666666664</v>
      </c>
      <c r="P56" s="74">
        <v>0</v>
      </c>
    </row>
    <row r="57" spans="1:16" x14ac:dyDescent="0.15">
      <c r="A57" s="76">
        <v>41691</v>
      </c>
      <c r="B57" s="71">
        <v>9.3850753718540005</v>
      </c>
      <c r="C57" s="71">
        <v>15.137218341700002</v>
      </c>
      <c r="D57" s="71">
        <v>1.2109774673360001</v>
      </c>
      <c r="E57" s="71">
        <v>0</v>
      </c>
      <c r="F57" s="71">
        <v>27.246993015060003</v>
      </c>
      <c r="G57" s="71">
        <v>0</v>
      </c>
      <c r="H57" s="71">
        <v>7.7249999999999996</v>
      </c>
      <c r="I57" s="72">
        <v>62</v>
      </c>
      <c r="J57" s="72">
        <v>100</v>
      </c>
      <c r="K57" s="72">
        <v>8</v>
      </c>
      <c r="L57" s="72">
        <v>0</v>
      </c>
      <c r="M57" s="72">
        <v>180</v>
      </c>
      <c r="N57" s="72">
        <v>0</v>
      </c>
      <c r="O57" s="72">
        <v>-1.5000000000000002</v>
      </c>
      <c r="P57" s="74">
        <v>0</v>
      </c>
    </row>
    <row r="58" spans="1:16" x14ac:dyDescent="0.15">
      <c r="A58" s="76">
        <v>41692</v>
      </c>
      <c r="B58" s="71">
        <v>20.687140385912002</v>
      </c>
      <c r="C58" s="71">
        <v>30.422265273400001</v>
      </c>
      <c r="D58" s="71">
        <v>5.1717850964780006</v>
      </c>
      <c r="E58" s="71">
        <v>0</v>
      </c>
      <c r="F58" s="71">
        <v>27.380038746060002</v>
      </c>
      <c r="G58" s="71">
        <v>0</v>
      </c>
      <c r="H58" s="71">
        <v>7.8525</v>
      </c>
      <c r="I58" s="72">
        <v>136</v>
      </c>
      <c r="J58" s="72">
        <v>200</v>
      </c>
      <c r="K58" s="72">
        <v>34</v>
      </c>
      <c r="L58" s="72">
        <v>0</v>
      </c>
      <c r="M58" s="72">
        <v>180</v>
      </c>
      <c r="N58" s="72">
        <v>0</v>
      </c>
      <c r="O58" s="72">
        <v>-2.35</v>
      </c>
      <c r="P58" s="74">
        <v>0</v>
      </c>
    </row>
    <row r="59" spans="1:16" x14ac:dyDescent="0.15">
      <c r="A59" s="76">
        <v>41693</v>
      </c>
      <c r="B59" s="71">
        <v>9.4481200418150006</v>
      </c>
      <c r="C59" s="71">
        <v>15.238903293250001</v>
      </c>
      <c r="D59" s="71">
        <v>1.2191122634600002</v>
      </c>
      <c r="E59" s="71">
        <v>0</v>
      </c>
      <c r="F59" s="71">
        <v>27.430025927850004</v>
      </c>
      <c r="G59" s="71">
        <v>0</v>
      </c>
      <c r="H59" s="71">
        <v>8.09375</v>
      </c>
      <c r="I59" s="72">
        <v>62</v>
      </c>
      <c r="J59" s="72">
        <v>100</v>
      </c>
      <c r="K59" s="72">
        <v>8</v>
      </c>
      <c r="L59" s="72">
        <v>0</v>
      </c>
      <c r="M59" s="72">
        <v>180</v>
      </c>
      <c r="N59" s="72">
        <v>0</v>
      </c>
      <c r="O59" s="72">
        <v>-3.9583333333333335</v>
      </c>
      <c r="P59" s="74">
        <v>0</v>
      </c>
    </row>
    <row r="60" spans="1:16" x14ac:dyDescent="0.15">
      <c r="A60" s="76">
        <v>41694</v>
      </c>
      <c r="B60" s="71">
        <v>14.104306746529998</v>
      </c>
      <c r="C60" s="71">
        <v>22.996152304124998</v>
      </c>
      <c r="D60" s="71">
        <v>4.2926150967699996</v>
      </c>
      <c r="E60" s="71">
        <v>0</v>
      </c>
      <c r="F60" s="71">
        <v>27.595382764949999</v>
      </c>
      <c r="G60" s="71">
        <v>0</v>
      </c>
      <c r="H60" s="71">
        <v>8.3212499999999991</v>
      </c>
      <c r="I60" s="72">
        <v>92</v>
      </c>
      <c r="J60" s="72">
        <v>150</v>
      </c>
      <c r="K60" s="72">
        <v>28</v>
      </c>
      <c r="L60" s="72">
        <v>0</v>
      </c>
      <c r="M60" s="72">
        <v>180</v>
      </c>
      <c r="N60" s="72">
        <v>0</v>
      </c>
      <c r="O60" s="72">
        <v>-5.4750000000000005</v>
      </c>
      <c r="P60" s="74">
        <v>0</v>
      </c>
    </row>
    <row r="61" spans="1:16" x14ac:dyDescent="0.15">
      <c r="A61" s="76">
        <v>41695</v>
      </c>
      <c r="B61" s="71">
        <v>21.66574848074</v>
      </c>
      <c r="C61" s="71">
        <v>30.951069258199997</v>
      </c>
      <c r="D61" s="71">
        <v>4.6426603887299995</v>
      </c>
      <c r="E61" s="71">
        <v>0</v>
      </c>
      <c r="F61" s="71">
        <v>27.855962332380003</v>
      </c>
      <c r="G61" s="71">
        <v>0</v>
      </c>
      <c r="H61" s="71">
        <v>8.0574999999999992</v>
      </c>
      <c r="I61" s="72">
        <v>140</v>
      </c>
      <c r="J61" s="72">
        <v>200</v>
      </c>
      <c r="K61" s="72">
        <v>30</v>
      </c>
      <c r="L61" s="72">
        <v>0</v>
      </c>
      <c r="M61" s="72">
        <v>180</v>
      </c>
      <c r="N61" s="72">
        <v>0</v>
      </c>
      <c r="O61" s="72">
        <v>-3.7166666666666672</v>
      </c>
      <c r="P61" s="74">
        <v>0</v>
      </c>
    </row>
    <row r="62" spans="1:16" x14ac:dyDescent="0.15">
      <c r="A62" s="76">
        <v>41696</v>
      </c>
      <c r="B62" s="71">
        <v>28.681318639792003</v>
      </c>
      <c r="C62" s="71">
        <v>37.410415617120009</v>
      </c>
      <c r="D62" s="71">
        <v>7.1703296599480009</v>
      </c>
      <c r="E62" s="71">
        <v>0</v>
      </c>
      <c r="F62" s="71">
        <v>28.057811712840003</v>
      </c>
      <c r="G62" s="71">
        <v>0</v>
      </c>
      <c r="H62" s="71">
        <v>7.3231250000000001</v>
      </c>
      <c r="I62" s="72">
        <v>184</v>
      </c>
      <c r="J62" s="72">
        <v>240</v>
      </c>
      <c r="K62" s="72">
        <v>46</v>
      </c>
      <c r="L62" s="72">
        <v>0</v>
      </c>
      <c r="M62" s="72">
        <v>180</v>
      </c>
      <c r="N62" s="72">
        <v>0</v>
      </c>
      <c r="O62" s="72">
        <v>1.1791666666666669</v>
      </c>
      <c r="P62" s="74">
        <v>0</v>
      </c>
    </row>
    <row r="63" spans="1:16" x14ac:dyDescent="0.15">
      <c r="A63" s="76">
        <v>41697</v>
      </c>
      <c r="B63" s="71">
        <v>14.350179481092001</v>
      </c>
      <c r="C63" s="71">
        <v>23.397031762650002</v>
      </c>
      <c r="D63" s="71">
        <v>4.3674459290280003</v>
      </c>
      <c r="E63" s="71">
        <v>0</v>
      </c>
      <c r="F63" s="71">
        <v>28.07643811518</v>
      </c>
      <c r="G63" s="71">
        <v>0</v>
      </c>
      <c r="H63" s="71">
        <v>7.1368749999999999</v>
      </c>
      <c r="I63" s="72">
        <v>92</v>
      </c>
      <c r="J63" s="72">
        <v>150</v>
      </c>
      <c r="K63" s="72">
        <v>28</v>
      </c>
      <c r="L63" s="72">
        <v>0</v>
      </c>
      <c r="M63" s="72">
        <v>180</v>
      </c>
      <c r="N63" s="72">
        <v>0</v>
      </c>
      <c r="O63" s="72">
        <v>2.4208333333333329</v>
      </c>
      <c r="P63" s="74">
        <v>0</v>
      </c>
    </row>
    <row r="64" spans="1:16" x14ac:dyDescent="0.15">
      <c r="A64" s="76">
        <v>41698</v>
      </c>
      <c r="B64" s="71">
        <v>9.6041277765160018</v>
      </c>
      <c r="C64" s="71">
        <v>15.490528671800002</v>
      </c>
      <c r="D64" s="71">
        <v>1.2392422937440002</v>
      </c>
      <c r="E64" s="71">
        <v>0</v>
      </c>
      <c r="F64" s="71">
        <v>27.882951609240003</v>
      </c>
      <c r="G64" s="71">
        <v>0</v>
      </c>
      <c r="H64" s="71">
        <v>7.1487500000000006</v>
      </c>
      <c r="I64" s="72">
        <v>62</v>
      </c>
      <c r="J64" s="72">
        <v>100</v>
      </c>
      <c r="K64" s="72">
        <v>8</v>
      </c>
      <c r="L64" s="72">
        <v>0</v>
      </c>
      <c r="M64" s="72">
        <v>180</v>
      </c>
      <c r="N64" s="72">
        <v>0</v>
      </c>
      <c r="O64" s="72">
        <v>2.3416666666666663</v>
      </c>
      <c r="P64" s="74">
        <v>0</v>
      </c>
    </row>
    <row r="65" spans="1:16" x14ac:dyDescent="0.15">
      <c r="A65" s="76">
        <v>41699</v>
      </c>
      <c r="B65" s="71">
        <v>14.120918456371999</v>
      </c>
      <c r="C65" s="71">
        <v>23.023236613649999</v>
      </c>
      <c r="D65" s="71">
        <v>4.2976708345480006</v>
      </c>
      <c r="E65" s="71">
        <v>0</v>
      </c>
      <c r="F65" s="71">
        <v>27.627883936380002</v>
      </c>
      <c r="G65" s="71">
        <v>0</v>
      </c>
      <c r="H65" s="71">
        <v>7.2787500000000005</v>
      </c>
      <c r="I65" s="72">
        <v>92</v>
      </c>
      <c r="J65" s="72">
        <v>150</v>
      </c>
      <c r="K65" s="72">
        <v>28</v>
      </c>
      <c r="L65" s="72">
        <v>0</v>
      </c>
      <c r="M65" s="72">
        <v>180</v>
      </c>
      <c r="N65" s="72">
        <v>0</v>
      </c>
      <c r="O65" s="72">
        <v>1.4749999999999996</v>
      </c>
      <c r="P65" s="74">
        <v>0</v>
      </c>
    </row>
    <row r="66" spans="1:16" x14ac:dyDescent="0.15">
      <c r="A66" s="76">
        <v>41700</v>
      </c>
      <c r="B66" s="71">
        <v>13.991230546201999</v>
      </c>
      <c r="C66" s="71">
        <v>22.811788934025</v>
      </c>
      <c r="D66" s="71">
        <v>4.2582006010180002</v>
      </c>
      <c r="E66" s="71">
        <v>0</v>
      </c>
      <c r="F66" s="71">
        <v>27.374146720829998</v>
      </c>
      <c r="G66" s="71">
        <v>0</v>
      </c>
      <c r="H66" s="71">
        <v>7.5043749999999996</v>
      </c>
      <c r="I66" s="72">
        <v>92</v>
      </c>
      <c r="J66" s="72">
        <v>150</v>
      </c>
      <c r="K66" s="72">
        <v>28</v>
      </c>
      <c r="L66" s="72">
        <v>0</v>
      </c>
      <c r="M66" s="72">
        <v>180</v>
      </c>
      <c r="N66" s="72">
        <v>0</v>
      </c>
      <c r="O66" s="72">
        <v>-2.9166666666666691E-2</v>
      </c>
      <c r="P66" s="74">
        <v>0</v>
      </c>
    </row>
    <row r="67" spans="1:16" x14ac:dyDescent="0.15">
      <c r="A67" s="76">
        <v>41701</v>
      </c>
      <c r="B67" s="71">
        <v>13.889811686114001</v>
      </c>
      <c r="C67" s="71">
        <v>22.646432096925</v>
      </c>
      <c r="D67" s="71">
        <v>4.2273339914259997</v>
      </c>
      <c r="E67" s="71">
        <v>0</v>
      </c>
      <c r="F67" s="71">
        <v>27.175718516309995</v>
      </c>
      <c r="G67" s="71">
        <v>0</v>
      </c>
      <c r="H67" s="71">
        <v>7.6818749999999998</v>
      </c>
      <c r="I67" s="72">
        <v>92</v>
      </c>
      <c r="J67" s="72">
        <v>150</v>
      </c>
      <c r="K67" s="72">
        <v>28</v>
      </c>
      <c r="L67" s="72">
        <v>0</v>
      </c>
      <c r="M67" s="72">
        <v>180</v>
      </c>
      <c r="N67" s="72">
        <v>0</v>
      </c>
      <c r="O67" s="72">
        <v>-1.2125000000000004</v>
      </c>
      <c r="P67" s="74">
        <v>0</v>
      </c>
    </row>
    <row r="68" spans="1:16" x14ac:dyDescent="0.15">
      <c r="A68" s="76">
        <v>41702</v>
      </c>
      <c r="B68" s="71">
        <v>21.126469784419999</v>
      </c>
      <c r="C68" s="71">
        <v>30.180671120599996</v>
      </c>
      <c r="D68" s="71">
        <v>4.5271006680899992</v>
      </c>
      <c r="E68" s="71">
        <v>0</v>
      </c>
      <c r="F68" s="71">
        <v>27.162604008539997</v>
      </c>
      <c r="G68" s="71">
        <v>0</v>
      </c>
      <c r="H68" s="71">
        <v>7.7768749999999995</v>
      </c>
      <c r="I68" s="72">
        <v>140</v>
      </c>
      <c r="J68" s="72">
        <v>200</v>
      </c>
      <c r="K68" s="72">
        <v>30</v>
      </c>
      <c r="L68" s="72">
        <v>0</v>
      </c>
      <c r="M68" s="72">
        <v>180</v>
      </c>
      <c r="N68" s="72">
        <v>0</v>
      </c>
      <c r="O68" s="72">
        <v>-1.845833333333333</v>
      </c>
      <c r="P68" s="74">
        <v>0</v>
      </c>
    </row>
    <row r="69" spans="1:16" x14ac:dyDescent="0.15">
      <c r="A69" s="76">
        <v>41703</v>
      </c>
      <c r="B69" s="71">
        <v>4.8248188628640003</v>
      </c>
      <c r="C69" s="71">
        <v>28.647361998254997</v>
      </c>
      <c r="D69" s="71">
        <v>4.2217165050060004</v>
      </c>
      <c r="E69" s="71">
        <v>0</v>
      </c>
      <c r="F69" s="71">
        <v>0</v>
      </c>
      <c r="G69" s="71">
        <v>0</v>
      </c>
      <c r="H69" s="71">
        <v>0</v>
      </c>
      <c r="I69" s="72">
        <v>32</v>
      </c>
      <c r="J69" s="72">
        <v>190</v>
      </c>
      <c r="K69" s="72">
        <v>28</v>
      </c>
      <c r="L69" s="72">
        <v>0</v>
      </c>
      <c r="M69" s="72">
        <v>0</v>
      </c>
      <c r="N69" s="72">
        <v>0</v>
      </c>
      <c r="O69" s="72">
        <v>-2.3249999999999997</v>
      </c>
      <c r="P69" s="74">
        <v>0</v>
      </c>
    </row>
    <row r="70" spans="1:16" x14ac:dyDescent="0.15">
      <c r="A70" s="76">
        <v>41704</v>
      </c>
      <c r="B70" s="71">
        <v>13.83327358595</v>
      </c>
      <c r="C70" s="71">
        <v>22.554250411874996</v>
      </c>
      <c r="D70" s="71">
        <v>4.2101267435499992</v>
      </c>
      <c r="E70" s="71">
        <v>0</v>
      </c>
      <c r="F70" s="71">
        <v>27.065100494249997</v>
      </c>
      <c r="G70" s="71">
        <v>0</v>
      </c>
      <c r="H70" s="71">
        <v>7.6875</v>
      </c>
      <c r="I70" s="72">
        <v>92</v>
      </c>
      <c r="J70" s="72">
        <v>150</v>
      </c>
      <c r="K70" s="72">
        <v>28</v>
      </c>
      <c r="L70" s="72">
        <v>0</v>
      </c>
      <c r="M70" s="72">
        <v>180</v>
      </c>
      <c r="N70" s="72">
        <v>0</v>
      </c>
      <c r="O70" s="72">
        <v>-1.2499999999999998</v>
      </c>
      <c r="P70" s="74">
        <v>0</v>
      </c>
    </row>
    <row r="71" spans="1:16" x14ac:dyDescent="0.15">
      <c r="A71" s="76">
        <v>41705</v>
      </c>
      <c r="B71" s="71">
        <v>9.2560400193170018</v>
      </c>
      <c r="C71" s="71">
        <v>14.929096805349999</v>
      </c>
      <c r="D71" s="71">
        <v>1.194327744428</v>
      </c>
      <c r="E71" s="71">
        <v>0</v>
      </c>
      <c r="F71" s="71">
        <v>26.872374249629999</v>
      </c>
      <c r="G71" s="71">
        <v>0</v>
      </c>
      <c r="H71" s="71">
        <v>7.3518749999999997</v>
      </c>
      <c r="I71" s="72">
        <v>62</v>
      </c>
      <c r="J71" s="72">
        <v>100</v>
      </c>
      <c r="K71" s="72">
        <v>8</v>
      </c>
      <c r="L71" s="72">
        <v>0</v>
      </c>
      <c r="M71" s="72">
        <v>180</v>
      </c>
      <c r="N71" s="72">
        <v>0</v>
      </c>
      <c r="O71" s="72">
        <v>0.98749999999999993</v>
      </c>
      <c r="P71" s="74">
        <v>0</v>
      </c>
    </row>
    <row r="72" spans="1:16" x14ac:dyDescent="0.15">
      <c r="A72" s="76">
        <v>41706</v>
      </c>
      <c r="B72" s="71">
        <v>20.141441705112001</v>
      </c>
      <c r="C72" s="71">
        <v>29.619767213399999</v>
      </c>
      <c r="D72" s="71">
        <v>5.0353604262780003</v>
      </c>
      <c r="E72" s="71">
        <v>0</v>
      </c>
      <c r="F72" s="71">
        <v>26.657790492060002</v>
      </c>
      <c r="G72" s="71">
        <v>0</v>
      </c>
      <c r="H72" s="71">
        <v>7.2531250000000007</v>
      </c>
      <c r="I72" s="72">
        <v>136</v>
      </c>
      <c r="J72" s="72">
        <v>200</v>
      </c>
      <c r="K72" s="72">
        <v>34</v>
      </c>
      <c r="L72" s="72">
        <v>0</v>
      </c>
      <c r="M72" s="72">
        <v>180</v>
      </c>
      <c r="N72" s="72">
        <v>0</v>
      </c>
      <c r="O72" s="72">
        <v>1.6458333333333339</v>
      </c>
      <c r="P72" s="74">
        <v>0</v>
      </c>
    </row>
    <row r="73" spans="1:16" x14ac:dyDescent="0.15">
      <c r="A73" s="76">
        <v>41707</v>
      </c>
      <c r="B73" s="71">
        <v>9.1747955380900006</v>
      </c>
      <c r="C73" s="71">
        <v>14.798057319500002</v>
      </c>
      <c r="D73" s="71">
        <v>1.1838445855600002</v>
      </c>
      <c r="E73" s="71">
        <v>0</v>
      </c>
      <c r="F73" s="71">
        <v>26.636503175100003</v>
      </c>
      <c r="G73" s="71">
        <v>0</v>
      </c>
      <c r="H73" s="71">
        <v>7.1018749999999997</v>
      </c>
      <c r="I73" s="72">
        <v>62</v>
      </c>
      <c r="J73" s="72">
        <v>100</v>
      </c>
      <c r="K73" s="72">
        <v>8</v>
      </c>
      <c r="L73" s="72">
        <v>0</v>
      </c>
      <c r="M73" s="72">
        <v>180</v>
      </c>
      <c r="N73" s="72">
        <v>0</v>
      </c>
      <c r="O73" s="72">
        <v>2.6541666666666672</v>
      </c>
      <c r="P73" s="74">
        <v>0</v>
      </c>
    </row>
    <row r="74" spans="1:16" x14ac:dyDescent="0.15">
      <c r="A74" s="76">
        <v>41708</v>
      </c>
      <c r="B74" s="71">
        <v>13.608772641828001</v>
      </c>
      <c r="C74" s="71">
        <v>22.188216263850002</v>
      </c>
      <c r="D74" s="71">
        <v>4.1418003692520005</v>
      </c>
      <c r="E74" s="71">
        <v>0</v>
      </c>
      <c r="F74" s="71">
        <v>26.62585951662</v>
      </c>
      <c r="G74" s="71">
        <v>0</v>
      </c>
      <c r="H74" s="71">
        <v>7.3824999999999994</v>
      </c>
      <c r="I74" s="72">
        <v>92</v>
      </c>
      <c r="J74" s="72">
        <v>150</v>
      </c>
      <c r="K74" s="72">
        <v>28</v>
      </c>
      <c r="L74" s="72">
        <v>0</v>
      </c>
      <c r="M74" s="72">
        <v>180</v>
      </c>
      <c r="N74" s="72">
        <v>0</v>
      </c>
      <c r="O74" s="72">
        <v>0.78333333333333321</v>
      </c>
      <c r="P74" s="74">
        <v>0</v>
      </c>
    </row>
    <row r="75" spans="1:16" x14ac:dyDescent="0.15">
      <c r="A75" s="76">
        <v>41709</v>
      </c>
      <c r="B75" s="71">
        <v>20.764289738919999</v>
      </c>
      <c r="C75" s="71">
        <v>29.663271055599999</v>
      </c>
      <c r="D75" s="71">
        <v>4.4494906583400002</v>
      </c>
      <c r="E75" s="71">
        <v>0</v>
      </c>
      <c r="F75" s="71">
        <v>26.696943950040001</v>
      </c>
      <c r="G75" s="71">
        <v>0</v>
      </c>
      <c r="H75" s="71">
        <v>7.2912499999999998</v>
      </c>
      <c r="I75" s="72">
        <v>140</v>
      </c>
      <c r="J75" s="72">
        <v>200</v>
      </c>
      <c r="K75" s="72">
        <v>30</v>
      </c>
      <c r="L75" s="72">
        <v>0</v>
      </c>
      <c r="M75" s="72">
        <v>180</v>
      </c>
      <c r="N75" s="72">
        <v>0</v>
      </c>
      <c r="O75" s="72">
        <v>1.3916666666666666</v>
      </c>
      <c r="P75" s="74">
        <v>0</v>
      </c>
    </row>
    <row r="76" spans="1:16" x14ac:dyDescent="0.15">
      <c r="A76" s="76">
        <v>41710</v>
      </c>
      <c r="B76" s="71">
        <v>27.294095151232</v>
      </c>
      <c r="C76" s="71">
        <v>35.600993675520002</v>
      </c>
      <c r="D76" s="71">
        <v>6.823523787808</v>
      </c>
      <c r="E76" s="71">
        <v>0</v>
      </c>
      <c r="F76" s="71">
        <v>26.700745256640005</v>
      </c>
      <c r="G76" s="71">
        <v>0</v>
      </c>
      <c r="H76" s="71">
        <v>7.1512500000000001</v>
      </c>
      <c r="I76" s="72">
        <v>184</v>
      </c>
      <c r="J76" s="72">
        <v>240</v>
      </c>
      <c r="K76" s="72">
        <v>46</v>
      </c>
      <c r="L76" s="72">
        <v>0</v>
      </c>
      <c r="M76" s="72">
        <v>180</v>
      </c>
      <c r="N76" s="72">
        <v>0</v>
      </c>
      <c r="O76" s="72">
        <v>2.3249999999999997</v>
      </c>
      <c r="P76" s="74">
        <v>0</v>
      </c>
    </row>
    <row r="77" spans="1:16" x14ac:dyDescent="0.15">
      <c r="A77" s="76">
        <v>41711</v>
      </c>
      <c r="B77" s="71">
        <v>13.592160931986001</v>
      </c>
      <c r="C77" s="71">
        <v>22.161131954325</v>
      </c>
      <c r="D77" s="71">
        <v>4.1367446314740004</v>
      </c>
      <c r="E77" s="71">
        <v>0</v>
      </c>
      <c r="F77" s="71">
        <v>26.593358345190001</v>
      </c>
      <c r="G77" s="71">
        <v>0</v>
      </c>
      <c r="H77" s="71">
        <v>7.1412500000000003</v>
      </c>
      <c r="I77" s="72">
        <v>92</v>
      </c>
      <c r="J77" s="72">
        <v>150</v>
      </c>
      <c r="K77" s="72">
        <v>28</v>
      </c>
      <c r="L77" s="72">
        <v>0</v>
      </c>
      <c r="M77" s="72">
        <v>180</v>
      </c>
      <c r="N77" s="72">
        <v>0</v>
      </c>
      <c r="O77" s="72">
        <v>2.3916666666666671</v>
      </c>
      <c r="P77" s="74">
        <v>0</v>
      </c>
    </row>
    <row r="78" spans="1:16" x14ac:dyDescent="0.15">
      <c r="A78" s="76">
        <v>41712</v>
      </c>
      <c r="B78" s="71">
        <v>9.1033056319660002</v>
      </c>
      <c r="C78" s="71">
        <v>14.682751019299999</v>
      </c>
      <c r="D78" s="71">
        <v>1.174620081544</v>
      </c>
      <c r="E78" s="71">
        <v>0</v>
      </c>
      <c r="F78" s="71">
        <v>26.428951834739998</v>
      </c>
      <c r="G78" s="71">
        <v>0</v>
      </c>
      <c r="H78" s="71">
        <v>7.0025000000000004</v>
      </c>
      <c r="I78" s="72">
        <v>62</v>
      </c>
      <c r="J78" s="72">
        <v>100</v>
      </c>
      <c r="K78" s="72">
        <v>8</v>
      </c>
      <c r="L78" s="72">
        <v>0</v>
      </c>
      <c r="M78" s="72">
        <v>180</v>
      </c>
      <c r="N78" s="72">
        <v>0</v>
      </c>
      <c r="O78" s="72">
        <v>3.3166666666666669</v>
      </c>
      <c r="P78" s="74">
        <v>0</v>
      </c>
    </row>
    <row r="79" spans="1:16" x14ac:dyDescent="0.15">
      <c r="A79" s="76">
        <v>41713</v>
      </c>
      <c r="B79" s="71">
        <v>13.387768899777999</v>
      </c>
      <c r="C79" s="71">
        <v>21.827884075724999</v>
      </c>
      <c r="D79" s="71">
        <v>4.0745383608019994</v>
      </c>
      <c r="E79" s="71">
        <v>0</v>
      </c>
      <c r="F79" s="71">
        <v>26.19346089087</v>
      </c>
      <c r="G79" s="71">
        <v>0</v>
      </c>
      <c r="H79" s="71">
        <v>6.8856249999999992</v>
      </c>
      <c r="I79" s="72">
        <v>92</v>
      </c>
      <c r="J79" s="72">
        <v>150</v>
      </c>
      <c r="K79" s="72">
        <v>28</v>
      </c>
      <c r="L79" s="72">
        <v>0</v>
      </c>
      <c r="M79" s="72">
        <v>180</v>
      </c>
      <c r="N79" s="72">
        <v>0</v>
      </c>
      <c r="O79" s="72">
        <v>4.0958333333333332</v>
      </c>
      <c r="P79" s="74">
        <v>0</v>
      </c>
    </row>
    <row r="80" spans="1:16" x14ac:dyDescent="0.15">
      <c r="A80" s="76">
        <v>41714</v>
      </c>
      <c r="B80" s="71">
        <v>13.238069222196</v>
      </c>
      <c r="C80" s="71">
        <v>21.583808514449998</v>
      </c>
      <c r="D80" s="71">
        <v>4.0289775893639996</v>
      </c>
      <c r="E80" s="71">
        <v>0</v>
      </c>
      <c r="F80" s="71">
        <v>25.90057021734</v>
      </c>
      <c r="G80" s="71">
        <v>0</v>
      </c>
      <c r="H80" s="71">
        <v>6.7050000000000001</v>
      </c>
      <c r="I80" s="72">
        <v>92</v>
      </c>
      <c r="J80" s="72">
        <v>150</v>
      </c>
      <c r="K80" s="72">
        <v>28</v>
      </c>
      <c r="L80" s="72">
        <v>0</v>
      </c>
      <c r="M80" s="72">
        <v>180</v>
      </c>
      <c r="N80" s="72">
        <v>0</v>
      </c>
      <c r="O80" s="72">
        <v>5.3</v>
      </c>
      <c r="P80" s="74">
        <v>0</v>
      </c>
    </row>
    <row r="81" spans="1:16" x14ac:dyDescent="0.15">
      <c r="A81" s="76">
        <v>41715</v>
      </c>
      <c r="B81" s="71">
        <v>13.085358065052002</v>
      </c>
      <c r="C81" s="71">
        <v>21.334822932150001</v>
      </c>
      <c r="D81" s="71">
        <v>3.9825002806680003</v>
      </c>
      <c r="E81" s="71">
        <v>0</v>
      </c>
      <c r="F81" s="71">
        <v>25.60178751858</v>
      </c>
      <c r="G81" s="71">
        <v>0</v>
      </c>
      <c r="H81" s="71">
        <v>6.0306249999999997</v>
      </c>
      <c r="I81" s="72">
        <v>92</v>
      </c>
      <c r="J81" s="72">
        <v>150</v>
      </c>
      <c r="K81" s="72">
        <v>28</v>
      </c>
      <c r="L81" s="72">
        <v>0</v>
      </c>
      <c r="M81" s="72">
        <v>180</v>
      </c>
      <c r="N81" s="72">
        <v>0</v>
      </c>
      <c r="O81" s="72">
        <v>9.3500000000000014</v>
      </c>
      <c r="P81" s="74">
        <v>0</v>
      </c>
    </row>
    <row r="82" spans="1:16" x14ac:dyDescent="0.15">
      <c r="A82" s="76">
        <v>41716</v>
      </c>
      <c r="B82" s="71">
        <v>19.615809423209999</v>
      </c>
      <c r="C82" s="71">
        <v>28.022584890300003</v>
      </c>
      <c r="D82" s="71">
        <v>4.2033877335450001</v>
      </c>
      <c r="E82" s="71">
        <v>0</v>
      </c>
      <c r="F82" s="71">
        <v>25.220326401270004</v>
      </c>
      <c r="G82" s="71">
        <v>0</v>
      </c>
      <c r="H82" s="71">
        <v>7.2593750000000004</v>
      </c>
      <c r="I82" s="72">
        <v>140</v>
      </c>
      <c r="J82" s="72">
        <v>200</v>
      </c>
      <c r="K82" s="72">
        <v>30</v>
      </c>
      <c r="L82" s="72">
        <v>0</v>
      </c>
      <c r="M82" s="72">
        <v>180</v>
      </c>
      <c r="N82" s="72">
        <v>0</v>
      </c>
      <c r="O82" s="72">
        <v>1.6041666666666667</v>
      </c>
      <c r="P82" s="74">
        <v>0</v>
      </c>
    </row>
    <row r="83" spans="1:16" x14ac:dyDescent="0.15">
      <c r="A83" s="76">
        <v>41717</v>
      </c>
      <c r="B83" s="71">
        <v>4.4839514763680013</v>
      </c>
      <c r="C83" s="71">
        <v>26.623461890935005</v>
      </c>
      <c r="D83" s="71">
        <v>3.9234575418220001</v>
      </c>
      <c r="E83" s="71">
        <v>0</v>
      </c>
      <c r="F83" s="71">
        <v>0</v>
      </c>
      <c r="G83" s="71">
        <v>0</v>
      </c>
      <c r="H83" s="71">
        <v>0</v>
      </c>
      <c r="I83" s="72">
        <v>32</v>
      </c>
      <c r="J83" s="72">
        <v>190</v>
      </c>
      <c r="K83" s="72">
        <v>28</v>
      </c>
      <c r="L83" s="72">
        <v>0</v>
      </c>
      <c r="M83" s="72">
        <v>0</v>
      </c>
      <c r="N83" s="72">
        <v>0</v>
      </c>
      <c r="O83" s="72">
        <v>1.6583333333333332</v>
      </c>
      <c r="P83" s="74">
        <v>0</v>
      </c>
    </row>
    <row r="84" spans="1:16" x14ac:dyDescent="0.15">
      <c r="A84" s="76">
        <v>41718</v>
      </c>
      <c r="B84" s="71">
        <v>12.914578030536001</v>
      </c>
      <c r="C84" s="71">
        <v>21.056377223700004</v>
      </c>
      <c r="D84" s="71">
        <v>3.9305237484240005</v>
      </c>
      <c r="E84" s="71">
        <v>0</v>
      </c>
      <c r="F84" s="71">
        <v>25.267652668440007</v>
      </c>
      <c r="G84" s="71">
        <v>0</v>
      </c>
      <c r="H84" s="71">
        <v>6.9831250000000002</v>
      </c>
      <c r="I84" s="72">
        <v>92</v>
      </c>
      <c r="J84" s="72">
        <v>150</v>
      </c>
      <c r="K84" s="72">
        <v>28</v>
      </c>
      <c r="L84" s="72">
        <v>0</v>
      </c>
      <c r="M84" s="72">
        <v>180</v>
      </c>
      <c r="N84" s="72">
        <v>0</v>
      </c>
      <c r="O84" s="72">
        <v>3.4458333333333329</v>
      </c>
      <c r="P84" s="74">
        <v>0</v>
      </c>
    </row>
    <row r="85" spans="1:16" x14ac:dyDescent="0.15">
      <c r="A85" s="76">
        <v>41719</v>
      </c>
      <c r="B85" s="71">
        <v>19.558156273110001</v>
      </c>
      <c r="C85" s="71">
        <v>27.940223247300001</v>
      </c>
      <c r="D85" s="71">
        <v>4.1910334870949999</v>
      </c>
      <c r="E85" s="71">
        <v>0</v>
      </c>
      <c r="F85" s="71">
        <v>25.146200922570003</v>
      </c>
      <c r="G85" s="71">
        <v>0</v>
      </c>
      <c r="H85" s="71">
        <v>6.2053124999999998</v>
      </c>
      <c r="I85" s="72">
        <v>140</v>
      </c>
      <c r="J85" s="72">
        <v>200</v>
      </c>
      <c r="K85" s="72">
        <v>30</v>
      </c>
      <c r="L85" s="72">
        <v>0</v>
      </c>
      <c r="M85" s="72">
        <v>180</v>
      </c>
      <c r="N85" s="72">
        <v>0</v>
      </c>
      <c r="O85" s="72">
        <v>8.2749999999999986</v>
      </c>
      <c r="P85" s="74">
        <v>0</v>
      </c>
    </row>
    <row r="86" spans="1:16" x14ac:dyDescent="0.15">
      <c r="A86" s="76">
        <v>41720</v>
      </c>
      <c r="B86" s="71">
        <v>18.762116486932001</v>
      </c>
      <c r="C86" s="71">
        <v>27.591347774900001</v>
      </c>
      <c r="D86" s="71">
        <v>4.6905291217330003</v>
      </c>
      <c r="E86" s="71">
        <v>0</v>
      </c>
      <c r="F86" s="71">
        <v>24.832212997410004</v>
      </c>
      <c r="G86" s="71">
        <v>0</v>
      </c>
      <c r="H86" s="71">
        <v>6.8693749999999998</v>
      </c>
      <c r="I86" s="72">
        <v>136</v>
      </c>
      <c r="J86" s="72">
        <v>200</v>
      </c>
      <c r="K86" s="72">
        <v>34</v>
      </c>
      <c r="L86" s="72">
        <v>0</v>
      </c>
      <c r="M86" s="72">
        <v>180</v>
      </c>
      <c r="N86" s="72">
        <v>0</v>
      </c>
      <c r="O86" s="72">
        <v>4.2041666666666666</v>
      </c>
      <c r="P86" s="74">
        <v>0</v>
      </c>
    </row>
    <row r="87" spans="1:16" x14ac:dyDescent="0.15">
      <c r="A87" s="76">
        <v>41721</v>
      </c>
      <c r="B87" s="71">
        <v>8.5237922171220006</v>
      </c>
      <c r="C87" s="71">
        <v>13.7480519631</v>
      </c>
      <c r="D87" s="71">
        <v>1.099844157048</v>
      </c>
      <c r="E87" s="71">
        <v>0</v>
      </c>
      <c r="F87" s="71">
        <v>24.746493533580001</v>
      </c>
      <c r="G87" s="71">
        <v>0</v>
      </c>
      <c r="H87" s="71">
        <v>6.9993749999999997</v>
      </c>
      <c r="I87" s="72">
        <v>62</v>
      </c>
      <c r="J87" s="72">
        <v>100</v>
      </c>
      <c r="K87" s="72">
        <v>8</v>
      </c>
      <c r="L87" s="72">
        <v>0</v>
      </c>
      <c r="M87" s="72">
        <v>180</v>
      </c>
      <c r="N87" s="72">
        <v>0</v>
      </c>
      <c r="O87" s="72">
        <v>3.3375000000000004</v>
      </c>
      <c r="P87" s="74">
        <v>0</v>
      </c>
    </row>
    <row r="88" spans="1:16" x14ac:dyDescent="0.15">
      <c r="A88" s="76">
        <v>41722</v>
      </c>
      <c r="B88" s="71">
        <v>12.626156004098</v>
      </c>
      <c r="C88" s="71">
        <v>20.586123919725001</v>
      </c>
      <c r="D88" s="71">
        <v>3.8427431316820004</v>
      </c>
      <c r="E88" s="71">
        <v>0</v>
      </c>
      <c r="F88" s="71">
        <v>24.703348703670002</v>
      </c>
      <c r="G88" s="71">
        <v>0</v>
      </c>
      <c r="H88" s="71">
        <v>6.975625</v>
      </c>
      <c r="I88" s="72">
        <v>92</v>
      </c>
      <c r="J88" s="72">
        <v>150</v>
      </c>
      <c r="K88" s="72">
        <v>28</v>
      </c>
      <c r="L88" s="72">
        <v>0</v>
      </c>
      <c r="M88" s="72">
        <v>180</v>
      </c>
      <c r="N88" s="72">
        <v>0</v>
      </c>
      <c r="O88" s="72">
        <v>3.4958333333333336</v>
      </c>
      <c r="P88" s="74">
        <v>0</v>
      </c>
    </row>
    <row r="89" spans="1:16" x14ac:dyDescent="0.15">
      <c r="A89" s="76">
        <v>41723</v>
      </c>
      <c r="B89" s="71">
        <v>19.207359029039999</v>
      </c>
      <c r="C89" s="71">
        <v>27.4390843272</v>
      </c>
      <c r="D89" s="71">
        <v>4.1158626490799994</v>
      </c>
      <c r="E89" s="71">
        <v>0</v>
      </c>
      <c r="F89" s="71">
        <v>24.695175894479998</v>
      </c>
      <c r="G89" s="71">
        <v>0</v>
      </c>
      <c r="H89" s="71">
        <v>7.3256250000000005</v>
      </c>
      <c r="I89" s="72">
        <v>140</v>
      </c>
      <c r="J89" s="72">
        <v>200</v>
      </c>
      <c r="K89" s="72">
        <v>30</v>
      </c>
      <c r="L89" s="72">
        <v>0</v>
      </c>
      <c r="M89" s="72">
        <v>180</v>
      </c>
      <c r="N89" s="72">
        <v>0</v>
      </c>
      <c r="O89" s="72">
        <v>1.1624999999999999</v>
      </c>
      <c r="P89" s="74">
        <v>0</v>
      </c>
    </row>
    <row r="90" spans="1:16" x14ac:dyDescent="0.15">
      <c r="A90" s="76">
        <v>41724</v>
      </c>
      <c r="B90" s="71">
        <v>25.380737039840003</v>
      </c>
      <c r="C90" s="71">
        <v>33.105309182399999</v>
      </c>
      <c r="D90" s="71">
        <v>6.3451842599600008</v>
      </c>
      <c r="E90" s="71">
        <v>0</v>
      </c>
      <c r="F90" s="71">
        <v>24.828981886800001</v>
      </c>
      <c r="G90" s="71">
        <v>0</v>
      </c>
      <c r="H90" s="71">
        <v>7.3162500000000001</v>
      </c>
      <c r="I90" s="72">
        <v>184</v>
      </c>
      <c r="J90" s="72">
        <v>240</v>
      </c>
      <c r="K90" s="72">
        <v>46</v>
      </c>
      <c r="L90" s="72">
        <v>0</v>
      </c>
      <c r="M90" s="72">
        <v>180</v>
      </c>
      <c r="N90" s="72">
        <v>0</v>
      </c>
      <c r="O90" s="72">
        <v>1.2249999999999999</v>
      </c>
      <c r="P90" s="74">
        <v>0</v>
      </c>
    </row>
    <row r="91" spans="1:16" x14ac:dyDescent="0.15">
      <c r="A91" s="76">
        <v>41725</v>
      </c>
      <c r="B91" s="71">
        <v>12.785375842876002</v>
      </c>
      <c r="C91" s="71">
        <v>20.845721482950005</v>
      </c>
      <c r="D91" s="71">
        <v>3.891201343484</v>
      </c>
      <c r="E91" s="71">
        <v>0</v>
      </c>
      <c r="F91" s="71">
        <v>25.014865779539999</v>
      </c>
      <c r="G91" s="71">
        <v>0</v>
      </c>
      <c r="H91" s="71">
        <v>7.2062499999999998</v>
      </c>
      <c r="I91" s="72">
        <v>92</v>
      </c>
      <c r="J91" s="72">
        <v>150</v>
      </c>
      <c r="K91" s="72">
        <v>28</v>
      </c>
      <c r="L91" s="72">
        <v>0</v>
      </c>
      <c r="M91" s="72">
        <v>180</v>
      </c>
      <c r="N91" s="72">
        <v>0</v>
      </c>
      <c r="O91" s="72">
        <v>1.9583333333333333</v>
      </c>
      <c r="P91" s="74">
        <v>0</v>
      </c>
    </row>
    <row r="92" spans="1:16" x14ac:dyDescent="0.15">
      <c r="A92" s="76">
        <v>41726</v>
      </c>
      <c r="B92" s="71">
        <v>8.7323699102640013</v>
      </c>
      <c r="C92" s="71">
        <v>14.084467597200002</v>
      </c>
      <c r="D92" s="71">
        <v>1.1267574077760001</v>
      </c>
      <c r="E92" s="71">
        <v>0</v>
      </c>
      <c r="F92" s="71">
        <v>25.352041674960002</v>
      </c>
      <c r="G92" s="71">
        <v>0</v>
      </c>
      <c r="H92" s="71">
        <v>6.9681249999999997</v>
      </c>
      <c r="I92" s="72">
        <v>62</v>
      </c>
      <c r="J92" s="72">
        <v>100</v>
      </c>
      <c r="K92" s="72">
        <v>8</v>
      </c>
      <c r="L92" s="72">
        <v>0</v>
      </c>
      <c r="M92" s="72">
        <v>180</v>
      </c>
      <c r="N92" s="72">
        <v>0</v>
      </c>
      <c r="O92" s="72">
        <v>3.5458333333333338</v>
      </c>
      <c r="P92" s="74">
        <v>0</v>
      </c>
    </row>
    <row r="93" spans="1:16" x14ac:dyDescent="0.15">
      <c r="A93" s="76">
        <v>41727</v>
      </c>
      <c r="B93" s="71">
        <v>12.912440851492002</v>
      </c>
      <c r="C93" s="71">
        <v>21.052892692650001</v>
      </c>
      <c r="D93" s="71">
        <v>3.9298733026280002</v>
      </c>
      <c r="E93" s="71">
        <v>0</v>
      </c>
      <c r="F93" s="71">
        <v>25.263471231180002</v>
      </c>
      <c r="G93" s="71">
        <v>0</v>
      </c>
      <c r="H93" s="71">
        <v>6.9406250000000007</v>
      </c>
      <c r="I93" s="72">
        <v>92</v>
      </c>
      <c r="J93" s="72">
        <v>150</v>
      </c>
      <c r="K93" s="72">
        <v>28</v>
      </c>
      <c r="L93" s="72">
        <v>0</v>
      </c>
      <c r="M93" s="72">
        <v>180</v>
      </c>
      <c r="N93" s="72">
        <v>0</v>
      </c>
      <c r="O93" s="72">
        <v>3.7291666666666665</v>
      </c>
      <c r="P93" s="74">
        <v>0</v>
      </c>
    </row>
    <row r="94" spans="1:16" x14ac:dyDescent="0.15">
      <c r="A94" s="76">
        <v>41728</v>
      </c>
      <c r="B94" s="71">
        <v>12.864160033997999</v>
      </c>
      <c r="C94" s="71">
        <v>20.974173968475004</v>
      </c>
      <c r="D94" s="71">
        <v>3.9151791407820005</v>
      </c>
      <c r="E94" s="71">
        <v>0</v>
      </c>
      <c r="F94" s="71">
        <v>25.169008762170005</v>
      </c>
      <c r="G94" s="71">
        <v>0</v>
      </c>
      <c r="H94" s="71">
        <v>6.5693749999999991</v>
      </c>
      <c r="I94" s="72">
        <v>92</v>
      </c>
      <c r="J94" s="72">
        <v>150</v>
      </c>
      <c r="K94" s="72">
        <v>28</v>
      </c>
      <c r="L94" s="72">
        <v>0</v>
      </c>
      <c r="M94" s="72">
        <v>180</v>
      </c>
      <c r="N94" s="72">
        <v>0</v>
      </c>
      <c r="O94" s="72">
        <v>6.2041666666666666</v>
      </c>
      <c r="P94" s="74">
        <v>0</v>
      </c>
    </row>
    <row r="95" spans="1:16" x14ac:dyDescent="0.15">
      <c r="A95" s="76">
        <v>41729</v>
      </c>
      <c r="B95" s="71">
        <v>12.799850373674001</v>
      </c>
      <c r="C95" s="71">
        <v>20.869321261425004</v>
      </c>
      <c r="D95" s="71">
        <v>3.8956066354660002</v>
      </c>
      <c r="E95" s="71">
        <v>0</v>
      </c>
      <c r="F95" s="71">
        <v>25.043185513710004</v>
      </c>
      <c r="G95" s="71">
        <v>0</v>
      </c>
      <c r="H95" s="71">
        <v>6.2391666666666667</v>
      </c>
      <c r="I95" s="72">
        <v>92</v>
      </c>
      <c r="J95" s="72">
        <v>150</v>
      </c>
      <c r="K95" s="72">
        <v>28</v>
      </c>
      <c r="L95" s="72">
        <v>0</v>
      </c>
      <c r="M95" s="72">
        <v>180</v>
      </c>
      <c r="N95" s="72">
        <v>0</v>
      </c>
      <c r="O95" s="72">
        <v>8.0666666666666682</v>
      </c>
      <c r="P95" s="74">
        <v>0</v>
      </c>
    </row>
    <row r="96" spans="1:16" x14ac:dyDescent="0.15">
      <c r="A96" s="76">
        <v>41730</v>
      </c>
      <c r="B96" s="71">
        <v>19.485424606829998</v>
      </c>
      <c r="C96" s="71">
        <v>27.8363208669</v>
      </c>
      <c r="D96" s="71">
        <v>4.1754481300349999</v>
      </c>
      <c r="E96" s="71">
        <v>0</v>
      </c>
      <c r="F96" s="71">
        <v>25.052688780210001</v>
      </c>
      <c r="G96" s="71">
        <v>0</v>
      </c>
      <c r="H96" s="71">
        <v>7.0568749999999998</v>
      </c>
      <c r="I96" s="72">
        <v>140</v>
      </c>
      <c r="J96" s="72">
        <v>200</v>
      </c>
      <c r="K96" s="72">
        <v>30</v>
      </c>
      <c r="L96" s="72">
        <v>0</v>
      </c>
      <c r="M96" s="72">
        <v>180</v>
      </c>
      <c r="N96" s="72">
        <v>0</v>
      </c>
      <c r="O96" s="72">
        <v>2.9541666666666671</v>
      </c>
      <c r="P96" s="74">
        <v>0</v>
      </c>
    </row>
    <row r="97" spans="1:16" x14ac:dyDescent="0.15">
      <c r="A97" s="76">
        <v>41731</v>
      </c>
      <c r="B97" s="71">
        <v>4.4639481563040002</v>
      </c>
      <c r="C97" s="71">
        <v>26.504692178055002</v>
      </c>
      <c r="D97" s="71">
        <v>3.9059546367660003</v>
      </c>
      <c r="E97" s="71">
        <v>0</v>
      </c>
      <c r="F97" s="71">
        <v>0</v>
      </c>
      <c r="G97" s="71">
        <v>0</v>
      </c>
      <c r="H97" s="71">
        <v>0</v>
      </c>
      <c r="I97" s="72">
        <v>32</v>
      </c>
      <c r="J97" s="72">
        <v>190</v>
      </c>
      <c r="K97" s="72">
        <v>28</v>
      </c>
      <c r="L97" s="72">
        <v>0</v>
      </c>
      <c r="M97" s="72">
        <v>0</v>
      </c>
      <c r="N97" s="72">
        <v>0</v>
      </c>
      <c r="O97" s="72">
        <v>6.145833333333333</v>
      </c>
      <c r="P97" s="74">
        <v>0</v>
      </c>
    </row>
    <row r="98" spans="1:16" x14ac:dyDescent="0.15">
      <c r="A98" s="76">
        <v>41732</v>
      </c>
      <c r="B98" s="71">
        <v>12.768375555025999</v>
      </c>
      <c r="C98" s="71">
        <v>20.818003622324998</v>
      </c>
      <c r="D98" s="71">
        <v>3.8860273428340002</v>
      </c>
      <c r="E98" s="71">
        <v>0</v>
      </c>
      <c r="F98" s="71">
        <v>24.98160434679</v>
      </c>
      <c r="G98" s="71">
        <v>0</v>
      </c>
      <c r="H98" s="71">
        <v>6.1260937499999999</v>
      </c>
      <c r="I98" s="72">
        <v>92</v>
      </c>
      <c r="J98" s="72">
        <v>150</v>
      </c>
      <c r="K98" s="72">
        <v>28</v>
      </c>
      <c r="L98" s="72">
        <v>0</v>
      </c>
      <c r="M98" s="72">
        <v>180</v>
      </c>
      <c r="N98" s="72">
        <v>0</v>
      </c>
      <c r="O98" s="72">
        <v>8.7624999999999975</v>
      </c>
      <c r="P98" s="74">
        <v>0</v>
      </c>
    </row>
    <row r="99" spans="1:16" x14ac:dyDescent="0.15">
      <c r="A99" s="76">
        <v>41733</v>
      </c>
      <c r="B99" s="71">
        <v>8.5220246095530001</v>
      </c>
      <c r="C99" s="71">
        <v>13.745200983150001</v>
      </c>
      <c r="D99" s="71">
        <v>1.099616078652</v>
      </c>
      <c r="E99" s="71">
        <v>0</v>
      </c>
      <c r="F99" s="71">
        <v>24.74136176967</v>
      </c>
      <c r="G99" s="71">
        <v>0</v>
      </c>
      <c r="H99" s="71">
        <v>6.4762500000000003</v>
      </c>
      <c r="I99" s="72">
        <v>62</v>
      </c>
      <c r="J99" s="72">
        <v>100</v>
      </c>
      <c r="K99" s="72">
        <v>8</v>
      </c>
      <c r="L99" s="72">
        <v>0</v>
      </c>
      <c r="M99" s="72">
        <v>180</v>
      </c>
      <c r="N99" s="72">
        <v>0</v>
      </c>
      <c r="O99" s="72">
        <v>6.8250000000000002</v>
      </c>
      <c r="P99" s="74">
        <v>0</v>
      </c>
    </row>
    <row r="100" spans="1:16" x14ac:dyDescent="0.15">
      <c r="A100" s="76">
        <v>41734</v>
      </c>
      <c r="B100" s="71">
        <v>18.498314256239997</v>
      </c>
      <c r="C100" s="71">
        <v>27.203403317999992</v>
      </c>
      <c r="D100" s="71">
        <v>4.6245785640599992</v>
      </c>
      <c r="E100" s="71">
        <v>0</v>
      </c>
      <c r="F100" s="71">
        <v>24.483062986199997</v>
      </c>
      <c r="G100" s="71">
        <v>0</v>
      </c>
      <c r="H100" s="71">
        <v>6.61625</v>
      </c>
      <c r="I100" s="72">
        <v>136</v>
      </c>
      <c r="J100" s="72">
        <v>200</v>
      </c>
      <c r="K100" s="72">
        <v>34</v>
      </c>
      <c r="L100" s="72">
        <v>0</v>
      </c>
      <c r="M100" s="72">
        <v>180</v>
      </c>
      <c r="N100" s="72">
        <v>0</v>
      </c>
      <c r="O100" s="72">
        <v>5.8916666666666666</v>
      </c>
      <c r="P100" s="74">
        <v>0</v>
      </c>
    </row>
    <row r="101" spans="1:16" x14ac:dyDescent="0.15">
      <c r="A101" s="76">
        <v>41735</v>
      </c>
      <c r="B101" s="71">
        <v>8.3597320479399997</v>
      </c>
      <c r="C101" s="71">
        <v>13.483438786999999</v>
      </c>
      <c r="D101" s="71">
        <v>1.0786751029600001</v>
      </c>
      <c r="E101" s="71">
        <v>0</v>
      </c>
      <c r="F101" s="71">
        <v>24.270189816599999</v>
      </c>
      <c r="G101" s="71">
        <v>0</v>
      </c>
      <c r="H101" s="71">
        <v>6.5968749999999998</v>
      </c>
      <c r="I101" s="72">
        <v>62</v>
      </c>
      <c r="J101" s="72">
        <v>100</v>
      </c>
      <c r="K101" s="72">
        <v>8</v>
      </c>
      <c r="L101" s="72">
        <v>0</v>
      </c>
      <c r="M101" s="72">
        <v>180</v>
      </c>
      <c r="N101" s="72">
        <v>0</v>
      </c>
      <c r="O101" s="72">
        <v>6.0208333333333321</v>
      </c>
      <c r="P101" s="74">
        <v>0</v>
      </c>
    </row>
    <row r="102" spans="1:16" x14ac:dyDescent="0.15">
      <c r="A102" s="76">
        <v>41736</v>
      </c>
      <c r="B102" s="71">
        <v>12.310047794590002</v>
      </c>
      <c r="C102" s="71">
        <v>20.070730099875004</v>
      </c>
      <c r="D102" s="71">
        <v>3.7465362853099999</v>
      </c>
      <c r="E102" s="71">
        <v>0</v>
      </c>
      <c r="F102" s="71">
        <v>24.084876119850005</v>
      </c>
      <c r="G102" s="71">
        <v>0</v>
      </c>
      <c r="H102" s="71">
        <v>6.7193749999999994</v>
      </c>
      <c r="I102" s="72">
        <v>92</v>
      </c>
      <c r="J102" s="72">
        <v>150</v>
      </c>
      <c r="K102" s="72">
        <v>28</v>
      </c>
      <c r="L102" s="72">
        <v>0</v>
      </c>
      <c r="M102" s="72">
        <v>180</v>
      </c>
      <c r="N102" s="72">
        <v>0</v>
      </c>
      <c r="O102" s="72">
        <v>5.2041666666666675</v>
      </c>
      <c r="P102" s="74">
        <v>0</v>
      </c>
    </row>
    <row r="103" spans="1:16" x14ac:dyDescent="0.15">
      <c r="A103" s="76">
        <v>41737</v>
      </c>
      <c r="B103" s="71">
        <v>18.673845647729998</v>
      </c>
      <c r="C103" s="71">
        <v>26.6769223539</v>
      </c>
      <c r="D103" s="71">
        <v>4.0015383530850004</v>
      </c>
      <c r="E103" s="71">
        <v>0</v>
      </c>
      <c r="F103" s="71">
        <v>24.009230118510001</v>
      </c>
      <c r="G103" s="71">
        <v>0</v>
      </c>
      <c r="H103" s="71">
        <v>7.0506250000000001</v>
      </c>
      <c r="I103" s="72">
        <v>140</v>
      </c>
      <c r="J103" s="72">
        <v>200</v>
      </c>
      <c r="K103" s="72">
        <v>30</v>
      </c>
      <c r="L103" s="72">
        <v>0</v>
      </c>
      <c r="M103" s="72">
        <v>180</v>
      </c>
      <c r="N103" s="72">
        <v>0</v>
      </c>
      <c r="O103" s="72">
        <v>2.9958333333333322</v>
      </c>
      <c r="P103" s="74">
        <v>0</v>
      </c>
    </row>
    <row r="104" spans="1:16" x14ac:dyDescent="0.15">
      <c r="A104" s="76">
        <v>41738</v>
      </c>
      <c r="B104" s="71">
        <v>24.576963430292</v>
      </c>
      <c r="C104" s="71">
        <v>32.05690882212</v>
      </c>
      <c r="D104" s="71">
        <v>6.1442408575730001</v>
      </c>
      <c r="E104" s="71">
        <v>0</v>
      </c>
      <c r="F104" s="71">
        <v>24.042681616590002</v>
      </c>
      <c r="G104" s="71">
        <v>0</v>
      </c>
      <c r="H104" s="71">
        <v>6.9599999999999991</v>
      </c>
      <c r="I104" s="72">
        <v>184</v>
      </c>
      <c r="J104" s="72">
        <v>240</v>
      </c>
      <c r="K104" s="72">
        <v>46</v>
      </c>
      <c r="L104" s="72">
        <v>0</v>
      </c>
      <c r="M104" s="72">
        <v>180</v>
      </c>
      <c r="N104" s="72">
        <v>0</v>
      </c>
      <c r="O104" s="72">
        <v>3.5999999999999996</v>
      </c>
      <c r="P104" s="74">
        <v>0</v>
      </c>
    </row>
    <row r="105" spans="1:16" x14ac:dyDescent="0.15">
      <c r="A105" s="76">
        <v>41739</v>
      </c>
      <c r="B105" s="71">
        <v>12.349197028896</v>
      </c>
      <c r="C105" s="71">
        <v>20.134560373200003</v>
      </c>
      <c r="D105" s="71">
        <v>3.758451269664</v>
      </c>
      <c r="E105" s="71">
        <v>0</v>
      </c>
      <c r="F105" s="71">
        <v>24.161472447839998</v>
      </c>
      <c r="G105" s="71">
        <v>0</v>
      </c>
      <c r="H105" s="71">
        <v>6.8331249999999999</v>
      </c>
      <c r="I105" s="72">
        <v>92</v>
      </c>
      <c r="J105" s="72">
        <v>150</v>
      </c>
      <c r="K105" s="72">
        <v>28</v>
      </c>
      <c r="L105" s="72">
        <v>0</v>
      </c>
      <c r="M105" s="72">
        <v>180</v>
      </c>
      <c r="N105" s="72">
        <v>0</v>
      </c>
      <c r="O105" s="72">
        <v>4.4458333333333329</v>
      </c>
      <c r="P105" s="74">
        <v>0</v>
      </c>
    </row>
    <row r="106" spans="1:16" x14ac:dyDescent="0.15">
      <c r="A106" s="76">
        <v>41740</v>
      </c>
      <c r="B106" s="71">
        <v>8.3791757311990001</v>
      </c>
      <c r="C106" s="71">
        <v>13.51479956645</v>
      </c>
      <c r="D106" s="71">
        <v>1.081183965316</v>
      </c>
      <c r="E106" s="71">
        <v>0</v>
      </c>
      <c r="F106" s="71">
        <v>24.326639219609998</v>
      </c>
      <c r="G106" s="71">
        <v>0</v>
      </c>
      <c r="H106" s="71">
        <v>6.3177083333333339</v>
      </c>
      <c r="I106" s="72">
        <v>62</v>
      </c>
      <c r="J106" s="72">
        <v>100</v>
      </c>
      <c r="K106" s="72">
        <v>8</v>
      </c>
      <c r="L106" s="72">
        <v>0</v>
      </c>
      <c r="M106" s="72">
        <v>180</v>
      </c>
      <c r="N106" s="72">
        <v>0</v>
      </c>
      <c r="O106" s="72">
        <v>7.5833333333333321</v>
      </c>
      <c r="P106" s="74">
        <v>0</v>
      </c>
    </row>
    <row r="107" spans="1:16" x14ac:dyDescent="0.15">
      <c r="A107" s="76">
        <v>41741</v>
      </c>
      <c r="B107" s="71">
        <v>12.325688059412</v>
      </c>
      <c r="C107" s="71">
        <v>20.096230531650001</v>
      </c>
      <c r="D107" s="71">
        <v>3.7512963659079999</v>
      </c>
      <c r="E107" s="71">
        <v>0</v>
      </c>
      <c r="F107" s="71">
        <v>24.115476637979999</v>
      </c>
      <c r="G107" s="71">
        <v>0</v>
      </c>
      <c r="H107" s="71">
        <v>6.0191145833333337</v>
      </c>
      <c r="I107" s="72">
        <v>92</v>
      </c>
      <c r="J107" s="72">
        <v>150</v>
      </c>
      <c r="K107" s="72">
        <v>28</v>
      </c>
      <c r="L107" s="72">
        <v>0</v>
      </c>
      <c r="M107" s="72">
        <v>180</v>
      </c>
      <c r="N107" s="72">
        <v>0</v>
      </c>
      <c r="O107" s="72">
        <v>9.4208333333333325</v>
      </c>
      <c r="P107" s="74">
        <v>0</v>
      </c>
    </row>
    <row r="108" spans="1:16" x14ac:dyDescent="0.15">
      <c r="A108" s="76">
        <v>41742</v>
      </c>
      <c r="B108" s="71">
        <v>12.24933248084</v>
      </c>
      <c r="C108" s="71">
        <v>19.971737740499997</v>
      </c>
      <c r="D108" s="71">
        <v>3.72805771156</v>
      </c>
      <c r="E108" s="71">
        <v>0</v>
      </c>
      <c r="F108" s="71">
        <v>23.966085288599999</v>
      </c>
      <c r="G108" s="71">
        <v>0</v>
      </c>
      <c r="H108" s="71">
        <v>5.7374479166666674</v>
      </c>
      <c r="I108" s="72">
        <v>92</v>
      </c>
      <c r="J108" s="72">
        <v>150</v>
      </c>
      <c r="K108" s="72">
        <v>28</v>
      </c>
      <c r="L108" s="72">
        <v>0</v>
      </c>
      <c r="M108" s="72">
        <v>180</v>
      </c>
      <c r="N108" s="72">
        <v>0</v>
      </c>
      <c r="O108" s="72">
        <v>11.154166666666667</v>
      </c>
      <c r="P108" s="74">
        <v>0</v>
      </c>
    </row>
    <row r="109" spans="1:16" x14ac:dyDescent="0.15">
      <c r="A109" s="76">
        <v>41743</v>
      </c>
      <c r="B109" s="71">
        <v>12.193571536692001</v>
      </c>
      <c r="C109" s="71">
        <v>19.880823157649999</v>
      </c>
      <c r="D109" s="71">
        <v>3.7110869894279999</v>
      </c>
      <c r="E109" s="71">
        <v>0</v>
      </c>
      <c r="F109" s="71">
        <v>23.856987789180003</v>
      </c>
      <c r="G109" s="71">
        <v>0</v>
      </c>
      <c r="H109" s="71">
        <v>5.9013020833333325</v>
      </c>
      <c r="I109" s="72">
        <v>92</v>
      </c>
      <c r="J109" s="72">
        <v>150</v>
      </c>
      <c r="K109" s="72">
        <v>28</v>
      </c>
      <c r="L109" s="72">
        <v>0</v>
      </c>
      <c r="M109" s="72">
        <v>180</v>
      </c>
      <c r="N109" s="72">
        <v>0</v>
      </c>
      <c r="O109" s="72">
        <v>10.145833333333334</v>
      </c>
      <c r="P109" s="74">
        <v>0</v>
      </c>
    </row>
    <row r="110" spans="1:16" x14ac:dyDescent="0.15">
      <c r="A110" s="76">
        <v>41744</v>
      </c>
      <c r="B110" s="71">
        <v>18.43761556091</v>
      </c>
      <c r="C110" s="71">
        <v>26.3394508013</v>
      </c>
      <c r="D110" s="71">
        <v>3.9509176201949998</v>
      </c>
      <c r="E110" s="71">
        <v>0</v>
      </c>
      <c r="F110" s="71">
        <v>23.705505721169999</v>
      </c>
      <c r="G110" s="71">
        <v>0</v>
      </c>
      <c r="H110" s="71">
        <v>6.8081250000000004</v>
      </c>
      <c r="I110" s="72">
        <v>140</v>
      </c>
      <c r="J110" s="72">
        <v>200</v>
      </c>
      <c r="K110" s="72">
        <v>30</v>
      </c>
      <c r="L110" s="72">
        <v>0</v>
      </c>
      <c r="M110" s="72">
        <v>180</v>
      </c>
      <c r="N110" s="72">
        <v>0</v>
      </c>
      <c r="O110" s="72">
        <v>4.6124999999999998</v>
      </c>
      <c r="P110" s="74">
        <v>0</v>
      </c>
    </row>
    <row r="111" spans="1:16" x14ac:dyDescent="0.15">
      <c r="A111" s="76">
        <v>41745</v>
      </c>
      <c r="B111" s="71">
        <v>4.2246854715520001</v>
      </c>
      <c r="C111" s="71">
        <v>25.084069987340001</v>
      </c>
      <c r="D111" s="71">
        <v>3.6965997876079997</v>
      </c>
      <c r="E111" s="71">
        <v>0</v>
      </c>
      <c r="F111" s="71">
        <v>0</v>
      </c>
      <c r="G111" s="71">
        <v>0</v>
      </c>
      <c r="H111" s="71">
        <v>0</v>
      </c>
      <c r="I111" s="72">
        <v>32</v>
      </c>
      <c r="J111" s="72">
        <v>190</v>
      </c>
      <c r="K111" s="72">
        <v>28</v>
      </c>
      <c r="L111" s="72">
        <v>0</v>
      </c>
      <c r="M111" s="72">
        <v>0</v>
      </c>
      <c r="N111" s="72">
        <v>0</v>
      </c>
      <c r="O111" s="72">
        <v>6.0833333333333321</v>
      </c>
      <c r="P111" s="74">
        <v>0</v>
      </c>
    </row>
    <row r="112" spans="1:16" x14ac:dyDescent="0.15">
      <c r="A112" s="76">
        <v>41746</v>
      </c>
      <c r="B112" s="71">
        <v>12.144513563182002</v>
      </c>
      <c r="C112" s="71">
        <v>19.800837331275002</v>
      </c>
      <c r="D112" s="71">
        <v>3.6961563018380001</v>
      </c>
      <c r="E112" s="71">
        <v>0</v>
      </c>
      <c r="F112" s="71">
        <v>23.761004797530003</v>
      </c>
      <c r="G112" s="71">
        <v>0</v>
      </c>
      <c r="H112" s="71">
        <v>6.0021874999999998</v>
      </c>
      <c r="I112" s="72">
        <v>92</v>
      </c>
      <c r="J112" s="72">
        <v>150</v>
      </c>
      <c r="K112" s="72">
        <v>28</v>
      </c>
      <c r="L112" s="72">
        <v>0</v>
      </c>
      <c r="M112" s="72">
        <v>180</v>
      </c>
      <c r="N112" s="72">
        <v>0</v>
      </c>
      <c r="O112" s="72">
        <v>9.5250000000000004</v>
      </c>
      <c r="P112" s="74">
        <v>0</v>
      </c>
    </row>
    <row r="113" spans="1:16" x14ac:dyDescent="0.15">
      <c r="A113" s="76">
        <v>41747</v>
      </c>
      <c r="B113" s="71">
        <v>8.1164568728880013</v>
      </c>
      <c r="C113" s="71">
        <v>13.091059472400001</v>
      </c>
      <c r="D113" s="71">
        <v>1.0472847577919999</v>
      </c>
      <c r="E113" s="71">
        <v>0</v>
      </c>
      <c r="F113" s="71">
        <v>23.563907050320001</v>
      </c>
      <c r="G113" s="71">
        <v>0</v>
      </c>
      <c r="H113" s="71">
        <v>5.5945833333333344</v>
      </c>
      <c r="I113" s="72">
        <v>62</v>
      </c>
      <c r="J113" s="72">
        <v>100</v>
      </c>
      <c r="K113" s="72">
        <v>8</v>
      </c>
      <c r="L113" s="72">
        <v>0</v>
      </c>
      <c r="M113" s="72">
        <v>180</v>
      </c>
      <c r="N113" s="72">
        <v>0</v>
      </c>
      <c r="O113" s="72">
        <v>12.033333333333333</v>
      </c>
      <c r="P113" s="74">
        <v>0</v>
      </c>
    </row>
    <row r="114" spans="1:16" x14ac:dyDescent="0.15">
      <c r="A114" s="76">
        <v>41748</v>
      </c>
      <c r="B114" s="71">
        <v>17.492361819659997</v>
      </c>
      <c r="C114" s="71">
        <v>25.724061499499996</v>
      </c>
      <c r="D114" s="71">
        <v>4.3730904549149994</v>
      </c>
      <c r="E114" s="71">
        <v>0</v>
      </c>
      <c r="F114" s="71">
        <v>23.151655349549998</v>
      </c>
      <c r="G114" s="71">
        <v>0</v>
      </c>
      <c r="H114" s="71">
        <v>5.9310937500000005</v>
      </c>
      <c r="I114" s="72">
        <v>136</v>
      </c>
      <c r="J114" s="72">
        <v>200</v>
      </c>
      <c r="K114" s="72">
        <v>34</v>
      </c>
      <c r="L114" s="72">
        <v>0</v>
      </c>
      <c r="M114" s="72">
        <v>180</v>
      </c>
      <c r="N114" s="72">
        <v>0</v>
      </c>
      <c r="O114" s="72">
        <v>9.9624999999999986</v>
      </c>
      <c r="P114" s="74">
        <v>0</v>
      </c>
    </row>
    <row r="115" spans="1:16" x14ac:dyDescent="0.15">
      <c r="A115" s="76">
        <v>41749</v>
      </c>
      <c r="B115" s="71">
        <v>7.8744910367760008</v>
      </c>
      <c r="C115" s="71">
        <v>12.700791994799999</v>
      </c>
      <c r="D115" s="71">
        <v>1.0160633595840001</v>
      </c>
      <c r="E115" s="71">
        <v>0</v>
      </c>
      <c r="F115" s="71">
        <v>22.86142559064</v>
      </c>
      <c r="G115" s="71">
        <v>0</v>
      </c>
      <c r="H115" s="71">
        <v>5.922968749999999</v>
      </c>
      <c r="I115" s="72">
        <v>62</v>
      </c>
      <c r="J115" s="72">
        <v>100</v>
      </c>
      <c r="K115" s="72">
        <v>8</v>
      </c>
      <c r="L115" s="72">
        <v>0</v>
      </c>
      <c r="M115" s="72">
        <v>180</v>
      </c>
      <c r="N115" s="72">
        <v>0</v>
      </c>
      <c r="O115" s="72">
        <v>10.012500000000001</v>
      </c>
      <c r="P115" s="74">
        <v>0</v>
      </c>
    </row>
    <row r="116" spans="1:16" x14ac:dyDescent="0.15">
      <c r="A116" s="76">
        <v>41750</v>
      </c>
      <c r="B116" s="71">
        <v>11.554943580543998</v>
      </c>
      <c r="C116" s="71">
        <v>18.839581924799997</v>
      </c>
      <c r="D116" s="71">
        <v>3.516721959296</v>
      </c>
      <c r="E116" s="71">
        <v>0</v>
      </c>
      <c r="F116" s="71">
        <v>22.60749830976</v>
      </c>
      <c r="G116" s="71">
        <v>0</v>
      </c>
      <c r="H116" s="71">
        <v>6.0245312500000008</v>
      </c>
      <c r="I116" s="72">
        <v>92</v>
      </c>
      <c r="J116" s="72">
        <v>150</v>
      </c>
      <c r="K116" s="72">
        <v>28</v>
      </c>
      <c r="L116" s="72">
        <v>0</v>
      </c>
      <c r="M116" s="72">
        <v>180</v>
      </c>
      <c r="N116" s="72">
        <v>0</v>
      </c>
      <c r="O116" s="72">
        <v>9.3875000000000011</v>
      </c>
      <c r="P116" s="74">
        <v>0</v>
      </c>
    </row>
    <row r="117" spans="1:16" x14ac:dyDescent="0.15">
      <c r="A117" s="76">
        <v>41751</v>
      </c>
      <c r="B117" s="71">
        <v>17.519600017010003</v>
      </c>
      <c r="C117" s="71">
        <v>25.028000024300002</v>
      </c>
      <c r="D117" s="71">
        <v>3.7542000036450003</v>
      </c>
      <c r="E117" s="71">
        <v>0</v>
      </c>
      <c r="F117" s="71">
        <v>22.525200021870003</v>
      </c>
      <c r="G117" s="71">
        <v>0</v>
      </c>
      <c r="H117" s="71">
        <v>6.3346354166666679</v>
      </c>
      <c r="I117" s="72">
        <v>140</v>
      </c>
      <c r="J117" s="72">
        <v>200</v>
      </c>
      <c r="K117" s="72">
        <v>30</v>
      </c>
      <c r="L117" s="72">
        <v>0</v>
      </c>
      <c r="M117" s="72">
        <v>180</v>
      </c>
      <c r="N117" s="72">
        <v>0</v>
      </c>
      <c r="O117" s="72">
        <v>7.4791666666666652</v>
      </c>
      <c r="P117" s="74">
        <v>0</v>
      </c>
    </row>
    <row r="118" spans="1:16" x14ac:dyDescent="0.15">
      <c r="A118" s="76">
        <v>41752</v>
      </c>
      <c r="B118" s="71">
        <v>23.11629869822</v>
      </c>
      <c r="C118" s="71">
        <v>30.151693954199999</v>
      </c>
      <c r="D118" s="71">
        <v>5.7790746745549999</v>
      </c>
      <c r="E118" s="71">
        <v>0</v>
      </c>
      <c r="F118" s="71">
        <v>22.613770465649999</v>
      </c>
      <c r="G118" s="71">
        <v>0</v>
      </c>
      <c r="H118" s="71">
        <v>6.2296874999999998</v>
      </c>
      <c r="I118" s="72">
        <v>184</v>
      </c>
      <c r="J118" s="72">
        <v>240</v>
      </c>
      <c r="K118" s="72">
        <v>46</v>
      </c>
      <c r="L118" s="72">
        <v>0</v>
      </c>
      <c r="M118" s="72">
        <v>180</v>
      </c>
      <c r="N118" s="72">
        <v>0</v>
      </c>
      <c r="O118" s="72">
        <v>8.125</v>
      </c>
      <c r="P118" s="74">
        <v>0</v>
      </c>
    </row>
    <row r="119" spans="1:16" x14ac:dyDescent="0.15">
      <c r="A119" s="76">
        <v>41753</v>
      </c>
      <c r="B119" s="71">
        <v>11.628773402064001</v>
      </c>
      <c r="C119" s="71">
        <v>18.959956633800001</v>
      </c>
      <c r="D119" s="71">
        <v>3.5391919049760001</v>
      </c>
      <c r="E119" s="71">
        <v>0</v>
      </c>
      <c r="F119" s="71">
        <v>22.751947960559999</v>
      </c>
      <c r="G119" s="71">
        <v>0</v>
      </c>
      <c r="H119" s="71">
        <v>6.5637500000000006</v>
      </c>
      <c r="I119" s="72">
        <v>92</v>
      </c>
      <c r="J119" s="72">
        <v>150</v>
      </c>
      <c r="K119" s="72">
        <v>28</v>
      </c>
      <c r="L119" s="72">
        <v>0</v>
      </c>
      <c r="M119" s="72">
        <v>180</v>
      </c>
      <c r="N119" s="72">
        <v>0</v>
      </c>
      <c r="O119" s="72">
        <v>6.2416666666666671</v>
      </c>
      <c r="P119" s="74">
        <v>0</v>
      </c>
    </row>
    <row r="120" spans="1:16" x14ac:dyDescent="0.15">
      <c r="A120" s="76">
        <v>41754</v>
      </c>
      <c r="B120" s="71">
        <v>7.8981246046429998</v>
      </c>
      <c r="C120" s="71">
        <v>12.738910652649999</v>
      </c>
      <c r="D120" s="71">
        <v>1.0191128522119999</v>
      </c>
      <c r="E120" s="71">
        <v>0</v>
      </c>
      <c r="F120" s="71">
        <v>22.930039174770002</v>
      </c>
      <c r="G120" s="71">
        <v>0</v>
      </c>
      <c r="H120" s="71">
        <v>6.5012499999999998</v>
      </c>
      <c r="I120" s="72">
        <v>62</v>
      </c>
      <c r="J120" s="72">
        <v>100</v>
      </c>
      <c r="K120" s="72">
        <v>8</v>
      </c>
      <c r="L120" s="72">
        <v>0</v>
      </c>
      <c r="M120" s="72">
        <v>180</v>
      </c>
      <c r="N120" s="72">
        <v>0</v>
      </c>
      <c r="O120" s="72">
        <v>6.6583333333333341</v>
      </c>
      <c r="P120" s="74">
        <v>0</v>
      </c>
    </row>
    <row r="121" spans="1:16" x14ac:dyDescent="0.15">
      <c r="A121" s="76">
        <v>41755</v>
      </c>
      <c r="B121" s="71">
        <v>11.672099849956</v>
      </c>
      <c r="C121" s="71">
        <v>19.030597581449999</v>
      </c>
      <c r="D121" s="71">
        <v>3.552378215204</v>
      </c>
      <c r="E121" s="71">
        <v>0</v>
      </c>
      <c r="F121" s="71">
        <v>22.836717097740003</v>
      </c>
      <c r="G121" s="71">
        <v>0</v>
      </c>
      <c r="H121" s="71">
        <v>5.6176041666666663</v>
      </c>
      <c r="I121" s="72">
        <v>92</v>
      </c>
      <c r="J121" s="72">
        <v>150</v>
      </c>
      <c r="K121" s="72">
        <v>28</v>
      </c>
      <c r="L121" s="72">
        <v>0</v>
      </c>
      <c r="M121" s="72">
        <v>180</v>
      </c>
      <c r="N121" s="72">
        <v>0</v>
      </c>
      <c r="O121" s="72">
        <v>11.891666666666666</v>
      </c>
      <c r="P121" s="74">
        <v>0</v>
      </c>
    </row>
    <row r="122" spans="1:16" x14ac:dyDescent="0.15">
      <c r="A122" s="76">
        <v>41756</v>
      </c>
      <c r="B122" s="71">
        <v>11.536680414167998</v>
      </c>
      <c r="C122" s="71">
        <v>18.809805023099997</v>
      </c>
      <c r="D122" s="71">
        <v>3.5111636043119998</v>
      </c>
      <c r="E122" s="71">
        <v>0</v>
      </c>
      <c r="F122" s="71">
        <v>22.571766027719999</v>
      </c>
      <c r="G122" s="71">
        <v>0</v>
      </c>
      <c r="H122" s="71">
        <v>5.1253645833333339</v>
      </c>
      <c r="I122" s="72">
        <v>92</v>
      </c>
      <c r="J122" s="72">
        <v>150</v>
      </c>
      <c r="K122" s="72">
        <v>28</v>
      </c>
      <c r="L122" s="72">
        <v>0</v>
      </c>
      <c r="M122" s="72">
        <v>180</v>
      </c>
      <c r="N122" s="72">
        <v>0</v>
      </c>
      <c r="O122" s="72">
        <v>14.920833333333333</v>
      </c>
      <c r="P122" s="74">
        <v>0</v>
      </c>
    </row>
    <row r="123" spans="1:16" x14ac:dyDescent="0.15">
      <c r="A123" s="76">
        <v>41757</v>
      </c>
      <c r="B123" s="71">
        <v>11.410878284077999</v>
      </c>
      <c r="C123" s="71">
        <v>18.604692854475001</v>
      </c>
      <c r="D123" s="71">
        <v>3.472875999502</v>
      </c>
      <c r="E123" s="71">
        <v>0</v>
      </c>
      <c r="F123" s="71">
        <v>22.325631425369998</v>
      </c>
      <c r="G123" s="71">
        <v>0</v>
      </c>
      <c r="H123" s="71">
        <v>4.9682812499999995</v>
      </c>
      <c r="I123" s="72">
        <v>92</v>
      </c>
      <c r="J123" s="72">
        <v>150</v>
      </c>
      <c r="K123" s="72">
        <v>28</v>
      </c>
      <c r="L123" s="72">
        <v>0</v>
      </c>
      <c r="M123" s="72">
        <v>180</v>
      </c>
      <c r="N123" s="72">
        <v>0</v>
      </c>
      <c r="O123" s="72">
        <v>15.887500000000003</v>
      </c>
      <c r="P123" s="74">
        <v>0</v>
      </c>
    </row>
    <row r="124" spans="1:16" x14ac:dyDescent="0.15">
      <c r="A124" s="76">
        <v>41758</v>
      </c>
      <c r="B124" s="71">
        <v>17.227638551759998</v>
      </c>
      <c r="C124" s="71">
        <v>24.610912216800003</v>
      </c>
      <c r="D124" s="71">
        <v>3.6916368325199995</v>
      </c>
      <c r="E124" s="71">
        <v>0</v>
      </c>
      <c r="F124" s="71">
        <v>22.149820995120002</v>
      </c>
      <c r="G124" s="71">
        <v>0</v>
      </c>
      <c r="H124" s="71">
        <v>5.3535416666666658</v>
      </c>
      <c r="I124" s="72">
        <v>140</v>
      </c>
      <c r="J124" s="72">
        <v>200</v>
      </c>
      <c r="K124" s="72">
        <v>30</v>
      </c>
      <c r="L124" s="72">
        <v>0</v>
      </c>
      <c r="M124" s="72">
        <v>180</v>
      </c>
      <c r="N124" s="72">
        <v>0</v>
      </c>
      <c r="O124" s="72">
        <v>13.516666666666671</v>
      </c>
      <c r="P124" s="74">
        <v>0</v>
      </c>
    </row>
    <row r="125" spans="1:16" x14ac:dyDescent="0.15">
      <c r="A125" s="76">
        <v>41759</v>
      </c>
      <c r="B125" s="71">
        <v>3.9089236033120001</v>
      </c>
      <c r="C125" s="71">
        <v>23.209233894665001</v>
      </c>
      <c r="D125" s="71">
        <v>3.4203081528980004</v>
      </c>
      <c r="E125" s="71">
        <v>0</v>
      </c>
      <c r="F125" s="71">
        <v>0</v>
      </c>
      <c r="G125" s="71">
        <v>0</v>
      </c>
      <c r="H125" s="71">
        <v>0</v>
      </c>
      <c r="I125" s="72">
        <v>32</v>
      </c>
      <c r="J125" s="72">
        <v>190</v>
      </c>
      <c r="K125" s="72">
        <v>28</v>
      </c>
      <c r="L125" s="72">
        <v>0</v>
      </c>
      <c r="M125" s="72">
        <v>0</v>
      </c>
      <c r="N125" s="72">
        <v>0</v>
      </c>
      <c r="O125" s="72">
        <v>14.170833333333334</v>
      </c>
      <c r="P125" s="74">
        <v>0</v>
      </c>
    </row>
    <row r="126" spans="1:16" x14ac:dyDescent="0.15">
      <c r="A126" s="76">
        <v>41760</v>
      </c>
      <c r="B126" s="71">
        <v>11.141205146526</v>
      </c>
      <c r="C126" s="71">
        <v>18.165008391075002</v>
      </c>
      <c r="D126" s="71">
        <v>3.3908015663339999</v>
      </c>
      <c r="E126" s="71">
        <v>0</v>
      </c>
      <c r="F126" s="71">
        <v>21.798010069290001</v>
      </c>
      <c r="G126" s="71">
        <v>0</v>
      </c>
      <c r="H126" s="71">
        <v>4.8232291666666667</v>
      </c>
      <c r="I126" s="72">
        <v>92</v>
      </c>
      <c r="J126" s="72">
        <v>150</v>
      </c>
      <c r="K126" s="72">
        <v>28</v>
      </c>
      <c r="L126" s="72">
        <v>0</v>
      </c>
      <c r="M126" s="72">
        <v>180</v>
      </c>
      <c r="N126" s="72">
        <v>0</v>
      </c>
      <c r="O126" s="72">
        <v>16.795833333333331</v>
      </c>
      <c r="P126" s="74">
        <v>0</v>
      </c>
    </row>
    <row r="127" spans="1:16" x14ac:dyDescent="0.15">
      <c r="A127" s="76">
        <v>41761</v>
      </c>
      <c r="B127" s="71">
        <v>7.3918032365449999</v>
      </c>
      <c r="C127" s="71">
        <v>11.922263284750001</v>
      </c>
      <c r="D127" s="71">
        <v>0.95378106278000008</v>
      </c>
      <c r="E127" s="71">
        <v>0</v>
      </c>
      <c r="F127" s="71">
        <v>21.460073912550001</v>
      </c>
      <c r="G127" s="71">
        <v>0</v>
      </c>
      <c r="H127" s="71">
        <v>5.1747916666666676</v>
      </c>
      <c r="I127" s="72">
        <v>62</v>
      </c>
      <c r="J127" s="72">
        <v>100</v>
      </c>
      <c r="K127" s="72">
        <v>8</v>
      </c>
      <c r="L127" s="72">
        <v>0</v>
      </c>
      <c r="M127" s="72">
        <v>180</v>
      </c>
      <c r="N127" s="72">
        <v>0</v>
      </c>
      <c r="O127" s="72">
        <v>14.616666666666667</v>
      </c>
      <c r="P127" s="74">
        <v>0</v>
      </c>
    </row>
    <row r="128" spans="1:16" x14ac:dyDescent="0.15">
      <c r="A128" s="76">
        <v>41762</v>
      </c>
      <c r="B128" s="71">
        <v>3.7572430226239999</v>
      </c>
      <c r="C128" s="71">
        <v>22.308630446829998</v>
      </c>
      <c r="D128" s="71">
        <v>3.287587644796</v>
      </c>
      <c r="E128" s="71">
        <v>0</v>
      </c>
      <c r="F128" s="71">
        <v>0</v>
      </c>
      <c r="G128" s="71">
        <v>0</v>
      </c>
      <c r="H128" s="71">
        <v>0</v>
      </c>
      <c r="I128" s="72">
        <v>32</v>
      </c>
      <c r="J128" s="72">
        <v>190</v>
      </c>
      <c r="K128" s="72">
        <v>28</v>
      </c>
      <c r="L128" s="72">
        <v>0</v>
      </c>
      <c r="M128" s="72">
        <v>0</v>
      </c>
      <c r="N128" s="72">
        <v>0</v>
      </c>
      <c r="O128" s="72">
        <v>10.933333333333332</v>
      </c>
      <c r="P128" s="74">
        <v>0</v>
      </c>
    </row>
    <row r="129" spans="1:16" x14ac:dyDescent="0.15">
      <c r="A129" s="76">
        <v>41763</v>
      </c>
      <c r="B129" s="71">
        <v>3.7344689724159994</v>
      </c>
      <c r="C129" s="71">
        <v>22.17340952372</v>
      </c>
      <c r="D129" s="71">
        <v>3.2676603508639999</v>
      </c>
      <c r="E129" s="71">
        <v>0</v>
      </c>
      <c r="F129" s="71">
        <v>0</v>
      </c>
      <c r="G129" s="71">
        <v>0</v>
      </c>
      <c r="H129" s="71">
        <v>0</v>
      </c>
      <c r="I129" s="72">
        <v>32</v>
      </c>
      <c r="J129" s="72">
        <v>190</v>
      </c>
      <c r="K129" s="72">
        <v>28</v>
      </c>
      <c r="L129" s="72">
        <v>0</v>
      </c>
      <c r="M129" s="72">
        <v>0</v>
      </c>
      <c r="N129" s="72">
        <v>0</v>
      </c>
      <c r="O129" s="72">
        <v>12.500000000000002</v>
      </c>
      <c r="P129" s="74">
        <v>0</v>
      </c>
    </row>
    <row r="130" spans="1:16" x14ac:dyDescent="0.15">
      <c r="A130" s="76">
        <v>41764</v>
      </c>
      <c r="B130" s="71">
        <v>16.116263212140002</v>
      </c>
      <c r="C130" s="71">
        <v>23.023233160199997</v>
      </c>
      <c r="D130" s="71">
        <v>3.4534849740300002</v>
      </c>
      <c r="E130" s="71">
        <v>0</v>
      </c>
      <c r="F130" s="71">
        <v>20.720909844179999</v>
      </c>
      <c r="G130" s="71">
        <v>0</v>
      </c>
      <c r="H130" s="71">
        <v>5.9101041666666676</v>
      </c>
      <c r="I130" s="72">
        <v>140</v>
      </c>
      <c r="J130" s="72">
        <v>200</v>
      </c>
      <c r="K130" s="72">
        <v>30</v>
      </c>
      <c r="L130" s="72">
        <v>0</v>
      </c>
      <c r="M130" s="72">
        <v>180</v>
      </c>
      <c r="N130" s="72">
        <v>0</v>
      </c>
      <c r="O130" s="72">
        <v>10.091666666666665</v>
      </c>
      <c r="P130" s="74">
        <v>0</v>
      </c>
    </row>
    <row r="131" spans="1:16" x14ac:dyDescent="0.15">
      <c r="A131" s="76">
        <v>41765</v>
      </c>
      <c r="B131" s="71">
        <v>15.994452453979999</v>
      </c>
      <c r="C131" s="71">
        <v>22.849217791399997</v>
      </c>
      <c r="D131" s="71">
        <v>3.42738266871</v>
      </c>
      <c r="E131" s="71">
        <v>0</v>
      </c>
      <c r="F131" s="71">
        <v>20.564296012260002</v>
      </c>
      <c r="G131" s="71">
        <v>0</v>
      </c>
      <c r="H131" s="71">
        <v>5.9161979166666665</v>
      </c>
      <c r="I131" s="72">
        <v>140</v>
      </c>
      <c r="J131" s="72">
        <v>200</v>
      </c>
      <c r="K131" s="72">
        <v>30</v>
      </c>
      <c r="L131" s="72">
        <v>0</v>
      </c>
      <c r="M131" s="72">
        <v>180</v>
      </c>
      <c r="N131" s="72">
        <v>0</v>
      </c>
      <c r="O131" s="72">
        <v>10.054166666666665</v>
      </c>
      <c r="P131" s="74">
        <v>0</v>
      </c>
    </row>
    <row r="132" spans="1:16" x14ac:dyDescent="0.15">
      <c r="A132" s="76">
        <v>41766</v>
      </c>
      <c r="B132" s="71">
        <v>21.106961818852</v>
      </c>
      <c r="C132" s="71">
        <v>27.53081976372</v>
      </c>
      <c r="D132" s="71">
        <v>5.2767404547129999</v>
      </c>
      <c r="E132" s="71">
        <v>0</v>
      </c>
      <c r="F132" s="71">
        <v>20.648114822789999</v>
      </c>
      <c r="G132" s="71">
        <v>0</v>
      </c>
      <c r="H132" s="71">
        <v>6.090208333333333</v>
      </c>
      <c r="I132" s="72">
        <v>184</v>
      </c>
      <c r="J132" s="72">
        <v>240</v>
      </c>
      <c r="K132" s="72">
        <v>46</v>
      </c>
      <c r="L132" s="72">
        <v>0</v>
      </c>
      <c r="M132" s="72">
        <v>180</v>
      </c>
      <c r="N132" s="72">
        <v>0</v>
      </c>
      <c r="O132" s="72">
        <v>8.9833333333333325</v>
      </c>
      <c r="P132" s="74">
        <v>0</v>
      </c>
    </row>
    <row r="133" spans="1:16" x14ac:dyDescent="0.15">
      <c r="A133" s="76">
        <v>41767</v>
      </c>
      <c r="B133" s="71">
        <v>10.691911824776</v>
      </c>
      <c r="C133" s="71">
        <v>17.4324649317</v>
      </c>
      <c r="D133" s="71">
        <v>3.2540601205840001</v>
      </c>
      <c r="E133" s="71">
        <v>0</v>
      </c>
      <c r="F133" s="71">
        <v>20.91895791804</v>
      </c>
      <c r="G133" s="71">
        <v>0</v>
      </c>
      <c r="H133" s="71">
        <v>6.2141145833333331</v>
      </c>
      <c r="I133" s="72">
        <v>92</v>
      </c>
      <c r="J133" s="72">
        <v>150</v>
      </c>
      <c r="K133" s="72">
        <v>28</v>
      </c>
      <c r="L133" s="72">
        <v>0</v>
      </c>
      <c r="M133" s="72">
        <v>180</v>
      </c>
      <c r="N133" s="72">
        <v>0</v>
      </c>
      <c r="O133" s="72">
        <v>8.2208333333333332</v>
      </c>
      <c r="P133" s="74">
        <v>0</v>
      </c>
    </row>
    <row r="134" spans="1:16" x14ac:dyDescent="0.15">
      <c r="A134" s="76">
        <v>41768</v>
      </c>
      <c r="B134" s="71">
        <v>7.3258780209160008</v>
      </c>
      <c r="C134" s="71">
        <v>11.815932291800001</v>
      </c>
      <c r="D134" s="71">
        <v>0.94527458334400005</v>
      </c>
      <c r="E134" s="71">
        <v>0</v>
      </c>
      <c r="F134" s="71">
        <v>21.268678125240001</v>
      </c>
      <c r="G134" s="71">
        <v>0</v>
      </c>
      <c r="H134" s="71">
        <v>6.0170833333333329</v>
      </c>
      <c r="I134" s="72">
        <v>62</v>
      </c>
      <c r="J134" s="72">
        <v>100</v>
      </c>
      <c r="K134" s="72">
        <v>8</v>
      </c>
      <c r="L134" s="72">
        <v>0</v>
      </c>
      <c r="M134" s="72">
        <v>180</v>
      </c>
      <c r="N134" s="72">
        <v>0</v>
      </c>
      <c r="O134" s="72">
        <v>9.4333333333333318</v>
      </c>
      <c r="P134" s="74">
        <v>0</v>
      </c>
    </row>
    <row r="135" spans="1:16" x14ac:dyDescent="0.15">
      <c r="A135" s="76">
        <v>41769</v>
      </c>
      <c r="B135" s="71">
        <v>10.965859320416001</v>
      </c>
      <c r="C135" s="71">
        <v>17.879118457200004</v>
      </c>
      <c r="D135" s="71">
        <v>3.3374354453440001</v>
      </c>
      <c r="E135" s="71">
        <v>0</v>
      </c>
      <c r="F135" s="71">
        <v>21.454942148640001</v>
      </c>
      <c r="G135" s="71">
        <v>0</v>
      </c>
      <c r="H135" s="71">
        <v>5.7828125000000004</v>
      </c>
      <c r="I135" s="72">
        <v>92</v>
      </c>
      <c r="J135" s="72">
        <v>150</v>
      </c>
      <c r="K135" s="72">
        <v>28</v>
      </c>
      <c r="L135" s="72">
        <v>0</v>
      </c>
      <c r="M135" s="72">
        <v>180</v>
      </c>
      <c r="N135" s="72">
        <v>0</v>
      </c>
      <c r="O135" s="72">
        <v>10.874999999999998</v>
      </c>
      <c r="P135" s="74">
        <v>0</v>
      </c>
    </row>
    <row r="136" spans="1:16" x14ac:dyDescent="0.15">
      <c r="A136" s="76">
        <v>41770</v>
      </c>
      <c r="B136" s="71">
        <v>11.042700621498</v>
      </c>
      <c r="C136" s="71">
        <v>18.004403187224998</v>
      </c>
      <c r="D136" s="71">
        <v>3.3608219282819998</v>
      </c>
      <c r="E136" s="71">
        <v>0</v>
      </c>
      <c r="F136" s="71">
        <v>21.605283824670003</v>
      </c>
      <c r="G136" s="71">
        <v>0</v>
      </c>
      <c r="H136" s="71">
        <v>4.9537499999999994</v>
      </c>
      <c r="I136" s="72">
        <v>92</v>
      </c>
      <c r="J136" s="72">
        <v>150</v>
      </c>
      <c r="K136" s="72">
        <v>28</v>
      </c>
      <c r="L136" s="72">
        <v>0</v>
      </c>
      <c r="M136" s="72">
        <v>180</v>
      </c>
      <c r="N136" s="72">
        <v>0</v>
      </c>
      <c r="O136" s="72">
        <v>16.05</v>
      </c>
      <c r="P136" s="74">
        <v>0</v>
      </c>
    </row>
    <row r="137" spans="1:16" x14ac:dyDescent="0.15">
      <c r="A137" s="76">
        <v>41771</v>
      </c>
      <c r="B137" s="71">
        <v>11.060089487355999</v>
      </c>
      <c r="C137" s="71">
        <v>18.032754598949996</v>
      </c>
      <c r="D137" s="71">
        <v>3.3661141918039994</v>
      </c>
      <c r="E137" s="71">
        <v>0</v>
      </c>
      <c r="F137" s="71">
        <v>21.639305518739999</v>
      </c>
      <c r="G137" s="71">
        <v>0</v>
      </c>
      <c r="H137" s="71">
        <v>5.3772395833333331</v>
      </c>
      <c r="I137" s="72">
        <v>92</v>
      </c>
      <c r="J137" s="72">
        <v>150</v>
      </c>
      <c r="K137" s="72">
        <v>28</v>
      </c>
      <c r="L137" s="72">
        <v>0</v>
      </c>
      <c r="M137" s="72">
        <v>180</v>
      </c>
      <c r="N137" s="72">
        <v>0</v>
      </c>
      <c r="O137" s="72">
        <v>13.370833333333335</v>
      </c>
      <c r="P137" s="74">
        <v>0</v>
      </c>
    </row>
    <row r="138" spans="1:16" x14ac:dyDescent="0.15">
      <c r="A138" s="76">
        <v>41772</v>
      </c>
      <c r="B138" s="71">
        <v>16.87477170743</v>
      </c>
      <c r="C138" s="71">
        <v>24.1068167249</v>
      </c>
      <c r="D138" s="71">
        <v>3.616022508735</v>
      </c>
      <c r="E138" s="71">
        <v>0</v>
      </c>
      <c r="F138" s="71">
        <v>21.69613505241</v>
      </c>
      <c r="G138" s="71">
        <v>0</v>
      </c>
      <c r="H138" s="71">
        <v>5.8870833333333339</v>
      </c>
      <c r="I138" s="72">
        <v>140</v>
      </c>
      <c r="J138" s="72">
        <v>200</v>
      </c>
      <c r="K138" s="72">
        <v>30</v>
      </c>
      <c r="L138" s="72">
        <v>0</v>
      </c>
      <c r="M138" s="72">
        <v>180</v>
      </c>
      <c r="N138" s="72">
        <v>0</v>
      </c>
      <c r="O138" s="72">
        <v>10.233333333333333</v>
      </c>
      <c r="P138" s="74">
        <v>0</v>
      </c>
    </row>
    <row r="139" spans="1:16" x14ac:dyDescent="0.15">
      <c r="A139" s="76">
        <v>41773</v>
      </c>
      <c r="B139" s="71">
        <v>3.8627672938399997</v>
      </c>
      <c r="C139" s="71">
        <v>22.935180807174998</v>
      </c>
      <c r="D139" s="71">
        <v>3.3799213821099996</v>
      </c>
      <c r="E139" s="71">
        <v>0</v>
      </c>
      <c r="F139" s="71">
        <v>0</v>
      </c>
      <c r="G139" s="71">
        <v>0</v>
      </c>
      <c r="H139" s="71">
        <v>0</v>
      </c>
      <c r="I139" s="72">
        <v>32</v>
      </c>
      <c r="J139" s="72">
        <v>190</v>
      </c>
      <c r="K139" s="72">
        <v>28</v>
      </c>
      <c r="L139" s="72">
        <v>0</v>
      </c>
      <c r="M139" s="72">
        <v>0</v>
      </c>
      <c r="N139" s="72">
        <v>0</v>
      </c>
      <c r="O139" s="72">
        <v>13.904166666666667</v>
      </c>
      <c r="P139" s="74">
        <v>0</v>
      </c>
    </row>
    <row r="140" spans="1:16" x14ac:dyDescent="0.15">
      <c r="A140" s="76">
        <v>41774</v>
      </c>
      <c r="B140" s="71">
        <v>11.072718272616001</v>
      </c>
      <c r="C140" s="71">
        <v>18.053345009699999</v>
      </c>
      <c r="D140" s="71">
        <v>3.3699577351439998</v>
      </c>
      <c r="E140" s="71">
        <v>0</v>
      </c>
      <c r="F140" s="71">
        <v>21.664014011640003</v>
      </c>
      <c r="G140" s="71">
        <v>0</v>
      </c>
      <c r="H140" s="71">
        <v>5.3203645833333333</v>
      </c>
      <c r="I140" s="72">
        <v>92</v>
      </c>
      <c r="J140" s="72">
        <v>150</v>
      </c>
      <c r="K140" s="72">
        <v>28</v>
      </c>
      <c r="L140" s="72">
        <v>0</v>
      </c>
      <c r="M140" s="72">
        <v>180</v>
      </c>
      <c r="N140" s="72">
        <v>0</v>
      </c>
      <c r="O140" s="72">
        <v>13.720833333333333</v>
      </c>
      <c r="P140" s="74">
        <v>0</v>
      </c>
    </row>
    <row r="141" spans="1:16" x14ac:dyDescent="0.15">
      <c r="A141" s="76">
        <v>41775</v>
      </c>
      <c r="B141" s="71">
        <v>7.4050275598389996</v>
      </c>
      <c r="C141" s="71">
        <v>11.94359283845</v>
      </c>
      <c r="D141" s="71">
        <v>0.95548742707599998</v>
      </c>
      <c r="E141" s="71">
        <v>0</v>
      </c>
      <c r="F141" s="71">
        <v>21.498467109210001</v>
      </c>
      <c r="G141" s="71">
        <v>0</v>
      </c>
      <c r="H141" s="71">
        <v>5.2208333333333332</v>
      </c>
      <c r="I141" s="72">
        <v>62</v>
      </c>
      <c r="J141" s="72">
        <v>100</v>
      </c>
      <c r="K141" s="72">
        <v>8</v>
      </c>
      <c r="L141" s="72">
        <v>0</v>
      </c>
      <c r="M141" s="72">
        <v>180</v>
      </c>
      <c r="N141" s="72">
        <v>0</v>
      </c>
      <c r="O141" s="72">
        <v>14.333333333333334</v>
      </c>
      <c r="P141" s="74">
        <v>0</v>
      </c>
    </row>
    <row r="142" spans="1:16" x14ac:dyDescent="0.15">
      <c r="A142" s="76">
        <v>41776</v>
      </c>
      <c r="B142" s="71">
        <v>16.095804011559999</v>
      </c>
      <c r="C142" s="71">
        <v>23.670300017000002</v>
      </c>
      <c r="D142" s="71">
        <v>4.0239510028899996</v>
      </c>
      <c r="E142" s="71">
        <v>0</v>
      </c>
      <c r="F142" s="71">
        <v>21.303270015300001</v>
      </c>
      <c r="G142" s="71">
        <v>0</v>
      </c>
      <c r="H142" s="71">
        <v>4.9304166666666669</v>
      </c>
      <c r="I142" s="72">
        <v>136</v>
      </c>
      <c r="J142" s="72">
        <v>200</v>
      </c>
      <c r="K142" s="72">
        <v>34</v>
      </c>
      <c r="L142" s="72">
        <v>0</v>
      </c>
      <c r="M142" s="72">
        <v>180</v>
      </c>
      <c r="N142" s="72">
        <v>0</v>
      </c>
      <c r="O142" s="72">
        <v>16.183333333333334</v>
      </c>
      <c r="P142" s="74">
        <v>0</v>
      </c>
    </row>
    <row r="143" spans="1:16" x14ac:dyDescent="0.15">
      <c r="A143" s="76">
        <v>41777</v>
      </c>
      <c r="B143" s="71">
        <v>7.2246661208539997</v>
      </c>
      <c r="C143" s="71">
        <v>11.6526872917</v>
      </c>
      <c r="D143" s="71">
        <v>0.93221498333599995</v>
      </c>
      <c r="E143" s="71">
        <v>0</v>
      </c>
      <c r="F143" s="71">
        <v>20.974837125059995</v>
      </c>
      <c r="G143" s="71">
        <v>0</v>
      </c>
      <c r="H143" s="71">
        <v>4.5877083333333335</v>
      </c>
      <c r="I143" s="72">
        <v>62</v>
      </c>
      <c r="J143" s="72">
        <v>100</v>
      </c>
      <c r="K143" s="72">
        <v>8</v>
      </c>
      <c r="L143" s="72">
        <v>0</v>
      </c>
      <c r="M143" s="72">
        <v>180</v>
      </c>
      <c r="N143" s="72">
        <v>0</v>
      </c>
      <c r="O143" s="72">
        <v>18.141666666666662</v>
      </c>
      <c r="P143" s="74">
        <v>0</v>
      </c>
    </row>
    <row r="144" spans="1:16" x14ac:dyDescent="0.15">
      <c r="A144" s="76">
        <v>41778</v>
      </c>
      <c r="B144" s="71">
        <v>10.489171249102</v>
      </c>
      <c r="C144" s="71">
        <v>17.101909645274997</v>
      </c>
      <c r="D144" s="71">
        <v>3.1923564671179996</v>
      </c>
      <c r="E144" s="71">
        <v>0</v>
      </c>
      <c r="F144" s="71">
        <v>20.522291574329998</v>
      </c>
      <c r="G144" s="71">
        <v>0</v>
      </c>
      <c r="H144" s="71">
        <v>4.6161458333333325</v>
      </c>
      <c r="I144" s="72">
        <v>92</v>
      </c>
      <c r="J144" s="72">
        <v>150</v>
      </c>
      <c r="K144" s="72">
        <v>28</v>
      </c>
      <c r="L144" s="72">
        <v>0</v>
      </c>
      <c r="M144" s="72">
        <v>180</v>
      </c>
      <c r="N144" s="72">
        <v>0</v>
      </c>
      <c r="O144" s="72">
        <v>17.979166666666668</v>
      </c>
      <c r="P144" s="74">
        <v>0</v>
      </c>
    </row>
    <row r="145" spans="1:16" x14ac:dyDescent="0.15">
      <c r="A145" s="76">
        <v>41779</v>
      </c>
      <c r="B145" s="71">
        <v>15.658585897500002</v>
      </c>
      <c r="C145" s="71">
        <v>22.369408425000003</v>
      </c>
      <c r="D145" s="71">
        <v>3.3554112637500002</v>
      </c>
      <c r="E145" s="71">
        <v>0</v>
      </c>
      <c r="F145" s="71">
        <v>20.132467582499999</v>
      </c>
      <c r="G145" s="71">
        <v>0</v>
      </c>
      <c r="H145" s="71">
        <v>4.1881249999999985</v>
      </c>
      <c r="I145" s="72">
        <v>140</v>
      </c>
      <c r="J145" s="72">
        <v>200</v>
      </c>
      <c r="K145" s="72">
        <v>30</v>
      </c>
      <c r="L145" s="72">
        <v>0</v>
      </c>
      <c r="M145" s="72">
        <v>180</v>
      </c>
      <c r="N145" s="72">
        <v>0</v>
      </c>
      <c r="O145" s="72">
        <v>20.425000000000004</v>
      </c>
      <c r="P145" s="74">
        <v>0</v>
      </c>
    </row>
    <row r="146" spans="1:16" x14ac:dyDescent="0.15">
      <c r="A146" s="76">
        <v>41780</v>
      </c>
      <c r="B146" s="71">
        <v>20.134545353831996</v>
      </c>
      <c r="C146" s="71">
        <v>26.26245046152</v>
      </c>
      <c r="D146" s="71">
        <v>5.033636338457999</v>
      </c>
      <c r="E146" s="71">
        <v>0</v>
      </c>
      <c r="F146" s="71">
        <v>19.696837846139999</v>
      </c>
      <c r="G146" s="71">
        <v>0</v>
      </c>
      <c r="H146" s="71">
        <v>4.8538541666666664</v>
      </c>
      <c r="I146" s="72">
        <v>184</v>
      </c>
      <c r="J146" s="72">
        <v>240</v>
      </c>
      <c r="K146" s="72">
        <v>46</v>
      </c>
      <c r="L146" s="72">
        <v>0</v>
      </c>
      <c r="M146" s="72">
        <v>180</v>
      </c>
      <c r="N146" s="72">
        <v>0</v>
      </c>
      <c r="O146" s="72">
        <v>16.62083333333333</v>
      </c>
      <c r="P146" s="74">
        <v>0</v>
      </c>
    </row>
    <row r="147" spans="1:16" x14ac:dyDescent="0.15">
      <c r="A147" s="76">
        <v>41781</v>
      </c>
      <c r="B147" s="71">
        <v>10.053963880142</v>
      </c>
      <c r="C147" s="71">
        <v>16.392332413275</v>
      </c>
      <c r="D147" s="71">
        <v>3.0599020504779997</v>
      </c>
      <c r="E147" s="71">
        <v>0</v>
      </c>
      <c r="F147" s="71">
        <v>19.670798895929995</v>
      </c>
      <c r="G147" s="71">
        <v>0</v>
      </c>
      <c r="H147" s="71">
        <v>4.8939583333333339</v>
      </c>
      <c r="I147" s="72">
        <v>92</v>
      </c>
      <c r="J147" s="72">
        <v>150</v>
      </c>
      <c r="K147" s="72">
        <v>28</v>
      </c>
      <c r="L147" s="72">
        <v>0</v>
      </c>
      <c r="M147" s="72">
        <v>180</v>
      </c>
      <c r="N147" s="72">
        <v>0</v>
      </c>
      <c r="O147" s="72">
        <v>16.391666666666662</v>
      </c>
      <c r="P147" s="74">
        <v>0</v>
      </c>
    </row>
    <row r="148" spans="1:16" x14ac:dyDescent="0.15">
      <c r="A148" s="76">
        <v>41782</v>
      </c>
      <c r="B148" s="71">
        <v>6.7280338609120003</v>
      </c>
      <c r="C148" s="71">
        <v>10.851667517599999</v>
      </c>
      <c r="D148" s="71">
        <v>0.86813340140799999</v>
      </c>
      <c r="E148" s="71">
        <v>0</v>
      </c>
      <c r="F148" s="71">
        <v>19.53300153168</v>
      </c>
      <c r="G148" s="71">
        <v>0</v>
      </c>
      <c r="H148" s="71">
        <v>6.1958333333333337</v>
      </c>
      <c r="I148" s="72">
        <v>62</v>
      </c>
      <c r="J148" s="72">
        <v>100</v>
      </c>
      <c r="K148" s="72">
        <v>8</v>
      </c>
      <c r="L148" s="72">
        <v>0</v>
      </c>
      <c r="M148" s="72">
        <v>180</v>
      </c>
      <c r="N148" s="72">
        <v>0</v>
      </c>
      <c r="O148" s="72">
        <v>8.3333333333333339</v>
      </c>
      <c r="P148" s="74">
        <v>0</v>
      </c>
    </row>
    <row r="149" spans="1:16" x14ac:dyDescent="0.15">
      <c r="A149" s="76">
        <v>41783</v>
      </c>
      <c r="B149" s="71">
        <v>10.027832009104001</v>
      </c>
      <c r="C149" s="71">
        <v>16.349726101799998</v>
      </c>
      <c r="D149" s="71">
        <v>3.0519488723359998</v>
      </c>
      <c r="E149" s="71">
        <v>0</v>
      </c>
      <c r="F149" s="71">
        <v>19.619671322159999</v>
      </c>
      <c r="G149" s="71">
        <v>0</v>
      </c>
      <c r="H149" s="71">
        <v>5.7909375000000001</v>
      </c>
      <c r="I149" s="72">
        <v>92</v>
      </c>
      <c r="J149" s="72">
        <v>150</v>
      </c>
      <c r="K149" s="72">
        <v>28</v>
      </c>
      <c r="L149" s="72">
        <v>0</v>
      </c>
      <c r="M149" s="72">
        <v>180</v>
      </c>
      <c r="N149" s="72">
        <v>0</v>
      </c>
      <c r="O149" s="72">
        <v>10.825000000000001</v>
      </c>
      <c r="P149" s="74">
        <v>0</v>
      </c>
    </row>
    <row r="150" spans="1:16" x14ac:dyDescent="0.15">
      <c r="A150" s="76">
        <v>41784</v>
      </c>
      <c r="B150" s="71">
        <v>10.099621796082001</v>
      </c>
      <c r="C150" s="71">
        <v>16.466774667525002</v>
      </c>
      <c r="D150" s="71">
        <v>3.0737979379380005</v>
      </c>
      <c r="E150" s="71">
        <v>0</v>
      </c>
      <c r="F150" s="71">
        <v>19.760129601029998</v>
      </c>
      <c r="G150" s="71">
        <v>0</v>
      </c>
      <c r="H150" s="71">
        <v>5.9805208333333333</v>
      </c>
      <c r="I150" s="72">
        <v>92</v>
      </c>
      <c r="J150" s="72">
        <v>150</v>
      </c>
      <c r="K150" s="72">
        <v>28</v>
      </c>
      <c r="L150" s="72">
        <v>0</v>
      </c>
      <c r="M150" s="72">
        <v>180</v>
      </c>
      <c r="N150" s="72">
        <v>0</v>
      </c>
      <c r="O150" s="72">
        <v>9.658333333333335</v>
      </c>
      <c r="P150" s="74">
        <v>0</v>
      </c>
    </row>
    <row r="151" spans="1:16" x14ac:dyDescent="0.15">
      <c r="A151" s="76">
        <v>41785</v>
      </c>
      <c r="B151" s="71">
        <v>10.194337685532</v>
      </c>
      <c r="C151" s="71">
        <v>16.621202748150001</v>
      </c>
      <c r="D151" s="71">
        <v>3.1026245129880001</v>
      </c>
      <c r="E151" s="71">
        <v>0</v>
      </c>
      <c r="F151" s="71">
        <v>19.945443297780002</v>
      </c>
      <c r="G151" s="71">
        <v>0</v>
      </c>
      <c r="H151" s="71">
        <v>5.751666666666666</v>
      </c>
      <c r="I151" s="72">
        <v>92</v>
      </c>
      <c r="J151" s="72">
        <v>150</v>
      </c>
      <c r="K151" s="72">
        <v>28</v>
      </c>
      <c r="L151" s="72">
        <v>0</v>
      </c>
      <c r="M151" s="72">
        <v>180</v>
      </c>
      <c r="N151" s="72">
        <v>0</v>
      </c>
      <c r="O151" s="72">
        <v>11.066666666666668</v>
      </c>
      <c r="P151" s="74">
        <v>0</v>
      </c>
    </row>
    <row r="152" spans="1:16" x14ac:dyDescent="0.15">
      <c r="A152" s="76">
        <v>41786</v>
      </c>
      <c r="B152" s="71">
        <v>15.629020179499999</v>
      </c>
      <c r="C152" s="71">
        <v>22.327171685000003</v>
      </c>
      <c r="D152" s="71">
        <v>3.3490757527500001</v>
      </c>
      <c r="E152" s="71">
        <v>0</v>
      </c>
      <c r="F152" s="71">
        <v>20.094454516499997</v>
      </c>
      <c r="G152" s="71">
        <v>0</v>
      </c>
      <c r="H152" s="71">
        <v>5.4821875000000002</v>
      </c>
      <c r="I152" s="72">
        <v>140</v>
      </c>
      <c r="J152" s="72">
        <v>200</v>
      </c>
      <c r="K152" s="72">
        <v>30</v>
      </c>
      <c r="L152" s="72">
        <v>0</v>
      </c>
      <c r="M152" s="72">
        <v>180</v>
      </c>
      <c r="N152" s="72">
        <v>0</v>
      </c>
      <c r="O152" s="72">
        <v>12.725000000000001</v>
      </c>
      <c r="P152" s="74">
        <v>0</v>
      </c>
    </row>
    <row r="153" spans="1:16" x14ac:dyDescent="0.15">
      <c r="A153" s="76">
        <v>41787</v>
      </c>
      <c r="B153" s="71">
        <v>3.6003926649600002</v>
      </c>
      <c r="C153" s="71">
        <v>21.377331448200003</v>
      </c>
      <c r="D153" s="71">
        <v>3.1503435818400005</v>
      </c>
      <c r="E153" s="71">
        <v>0</v>
      </c>
      <c r="F153" s="71">
        <v>0</v>
      </c>
      <c r="G153" s="71">
        <v>0</v>
      </c>
      <c r="H153" s="71">
        <v>0</v>
      </c>
      <c r="I153" s="72">
        <v>32</v>
      </c>
      <c r="J153" s="72">
        <v>190</v>
      </c>
      <c r="K153" s="72">
        <v>28</v>
      </c>
      <c r="L153" s="72">
        <v>0</v>
      </c>
      <c r="M153" s="72">
        <v>0</v>
      </c>
      <c r="N153" s="72">
        <v>0</v>
      </c>
      <c r="O153" s="72">
        <v>12.85416666666667</v>
      </c>
      <c r="P153" s="74">
        <v>0</v>
      </c>
    </row>
    <row r="154" spans="1:16" x14ac:dyDescent="0.15">
      <c r="A154" s="76">
        <v>41788</v>
      </c>
      <c r="B154" s="71">
        <v>10.474405284798003</v>
      </c>
      <c r="C154" s="71">
        <v>17.077834703475002</v>
      </c>
      <c r="D154" s="71">
        <v>3.1878624779820002</v>
      </c>
      <c r="E154" s="71">
        <v>0</v>
      </c>
      <c r="F154" s="71">
        <v>20.49340164417</v>
      </c>
      <c r="G154" s="71">
        <v>0</v>
      </c>
      <c r="H154" s="71">
        <v>5.1775000000000002</v>
      </c>
      <c r="I154" s="72">
        <v>92</v>
      </c>
      <c r="J154" s="72">
        <v>150</v>
      </c>
      <c r="K154" s="72">
        <v>28</v>
      </c>
      <c r="L154" s="72">
        <v>0</v>
      </c>
      <c r="M154" s="72">
        <v>180</v>
      </c>
      <c r="N154" s="72">
        <v>0</v>
      </c>
      <c r="O154" s="72">
        <v>14.6</v>
      </c>
      <c r="P154" s="74">
        <v>0</v>
      </c>
    </row>
    <row r="155" spans="1:16" x14ac:dyDescent="0.15">
      <c r="A155" s="76">
        <v>41789</v>
      </c>
      <c r="B155" s="71">
        <v>7.11193203812</v>
      </c>
      <c r="C155" s="71">
        <v>11.470858126</v>
      </c>
      <c r="D155" s="71">
        <v>0.91766865007999998</v>
      </c>
      <c r="E155" s="71">
        <v>0</v>
      </c>
      <c r="F155" s="71">
        <v>20.647544626799998</v>
      </c>
      <c r="G155" s="71">
        <v>0</v>
      </c>
      <c r="H155" s="71">
        <v>5.1673437499999997</v>
      </c>
      <c r="I155" s="72">
        <v>62</v>
      </c>
      <c r="J155" s="72">
        <v>100</v>
      </c>
      <c r="K155" s="72">
        <v>8</v>
      </c>
      <c r="L155" s="72">
        <v>0</v>
      </c>
      <c r="M155" s="72">
        <v>180</v>
      </c>
      <c r="N155" s="72">
        <v>0</v>
      </c>
      <c r="O155" s="72">
        <v>14.6625</v>
      </c>
      <c r="P155" s="74">
        <v>0</v>
      </c>
    </row>
    <row r="156" spans="1:16" x14ac:dyDescent="0.15">
      <c r="A156" s="76">
        <v>41790</v>
      </c>
      <c r="B156" s="71">
        <v>15.798972650188</v>
      </c>
      <c r="C156" s="71">
        <v>23.233783309100001</v>
      </c>
      <c r="D156" s="71">
        <v>3.9497431625470001</v>
      </c>
      <c r="E156" s="71">
        <v>0</v>
      </c>
      <c r="F156" s="71">
        <v>20.910404978189998</v>
      </c>
      <c r="G156" s="71">
        <v>0</v>
      </c>
      <c r="H156" s="71">
        <v>4.7342708333333325</v>
      </c>
      <c r="I156" s="72">
        <v>136</v>
      </c>
      <c r="J156" s="72">
        <v>200</v>
      </c>
      <c r="K156" s="72">
        <v>34</v>
      </c>
      <c r="L156" s="72">
        <v>0</v>
      </c>
      <c r="M156" s="72">
        <v>180</v>
      </c>
      <c r="N156" s="72">
        <v>0</v>
      </c>
      <c r="O156" s="72">
        <v>17.304166666666671</v>
      </c>
      <c r="P156" s="74">
        <v>0</v>
      </c>
    </row>
    <row r="157" spans="1:16" x14ac:dyDescent="0.15">
      <c r="A157" s="76">
        <v>41791</v>
      </c>
      <c r="B157" s="71">
        <v>7.1917362465129999</v>
      </c>
      <c r="C157" s="71">
        <v>11.599574591150001</v>
      </c>
      <c r="D157" s="71">
        <v>0.92796596729199998</v>
      </c>
      <c r="E157" s="71">
        <v>0</v>
      </c>
      <c r="F157" s="71">
        <v>20.879234264069996</v>
      </c>
      <c r="G157" s="71">
        <v>0</v>
      </c>
      <c r="H157" s="71">
        <v>4.6569791666666669</v>
      </c>
      <c r="I157" s="72">
        <v>62</v>
      </c>
      <c r="J157" s="72">
        <v>100</v>
      </c>
      <c r="K157" s="72">
        <v>8</v>
      </c>
      <c r="L157" s="72">
        <v>0</v>
      </c>
      <c r="M157" s="72">
        <v>180</v>
      </c>
      <c r="N157" s="72">
        <v>0</v>
      </c>
      <c r="O157" s="72">
        <v>17.74583333333333</v>
      </c>
      <c r="P157" s="74">
        <v>0</v>
      </c>
    </row>
    <row r="158" spans="1:16" x14ac:dyDescent="0.15">
      <c r="A158" s="76">
        <v>41792</v>
      </c>
      <c r="B158" s="71">
        <v>10.640036660708001</v>
      </c>
      <c r="C158" s="71">
        <v>17.347885859849999</v>
      </c>
      <c r="D158" s="71">
        <v>3.2382720271719996</v>
      </c>
      <c r="E158" s="71">
        <v>0</v>
      </c>
      <c r="F158" s="71">
        <v>20.817463031820001</v>
      </c>
      <c r="G158" s="71">
        <v>0</v>
      </c>
      <c r="H158" s="71">
        <v>4.784583333333333</v>
      </c>
      <c r="I158" s="72">
        <v>92</v>
      </c>
      <c r="J158" s="72">
        <v>150</v>
      </c>
      <c r="K158" s="72">
        <v>28</v>
      </c>
      <c r="L158" s="72">
        <v>0</v>
      </c>
      <c r="M158" s="72">
        <v>180</v>
      </c>
      <c r="N158" s="72">
        <v>0</v>
      </c>
      <c r="O158" s="72">
        <v>17.016666666666669</v>
      </c>
      <c r="P158" s="74">
        <v>0</v>
      </c>
    </row>
    <row r="159" spans="1:16" x14ac:dyDescent="0.15">
      <c r="A159" s="76">
        <v>41793</v>
      </c>
      <c r="B159" s="71">
        <v>15.883285354299998</v>
      </c>
      <c r="C159" s="71">
        <v>22.690407648999997</v>
      </c>
      <c r="D159" s="71">
        <v>3.40356114735</v>
      </c>
      <c r="E159" s="71">
        <v>0</v>
      </c>
      <c r="F159" s="71">
        <v>20.421366884099996</v>
      </c>
      <c r="G159" s="71">
        <v>0</v>
      </c>
      <c r="H159" s="71">
        <v>5.0583333333333336</v>
      </c>
      <c r="I159" s="72">
        <v>140</v>
      </c>
      <c r="J159" s="72">
        <v>200</v>
      </c>
      <c r="K159" s="72">
        <v>30</v>
      </c>
      <c r="L159" s="72">
        <v>0</v>
      </c>
      <c r="M159" s="72">
        <v>180</v>
      </c>
      <c r="N159" s="72">
        <v>0</v>
      </c>
      <c r="O159" s="72">
        <v>15.333333333333336</v>
      </c>
      <c r="P159" s="74">
        <v>0</v>
      </c>
    </row>
    <row r="160" spans="1:16" x14ac:dyDescent="0.15">
      <c r="A160" s="76">
        <v>41794</v>
      </c>
      <c r="B160" s="71">
        <v>20.664954334752</v>
      </c>
      <c r="C160" s="71">
        <v>26.954288262720002</v>
      </c>
      <c r="D160" s="71">
        <v>5.166238583688</v>
      </c>
      <c r="E160" s="71">
        <v>0</v>
      </c>
      <c r="F160" s="71">
        <v>20.215716197040003</v>
      </c>
      <c r="G160" s="71">
        <v>0</v>
      </c>
      <c r="H160" s="71">
        <v>5.0752604166666657</v>
      </c>
      <c r="I160" s="72">
        <v>184</v>
      </c>
      <c r="J160" s="72">
        <v>240</v>
      </c>
      <c r="K160" s="72">
        <v>46</v>
      </c>
      <c r="L160" s="72">
        <v>0</v>
      </c>
      <c r="M160" s="72">
        <v>180</v>
      </c>
      <c r="N160" s="72">
        <v>0</v>
      </c>
      <c r="O160" s="72">
        <v>15.22916666666667</v>
      </c>
      <c r="P160" s="74">
        <v>0</v>
      </c>
    </row>
    <row r="161" spans="1:16" x14ac:dyDescent="0.15">
      <c r="A161" s="76">
        <v>41795</v>
      </c>
      <c r="B161" s="71">
        <v>10.202594968201998</v>
      </c>
      <c r="C161" s="71">
        <v>16.634665709025001</v>
      </c>
      <c r="D161" s="71">
        <v>3.1051375990180001</v>
      </c>
      <c r="E161" s="71">
        <v>0</v>
      </c>
      <c r="F161" s="71">
        <v>19.961598850830001</v>
      </c>
      <c r="G161" s="71">
        <v>0</v>
      </c>
      <c r="H161" s="71">
        <v>5.0515624999999993</v>
      </c>
      <c r="I161" s="72">
        <v>92</v>
      </c>
      <c r="J161" s="72">
        <v>150</v>
      </c>
      <c r="K161" s="72">
        <v>28</v>
      </c>
      <c r="L161" s="72">
        <v>0</v>
      </c>
      <c r="M161" s="72">
        <v>180</v>
      </c>
      <c r="N161" s="72">
        <v>0</v>
      </c>
      <c r="O161" s="72">
        <v>15.375</v>
      </c>
      <c r="P161" s="74">
        <v>0</v>
      </c>
    </row>
    <row r="162" spans="1:16" x14ac:dyDescent="0.15">
      <c r="A162" s="76">
        <v>41796</v>
      </c>
      <c r="B162" s="71">
        <v>6.8079690031989992</v>
      </c>
      <c r="C162" s="71">
        <v>10.98059516645</v>
      </c>
      <c r="D162" s="71">
        <v>0.87844761331599985</v>
      </c>
      <c r="E162" s="71">
        <v>0</v>
      </c>
      <c r="F162" s="71">
        <v>19.76507129961</v>
      </c>
      <c r="G162" s="71">
        <v>0</v>
      </c>
      <c r="H162" s="71">
        <v>4.738645833333333</v>
      </c>
      <c r="I162" s="72">
        <v>62</v>
      </c>
      <c r="J162" s="72">
        <v>100</v>
      </c>
      <c r="K162" s="72">
        <v>8</v>
      </c>
      <c r="L162" s="72">
        <v>0</v>
      </c>
      <c r="M162" s="72">
        <v>180</v>
      </c>
      <c r="N162" s="72">
        <v>0</v>
      </c>
      <c r="O162" s="72">
        <v>17.279166666666665</v>
      </c>
      <c r="P162" s="74">
        <v>0</v>
      </c>
    </row>
    <row r="163" spans="1:16" x14ac:dyDescent="0.15">
      <c r="A163" s="76">
        <v>41797</v>
      </c>
      <c r="B163" s="71">
        <v>9.9959686124480012</v>
      </c>
      <c r="C163" s="71">
        <v>16.297774911600001</v>
      </c>
      <c r="D163" s="71">
        <v>3.0422513168319996</v>
      </c>
      <c r="E163" s="71">
        <v>0</v>
      </c>
      <c r="F163" s="71">
        <v>19.557329893919999</v>
      </c>
      <c r="G163" s="71">
        <v>0</v>
      </c>
      <c r="H163" s="71">
        <v>5.1680208333333333</v>
      </c>
      <c r="I163" s="72">
        <v>92</v>
      </c>
      <c r="J163" s="72">
        <v>150</v>
      </c>
      <c r="K163" s="72">
        <v>28</v>
      </c>
      <c r="L163" s="72">
        <v>0</v>
      </c>
      <c r="M163" s="72">
        <v>180</v>
      </c>
      <c r="N163" s="72">
        <v>0</v>
      </c>
      <c r="O163" s="72">
        <v>14.658333333333333</v>
      </c>
      <c r="P163" s="74">
        <v>0</v>
      </c>
    </row>
    <row r="164" spans="1:16" x14ac:dyDescent="0.15">
      <c r="A164" s="76">
        <v>41798</v>
      </c>
      <c r="B164" s="71">
        <v>9.9539050430820009</v>
      </c>
      <c r="C164" s="71">
        <v>16.229193005025</v>
      </c>
      <c r="D164" s="71">
        <v>3.0294493609380004</v>
      </c>
      <c r="E164" s="71">
        <v>0</v>
      </c>
      <c r="F164" s="71">
        <v>19.475031606030001</v>
      </c>
      <c r="G164" s="71">
        <v>0</v>
      </c>
      <c r="H164" s="71">
        <v>4.1487499999999988</v>
      </c>
      <c r="I164" s="72">
        <v>92</v>
      </c>
      <c r="J164" s="72">
        <v>150</v>
      </c>
      <c r="K164" s="72">
        <v>28</v>
      </c>
      <c r="L164" s="72">
        <v>0</v>
      </c>
      <c r="M164" s="72">
        <v>180</v>
      </c>
      <c r="N164" s="72">
        <v>0</v>
      </c>
      <c r="O164" s="72">
        <v>20.650000000000006</v>
      </c>
      <c r="P164" s="74">
        <v>0</v>
      </c>
    </row>
    <row r="165" spans="1:16" x14ac:dyDescent="0.15">
      <c r="A165" s="76">
        <v>41799</v>
      </c>
      <c r="B165" s="71">
        <v>9.8128512261779992</v>
      </c>
      <c r="C165" s="71">
        <v>15.999213955724999</v>
      </c>
      <c r="D165" s="71">
        <v>2.986519938402</v>
      </c>
      <c r="E165" s="71">
        <v>0</v>
      </c>
      <c r="F165" s="71">
        <v>19.199056746869999</v>
      </c>
      <c r="G165" s="71">
        <v>0</v>
      </c>
      <c r="H165" s="71">
        <v>4.199791666666667</v>
      </c>
      <c r="I165" s="72">
        <v>92</v>
      </c>
      <c r="J165" s="72">
        <v>150</v>
      </c>
      <c r="K165" s="72">
        <v>28</v>
      </c>
      <c r="L165" s="72">
        <v>0</v>
      </c>
      <c r="M165" s="72">
        <v>180</v>
      </c>
      <c r="N165" s="72">
        <v>0</v>
      </c>
      <c r="O165" s="72">
        <v>20.358333333333331</v>
      </c>
      <c r="P165" s="74">
        <v>0</v>
      </c>
    </row>
    <row r="166" spans="1:16" x14ac:dyDescent="0.15">
      <c r="A166" s="76">
        <v>41800</v>
      </c>
      <c r="B166" s="71">
        <v>14.730518009479999</v>
      </c>
      <c r="C166" s="71">
        <v>21.043597156400001</v>
      </c>
      <c r="D166" s="71">
        <v>3.1565395734599995</v>
      </c>
      <c r="E166" s="71">
        <v>0</v>
      </c>
      <c r="F166" s="71">
        <v>18.939237440759996</v>
      </c>
      <c r="G166" s="71">
        <v>0</v>
      </c>
      <c r="H166" s="71">
        <v>4.3412499999999996</v>
      </c>
      <c r="I166" s="72">
        <v>140</v>
      </c>
      <c r="J166" s="72">
        <v>200</v>
      </c>
      <c r="K166" s="72">
        <v>30</v>
      </c>
      <c r="L166" s="72">
        <v>0</v>
      </c>
      <c r="M166" s="72">
        <v>180</v>
      </c>
      <c r="N166" s="72">
        <v>0</v>
      </c>
      <c r="O166" s="72">
        <v>19.55</v>
      </c>
      <c r="P166" s="74">
        <v>0</v>
      </c>
    </row>
    <row r="167" spans="1:16" x14ac:dyDescent="0.15">
      <c r="A167" s="76">
        <v>41801</v>
      </c>
      <c r="B167" s="71">
        <v>3.3487630627359999</v>
      </c>
      <c r="C167" s="71">
        <v>19.883280684995</v>
      </c>
      <c r="D167" s="71">
        <v>2.9301676798940002</v>
      </c>
      <c r="E167" s="71">
        <v>0</v>
      </c>
      <c r="F167" s="71">
        <v>0</v>
      </c>
      <c r="G167" s="71">
        <v>0</v>
      </c>
      <c r="H167" s="71">
        <v>0</v>
      </c>
      <c r="I167" s="72">
        <v>32</v>
      </c>
      <c r="J167" s="72">
        <v>190</v>
      </c>
      <c r="K167" s="72">
        <v>28</v>
      </c>
      <c r="L167" s="72">
        <v>0</v>
      </c>
      <c r="M167" s="72">
        <v>0</v>
      </c>
      <c r="N167" s="72">
        <v>0</v>
      </c>
      <c r="O167" s="72">
        <v>19.820833333333329</v>
      </c>
      <c r="P167" s="74">
        <v>0</v>
      </c>
    </row>
    <row r="168" spans="1:16" x14ac:dyDescent="0.15">
      <c r="A168" s="76">
        <v>41802</v>
      </c>
      <c r="B168" s="71">
        <v>9.579315843369999</v>
      </c>
      <c r="C168" s="71">
        <v>15.618449744625002</v>
      </c>
      <c r="D168" s="71">
        <v>2.9154439523300004</v>
      </c>
      <c r="E168" s="71">
        <v>0</v>
      </c>
      <c r="F168" s="71">
        <v>18.742139693549998</v>
      </c>
      <c r="G168" s="71">
        <v>0</v>
      </c>
      <c r="H168" s="71">
        <v>4.2406249999999996</v>
      </c>
      <c r="I168" s="72">
        <v>92</v>
      </c>
      <c r="J168" s="72">
        <v>150</v>
      </c>
      <c r="K168" s="72">
        <v>28</v>
      </c>
      <c r="L168" s="72">
        <v>0</v>
      </c>
      <c r="M168" s="72">
        <v>180</v>
      </c>
      <c r="N168" s="72">
        <v>0</v>
      </c>
      <c r="O168" s="72">
        <v>20.125</v>
      </c>
      <c r="P168" s="74">
        <v>0</v>
      </c>
    </row>
    <row r="169" spans="1:16" x14ac:dyDescent="0.15">
      <c r="A169" s="76">
        <v>41803</v>
      </c>
      <c r="B169" s="71">
        <v>6.4067875519830002</v>
      </c>
      <c r="C169" s="71">
        <v>10.333528309650001</v>
      </c>
      <c r="D169" s="71">
        <v>0.82668226477200002</v>
      </c>
      <c r="E169" s="71">
        <v>0</v>
      </c>
      <c r="F169" s="71">
        <v>18.600350957370001</v>
      </c>
      <c r="G169" s="71">
        <v>0</v>
      </c>
      <c r="H169" s="71">
        <v>4.1429166666666664</v>
      </c>
      <c r="I169" s="72">
        <v>62</v>
      </c>
      <c r="J169" s="72">
        <v>100</v>
      </c>
      <c r="K169" s="72">
        <v>8</v>
      </c>
      <c r="L169" s="72">
        <v>0</v>
      </c>
      <c r="M169" s="72">
        <v>180</v>
      </c>
      <c r="N169" s="72">
        <v>0</v>
      </c>
      <c r="O169" s="72">
        <v>20.683333333333334</v>
      </c>
      <c r="P169" s="74">
        <v>0</v>
      </c>
    </row>
    <row r="170" spans="1:16" x14ac:dyDescent="0.15">
      <c r="A170" s="76">
        <v>41804</v>
      </c>
      <c r="B170" s="71">
        <v>13.869209788980001</v>
      </c>
      <c r="C170" s="71">
        <v>20.3958967485</v>
      </c>
      <c r="D170" s="71">
        <v>3.4673024472450003</v>
      </c>
      <c r="E170" s="71">
        <v>0</v>
      </c>
      <c r="F170" s="71">
        <v>18.356307073649997</v>
      </c>
      <c r="G170" s="71">
        <v>0</v>
      </c>
      <c r="H170" s="71">
        <v>4.8626041666666655</v>
      </c>
      <c r="I170" s="72">
        <v>136</v>
      </c>
      <c r="J170" s="72">
        <v>200</v>
      </c>
      <c r="K170" s="72">
        <v>34</v>
      </c>
      <c r="L170" s="72">
        <v>0</v>
      </c>
      <c r="M170" s="72">
        <v>180</v>
      </c>
      <c r="N170" s="72">
        <v>0</v>
      </c>
      <c r="O170" s="72">
        <v>16.570833333333336</v>
      </c>
      <c r="P170" s="74">
        <v>0</v>
      </c>
    </row>
    <row r="171" spans="1:16" x14ac:dyDescent="0.15">
      <c r="A171" s="76">
        <v>41805</v>
      </c>
      <c r="B171" s="71">
        <v>6.3016476351009993</v>
      </c>
      <c r="C171" s="71">
        <v>10.16394779855</v>
      </c>
      <c r="D171" s="71">
        <v>0.81311582388399994</v>
      </c>
      <c r="E171" s="71">
        <v>0</v>
      </c>
      <c r="F171" s="71">
        <v>18.295106037389996</v>
      </c>
      <c r="G171" s="71">
        <v>0</v>
      </c>
      <c r="H171" s="71">
        <v>4.4207291666666659</v>
      </c>
      <c r="I171" s="72">
        <v>62</v>
      </c>
      <c r="J171" s="72">
        <v>100</v>
      </c>
      <c r="K171" s="72">
        <v>8</v>
      </c>
      <c r="L171" s="72">
        <v>0</v>
      </c>
      <c r="M171" s="72">
        <v>180</v>
      </c>
      <c r="N171" s="72">
        <v>0</v>
      </c>
      <c r="O171" s="72">
        <v>19.095833333333335</v>
      </c>
      <c r="P171" s="74">
        <v>0</v>
      </c>
    </row>
    <row r="172" spans="1:16" x14ac:dyDescent="0.15">
      <c r="A172" s="76">
        <v>41806</v>
      </c>
      <c r="B172" s="71">
        <v>9.26408193438</v>
      </c>
      <c r="C172" s="71">
        <v>15.104481414750001</v>
      </c>
      <c r="D172" s="71">
        <v>2.81950319742</v>
      </c>
      <c r="E172" s="71">
        <v>0</v>
      </c>
      <c r="F172" s="71">
        <v>18.125377697700003</v>
      </c>
      <c r="G172" s="71">
        <v>0</v>
      </c>
      <c r="H172" s="71">
        <v>4.0255208333333323</v>
      </c>
      <c r="I172" s="72">
        <v>92</v>
      </c>
      <c r="J172" s="72">
        <v>150</v>
      </c>
      <c r="K172" s="72">
        <v>28</v>
      </c>
      <c r="L172" s="72">
        <v>0</v>
      </c>
      <c r="M172" s="72">
        <v>180</v>
      </c>
      <c r="N172" s="72">
        <v>0</v>
      </c>
      <c r="O172" s="72">
        <v>21.354166666666668</v>
      </c>
      <c r="P172" s="74">
        <v>0</v>
      </c>
    </row>
    <row r="173" spans="1:16" x14ac:dyDescent="0.15">
      <c r="A173" s="76">
        <v>41807</v>
      </c>
      <c r="B173" s="71">
        <v>13.952939626080001</v>
      </c>
      <c r="C173" s="71">
        <v>19.932770894400001</v>
      </c>
      <c r="D173" s="71">
        <v>2.9899156341599999</v>
      </c>
      <c r="E173" s="71">
        <v>0</v>
      </c>
      <c r="F173" s="71">
        <v>17.939493804960001</v>
      </c>
      <c r="G173" s="71">
        <v>0</v>
      </c>
      <c r="H173" s="71">
        <v>4.0619791666666663</v>
      </c>
      <c r="I173" s="72">
        <v>140</v>
      </c>
      <c r="J173" s="72">
        <v>200</v>
      </c>
      <c r="K173" s="72">
        <v>30</v>
      </c>
      <c r="L173" s="72">
        <v>0</v>
      </c>
      <c r="M173" s="72">
        <v>180</v>
      </c>
      <c r="N173" s="72">
        <v>0</v>
      </c>
      <c r="O173" s="72">
        <v>21.145833333333332</v>
      </c>
      <c r="P173" s="74">
        <v>0</v>
      </c>
    </row>
    <row r="174" spans="1:16" x14ac:dyDescent="0.15">
      <c r="A174" s="76">
        <v>41808</v>
      </c>
      <c r="B174" s="71">
        <v>18.035641243620002</v>
      </c>
      <c r="C174" s="71">
        <v>23.524749448200001</v>
      </c>
      <c r="D174" s="71">
        <v>4.5089103109050006</v>
      </c>
      <c r="E174" s="71">
        <v>0</v>
      </c>
      <c r="F174" s="71">
        <v>17.643562086150002</v>
      </c>
      <c r="G174" s="71">
        <v>0</v>
      </c>
      <c r="H174" s="71">
        <v>4.4513541666666656</v>
      </c>
      <c r="I174" s="72">
        <v>184</v>
      </c>
      <c r="J174" s="72">
        <v>240</v>
      </c>
      <c r="K174" s="72">
        <v>46</v>
      </c>
      <c r="L174" s="72">
        <v>0</v>
      </c>
      <c r="M174" s="72">
        <v>180</v>
      </c>
      <c r="N174" s="72">
        <v>0</v>
      </c>
      <c r="O174" s="72">
        <v>18.920833333333338</v>
      </c>
      <c r="P174" s="74">
        <v>0</v>
      </c>
    </row>
    <row r="175" spans="1:16" x14ac:dyDescent="0.15">
      <c r="A175" s="76">
        <v>41809</v>
      </c>
      <c r="B175" s="71">
        <v>9.0581355901400009</v>
      </c>
      <c r="C175" s="71">
        <v>14.768699331749998</v>
      </c>
      <c r="D175" s="71">
        <v>2.7568238752600003</v>
      </c>
      <c r="E175" s="71">
        <v>0</v>
      </c>
      <c r="F175" s="71">
        <v>17.722439198100002</v>
      </c>
      <c r="G175" s="71">
        <v>0</v>
      </c>
      <c r="H175" s="71">
        <v>5.3630208333333336</v>
      </c>
      <c r="I175" s="72">
        <v>92</v>
      </c>
      <c r="J175" s="72">
        <v>150</v>
      </c>
      <c r="K175" s="72">
        <v>28</v>
      </c>
      <c r="L175" s="72">
        <v>0</v>
      </c>
      <c r="M175" s="72">
        <v>180</v>
      </c>
      <c r="N175" s="72">
        <v>0</v>
      </c>
      <c r="O175" s="72">
        <v>13.45833333333333</v>
      </c>
      <c r="P175" s="74">
        <v>0</v>
      </c>
    </row>
    <row r="176" spans="1:16" x14ac:dyDescent="0.15">
      <c r="A176" s="76">
        <v>41810</v>
      </c>
      <c r="B176" s="71">
        <v>6.2128089880220001</v>
      </c>
      <c r="C176" s="71">
        <v>10.0206596581</v>
      </c>
      <c r="D176" s="71">
        <v>0.80165277264799994</v>
      </c>
      <c r="E176" s="71">
        <v>0</v>
      </c>
      <c r="F176" s="71">
        <v>18.037187384580001</v>
      </c>
      <c r="G176" s="71">
        <v>0</v>
      </c>
      <c r="H176" s="71">
        <v>5.4930208333333326</v>
      </c>
      <c r="I176" s="72">
        <v>62</v>
      </c>
      <c r="J176" s="72">
        <v>100</v>
      </c>
      <c r="K176" s="72">
        <v>8</v>
      </c>
      <c r="L176" s="72">
        <v>0</v>
      </c>
      <c r="M176" s="72">
        <v>180</v>
      </c>
      <c r="N176" s="72">
        <v>0</v>
      </c>
      <c r="O176" s="72">
        <v>12.658333333333333</v>
      </c>
      <c r="P176" s="74">
        <v>0</v>
      </c>
    </row>
    <row r="177" spans="1:16" x14ac:dyDescent="0.15">
      <c r="A177" s="76">
        <v>41811</v>
      </c>
      <c r="B177" s="71">
        <v>9.3796838917599992</v>
      </c>
      <c r="C177" s="71">
        <v>15.292962866999998</v>
      </c>
      <c r="D177" s="71">
        <v>2.8546864018399996</v>
      </c>
      <c r="E177" s="71">
        <v>0</v>
      </c>
      <c r="F177" s="71">
        <v>18.351555440399999</v>
      </c>
      <c r="G177" s="71">
        <v>0</v>
      </c>
      <c r="H177" s="71">
        <v>5.6094791666666666</v>
      </c>
      <c r="I177" s="72">
        <v>92</v>
      </c>
      <c r="J177" s="72">
        <v>150</v>
      </c>
      <c r="K177" s="72">
        <v>28</v>
      </c>
      <c r="L177" s="72">
        <v>0</v>
      </c>
      <c r="M177" s="72">
        <v>180</v>
      </c>
      <c r="N177" s="72">
        <v>0</v>
      </c>
      <c r="O177" s="72">
        <v>11.941666666666668</v>
      </c>
      <c r="P177" s="74">
        <v>0</v>
      </c>
    </row>
    <row r="178" spans="1:16" x14ac:dyDescent="0.15">
      <c r="A178" s="76">
        <v>41812</v>
      </c>
      <c r="B178" s="71">
        <v>9.563384145041999</v>
      </c>
      <c r="C178" s="71">
        <v>15.592474149524998</v>
      </c>
      <c r="D178" s="71">
        <v>2.9105951745779999</v>
      </c>
      <c r="E178" s="71">
        <v>0</v>
      </c>
      <c r="F178" s="71">
        <v>18.71096897943</v>
      </c>
      <c r="G178" s="71">
        <v>0</v>
      </c>
      <c r="H178" s="71">
        <v>4.9537500000000003</v>
      </c>
      <c r="I178" s="72">
        <v>92</v>
      </c>
      <c r="J178" s="72">
        <v>150</v>
      </c>
      <c r="K178" s="72">
        <v>28</v>
      </c>
      <c r="L178" s="72">
        <v>0</v>
      </c>
      <c r="M178" s="72">
        <v>180</v>
      </c>
      <c r="N178" s="72">
        <v>0</v>
      </c>
      <c r="O178" s="72">
        <v>16.049999999999994</v>
      </c>
      <c r="P178" s="74">
        <v>0</v>
      </c>
    </row>
    <row r="179" spans="1:16" x14ac:dyDescent="0.15">
      <c r="A179" s="76">
        <v>41813</v>
      </c>
      <c r="B179" s="71">
        <v>9.6583914679980012</v>
      </c>
      <c r="C179" s="71">
        <v>15.747377393474999</v>
      </c>
      <c r="D179" s="71">
        <v>2.9395104467820001</v>
      </c>
      <c r="E179" s="71">
        <v>0</v>
      </c>
      <c r="F179" s="71">
        <v>18.896852872169998</v>
      </c>
      <c r="G179" s="71">
        <v>0</v>
      </c>
      <c r="H179" s="71">
        <v>4.5118749999999999</v>
      </c>
      <c r="I179" s="72">
        <v>92</v>
      </c>
      <c r="J179" s="72">
        <v>150</v>
      </c>
      <c r="K179" s="72">
        <v>28</v>
      </c>
      <c r="L179" s="72">
        <v>0</v>
      </c>
      <c r="M179" s="72">
        <v>180</v>
      </c>
      <c r="N179" s="72">
        <v>0</v>
      </c>
      <c r="O179" s="72">
        <v>18.574999999999996</v>
      </c>
      <c r="P179" s="74">
        <v>0</v>
      </c>
    </row>
    <row r="180" spans="1:16" x14ac:dyDescent="0.15">
      <c r="A180" s="76">
        <v>41814</v>
      </c>
      <c r="B180" s="71">
        <v>14.772353500449999</v>
      </c>
      <c r="C180" s="71">
        <v>21.1033621435</v>
      </c>
      <c r="D180" s="71">
        <v>3.1655043215249998</v>
      </c>
      <c r="E180" s="71">
        <v>0</v>
      </c>
      <c r="F180" s="71">
        <v>18.993025929149997</v>
      </c>
      <c r="G180" s="71">
        <v>0</v>
      </c>
      <c r="H180" s="71">
        <v>4.2989583333333323</v>
      </c>
      <c r="I180" s="72">
        <v>140</v>
      </c>
      <c r="J180" s="72">
        <v>200</v>
      </c>
      <c r="K180" s="72">
        <v>30</v>
      </c>
      <c r="L180" s="72">
        <v>0</v>
      </c>
      <c r="M180" s="72">
        <v>180</v>
      </c>
      <c r="N180" s="72">
        <v>0</v>
      </c>
      <c r="O180" s="72">
        <v>19.791666666666668</v>
      </c>
      <c r="P180" s="74">
        <v>0</v>
      </c>
    </row>
    <row r="181" spans="1:16" x14ac:dyDescent="0.15">
      <c r="A181" s="76">
        <v>41815</v>
      </c>
      <c r="B181" s="71">
        <v>3.3504187429440004</v>
      </c>
      <c r="C181" s="71">
        <v>19.893111286230003</v>
      </c>
      <c r="D181" s="71">
        <v>2.9316164000760003</v>
      </c>
      <c r="E181" s="71">
        <v>0</v>
      </c>
      <c r="F181" s="71">
        <v>0</v>
      </c>
      <c r="G181" s="71">
        <v>0</v>
      </c>
      <c r="H181" s="71">
        <v>0</v>
      </c>
      <c r="I181" s="72">
        <v>32</v>
      </c>
      <c r="J181" s="72">
        <v>190</v>
      </c>
      <c r="K181" s="72">
        <v>28</v>
      </c>
      <c r="L181" s="72">
        <v>0</v>
      </c>
      <c r="M181" s="72">
        <v>0</v>
      </c>
      <c r="N181" s="72">
        <v>0</v>
      </c>
      <c r="O181" s="72">
        <v>19.233333333333338</v>
      </c>
      <c r="P181" s="74">
        <v>0</v>
      </c>
    </row>
    <row r="182" spans="1:16" x14ac:dyDescent="0.15">
      <c r="A182" s="76">
        <v>41816</v>
      </c>
      <c r="B182" s="71">
        <v>9.6292481173979994</v>
      </c>
      <c r="C182" s="71">
        <v>15.699861060975</v>
      </c>
      <c r="D182" s="71">
        <v>2.9306407313820002</v>
      </c>
      <c r="E182" s="71">
        <v>0</v>
      </c>
      <c r="F182" s="71">
        <v>18.839833273170001</v>
      </c>
      <c r="G182" s="71">
        <v>0</v>
      </c>
      <c r="H182" s="71">
        <v>4.2420833333333334</v>
      </c>
      <c r="I182" s="72">
        <v>92</v>
      </c>
      <c r="J182" s="72">
        <v>150</v>
      </c>
      <c r="K182" s="72">
        <v>28</v>
      </c>
      <c r="L182" s="72">
        <v>0</v>
      </c>
      <c r="M182" s="72">
        <v>180</v>
      </c>
      <c r="N182" s="72">
        <v>0</v>
      </c>
      <c r="O182" s="72">
        <v>20.116666666666664</v>
      </c>
      <c r="P182" s="74">
        <v>0</v>
      </c>
    </row>
    <row r="183" spans="1:16" x14ac:dyDescent="0.15">
      <c r="A183" s="76">
        <v>41817</v>
      </c>
      <c r="B183" s="71">
        <v>6.5087195884620002</v>
      </c>
      <c r="C183" s="71">
        <v>10.497934820099999</v>
      </c>
      <c r="D183" s="71">
        <v>0.83983478560799996</v>
      </c>
      <c r="E183" s="71">
        <v>0</v>
      </c>
      <c r="F183" s="71">
        <v>18.89628267618</v>
      </c>
      <c r="G183" s="71">
        <v>0</v>
      </c>
      <c r="H183" s="71">
        <v>3.9482291666666667</v>
      </c>
      <c r="I183" s="72">
        <v>62</v>
      </c>
      <c r="J183" s="72">
        <v>100</v>
      </c>
      <c r="K183" s="72">
        <v>8</v>
      </c>
      <c r="L183" s="72">
        <v>0</v>
      </c>
      <c r="M183" s="72">
        <v>180</v>
      </c>
      <c r="N183" s="72">
        <v>0</v>
      </c>
      <c r="O183" s="72">
        <v>21.795833333333331</v>
      </c>
      <c r="P183" s="74">
        <v>0</v>
      </c>
    </row>
    <row r="184" spans="1:16" x14ac:dyDescent="0.15">
      <c r="A184" s="76">
        <v>41818</v>
      </c>
      <c r="B184" s="71">
        <v>14.25478898844</v>
      </c>
      <c r="C184" s="71">
        <v>20.962924983000001</v>
      </c>
      <c r="D184" s="71">
        <v>3.5636972471099999</v>
      </c>
      <c r="E184" s="71">
        <v>0</v>
      </c>
      <c r="F184" s="71">
        <v>18.866632484699998</v>
      </c>
      <c r="G184" s="71">
        <v>0</v>
      </c>
      <c r="H184" s="71">
        <v>5.0251562500000002</v>
      </c>
      <c r="I184" s="72">
        <v>136</v>
      </c>
      <c r="J184" s="72">
        <v>200</v>
      </c>
      <c r="K184" s="72">
        <v>34</v>
      </c>
      <c r="L184" s="72">
        <v>0</v>
      </c>
      <c r="M184" s="72">
        <v>180</v>
      </c>
      <c r="N184" s="72">
        <v>0</v>
      </c>
      <c r="O184" s="72">
        <v>15.537500000000001</v>
      </c>
      <c r="P184" s="74">
        <v>0</v>
      </c>
    </row>
    <row r="185" spans="1:16" x14ac:dyDescent="0.15">
      <c r="A185" s="76">
        <v>41819</v>
      </c>
      <c r="B185" s="71">
        <v>6.5516659056939996</v>
      </c>
      <c r="C185" s="71">
        <v>10.5672030737</v>
      </c>
      <c r="D185" s="71">
        <v>0.84537624589600002</v>
      </c>
      <c r="E185" s="71">
        <v>0</v>
      </c>
      <c r="F185" s="71">
        <v>19.020965532659996</v>
      </c>
      <c r="G185" s="71">
        <v>0</v>
      </c>
      <c r="H185" s="71">
        <v>4.8407291666666659</v>
      </c>
      <c r="I185" s="72">
        <v>62</v>
      </c>
      <c r="J185" s="72">
        <v>100</v>
      </c>
      <c r="K185" s="72">
        <v>8</v>
      </c>
      <c r="L185" s="72">
        <v>0</v>
      </c>
      <c r="M185" s="72">
        <v>180</v>
      </c>
      <c r="N185" s="72">
        <v>0</v>
      </c>
      <c r="O185" s="72">
        <v>16.695833333333333</v>
      </c>
      <c r="P185" s="74">
        <v>0</v>
      </c>
    </row>
    <row r="186" spans="1:16" x14ac:dyDescent="0.15">
      <c r="A186" s="76">
        <v>41820</v>
      </c>
      <c r="B186" s="71">
        <v>9.6463455497500021</v>
      </c>
      <c r="C186" s="71">
        <v>15.727737309375001</v>
      </c>
      <c r="D186" s="71">
        <v>2.9358442977500001</v>
      </c>
      <c r="E186" s="71">
        <v>0</v>
      </c>
      <c r="F186" s="71">
        <v>18.873284771250002</v>
      </c>
      <c r="G186" s="71">
        <v>0</v>
      </c>
      <c r="H186" s="71">
        <v>4.4061458333333334</v>
      </c>
      <c r="I186" s="72">
        <v>92</v>
      </c>
      <c r="J186" s="72">
        <v>150</v>
      </c>
      <c r="K186" s="72">
        <v>28</v>
      </c>
      <c r="L186" s="72">
        <v>0</v>
      </c>
      <c r="M186" s="72">
        <v>180</v>
      </c>
      <c r="N186" s="72">
        <v>0</v>
      </c>
      <c r="O186" s="72">
        <v>19.179166666666664</v>
      </c>
      <c r="P186" s="74">
        <v>0</v>
      </c>
    </row>
    <row r="187" spans="1:16" x14ac:dyDescent="0.15">
      <c r="A187" s="76">
        <v>41821</v>
      </c>
      <c r="B187" s="71">
        <v>14.4478697454</v>
      </c>
      <c r="C187" s="71">
        <v>20.639813921999998</v>
      </c>
      <c r="D187" s="71">
        <v>3.0959720882999999</v>
      </c>
      <c r="E187" s="71">
        <v>0</v>
      </c>
      <c r="F187" s="71">
        <v>18.575832529800003</v>
      </c>
      <c r="G187" s="71">
        <v>0</v>
      </c>
      <c r="H187" s="71">
        <v>4.8115625</v>
      </c>
      <c r="I187" s="72">
        <v>140</v>
      </c>
      <c r="J187" s="72">
        <v>200</v>
      </c>
      <c r="K187" s="72">
        <v>30</v>
      </c>
      <c r="L187" s="72">
        <v>0</v>
      </c>
      <c r="M187" s="72">
        <v>180</v>
      </c>
      <c r="N187" s="72">
        <v>0</v>
      </c>
      <c r="O187" s="72">
        <v>16.862499999999997</v>
      </c>
      <c r="P187" s="74">
        <v>0</v>
      </c>
    </row>
    <row r="188" spans="1:16" x14ac:dyDescent="0.15">
      <c r="A188" s="76">
        <v>41822</v>
      </c>
      <c r="B188" s="71">
        <v>18.759173494515998</v>
      </c>
      <c r="C188" s="71">
        <v>24.468487166759999</v>
      </c>
      <c r="D188" s="71">
        <v>4.6897933736289996</v>
      </c>
      <c r="E188" s="71">
        <v>0</v>
      </c>
      <c r="F188" s="71">
        <v>18.351365375069999</v>
      </c>
      <c r="G188" s="71">
        <v>0</v>
      </c>
      <c r="H188" s="71">
        <v>4.1691666666666656</v>
      </c>
      <c r="I188" s="72">
        <v>184</v>
      </c>
      <c r="J188" s="72">
        <v>240</v>
      </c>
      <c r="K188" s="72">
        <v>46</v>
      </c>
      <c r="L188" s="72">
        <v>0</v>
      </c>
      <c r="M188" s="72">
        <v>180</v>
      </c>
      <c r="N188" s="72">
        <v>0</v>
      </c>
      <c r="O188" s="72">
        <v>20.533333333333335</v>
      </c>
      <c r="P188" s="74">
        <v>0</v>
      </c>
    </row>
    <row r="189" spans="1:16" x14ac:dyDescent="0.15">
      <c r="A189" s="76">
        <v>41823</v>
      </c>
      <c r="B189" s="71">
        <v>9.2750592631060016</v>
      </c>
      <c r="C189" s="71">
        <v>15.122379233325002</v>
      </c>
      <c r="D189" s="71">
        <v>2.8228441235540003</v>
      </c>
      <c r="E189" s="71">
        <v>0</v>
      </c>
      <c r="F189" s="71">
        <v>18.146855079990001</v>
      </c>
      <c r="G189" s="71">
        <v>0</v>
      </c>
      <c r="H189" s="71">
        <v>4.3609374999999986</v>
      </c>
      <c r="I189" s="72">
        <v>92</v>
      </c>
      <c r="J189" s="72">
        <v>150</v>
      </c>
      <c r="K189" s="72">
        <v>28</v>
      </c>
      <c r="L189" s="72">
        <v>0</v>
      </c>
      <c r="M189" s="72">
        <v>180</v>
      </c>
      <c r="N189" s="72">
        <v>0</v>
      </c>
      <c r="O189" s="72">
        <v>19.437500000000004</v>
      </c>
      <c r="P189" s="74">
        <v>0</v>
      </c>
    </row>
    <row r="190" spans="1:16" x14ac:dyDescent="0.15">
      <c r="A190" s="76">
        <v>41824</v>
      </c>
      <c r="B190" s="71">
        <v>6.2370317584120007</v>
      </c>
      <c r="C190" s="71">
        <v>10.0597286426</v>
      </c>
      <c r="D190" s="71">
        <v>0.80477829140799995</v>
      </c>
      <c r="E190" s="71">
        <v>0</v>
      </c>
      <c r="F190" s="71">
        <v>18.107511556680002</v>
      </c>
      <c r="G190" s="71">
        <v>0</v>
      </c>
      <c r="H190" s="71">
        <v>4.0153125000000003</v>
      </c>
      <c r="I190" s="72">
        <v>62</v>
      </c>
      <c r="J190" s="72">
        <v>100</v>
      </c>
      <c r="K190" s="72">
        <v>8</v>
      </c>
      <c r="L190" s="72">
        <v>0</v>
      </c>
      <c r="M190" s="72">
        <v>180</v>
      </c>
      <c r="N190" s="72">
        <v>0</v>
      </c>
      <c r="O190" s="72">
        <v>21.412499999999994</v>
      </c>
      <c r="P190" s="74">
        <v>0</v>
      </c>
    </row>
    <row r="191" spans="1:16" x14ac:dyDescent="0.15">
      <c r="A191" s="76">
        <v>41825</v>
      </c>
      <c r="B191" s="71">
        <v>9.217161139914003</v>
      </c>
      <c r="C191" s="71">
        <v>15.027980119425001</v>
      </c>
      <c r="D191" s="71">
        <v>2.8052229556259998</v>
      </c>
      <c r="E191" s="71">
        <v>0</v>
      </c>
      <c r="F191" s="71">
        <v>18.03357614331</v>
      </c>
      <c r="G191" s="71">
        <v>0</v>
      </c>
      <c r="H191" s="71">
        <v>3.8548958333333334</v>
      </c>
      <c r="I191" s="72">
        <v>92</v>
      </c>
      <c r="J191" s="72">
        <v>150</v>
      </c>
      <c r="K191" s="72">
        <v>28</v>
      </c>
      <c r="L191" s="72">
        <v>0</v>
      </c>
      <c r="M191" s="72">
        <v>180</v>
      </c>
      <c r="N191" s="72">
        <v>0</v>
      </c>
      <c r="O191" s="72">
        <v>22.329166666666666</v>
      </c>
      <c r="P191" s="74">
        <v>0</v>
      </c>
    </row>
    <row r="192" spans="1:16" x14ac:dyDescent="0.15">
      <c r="A192" s="76">
        <v>41826</v>
      </c>
      <c r="B192" s="71">
        <v>9.1449827749280015</v>
      </c>
      <c r="C192" s="71">
        <v>14.910298002600001</v>
      </c>
      <c r="D192" s="71">
        <v>2.7832556271520001</v>
      </c>
      <c r="E192" s="71">
        <v>0</v>
      </c>
      <c r="F192" s="71">
        <v>17.892357603120004</v>
      </c>
      <c r="G192" s="71">
        <v>0</v>
      </c>
      <c r="H192" s="71">
        <v>3.8672916666666657</v>
      </c>
      <c r="I192" s="72">
        <v>92</v>
      </c>
      <c r="J192" s="72">
        <v>150</v>
      </c>
      <c r="K192" s="72">
        <v>28</v>
      </c>
      <c r="L192" s="72">
        <v>0</v>
      </c>
      <c r="M192" s="72">
        <v>180</v>
      </c>
      <c r="N192" s="72">
        <v>0</v>
      </c>
      <c r="O192" s="72">
        <v>22.258333333333336</v>
      </c>
      <c r="P192" s="74">
        <v>0</v>
      </c>
    </row>
    <row r="193" spans="1:16" x14ac:dyDescent="0.15">
      <c r="A193" s="76">
        <v>41827</v>
      </c>
      <c r="B193" s="71">
        <v>9.0950505008999993</v>
      </c>
      <c r="C193" s="71">
        <v>14.82888668625</v>
      </c>
      <c r="D193" s="71">
        <v>2.7680588480999999</v>
      </c>
      <c r="E193" s="71">
        <v>0</v>
      </c>
      <c r="F193" s="71">
        <v>17.794664023499998</v>
      </c>
      <c r="G193" s="71">
        <v>0</v>
      </c>
      <c r="H193" s="71">
        <v>3.7491666666666661</v>
      </c>
      <c r="I193" s="72">
        <v>92</v>
      </c>
      <c r="J193" s="72">
        <v>150</v>
      </c>
      <c r="K193" s="72">
        <v>28</v>
      </c>
      <c r="L193" s="72">
        <v>0</v>
      </c>
      <c r="M193" s="72">
        <v>180</v>
      </c>
      <c r="N193" s="72">
        <v>0</v>
      </c>
      <c r="O193" s="72">
        <v>22.933333333333334</v>
      </c>
      <c r="P193" s="74">
        <v>0</v>
      </c>
    </row>
    <row r="194" spans="1:16" x14ac:dyDescent="0.15">
      <c r="A194" s="76">
        <v>41828</v>
      </c>
      <c r="B194" s="71">
        <v>13.799937035430004</v>
      </c>
      <c r="C194" s="71">
        <v>19.714195764900001</v>
      </c>
      <c r="D194" s="71">
        <v>2.9571293647350005</v>
      </c>
      <c r="E194" s="71">
        <v>0</v>
      </c>
      <c r="F194" s="71">
        <v>17.742776188410001</v>
      </c>
      <c r="G194" s="71">
        <v>0</v>
      </c>
      <c r="H194" s="71">
        <v>3.9132291666666665</v>
      </c>
      <c r="I194" s="72">
        <v>140</v>
      </c>
      <c r="J194" s="72">
        <v>200</v>
      </c>
      <c r="K194" s="72">
        <v>30</v>
      </c>
      <c r="L194" s="72">
        <v>0</v>
      </c>
      <c r="M194" s="72">
        <v>180</v>
      </c>
      <c r="N194" s="72">
        <v>0</v>
      </c>
      <c r="O194" s="72">
        <v>21.995833333333334</v>
      </c>
      <c r="P194" s="74">
        <v>0</v>
      </c>
    </row>
    <row r="195" spans="1:16" x14ac:dyDescent="0.15">
      <c r="A195" s="76">
        <v>41829</v>
      </c>
      <c r="B195" s="71">
        <v>3.1018977647840003</v>
      </c>
      <c r="C195" s="71">
        <v>18.417517978405002</v>
      </c>
      <c r="D195" s="71">
        <v>2.7141605441859999</v>
      </c>
      <c r="E195" s="71">
        <v>0</v>
      </c>
      <c r="F195" s="71">
        <v>0</v>
      </c>
      <c r="G195" s="71">
        <v>0</v>
      </c>
      <c r="H195" s="71">
        <v>0</v>
      </c>
      <c r="I195" s="72">
        <v>32</v>
      </c>
      <c r="J195" s="72">
        <v>190</v>
      </c>
      <c r="K195" s="72">
        <v>28</v>
      </c>
      <c r="L195" s="72">
        <v>0</v>
      </c>
      <c r="M195" s="72">
        <v>0</v>
      </c>
      <c r="N195" s="72">
        <v>0</v>
      </c>
      <c r="O195" s="72">
        <v>20.666666666666668</v>
      </c>
      <c r="P195" s="74">
        <v>0</v>
      </c>
    </row>
    <row r="196" spans="1:16" x14ac:dyDescent="0.15">
      <c r="A196" s="76">
        <v>41830</v>
      </c>
      <c r="B196" s="71">
        <v>8.8253773633480019</v>
      </c>
      <c r="C196" s="71">
        <v>14.389202222849999</v>
      </c>
      <c r="D196" s="71">
        <v>2.6859844149319998</v>
      </c>
      <c r="E196" s="71">
        <v>0</v>
      </c>
      <c r="F196" s="71">
        <v>17.26704266742</v>
      </c>
      <c r="G196" s="71">
        <v>0</v>
      </c>
      <c r="H196" s="71">
        <v>4.2340625000000003</v>
      </c>
      <c r="I196" s="72">
        <v>92</v>
      </c>
      <c r="J196" s="72">
        <v>150</v>
      </c>
      <c r="K196" s="72">
        <v>28</v>
      </c>
      <c r="L196" s="72">
        <v>0</v>
      </c>
      <c r="M196" s="72">
        <v>180</v>
      </c>
      <c r="N196" s="72">
        <v>0</v>
      </c>
      <c r="O196" s="72">
        <v>20.162499999999998</v>
      </c>
      <c r="P196" s="74">
        <v>0</v>
      </c>
    </row>
    <row r="197" spans="1:16" x14ac:dyDescent="0.15">
      <c r="A197" s="76">
        <v>41831</v>
      </c>
      <c r="B197" s="71">
        <v>5.9320867192859996</v>
      </c>
      <c r="C197" s="71">
        <v>9.567881805299999</v>
      </c>
      <c r="D197" s="71">
        <v>0.76543054442400005</v>
      </c>
      <c r="E197" s="71">
        <v>0</v>
      </c>
      <c r="F197" s="71">
        <v>17.222187249539999</v>
      </c>
      <c r="G197" s="71">
        <v>0</v>
      </c>
      <c r="H197" s="71">
        <v>4.301145833333333</v>
      </c>
      <c r="I197" s="72">
        <v>62</v>
      </c>
      <c r="J197" s="72">
        <v>100</v>
      </c>
      <c r="K197" s="72">
        <v>8</v>
      </c>
      <c r="L197" s="72">
        <v>0</v>
      </c>
      <c r="M197" s="72">
        <v>180</v>
      </c>
      <c r="N197" s="72">
        <v>0</v>
      </c>
      <c r="O197" s="72">
        <v>19.779166666666665</v>
      </c>
      <c r="P197" s="74">
        <v>0</v>
      </c>
    </row>
    <row r="198" spans="1:16" x14ac:dyDescent="0.15">
      <c r="A198" s="76">
        <v>41832</v>
      </c>
      <c r="B198" s="71">
        <v>12.911795814008002</v>
      </c>
      <c r="C198" s="71">
        <v>18.987935020599998</v>
      </c>
      <c r="D198" s="71">
        <v>3.2279489535020005</v>
      </c>
      <c r="E198" s="71">
        <v>0</v>
      </c>
      <c r="F198" s="71">
        <v>17.08914151854</v>
      </c>
      <c r="G198" s="71">
        <v>0</v>
      </c>
      <c r="H198" s="71">
        <v>4.2945833333333328</v>
      </c>
      <c r="I198" s="72">
        <v>136</v>
      </c>
      <c r="J198" s="72">
        <v>200</v>
      </c>
      <c r="K198" s="72">
        <v>34</v>
      </c>
      <c r="L198" s="72">
        <v>0</v>
      </c>
      <c r="M198" s="72">
        <v>180</v>
      </c>
      <c r="N198" s="72">
        <v>0</v>
      </c>
      <c r="O198" s="72">
        <v>19.816666666666666</v>
      </c>
      <c r="P198" s="74">
        <v>0</v>
      </c>
    </row>
    <row r="199" spans="1:16" x14ac:dyDescent="0.15">
      <c r="A199" s="76">
        <v>41833</v>
      </c>
      <c r="B199" s="71">
        <v>5.8975201712700001</v>
      </c>
      <c r="C199" s="71">
        <v>9.5121293085000005</v>
      </c>
      <c r="D199" s="71">
        <v>0.76097034467999991</v>
      </c>
      <c r="E199" s="71">
        <v>0</v>
      </c>
      <c r="F199" s="71">
        <v>17.121832755300002</v>
      </c>
      <c r="G199" s="71">
        <v>0</v>
      </c>
      <c r="H199" s="71">
        <v>4.2996875000000001</v>
      </c>
      <c r="I199" s="72">
        <v>62</v>
      </c>
      <c r="J199" s="72">
        <v>100</v>
      </c>
      <c r="K199" s="72">
        <v>8</v>
      </c>
      <c r="L199" s="72">
        <v>0</v>
      </c>
      <c r="M199" s="72">
        <v>180</v>
      </c>
      <c r="N199" s="72">
        <v>0</v>
      </c>
      <c r="O199" s="72">
        <v>19.787499999999998</v>
      </c>
      <c r="P199" s="74">
        <v>0</v>
      </c>
    </row>
    <row r="200" spans="1:16" x14ac:dyDescent="0.15">
      <c r="A200" s="76">
        <v>41834</v>
      </c>
      <c r="B200" s="71">
        <v>8.7429988256520019</v>
      </c>
      <c r="C200" s="71">
        <v>14.25488938965</v>
      </c>
      <c r="D200" s="71">
        <v>2.6609126860679999</v>
      </c>
      <c r="E200" s="71">
        <v>0</v>
      </c>
      <c r="F200" s="71">
        <v>17.105867267580003</v>
      </c>
      <c r="G200" s="71">
        <v>0</v>
      </c>
      <c r="H200" s="71">
        <v>4.2668749999999998</v>
      </c>
      <c r="I200" s="72">
        <v>92</v>
      </c>
      <c r="J200" s="72">
        <v>150</v>
      </c>
      <c r="K200" s="72">
        <v>28</v>
      </c>
      <c r="L200" s="72">
        <v>0</v>
      </c>
      <c r="M200" s="72">
        <v>180</v>
      </c>
      <c r="N200" s="72">
        <v>0</v>
      </c>
      <c r="O200" s="72">
        <v>19.974999999999998</v>
      </c>
      <c r="P200" s="74">
        <v>0</v>
      </c>
    </row>
    <row r="201" spans="1:16" x14ac:dyDescent="0.15">
      <c r="A201" s="76">
        <v>41835</v>
      </c>
      <c r="B201" s="71">
        <v>13.355564293889996</v>
      </c>
      <c r="C201" s="71">
        <v>19.079377562699996</v>
      </c>
      <c r="D201" s="71">
        <v>2.8619066344049999</v>
      </c>
      <c r="E201" s="71">
        <v>0</v>
      </c>
      <c r="F201" s="71">
        <v>17.171439806430001</v>
      </c>
      <c r="G201" s="71">
        <v>0</v>
      </c>
      <c r="H201" s="71">
        <v>3.9970833333333324</v>
      </c>
      <c r="I201" s="72">
        <v>140</v>
      </c>
      <c r="J201" s="72">
        <v>200</v>
      </c>
      <c r="K201" s="72">
        <v>30</v>
      </c>
      <c r="L201" s="72">
        <v>0</v>
      </c>
      <c r="M201" s="72">
        <v>180</v>
      </c>
      <c r="N201" s="72">
        <v>0</v>
      </c>
      <c r="O201" s="72">
        <v>21.516666666666669</v>
      </c>
      <c r="P201" s="74">
        <v>0</v>
      </c>
    </row>
    <row r="202" spans="1:16" x14ac:dyDescent="0.15">
      <c r="A202" s="76">
        <v>41836</v>
      </c>
      <c r="B202" s="71">
        <v>17.590913713464001</v>
      </c>
      <c r="C202" s="71">
        <v>22.944670061039997</v>
      </c>
      <c r="D202" s="71">
        <v>4.3977284283660003</v>
      </c>
      <c r="E202" s="71">
        <v>0</v>
      </c>
      <c r="F202" s="71">
        <v>17.20850254578</v>
      </c>
      <c r="G202" s="71">
        <v>0</v>
      </c>
      <c r="H202" s="71">
        <v>3.9773958333333335</v>
      </c>
      <c r="I202" s="72">
        <v>184</v>
      </c>
      <c r="J202" s="72">
        <v>240</v>
      </c>
      <c r="K202" s="72">
        <v>46</v>
      </c>
      <c r="L202" s="72">
        <v>0</v>
      </c>
      <c r="M202" s="72">
        <v>180</v>
      </c>
      <c r="N202" s="72">
        <v>0</v>
      </c>
      <c r="O202" s="72">
        <v>21.629166666666663</v>
      </c>
      <c r="P202" s="74">
        <v>0</v>
      </c>
    </row>
    <row r="203" spans="1:16" x14ac:dyDescent="0.15">
      <c r="A203" s="76">
        <v>41837</v>
      </c>
      <c r="B203" s="71">
        <v>8.8101256765339997</v>
      </c>
      <c r="C203" s="71">
        <v>14.364335342175</v>
      </c>
      <c r="D203" s="71">
        <v>2.6813425972060001</v>
      </c>
      <c r="E203" s="71">
        <v>0</v>
      </c>
      <c r="F203" s="71">
        <v>17.237202410609999</v>
      </c>
      <c r="G203" s="71">
        <v>0</v>
      </c>
      <c r="H203" s="71">
        <v>4.1385416666666659</v>
      </c>
      <c r="I203" s="72">
        <v>92</v>
      </c>
      <c r="J203" s="72">
        <v>150</v>
      </c>
      <c r="K203" s="72">
        <v>28</v>
      </c>
      <c r="L203" s="72">
        <v>0</v>
      </c>
      <c r="M203" s="72">
        <v>180</v>
      </c>
      <c r="N203" s="72">
        <v>0</v>
      </c>
      <c r="O203" s="72">
        <v>20.708333333333336</v>
      </c>
      <c r="P203" s="74">
        <v>0</v>
      </c>
    </row>
    <row r="204" spans="1:16" x14ac:dyDescent="0.15">
      <c r="A204" s="76">
        <v>41838</v>
      </c>
      <c r="B204" s="71">
        <v>5.9722179577969996</v>
      </c>
      <c r="C204" s="71">
        <v>9.6326096093500002</v>
      </c>
      <c r="D204" s="71">
        <v>0.77060876874799999</v>
      </c>
      <c r="E204" s="71">
        <v>0</v>
      </c>
      <c r="F204" s="71">
        <v>17.338697296829999</v>
      </c>
      <c r="G204" s="71">
        <v>0</v>
      </c>
      <c r="H204" s="71">
        <v>4.5038541666666667</v>
      </c>
      <c r="I204" s="72">
        <v>62</v>
      </c>
      <c r="J204" s="72">
        <v>100</v>
      </c>
      <c r="K204" s="72">
        <v>8</v>
      </c>
      <c r="L204" s="72">
        <v>0</v>
      </c>
      <c r="M204" s="72">
        <v>180</v>
      </c>
      <c r="N204" s="72">
        <v>0</v>
      </c>
      <c r="O204" s="72">
        <v>18.620833333333334</v>
      </c>
      <c r="P204" s="74">
        <v>0</v>
      </c>
    </row>
    <row r="205" spans="1:16" x14ac:dyDescent="0.15">
      <c r="A205" s="76">
        <v>41839</v>
      </c>
      <c r="B205" s="71">
        <v>8.9406878872219995</v>
      </c>
      <c r="C205" s="71">
        <v>14.577208511775</v>
      </c>
      <c r="D205" s="71">
        <v>2.7210789221980001</v>
      </c>
      <c r="E205" s="71">
        <v>0</v>
      </c>
      <c r="F205" s="71">
        <v>17.492650214130002</v>
      </c>
      <c r="G205" s="71">
        <v>0</v>
      </c>
      <c r="H205" s="71">
        <v>4.1793750000000003</v>
      </c>
      <c r="I205" s="72">
        <v>92</v>
      </c>
      <c r="J205" s="72">
        <v>150</v>
      </c>
      <c r="K205" s="72">
        <v>28</v>
      </c>
      <c r="L205" s="72">
        <v>0</v>
      </c>
      <c r="M205" s="72">
        <v>180</v>
      </c>
      <c r="N205" s="72">
        <v>0</v>
      </c>
      <c r="O205" s="72">
        <v>20.474999999999998</v>
      </c>
      <c r="P205" s="74">
        <v>0</v>
      </c>
    </row>
    <row r="206" spans="1:16" x14ac:dyDescent="0.15">
      <c r="A206" s="76">
        <v>41840</v>
      </c>
      <c r="B206" s="71">
        <v>13.612194726130001</v>
      </c>
      <c r="C206" s="71">
        <v>19.445992465899998</v>
      </c>
      <c r="D206" s="71">
        <v>2.9168988698850002</v>
      </c>
      <c r="E206" s="71">
        <v>0</v>
      </c>
      <c r="F206" s="71">
        <v>17.50139321931</v>
      </c>
      <c r="G206" s="71">
        <v>0</v>
      </c>
      <c r="H206" s="71">
        <v>3.800208333333333</v>
      </c>
      <c r="I206" s="72">
        <v>140</v>
      </c>
      <c r="J206" s="72">
        <v>200</v>
      </c>
      <c r="K206" s="72">
        <v>30</v>
      </c>
      <c r="L206" s="72">
        <v>0</v>
      </c>
      <c r="M206" s="72">
        <v>180</v>
      </c>
      <c r="N206" s="72">
        <v>0</v>
      </c>
      <c r="O206" s="72">
        <v>22.641666666666666</v>
      </c>
      <c r="P206" s="74">
        <v>0</v>
      </c>
    </row>
    <row r="207" spans="1:16" x14ac:dyDescent="0.15">
      <c r="A207" s="76">
        <v>41841</v>
      </c>
      <c r="B207" s="71">
        <v>8.8873555556239996</v>
      </c>
      <c r="C207" s="71">
        <v>14.490253623300001</v>
      </c>
      <c r="D207" s="71">
        <v>2.704847343016</v>
      </c>
      <c r="E207" s="71">
        <v>0</v>
      </c>
      <c r="F207" s="71">
        <v>17.388304347959998</v>
      </c>
      <c r="G207" s="71">
        <v>0</v>
      </c>
      <c r="H207" s="71">
        <v>3.8687499999999995</v>
      </c>
      <c r="I207" s="72">
        <v>92</v>
      </c>
      <c r="J207" s="72">
        <v>150</v>
      </c>
      <c r="K207" s="72">
        <v>28</v>
      </c>
      <c r="L207" s="72">
        <v>0</v>
      </c>
      <c r="M207" s="72">
        <v>180</v>
      </c>
      <c r="N207" s="72">
        <v>0</v>
      </c>
      <c r="O207" s="72">
        <v>22.25</v>
      </c>
      <c r="P207" s="74">
        <v>0</v>
      </c>
    </row>
    <row r="208" spans="1:16" x14ac:dyDescent="0.15">
      <c r="A208" s="76">
        <v>41842</v>
      </c>
      <c r="B208" s="71">
        <v>13.436574361209999</v>
      </c>
      <c r="C208" s="71">
        <v>19.195106230299999</v>
      </c>
      <c r="D208" s="71">
        <v>2.8792659345450002</v>
      </c>
      <c r="E208" s="71">
        <v>0</v>
      </c>
      <c r="F208" s="71">
        <v>17.275595607269999</v>
      </c>
      <c r="G208" s="71">
        <v>0</v>
      </c>
      <c r="H208" s="71">
        <v>3.7032291666666648</v>
      </c>
      <c r="I208" s="72">
        <v>140</v>
      </c>
      <c r="J208" s="72">
        <v>200</v>
      </c>
      <c r="K208" s="72">
        <v>30</v>
      </c>
      <c r="L208" s="72">
        <v>0</v>
      </c>
      <c r="M208" s="72">
        <v>180</v>
      </c>
      <c r="N208" s="72">
        <v>0</v>
      </c>
      <c r="O208" s="72">
        <v>23.19583333333334</v>
      </c>
      <c r="P208" s="74">
        <v>0</v>
      </c>
    </row>
    <row r="209" spans="1:16" x14ac:dyDescent="0.15">
      <c r="A209" s="76">
        <v>41843</v>
      </c>
      <c r="B209" s="71">
        <v>3.0438137999359998</v>
      </c>
      <c r="C209" s="71">
        <v>18.072644437119997</v>
      </c>
      <c r="D209" s="71">
        <v>2.6633370749440002</v>
      </c>
      <c r="E209" s="71">
        <v>0</v>
      </c>
      <c r="F209" s="71">
        <v>0</v>
      </c>
      <c r="G209" s="71">
        <v>0</v>
      </c>
      <c r="H209" s="71">
        <v>0</v>
      </c>
      <c r="I209" s="72">
        <v>32</v>
      </c>
      <c r="J209" s="72">
        <v>190</v>
      </c>
      <c r="K209" s="72">
        <v>28</v>
      </c>
      <c r="L209" s="72">
        <v>0</v>
      </c>
      <c r="M209" s="72">
        <v>0</v>
      </c>
      <c r="N209" s="72">
        <v>0</v>
      </c>
      <c r="O209" s="72">
        <v>24.845833333333335</v>
      </c>
      <c r="P209" s="74">
        <v>0</v>
      </c>
    </row>
    <row r="210" spans="1:16" x14ac:dyDescent="0.15">
      <c r="A210" s="76">
        <v>41844</v>
      </c>
      <c r="B210" s="71">
        <v>8.633031249387999</v>
      </c>
      <c r="C210" s="71">
        <v>14.07559442835</v>
      </c>
      <c r="D210" s="71">
        <v>2.6274442932920001</v>
      </c>
      <c r="E210" s="71">
        <v>0</v>
      </c>
      <c r="F210" s="71">
        <v>16.890713314019997</v>
      </c>
      <c r="G210" s="71">
        <v>0</v>
      </c>
      <c r="H210" s="71">
        <v>3.5522916666666662</v>
      </c>
      <c r="I210" s="72">
        <v>92</v>
      </c>
      <c r="J210" s="72">
        <v>150</v>
      </c>
      <c r="K210" s="72">
        <v>28</v>
      </c>
      <c r="L210" s="72">
        <v>0</v>
      </c>
      <c r="M210" s="72">
        <v>180</v>
      </c>
      <c r="N210" s="72">
        <v>0</v>
      </c>
      <c r="O210" s="72">
        <v>24.058333333333334</v>
      </c>
      <c r="P210" s="74">
        <v>0</v>
      </c>
    </row>
    <row r="211" spans="1:16" x14ac:dyDescent="0.15">
      <c r="A211" s="76">
        <v>41845</v>
      </c>
      <c r="B211" s="71">
        <v>5.753754755658</v>
      </c>
      <c r="C211" s="71">
        <v>9.2802496058999999</v>
      </c>
      <c r="D211" s="71">
        <v>0.74241996847200009</v>
      </c>
      <c r="E211" s="71">
        <v>0</v>
      </c>
      <c r="F211" s="71">
        <v>16.704449290620001</v>
      </c>
      <c r="G211" s="71">
        <v>0</v>
      </c>
      <c r="H211" s="71">
        <v>4.1327083333333317</v>
      </c>
      <c r="I211" s="72">
        <v>62</v>
      </c>
      <c r="J211" s="72">
        <v>100</v>
      </c>
      <c r="K211" s="72">
        <v>8</v>
      </c>
      <c r="L211" s="72">
        <v>0</v>
      </c>
      <c r="M211" s="72">
        <v>180</v>
      </c>
      <c r="N211" s="72">
        <v>0</v>
      </c>
      <c r="O211" s="72">
        <v>20.741666666666671</v>
      </c>
      <c r="P211" s="74">
        <v>0</v>
      </c>
    </row>
    <row r="212" spans="1:16" x14ac:dyDescent="0.15">
      <c r="A212" s="76">
        <v>41846</v>
      </c>
      <c r="B212" s="71">
        <v>12.647849978400002</v>
      </c>
      <c r="C212" s="71">
        <v>18.599779380000001</v>
      </c>
      <c r="D212" s="71">
        <v>3.1619624946000005</v>
      </c>
      <c r="E212" s="71">
        <v>0</v>
      </c>
      <c r="F212" s="71">
        <v>16.739801442000001</v>
      </c>
      <c r="G212" s="71">
        <v>0</v>
      </c>
      <c r="H212" s="71">
        <v>3.563229166666666</v>
      </c>
      <c r="I212" s="72">
        <v>136</v>
      </c>
      <c r="J212" s="72">
        <v>200</v>
      </c>
      <c r="K212" s="72">
        <v>34</v>
      </c>
      <c r="L212" s="72">
        <v>0</v>
      </c>
      <c r="M212" s="72">
        <v>180</v>
      </c>
      <c r="N212" s="72">
        <v>0</v>
      </c>
      <c r="O212" s="72">
        <v>23.995833333333334</v>
      </c>
      <c r="P212" s="74">
        <v>0</v>
      </c>
    </row>
    <row r="213" spans="1:16" x14ac:dyDescent="0.15">
      <c r="A213" s="76">
        <v>41847</v>
      </c>
      <c r="B213" s="71">
        <v>5.7287463819040001</v>
      </c>
      <c r="C213" s="71">
        <v>9.2399135191999999</v>
      </c>
      <c r="D213" s="71">
        <v>0.73919308153599994</v>
      </c>
      <c r="E213" s="71">
        <v>0</v>
      </c>
      <c r="F213" s="71">
        <v>16.63184433456</v>
      </c>
      <c r="G213" s="71">
        <v>0</v>
      </c>
      <c r="H213" s="71">
        <v>3.4954166666666668</v>
      </c>
      <c r="I213" s="72">
        <v>62</v>
      </c>
      <c r="J213" s="72">
        <v>100</v>
      </c>
      <c r="K213" s="72">
        <v>8</v>
      </c>
      <c r="L213" s="72">
        <v>0</v>
      </c>
      <c r="M213" s="72">
        <v>180</v>
      </c>
      <c r="N213" s="72">
        <v>0</v>
      </c>
      <c r="O213" s="72">
        <v>24.383333333333329</v>
      </c>
      <c r="P213" s="74">
        <v>0</v>
      </c>
    </row>
    <row r="214" spans="1:16" x14ac:dyDescent="0.15">
      <c r="A214" s="76">
        <v>41848</v>
      </c>
      <c r="B214" s="71">
        <v>8.4150389868999991</v>
      </c>
      <c r="C214" s="71">
        <v>13.720172261249999</v>
      </c>
      <c r="D214" s="71">
        <v>2.5610988220999999</v>
      </c>
      <c r="E214" s="71">
        <v>0</v>
      </c>
      <c r="F214" s="71">
        <v>16.464206713500001</v>
      </c>
      <c r="G214" s="71">
        <v>0</v>
      </c>
      <c r="H214" s="71">
        <v>3.7251041666666667</v>
      </c>
      <c r="I214" s="72">
        <v>92</v>
      </c>
      <c r="J214" s="72">
        <v>150</v>
      </c>
      <c r="K214" s="72">
        <v>28</v>
      </c>
      <c r="L214" s="72">
        <v>0</v>
      </c>
      <c r="M214" s="72">
        <v>180</v>
      </c>
      <c r="N214" s="72">
        <v>0</v>
      </c>
      <c r="O214" s="72">
        <v>23.070833333333329</v>
      </c>
      <c r="P214" s="74">
        <v>0</v>
      </c>
    </row>
    <row r="215" spans="1:16" x14ac:dyDescent="0.15">
      <c r="A215" s="76">
        <v>41849</v>
      </c>
      <c r="B215" s="71">
        <v>12.647613176379998</v>
      </c>
      <c r="C215" s="71">
        <v>18.068018823399999</v>
      </c>
      <c r="D215" s="71">
        <v>2.7102028235099995</v>
      </c>
      <c r="E215" s="71">
        <v>0</v>
      </c>
      <c r="F215" s="71">
        <v>16.261216941059999</v>
      </c>
      <c r="G215" s="71">
        <v>0</v>
      </c>
      <c r="H215" s="71">
        <v>3.6623958333333335</v>
      </c>
      <c r="I215" s="72">
        <v>140</v>
      </c>
      <c r="J215" s="72">
        <v>200</v>
      </c>
      <c r="K215" s="72">
        <v>30</v>
      </c>
      <c r="L215" s="72">
        <v>0</v>
      </c>
      <c r="M215" s="72">
        <v>180</v>
      </c>
      <c r="N215" s="72">
        <v>0</v>
      </c>
      <c r="O215" s="72">
        <v>23.429166666666664</v>
      </c>
      <c r="P215" s="74">
        <v>0</v>
      </c>
    </row>
    <row r="216" spans="1:16" x14ac:dyDescent="0.15">
      <c r="A216" s="76">
        <v>41850</v>
      </c>
      <c r="B216" s="71">
        <v>16.484826413692002</v>
      </c>
      <c r="C216" s="71">
        <v>21.50194749612</v>
      </c>
      <c r="D216" s="71">
        <v>4.1212066034230004</v>
      </c>
      <c r="E216" s="71">
        <v>0</v>
      </c>
      <c r="F216" s="71">
        <v>16.126460622090001</v>
      </c>
      <c r="G216" s="71">
        <v>0</v>
      </c>
      <c r="H216" s="71">
        <v>3.400624999999998</v>
      </c>
      <c r="I216" s="72">
        <v>184</v>
      </c>
      <c r="J216" s="72">
        <v>240</v>
      </c>
      <c r="K216" s="72">
        <v>46</v>
      </c>
      <c r="L216" s="72">
        <v>0</v>
      </c>
      <c r="M216" s="72">
        <v>180</v>
      </c>
      <c r="N216" s="72">
        <v>0</v>
      </c>
      <c r="O216" s="72">
        <v>24.925000000000008</v>
      </c>
      <c r="P216" s="74">
        <v>0</v>
      </c>
    </row>
    <row r="217" spans="1:16" x14ac:dyDescent="0.15">
      <c r="A217" s="76">
        <v>41851</v>
      </c>
      <c r="B217" s="71">
        <v>8.189178019749999</v>
      </c>
      <c r="C217" s="71">
        <v>13.351920684374999</v>
      </c>
      <c r="D217" s="71">
        <v>2.4923585277499991</v>
      </c>
      <c r="E217" s="71">
        <v>0</v>
      </c>
      <c r="F217" s="71">
        <v>16.02230482125</v>
      </c>
      <c r="G217" s="71">
        <v>0</v>
      </c>
      <c r="H217" s="71">
        <v>3.4159374999999987</v>
      </c>
      <c r="I217" s="72">
        <v>92</v>
      </c>
      <c r="J217" s="72">
        <v>150</v>
      </c>
      <c r="K217" s="72">
        <v>28</v>
      </c>
      <c r="L217" s="72">
        <v>0</v>
      </c>
      <c r="M217" s="72">
        <v>180</v>
      </c>
      <c r="N217" s="72">
        <v>0</v>
      </c>
      <c r="O217" s="72">
        <v>24.837500000000006</v>
      </c>
      <c r="P217" s="74">
        <v>0</v>
      </c>
    </row>
    <row r="218" spans="1:16" x14ac:dyDescent="0.15">
      <c r="A218" s="76">
        <v>41852</v>
      </c>
      <c r="B218" s="71">
        <v>5.478138908787999</v>
      </c>
      <c r="C218" s="71">
        <v>8.8357079173999988</v>
      </c>
      <c r="D218" s="71">
        <v>0.70685663339199989</v>
      </c>
      <c r="E218" s="71">
        <v>0</v>
      </c>
      <c r="F218" s="71">
        <v>15.904274251319995</v>
      </c>
      <c r="G218" s="71">
        <v>0</v>
      </c>
      <c r="H218" s="71">
        <v>3.3781249999999998</v>
      </c>
      <c r="I218" s="72">
        <v>62</v>
      </c>
      <c r="J218" s="72">
        <v>100</v>
      </c>
      <c r="K218" s="72">
        <v>8</v>
      </c>
      <c r="L218" s="72">
        <v>0</v>
      </c>
      <c r="M218" s="72">
        <v>180</v>
      </c>
      <c r="N218" s="72">
        <v>0</v>
      </c>
      <c r="O218" s="72">
        <v>25.895833333333332</v>
      </c>
      <c r="P218" s="74">
        <v>0</v>
      </c>
    </row>
    <row r="219" spans="1:16" x14ac:dyDescent="0.15">
      <c r="A219" s="76">
        <v>41853</v>
      </c>
      <c r="B219" s="71">
        <v>8.0659016467119979</v>
      </c>
      <c r="C219" s="71">
        <v>13.150926597899998</v>
      </c>
      <c r="D219" s="71">
        <v>2.4548396316079995</v>
      </c>
      <c r="E219" s="71">
        <v>0</v>
      </c>
      <c r="F219" s="71">
        <v>15.781111917479997</v>
      </c>
      <c r="G219" s="71">
        <v>0</v>
      </c>
      <c r="H219" s="71">
        <v>3.3699999999999992</v>
      </c>
      <c r="I219" s="72">
        <v>92</v>
      </c>
      <c r="J219" s="72">
        <v>150</v>
      </c>
      <c r="K219" s="72">
        <v>28</v>
      </c>
      <c r="L219" s="72">
        <v>0</v>
      </c>
      <c r="M219" s="72">
        <v>180</v>
      </c>
      <c r="N219" s="72">
        <v>0</v>
      </c>
      <c r="O219" s="72">
        <v>25.950000000000003</v>
      </c>
      <c r="P219" s="74">
        <v>0</v>
      </c>
    </row>
    <row r="220" spans="1:16" x14ac:dyDescent="0.15">
      <c r="A220" s="76">
        <v>41854</v>
      </c>
      <c r="B220" s="71">
        <v>8.0401583536819992</v>
      </c>
      <c r="C220" s="71">
        <v>13.108953837524998</v>
      </c>
      <c r="D220" s="71">
        <v>2.4470047163380002</v>
      </c>
      <c r="E220" s="71">
        <v>0</v>
      </c>
      <c r="F220" s="71">
        <v>15.730744605029999</v>
      </c>
      <c r="G220" s="71">
        <v>0</v>
      </c>
      <c r="H220" s="71">
        <v>3.4152083333333323</v>
      </c>
      <c r="I220" s="72">
        <v>92</v>
      </c>
      <c r="J220" s="72">
        <v>150</v>
      </c>
      <c r="K220" s="72">
        <v>28</v>
      </c>
      <c r="L220" s="72">
        <v>0</v>
      </c>
      <c r="M220" s="72">
        <v>180</v>
      </c>
      <c r="N220" s="72">
        <v>0</v>
      </c>
      <c r="O220" s="72">
        <v>24.841666666666672</v>
      </c>
      <c r="P220" s="74">
        <v>0</v>
      </c>
    </row>
    <row r="221" spans="1:16" x14ac:dyDescent="0.15">
      <c r="A221" s="76">
        <v>41855</v>
      </c>
      <c r="B221" s="71">
        <v>8.0218951873059989</v>
      </c>
      <c r="C221" s="71">
        <v>13.079176935824997</v>
      </c>
      <c r="D221" s="71">
        <v>2.4414463613539996</v>
      </c>
      <c r="E221" s="71">
        <v>0</v>
      </c>
      <c r="F221" s="71">
        <v>15.695012322989999</v>
      </c>
      <c r="G221" s="71">
        <v>0</v>
      </c>
      <c r="H221" s="71">
        <v>4.0371874999999982</v>
      </c>
      <c r="I221" s="72">
        <v>92</v>
      </c>
      <c r="J221" s="72">
        <v>150</v>
      </c>
      <c r="K221" s="72">
        <v>28</v>
      </c>
      <c r="L221" s="72">
        <v>0</v>
      </c>
      <c r="M221" s="72">
        <v>180</v>
      </c>
      <c r="N221" s="72">
        <v>0</v>
      </c>
      <c r="O221" s="72">
        <v>21.287500000000005</v>
      </c>
      <c r="P221" s="74">
        <v>0</v>
      </c>
    </row>
    <row r="222" spans="1:16" x14ac:dyDescent="0.15">
      <c r="A222" s="76">
        <v>41856</v>
      </c>
      <c r="B222" s="71">
        <v>12.187866261479998</v>
      </c>
      <c r="C222" s="71">
        <v>17.4112375164</v>
      </c>
      <c r="D222" s="71">
        <v>2.6116856274599995</v>
      </c>
      <c r="E222" s="71">
        <v>0</v>
      </c>
      <c r="F222" s="71">
        <v>15.670113764759998</v>
      </c>
      <c r="G222" s="71">
        <v>0</v>
      </c>
      <c r="H222" s="71">
        <v>4.5053124999999996</v>
      </c>
      <c r="I222" s="72">
        <v>140</v>
      </c>
      <c r="J222" s="72">
        <v>200</v>
      </c>
      <c r="K222" s="72">
        <v>30</v>
      </c>
      <c r="L222" s="72">
        <v>0</v>
      </c>
      <c r="M222" s="72">
        <v>180</v>
      </c>
      <c r="N222" s="72">
        <v>0</v>
      </c>
      <c r="O222" s="72">
        <v>18.612499999999997</v>
      </c>
      <c r="P222" s="74">
        <v>0</v>
      </c>
    </row>
    <row r="223" spans="1:16" x14ac:dyDescent="0.15">
      <c r="A223" s="76">
        <v>41857</v>
      </c>
      <c r="B223" s="71">
        <v>2.8294538970879999</v>
      </c>
      <c r="C223" s="71">
        <v>16.799882513959997</v>
      </c>
      <c r="D223" s="71">
        <v>2.4757721599519997</v>
      </c>
      <c r="E223" s="71">
        <v>0</v>
      </c>
      <c r="F223" s="71">
        <v>0</v>
      </c>
      <c r="G223" s="71">
        <v>0</v>
      </c>
      <c r="H223" s="71">
        <v>0</v>
      </c>
      <c r="I223" s="72">
        <v>32</v>
      </c>
      <c r="J223" s="72">
        <v>190</v>
      </c>
      <c r="K223" s="72">
        <v>28</v>
      </c>
      <c r="L223" s="72">
        <v>0</v>
      </c>
      <c r="M223" s="72">
        <v>0</v>
      </c>
      <c r="N223" s="72">
        <v>0</v>
      </c>
      <c r="O223" s="72">
        <v>21.758333333333336</v>
      </c>
      <c r="P223" s="74">
        <v>0</v>
      </c>
    </row>
    <row r="224" spans="1:16" x14ac:dyDescent="0.15">
      <c r="A224" s="76">
        <v>41858</v>
      </c>
      <c r="B224" s="71">
        <v>8.1958809903880017</v>
      </c>
      <c r="C224" s="71">
        <v>13.362849440850001</v>
      </c>
      <c r="D224" s="71">
        <v>2.494398562292</v>
      </c>
      <c r="E224" s="71">
        <v>0</v>
      </c>
      <c r="F224" s="71">
        <v>16.035419329020002</v>
      </c>
      <c r="G224" s="71">
        <v>0</v>
      </c>
      <c r="H224" s="71">
        <v>3.7652083333333324</v>
      </c>
      <c r="I224" s="72">
        <v>92</v>
      </c>
      <c r="J224" s="72">
        <v>150</v>
      </c>
      <c r="K224" s="72">
        <v>28</v>
      </c>
      <c r="L224" s="72">
        <v>0</v>
      </c>
      <c r="M224" s="72">
        <v>180</v>
      </c>
      <c r="N224" s="72">
        <v>0</v>
      </c>
      <c r="O224" s="72">
        <v>22.841666666666669</v>
      </c>
      <c r="P224" s="74">
        <v>0</v>
      </c>
    </row>
    <row r="225" spans="1:16" x14ac:dyDescent="0.15">
      <c r="A225" s="76">
        <v>41859</v>
      </c>
      <c r="B225" s="71">
        <v>5.5269117843029987</v>
      </c>
      <c r="C225" s="71">
        <v>8.9143738456499975</v>
      </c>
      <c r="D225" s="71">
        <v>0.71314990765199993</v>
      </c>
      <c r="E225" s="71">
        <v>0</v>
      </c>
      <c r="F225" s="71">
        <v>16.045872922169998</v>
      </c>
      <c r="G225" s="71">
        <v>0</v>
      </c>
      <c r="H225" s="71">
        <v>3.7703125000000002</v>
      </c>
      <c r="I225" s="72">
        <v>62</v>
      </c>
      <c r="J225" s="72">
        <v>100</v>
      </c>
      <c r="K225" s="72">
        <v>8</v>
      </c>
      <c r="L225" s="72">
        <v>0</v>
      </c>
      <c r="M225" s="72">
        <v>180</v>
      </c>
      <c r="N225" s="72">
        <v>0</v>
      </c>
      <c r="O225" s="72">
        <v>22.812499999999996</v>
      </c>
      <c r="P225" s="74">
        <v>0</v>
      </c>
    </row>
    <row r="226" spans="1:16" x14ac:dyDescent="0.15">
      <c r="A226" s="76">
        <v>41860</v>
      </c>
      <c r="B226" s="71">
        <v>12.144801957652</v>
      </c>
      <c r="C226" s="71">
        <v>17.860002878899998</v>
      </c>
      <c r="D226" s="71">
        <v>3.0362004894129999</v>
      </c>
      <c r="E226" s="71">
        <v>0</v>
      </c>
      <c r="F226" s="71">
        <v>16.07400259101</v>
      </c>
      <c r="G226" s="71">
        <v>0</v>
      </c>
      <c r="H226" s="71">
        <v>3.6762499999999996</v>
      </c>
      <c r="I226" s="72">
        <v>136</v>
      </c>
      <c r="J226" s="72">
        <v>200</v>
      </c>
      <c r="K226" s="72">
        <v>34</v>
      </c>
      <c r="L226" s="72">
        <v>0</v>
      </c>
      <c r="M226" s="72">
        <v>180</v>
      </c>
      <c r="N226" s="72">
        <v>0</v>
      </c>
      <c r="O226" s="72">
        <v>23.349999999999998</v>
      </c>
      <c r="P226" s="74">
        <v>0</v>
      </c>
    </row>
    <row r="227" spans="1:16" x14ac:dyDescent="0.15">
      <c r="A227" s="76">
        <v>41861</v>
      </c>
      <c r="B227" s="71">
        <v>5.5613473984250001</v>
      </c>
      <c r="C227" s="71">
        <v>8.9699151587500001</v>
      </c>
      <c r="D227" s="71">
        <v>0.71759321269999998</v>
      </c>
      <c r="E227" s="71">
        <v>0</v>
      </c>
      <c r="F227" s="71">
        <v>16.145847285750001</v>
      </c>
      <c r="G227" s="71">
        <v>0</v>
      </c>
      <c r="H227" s="71">
        <v>3.468437499999999</v>
      </c>
      <c r="I227" s="72">
        <v>62</v>
      </c>
      <c r="J227" s="72">
        <v>100</v>
      </c>
      <c r="K227" s="72">
        <v>8</v>
      </c>
      <c r="L227" s="72">
        <v>0</v>
      </c>
      <c r="M227" s="72">
        <v>180</v>
      </c>
      <c r="N227" s="72">
        <v>0</v>
      </c>
      <c r="O227" s="72">
        <v>24.537500000000005</v>
      </c>
      <c r="P227" s="74">
        <v>0</v>
      </c>
    </row>
    <row r="228" spans="1:16" x14ac:dyDescent="0.15">
      <c r="A228" s="76">
        <v>41862</v>
      </c>
      <c r="B228" s="71">
        <v>8.2593163501940001</v>
      </c>
      <c r="C228" s="71">
        <v>13.466276657925</v>
      </c>
      <c r="D228" s="71">
        <v>2.5137049761460002</v>
      </c>
      <c r="E228" s="71">
        <v>0</v>
      </c>
      <c r="F228" s="71">
        <v>16.15953198951</v>
      </c>
      <c r="G228" s="71">
        <v>0</v>
      </c>
      <c r="H228" s="71">
        <v>3.3287499999999999</v>
      </c>
      <c r="I228" s="72">
        <v>92</v>
      </c>
      <c r="J228" s="72">
        <v>150</v>
      </c>
      <c r="K228" s="72">
        <v>28</v>
      </c>
      <c r="L228" s="72">
        <v>0</v>
      </c>
      <c r="M228" s="72">
        <v>180</v>
      </c>
      <c r="N228" s="72">
        <v>0</v>
      </c>
      <c r="O228" s="72">
        <v>26.224999999999998</v>
      </c>
      <c r="P228" s="74">
        <v>0</v>
      </c>
    </row>
    <row r="229" spans="1:16" x14ac:dyDescent="0.15">
      <c r="A229" s="76">
        <v>41863</v>
      </c>
      <c r="B229" s="71">
        <v>12.55684642212</v>
      </c>
      <c r="C229" s="71">
        <v>17.938352031600001</v>
      </c>
      <c r="D229" s="71">
        <v>2.6907528047400002</v>
      </c>
      <c r="E229" s="71">
        <v>0</v>
      </c>
      <c r="F229" s="71">
        <v>16.14451682844</v>
      </c>
      <c r="G229" s="71">
        <v>0</v>
      </c>
      <c r="H229" s="71">
        <v>3.3968749999999996</v>
      </c>
      <c r="I229" s="72">
        <v>140</v>
      </c>
      <c r="J229" s="72">
        <v>200</v>
      </c>
      <c r="K229" s="72">
        <v>30</v>
      </c>
      <c r="L229" s="72">
        <v>0</v>
      </c>
      <c r="M229" s="72">
        <v>180</v>
      </c>
      <c r="N229" s="72">
        <v>0</v>
      </c>
      <c r="O229" s="72">
        <v>25.770833333333332</v>
      </c>
      <c r="P229" s="74">
        <v>0</v>
      </c>
    </row>
    <row r="230" spans="1:16" x14ac:dyDescent="0.15">
      <c r="A230" s="76">
        <v>41864</v>
      </c>
      <c r="B230" s="71">
        <v>16.511638296244001</v>
      </c>
      <c r="C230" s="71">
        <v>21.536919516840001</v>
      </c>
      <c r="D230" s="71">
        <v>4.1279095740610003</v>
      </c>
      <c r="E230" s="71">
        <v>0</v>
      </c>
      <c r="F230" s="71">
        <v>16.152689637630001</v>
      </c>
      <c r="G230" s="71">
        <v>0</v>
      </c>
      <c r="H230" s="71">
        <v>3.4737499999999994</v>
      </c>
      <c r="I230" s="72">
        <v>184</v>
      </c>
      <c r="J230" s="72">
        <v>240</v>
      </c>
      <c r="K230" s="72">
        <v>46</v>
      </c>
      <c r="L230" s="72">
        <v>0</v>
      </c>
      <c r="M230" s="72">
        <v>180</v>
      </c>
      <c r="N230" s="72">
        <v>0</v>
      </c>
      <c r="O230" s="72">
        <v>25.258333333333336</v>
      </c>
      <c r="P230" s="74">
        <v>0</v>
      </c>
    </row>
    <row r="231" spans="1:16" x14ac:dyDescent="0.15">
      <c r="A231" s="76">
        <v>41865</v>
      </c>
      <c r="B231" s="71">
        <v>8.2461046979220001</v>
      </c>
      <c r="C231" s="71">
        <v>13.444735920525</v>
      </c>
      <c r="D231" s="71">
        <v>2.5096840384979999</v>
      </c>
      <c r="E231" s="71">
        <v>0</v>
      </c>
      <c r="F231" s="71">
        <v>16.133683104630002</v>
      </c>
      <c r="G231" s="71">
        <v>0</v>
      </c>
      <c r="H231" s="71">
        <v>3.3693749999999998</v>
      </c>
      <c r="I231" s="72">
        <v>92</v>
      </c>
      <c r="J231" s="72">
        <v>150</v>
      </c>
      <c r="K231" s="72">
        <v>28</v>
      </c>
      <c r="L231" s="72">
        <v>0</v>
      </c>
      <c r="M231" s="72">
        <v>180</v>
      </c>
      <c r="N231" s="72">
        <v>0</v>
      </c>
      <c r="O231" s="72">
        <v>25.954166666666666</v>
      </c>
      <c r="P231" s="74">
        <v>0</v>
      </c>
    </row>
    <row r="232" spans="1:16" x14ac:dyDescent="0.15">
      <c r="A232" s="76">
        <v>41866</v>
      </c>
      <c r="B232" s="71">
        <v>5.4838345331770002</v>
      </c>
      <c r="C232" s="71">
        <v>8.8448944083499992</v>
      </c>
      <c r="D232" s="71">
        <v>0.707591552668</v>
      </c>
      <c r="E232" s="71">
        <v>0</v>
      </c>
      <c r="F232" s="71">
        <v>15.920809935029999</v>
      </c>
      <c r="G232" s="71">
        <v>0</v>
      </c>
      <c r="H232" s="71">
        <v>3.5880208333333323</v>
      </c>
      <c r="I232" s="72">
        <v>62</v>
      </c>
      <c r="J232" s="72">
        <v>100</v>
      </c>
      <c r="K232" s="72">
        <v>8</v>
      </c>
      <c r="L232" s="72">
        <v>0</v>
      </c>
      <c r="M232" s="72">
        <v>180</v>
      </c>
      <c r="N232" s="72">
        <v>0</v>
      </c>
      <c r="O232" s="72">
        <v>23.854166666666668</v>
      </c>
      <c r="P232" s="74">
        <v>0</v>
      </c>
    </row>
    <row r="233" spans="1:16" x14ac:dyDescent="0.15">
      <c r="A233" s="76">
        <v>41867</v>
      </c>
      <c r="B233" s="71">
        <v>8.0150950721660017</v>
      </c>
      <c r="C233" s="71">
        <v>13.068089791575002</v>
      </c>
      <c r="D233" s="71">
        <v>2.439376761094</v>
      </c>
      <c r="E233" s="71">
        <v>0</v>
      </c>
      <c r="F233" s="71">
        <v>15.68170774989</v>
      </c>
      <c r="G233" s="71">
        <v>0</v>
      </c>
      <c r="H233" s="71">
        <v>3.7017708333333328</v>
      </c>
      <c r="I233" s="72">
        <v>92</v>
      </c>
      <c r="J233" s="72">
        <v>150</v>
      </c>
      <c r="K233" s="72">
        <v>28</v>
      </c>
      <c r="L233" s="72">
        <v>0</v>
      </c>
      <c r="M233" s="72">
        <v>180</v>
      </c>
      <c r="N233" s="72">
        <v>0</v>
      </c>
      <c r="O233" s="72">
        <v>23.204166666666669</v>
      </c>
      <c r="P233" s="74">
        <v>0</v>
      </c>
    </row>
    <row r="234" spans="1:16" x14ac:dyDescent="0.15">
      <c r="A234" s="76">
        <v>41868</v>
      </c>
      <c r="B234" s="71">
        <v>7.9813859299719994</v>
      </c>
      <c r="C234" s="71">
        <v>13.013129233649998</v>
      </c>
      <c r="D234" s="71">
        <v>2.4291174569480001</v>
      </c>
      <c r="E234" s="71">
        <v>0</v>
      </c>
      <c r="F234" s="71">
        <v>15.615755080380001</v>
      </c>
      <c r="G234" s="71">
        <v>0</v>
      </c>
      <c r="H234" s="71">
        <v>3.7951041666666665</v>
      </c>
      <c r="I234" s="72">
        <v>92</v>
      </c>
      <c r="J234" s="72">
        <v>150</v>
      </c>
      <c r="K234" s="72">
        <v>28</v>
      </c>
      <c r="L234" s="72">
        <v>0</v>
      </c>
      <c r="M234" s="72">
        <v>180</v>
      </c>
      <c r="N234" s="72">
        <v>0</v>
      </c>
      <c r="O234" s="72">
        <v>22.670833333333334</v>
      </c>
      <c r="P234" s="74">
        <v>0</v>
      </c>
    </row>
    <row r="235" spans="1:16" x14ac:dyDescent="0.15">
      <c r="A235" s="76">
        <v>41869</v>
      </c>
      <c r="B235" s="71">
        <v>7.9853688545539994</v>
      </c>
      <c r="C235" s="71">
        <v>13.019623132425</v>
      </c>
      <c r="D235" s="71">
        <v>2.4303296513860002</v>
      </c>
      <c r="E235" s="71">
        <v>0</v>
      </c>
      <c r="F235" s="71">
        <v>15.62354775891</v>
      </c>
      <c r="G235" s="71">
        <v>0</v>
      </c>
      <c r="H235" s="71">
        <v>3.4786458333333323</v>
      </c>
      <c r="I235" s="72">
        <v>92</v>
      </c>
      <c r="J235" s="72">
        <v>150</v>
      </c>
      <c r="K235" s="72">
        <v>28</v>
      </c>
      <c r="L235" s="72">
        <v>0</v>
      </c>
      <c r="M235" s="72">
        <v>180</v>
      </c>
      <c r="N235" s="72">
        <v>0</v>
      </c>
      <c r="O235" s="72">
        <v>24.479166666666668</v>
      </c>
      <c r="P235" s="74">
        <v>0</v>
      </c>
    </row>
    <row r="236" spans="1:16" x14ac:dyDescent="0.15">
      <c r="A236" s="76">
        <v>41870</v>
      </c>
      <c r="B236" s="71">
        <v>12.092516820930001</v>
      </c>
      <c r="C236" s="71">
        <v>17.275024029899999</v>
      </c>
      <c r="D236" s="71">
        <v>2.5912536044849999</v>
      </c>
      <c r="E236" s="71">
        <v>0</v>
      </c>
      <c r="F236" s="71">
        <v>15.547521626910001</v>
      </c>
      <c r="G236" s="71">
        <v>0</v>
      </c>
      <c r="H236" s="71">
        <v>3.4968749999999993</v>
      </c>
      <c r="I236" s="72">
        <v>140</v>
      </c>
      <c r="J236" s="72">
        <v>200</v>
      </c>
      <c r="K236" s="72">
        <v>30</v>
      </c>
      <c r="L236" s="72">
        <v>0</v>
      </c>
      <c r="M236" s="72">
        <v>180</v>
      </c>
      <c r="N236" s="72">
        <v>0</v>
      </c>
      <c r="O236" s="72">
        <v>24.375</v>
      </c>
      <c r="P236" s="74">
        <v>0</v>
      </c>
    </row>
    <row r="237" spans="1:16" x14ac:dyDescent="0.15">
      <c r="A237" s="76">
        <v>41871</v>
      </c>
      <c r="B237" s="71">
        <v>2.7556916543519998</v>
      </c>
      <c r="C237" s="71">
        <v>16.361919197715</v>
      </c>
      <c r="D237" s="71">
        <v>2.4112301975579995</v>
      </c>
      <c r="E237" s="71">
        <v>0</v>
      </c>
      <c r="F237" s="71">
        <v>0</v>
      </c>
      <c r="G237" s="71">
        <v>0</v>
      </c>
      <c r="H237" s="71">
        <v>0</v>
      </c>
      <c r="I237" s="72">
        <v>32</v>
      </c>
      <c r="J237" s="72">
        <v>190</v>
      </c>
      <c r="K237" s="72">
        <v>28</v>
      </c>
      <c r="L237" s="72">
        <v>0</v>
      </c>
      <c r="M237" s="72">
        <v>0</v>
      </c>
      <c r="N237" s="72">
        <v>0</v>
      </c>
      <c r="O237" s="72">
        <v>24.287500000000005</v>
      </c>
      <c r="P237" s="74">
        <v>0</v>
      </c>
    </row>
    <row r="238" spans="1:16" x14ac:dyDescent="0.15">
      <c r="A238" s="76">
        <v>41872</v>
      </c>
      <c r="B238" s="71">
        <v>7.9284421763820001</v>
      </c>
      <c r="C238" s="71">
        <v>12.926807896275001</v>
      </c>
      <c r="D238" s="71">
        <v>2.4130041406380003</v>
      </c>
      <c r="E238" s="71">
        <v>0</v>
      </c>
      <c r="F238" s="71">
        <v>15.512169475529999</v>
      </c>
      <c r="G238" s="71">
        <v>0</v>
      </c>
      <c r="H238" s="71">
        <v>3.9124999999999988</v>
      </c>
      <c r="I238" s="72">
        <v>92</v>
      </c>
      <c r="J238" s="72">
        <v>150</v>
      </c>
      <c r="K238" s="72">
        <v>28</v>
      </c>
      <c r="L238" s="72">
        <v>0</v>
      </c>
      <c r="M238" s="72">
        <v>180</v>
      </c>
      <c r="N238" s="72">
        <v>0</v>
      </c>
      <c r="O238" s="72">
        <v>22.000000000000004</v>
      </c>
      <c r="P238" s="74">
        <v>0</v>
      </c>
    </row>
    <row r="239" spans="1:16" x14ac:dyDescent="0.15">
      <c r="A239" s="76">
        <v>41873</v>
      </c>
      <c r="B239" s="71">
        <v>5.4094640813850008</v>
      </c>
      <c r="C239" s="71">
        <v>8.7249420667499997</v>
      </c>
      <c r="D239" s="71">
        <v>0.69799536534000006</v>
      </c>
      <c r="E239" s="71">
        <v>0</v>
      </c>
      <c r="F239" s="71">
        <v>15.704895720150001</v>
      </c>
      <c r="G239" s="71">
        <v>0</v>
      </c>
      <c r="H239" s="71">
        <v>4.2450000000000001</v>
      </c>
      <c r="I239" s="72">
        <v>62</v>
      </c>
      <c r="J239" s="72">
        <v>100</v>
      </c>
      <c r="K239" s="72">
        <v>8</v>
      </c>
      <c r="L239" s="72">
        <v>0</v>
      </c>
      <c r="M239" s="72">
        <v>180</v>
      </c>
      <c r="N239" s="72">
        <v>0</v>
      </c>
      <c r="O239" s="72">
        <v>20.099999999999998</v>
      </c>
      <c r="P239" s="74">
        <v>0</v>
      </c>
    </row>
    <row r="240" spans="1:16" x14ac:dyDescent="0.15">
      <c r="A240" s="76">
        <v>41874</v>
      </c>
      <c r="B240" s="71">
        <v>12.061367501456001</v>
      </c>
      <c r="C240" s="71">
        <v>17.737305149199997</v>
      </c>
      <c r="D240" s="71">
        <v>3.0153418753640002</v>
      </c>
      <c r="E240" s="71">
        <v>0</v>
      </c>
      <c r="F240" s="71">
        <v>15.963574634280002</v>
      </c>
      <c r="G240" s="71">
        <v>0</v>
      </c>
      <c r="H240" s="71">
        <v>4.2070833333333333</v>
      </c>
      <c r="I240" s="72">
        <v>136</v>
      </c>
      <c r="J240" s="72">
        <v>200</v>
      </c>
      <c r="K240" s="72">
        <v>34</v>
      </c>
      <c r="L240" s="72">
        <v>0</v>
      </c>
      <c r="M240" s="72">
        <v>180</v>
      </c>
      <c r="N240" s="72">
        <v>0</v>
      </c>
      <c r="O240" s="72">
        <v>20.316666666666666</v>
      </c>
      <c r="P240" s="74">
        <v>0</v>
      </c>
    </row>
    <row r="241" spans="1:16" x14ac:dyDescent="0.15">
      <c r="A241" s="76">
        <v>41875</v>
      </c>
      <c r="B241" s="71">
        <v>5.5762083953940005</v>
      </c>
      <c r="C241" s="71">
        <v>8.993884508699999</v>
      </c>
      <c r="D241" s="71">
        <v>0.71951076069599995</v>
      </c>
      <c r="E241" s="71">
        <v>0</v>
      </c>
      <c r="F241" s="71">
        <v>16.18899211566</v>
      </c>
      <c r="G241" s="71">
        <v>0</v>
      </c>
      <c r="H241" s="71">
        <v>4.0320833333333326</v>
      </c>
      <c r="I241" s="72">
        <v>62</v>
      </c>
      <c r="J241" s="72">
        <v>100</v>
      </c>
      <c r="K241" s="72">
        <v>8</v>
      </c>
      <c r="L241" s="72">
        <v>0</v>
      </c>
      <c r="M241" s="72">
        <v>180</v>
      </c>
      <c r="N241" s="72">
        <v>0</v>
      </c>
      <c r="O241" s="72">
        <v>21.31666666666667</v>
      </c>
      <c r="P241" s="74">
        <v>0</v>
      </c>
    </row>
    <row r="242" spans="1:16" x14ac:dyDescent="0.15">
      <c r="A242" s="76">
        <v>41876</v>
      </c>
      <c r="B242" s="71">
        <v>8.3824955787299995</v>
      </c>
      <c r="C242" s="71">
        <v>13.667112356624999</v>
      </c>
      <c r="D242" s="71">
        <v>2.5511943065700002</v>
      </c>
      <c r="E242" s="71">
        <v>0</v>
      </c>
      <c r="F242" s="71">
        <v>16.400534827950001</v>
      </c>
      <c r="G242" s="71">
        <v>0</v>
      </c>
      <c r="H242" s="71">
        <v>3.7746875000000002</v>
      </c>
      <c r="I242" s="72">
        <v>92</v>
      </c>
      <c r="J242" s="72">
        <v>150</v>
      </c>
      <c r="K242" s="72">
        <v>28</v>
      </c>
      <c r="L242" s="72">
        <v>0</v>
      </c>
      <c r="M242" s="72">
        <v>180</v>
      </c>
      <c r="N242" s="72">
        <v>0</v>
      </c>
      <c r="O242" s="72">
        <v>22.787499999999998</v>
      </c>
      <c r="P242" s="74">
        <v>0</v>
      </c>
    </row>
    <row r="243" spans="1:16" x14ac:dyDescent="0.15">
      <c r="A243" s="76">
        <v>41877</v>
      </c>
      <c r="B243" s="71">
        <v>12.793815651889998</v>
      </c>
      <c r="C243" s="71">
        <v>18.276879502699998</v>
      </c>
      <c r="D243" s="71">
        <v>2.7415319254049999</v>
      </c>
      <c r="E243" s="71">
        <v>0</v>
      </c>
      <c r="F243" s="71">
        <v>16.449191552429998</v>
      </c>
      <c r="G243" s="71">
        <v>0</v>
      </c>
      <c r="H243" s="71">
        <v>3.4712500000000004</v>
      </c>
      <c r="I243" s="72">
        <v>140</v>
      </c>
      <c r="J243" s="72">
        <v>200</v>
      </c>
      <c r="K243" s="72">
        <v>30</v>
      </c>
      <c r="L243" s="72">
        <v>0</v>
      </c>
      <c r="M243" s="72">
        <v>180</v>
      </c>
      <c r="N243" s="72">
        <v>0</v>
      </c>
      <c r="O243" s="72">
        <v>25.274999999999995</v>
      </c>
      <c r="P243" s="74">
        <v>0</v>
      </c>
    </row>
    <row r="244" spans="1:16" x14ac:dyDescent="0.15">
      <c r="A244" s="76">
        <v>41878</v>
      </c>
      <c r="B244" s="71">
        <v>16.718167507495998</v>
      </c>
      <c r="C244" s="71">
        <v>21.80630544456</v>
      </c>
      <c r="D244" s="71">
        <v>4.1795418768739996</v>
      </c>
      <c r="E244" s="71">
        <v>0</v>
      </c>
      <c r="F244" s="71">
        <v>16.354729083419997</v>
      </c>
      <c r="G244" s="71">
        <v>0</v>
      </c>
      <c r="H244" s="71">
        <v>3.4649999999999985</v>
      </c>
      <c r="I244" s="72">
        <v>184</v>
      </c>
      <c r="J244" s="72">
        <v>240</v>
      </c>
      <c r="K244" s="72">
        <v>46</v>
      </c>
      <c r="L244" s="72">
        <v>0</v>
      </c>
      <c r="M244" s="72">
        <v>180</v>
      </c>
      <c r="N244" s="72">
        <v>0</v>
      </c>
      <c r="O244" s="72">
        <v>25.316666666666674</v>
      </c>
      <c r="P244" s="74">
        <v>0</v>
      </c>
    </row>
    <row r="245" spans="1:16" x14ac:dyDescent="0.15">
      <c r="A245" s="76">
        <v>41879</v>
      </c>
      <c r="B245" s="71">
        <v>8.2973969949780013</v>
      </c>
      <c r="C245" s="71">
        <v>13.528364665725002</v>
      </c>
      <c r="D245" s="71">
        <v>2.5252947376020001</v>
      </c>
      <c r="E245" s="71">
        <v>0</v>
      </c>
      <c r="F245" s="71">
        <v>16.234037598870003</v>
      </c>
      <c r="G245" s="71">
        <v>0</v>
      </c>
      <c r="H245" s="71">
        <v>3.3681249999999991</v>
      </c>
      <c r="I245" s="72">
        <v>92</v>
      </c>
      <c r="J245" s="72">
        <v>150</v>
      </c>
      <c r="K245" s="72">
        <v>28</v>
      </c>
      <c r="L245" s="72">
        <v>0</v>
      </c>
      <c r="M245" s="72">
        <v>180</v>
      </c>
      <c r="N245" s="72">
        <v>0</v>
      </c>
      <c r="O245" s="72">
        <v>25.962500000000006</v>
      </c>
      <c r="P245" s="74">
        <v>0</v>
      </c>
    </row>
    <row r="246" spans="1:16" x14ac:dyDescent="0.15">
      <c r="A246" s="76">
        <v>41880</v>
      </c>
      <c r="B246" s="71">
        <v>5.5684178287010004</v>
      </c>
      <c r="C246" s="71">
        <v>8.9813190785499994</v>
      </c>
      <c r="D246" s="71">
        <v>0.718505526284</v>
      </c>
      <c r="E246" s="71">
        <v>0</v>
      </c>
      <c r="F246" s="71">
        <v>16.16637434139</v>
      </c>
      <c r="G246" s="71">
        <v>0</v>
      </c>
      <c r="H246" s="71">
        <v>3.4400000000000004</v>
      </c>
      <c r="I246" s="72">
        <v>62</v>
      </c>
      <c r="J246" s="72">
        <v>100</v>
      </c>
      <c r="K246" s="72">
        <v>8</v>
      </c>
      <c r="L246" s="72">
        <v>0</v>
      </c>
      <c r="M246" s="72">
        <v>180</v>
      </c>
      <c r="N246" s="72">
        <v>0</v>
      </c>
      <c r="O246" s="72">
        <v>25.483333333333331</v>
      </c>
      <c r="P246" s="74">
        <v>0</v>
      </c>
    </row>
    <row r="247" spans="1:16" x14ac:dyDescent="0.15">
      <c r="A247" s="76">
        <v>41881</v>
      </c>
      <c r="B247" s="71">
        <v>8.2369731147339991</v>
      </c>
      <c r="C247" s="71">
        <v>13.429847469675</v>
      </c>
      <c r="D247" s="71">
        <v>2.5069048610059999</v>
      </c>
      <c r="E247" s="71">
        <v>0</v>
      </c>
      <c r="F247" s="71">
        <v>16.115816963609998</v>
      </c>
      <c r="G247" s="71">
        <v>0</v>
      </c>
      <c r="H247" s="71">
        <v>3.4993750000000001</v>
      </c>
      <c r="I247" s="72">
        <v>92</v>
      </c>
      <c r="J247" s="72">
        <v>150</v>
      </c>
      <c r="K247" s="72">
        <v>28</v>
      </c>
      <c r="L247" s="72">
        <v>0</v>
      </c>
      <c r="M247" s="72">
        <v>180</v>
      </c>
      <c r="N247" s="72">
        <v>0</v>
      </c>
      <c r="O247" s="72">
        <v>25.087499999999995</v>
      </c>
      <c r="P247" s="74">
        <v>0</v>
      </c>
    </row>
    <row r="248" spans="1:16" x14ac:dyDescent="0.15">
      <c r="A248" s="76">
        <v>41882</v>
      </c>
      <c r="B248" s="71">
        <v>8.2183213703499991</v>
      </c>
      <c r="C248" s="71">
        <v>13.399437016874998</v>
      </c>
      <c r="D248" s="71">
        <v>2.5012282431499999</v>
      </c>
      <c r="E248" s="71">
        <v>0</v>
      </c>
      <c r="F248" s="71">
        <v>16.079324420249996</v>
      </c>
      <c r="G248" s="71">
        <v>0</v>
      </c>
      <c r="H248" s="71">
        <v>3.6441666666666666</v>
      </c>
      <c r="I248" s="72">
        <v>92</v>
      </c>
      <c r="J248" s="72">
        <v>150</v>
      </c>
      <c r="K248" s="72">
        <v>28</v>
      </c>
      <c r="L248" s="72">
        <v>0</v>
      </c>
      <c r="M248" s="72">
        <v>180</v>
      </c>
      <c r="N248" s="72">
        <v>0</v>
      </c>
      <c r="O248" s="72">
        <v>23.533333333333331</v>
      </c>
      <c r="P248" s="74">
        <v>0</v>
      </c>
    </row>
    <row r="249" spans="1:16" x14ac:dyDescent="0.15">
      <c r="A249" s="76">
        <v>41883</v>
      </c>
      <c r="B249" s="71">
        <v>8.1825721936140017</v>
      </c>
      <c r="C249" s="71">
        <v>13.341150315675002</v>
      </c>
      <c r="D249" s="71">
        <v>2.4903480589259996</v>
      </c>
      <c r="E249" s="71">
        <v>0</v>
      </c>
      <c r="F249" s="71">
        <v>16.00938037881</v>
      </c>
      <c r="G249" s="71">
        <v>0</v>
      </c>
      <c r="H249" s="71">
        <v>3.648541666666667</v>
      </c>
      <c r="I249" s="72">
        <v>92</v>
      </c>
      <c r="J249" s="72">
        <v>150</v>
      </c>
      <c r="K249" s="72">
        <v>28</v>
      </c>
      <c r="L249" s="72">
        <v>0</v>
      </c>
      <c r="M249" s="72">
        <v>180</v>
      </c>
      <c r="N249" s="72">
        <v>0</v>
      </c>
      <c r="O249" s="72">
        <v>23.508333333333329</v>
      </c>
      <c r="P249" s="74">
        <v>0</v>
      </c>
    </row>
    <row r="250" spans="1:16" x14ac:dyDescent="0.15">
      <c r="A250" s="76">
        <v>41884</v>
      </c>
      <c r="B250" s="71">
        <v>12.330816508010001</v>
      </c>
      <c r="C250" s="71">
        <v>17.615452154300002</v>
      </c>
      <c r="D250" s="71">
        <v>2.642317823145</v>
      </c>
      <c r="E250" s="71">
        <v>0</v>
      </c>
      <c r="F250" s="71">
        <v>15.853906938869999</v>
      </c>
      <c r="G250" s="71">
        <v>0</v>
      </c>
      <c r="H250" s="71">
        <v>3.817708333333333</v>
      </c>
      <c r="I250" s="72">
        <v>140</v>
      </c>
      <c r="J250" s="72">
        <v>200</v>
      </c>
      <c r="K250" s="72">
        <v>30</v>
      </c>
      <c r="L250" s="72">
        <v>0</v>
      </c>
      <c r="M250" s="72">
        <v>180</v>
      </c>
      <c r="N250" s="72">
        <v>0</v>
      </c>
      <c r="O250" s="72">
        <v>22.541666666666668</v>
      </c>
      <c r="P250" s="74">
        <v>0</v>
      </c>
    </row>
    <row r="251" spans="1:16" x14ac:dyDescent="0.15">
      <c r="A251" s="76">
        <v>41885</v>
      </c>
      <c r="B251" s="71">
        <v>2.80042880936</v>
      </c>
      <c r="C251" s="71">
        <v>16.627546055574999</v>
      </c>
      <c r="D251" s="71">
        <v>2.4503752081899997</v>
      </c>
      <c r="E251" s="71">
        <v>0</v>
      </c>
      <c r="F251" s="71">
        <v>0</v>
      </c>
      <c r="G251" s="71">
        <v>0</v>
      </c>
      <c r="H251" s="71">
        <v>0</v>
      </c>
      <c r="I251" s="72">
        <v>32</v>
      </c>
      <c r="J251" s="72">
        <v>190</v>
      </c>
      <c r="K251" s="72">
        <v>28</v>
      </c>
      <c r="L251" s="72">
        <v>0</v>
      </c>
      <c r="M251" s="72">
        <v>0</v>
      </c>
      <c r="N251" s="72">
        <v>0</v>
      </c>
      <c r="O251" s="72">
        <v>23.454166666666666</v>
      </c>
      <c r="P251" s="74">
        <v>0</v>
      </c>
    </row>
    <row r="252" spans="1:16" x14ac:dyDescent="0.15">
      <c r="A252" s="76">
        <v>41886</v>
      </c>
      <c r="B252" s="71">
        <v>8.0013976973840002</v>
      </c>
      <c r="C252" s="71">
        <v>13.045757115300001</v>
      </c>
      <c r="D252" s="71">
        <v>2.4352079948560004</v>
      </c>
      <c r="E252" s="71">
        <v>0</v>
      </c>
      <c r="F252" s="71">
        <v>15.654908538359999</v>
      </c>
      <c r="G252" s="71">
        <v>0</v>
      </c>
      <c r="H252" s="71">
        <v>3.8169791666666657</v>
      </c>
      <c r="I252" s="72">
        <v>92</v>
      </c>
      <c r="J252" s="72">
        <v>150</v>
      </c>
      <c r="K252" s="72">
        <v>28</v>
      </c>
      <c r="L252" s="72">
        <v>0</v>
      </c>
      <c r="M252" s="72">
        <v>180</v>
      </c>
      <c r="N252" s="72">
        <v>0</v>
      </c>
      <c r="O252" s="72">
        <v>22.545833333333334</v>
      </c>
      <c r="P252" s="74">
        <v>0</v>
      </c>
    </row>
    <row r="253" spans="1:16" x14ac:dyDescent="0.15">
      <c r="A253" s="76">
        <v>41887</v>
      </c>
      <c r="B253" s="71">
        <v>5.3960433572499999</v>
      </c>
      <c r="C253" s="71">
        <v>8.7032957375000013</v>
      </c>
      <c r="D253" s="71">
        <v>0.69626365899999998</v>
      </c>
      <c r="E253" s="71">
        <v>0</v>
      </c>
      <c r="F253" s="71">
        <v>15.6659323275</v>
      </c>
      <c r="G253" s="71">
        <v>0</v>
      </c>
      <c r="H253" s="71">
        <v>3.5734374999999998</v>
      </c>
      <c r="I253" s="72">
        <v>62</v>
      </c>
      <c r="J253" s="72">
        <v>100</v>
      </c>
      <c r="K253" s="72">
        <v>8</v>
      </c>
      <c r="L253" s="72">
        <v>0</v>
      </c>
      <c r="M253" s="72">
        <v>180</v>
      </c>
      <c r="N253" s="72">
        <v>0</v>
      </c>
      <c r="O253" s="72">
        <v>23.9375</v>
      </c>
      <c r="P253" s="74">
        <v>0</v>
      </c>
    </row>
    <row r="254" spans="1:16" x14ac:dyDescent="0.15">
      <c r="A254" s="76">
        <v>41888</v>
      </c>
      <c r="B254" s="71">
        <v>11.882579381035999</v>
      </c>
      <c r="C254" s="71">
        <v>17.474381442699997</v>
      </c>
      <c r="D254" s="71">
        <v>2.9706448452589997</v>
      </c>
      <c r="E254" s="71">
        <v>0</v>
      </c>
      <c r="F254" s="71">
        <v>15.726943298430001</v>
      </c>
      <c r="G254" s="71">
        <v>0</v>
      </c>
      <c r="H254" s="71">
        <v>3.4468750000000004</v>
      </c>
      <c r="I254" s="72">
        <v>136</v>
      </c>
      <c r="J254" s="72">
        <v>200</v>
      </c>
      <c r="K254" s="72">
        <v>34</v>
      </c>
      <c r="L254" s="72">
        <v>0</v>
      </c>
      <c r="M254" s="72">
        <v>180</v>
      </c>
      <c r="N254" s="72">
        <v>0</v>
      </c>
      <c r="O254" s="72">
        <v>25.437499999999996</v>
      </c>
      <c r="P254" s="74">
        <v>0</v>
      </c>
    </row>
    <row r="255" spans="1:16" x14ac:dyDescent="0.15">
      <c r="A255" s="76">
        <v>41889</v>
      </c>
      <c r="B255" s="71">
        <v>5.4151597057740002</v>
      </c>
      <c r="C255" s="71">
        <v>8.7341285576999983</v>
      </c>
      <c r="D255" s="71">
        <v>0.69873028461599995</v>
      </c>
      <c r="E255" s="71">
        <v>0</v>
      </c>
      <c r="F255" s="71">
        <v>15.721431403859997</v>
      </c>
      <c r="G255" s="71">
        <v>0</v>
      </c>
      <c r="H255" s="71">
        <v>3.9117708333333328</v>
      </c>
      <c r="I255" s="72">
        <v>62</v>
      </c>
      <c r="J255" s="72">
        <v>100</v>
      </c>
      <c r="K255" s="72">
        <v>8</v>
      </c>
      <c r="L255" s="72">
        <v>0</v>
      </c>
      <c r="M255" s="72">
        <v>180</v>
      </c>
      <c r="N255" s="72">
        <v>0</v>
      </c>
      <c r="O255" s="72">
        <v>22.004166666666666</v>
      </c>
      <c r="P255" s="74">
        <v>0</v>
      </c>
    </row>
    <row r="256" spans="1:16" x14ac:dyDescent="0.15">
      <c r="A256" s="76">
        <v>41890</v>
      </c>
      <c r="B256" s="71">
        <v>8.1276855499840011</v>
      </c>
      <c r="C256" s="71">
        <v>13.251661222799999</v>
      </c>
      <c r="D256" s="71">
        <v>2.473643428256</v>
      </c>
      <c r="E256" s="71">
        <v>0</v>
      </c>
      <c r="F256" s="71">
        <v>15.901993467360002</v>
      </c>
      <c r="G256" s="71">
        <v>0</v>
      </c>
      <c r="H256" s="71">
        <v>4.1414583333333335</v>
      </c>
      <c r="I256" s="72">
        <v>92</v>
      </c>
      <c r="J256" s="72">
        <v>150</v>
      </c>
      <c r="K256" s="72">
        <v>28</v>
      </c>
      <c r="L256" s="72">
        <v>0</v>
      </c>
      <c r="M256" s="72">
        <v>180</v>
      </c>
      <c r="N256" s="72">
        <v>0</v>
      </c>
      <c r="O256" s="72">
        <v>20.691666666666666</v>
      </c>
      <c r="P256" s="74">
        <v>0</v>
      </c>
    </row>
    <row r="257" spans="1:16" x14ac:dyDescent="0.15">
      <c r="A257" s="76">
        <v>41891</v>
      </c>
      <c r="B257" s="71">
        <v>12.538220019779999</v>
      </c>
      <c r="C257" s="71">
        <v>17.911742885399999</v>
      </c>
      <c r="D257" s="71">
        <v>2.6867614328100005</v>
      </c>
      <c r="E257" s="71">
        <v>0</v>
      </c>
      <c r="F257" s="71">
        <v>16.12056859686</v>
      </c>
      <c r="G257" s="71">
        <v>0</v>
      </c>
      <c r="H257" s="71">
        <v>4.0911458333333321</v>
      </c>
      <c r="I257" s="72">
        <v>140</v>
      </c>
      <c r="J257" s="72">
        <v>200</v>
      </c>
      <c r="K257" s="72">
        <v>30</v>
      </c>
      <c r="L257" s="72">
        <v>0</v>
      </c>
      <c r="M257" s="72">
        <v>180</v>
      </c>
      <c r="N257" s="72">
        <v>0</v>
      </c>
      <c r="O257" s="72">
        <v>20.979166666666671</v>
      </c>
      <c r="P257" s="74">
        <v>0</v>
      </c>
    </row>
    <row r="258" spans="1:16" x14ac:dyDescent="0.15">
      <c r="A258" s="76">
        <v>41892</v>
      </c>
      <c r="B258" s="71">
        <v>16.670372412511998</v>
      </c>
      <c r="C258" s="71">
        <v>21.743964016320003</v>
      </c>
      <c r="D258" s="71">
        <v>4.1675931031279996</v>
      </c>
      <c r="E258" s="71">
        <v>0</v>
      </c>
      <c r="F258" s="71">
        <v>16.307973012240002</v>
      </c>
      <c r="G258" s="71">
        <v>0</v>
      </c>
      <c r="H258" s="71">
        <v>4.1531249999999993</v>
      </c>
      <c r="I258" s="72">
        <v>184</v>
      </c>
      <c r="J258" s="72">
        <v>240</v>
      </c>
      <c r="K258" s="72">
        <v>46</v>
      </c>
      <c r="L258" s="72">
        <v>0</v>
      </c>
      <c r="M258" s="72">
        <v>180</v>
      </c>
      <c r="N258" s="72">
        <v>0</v>
      </c>
      <c r="O258" s="72">
        <v>20.625000000000004</v>
      </c>
      <c r="P258" s="74">
        <v>0</v>
      </c>
    </row>
    <row r="259" spans="1:16" x14ac:dyDescent="0.15">
      <c r="A259" s="76">
        <v>41893</v>
      </c>
      <c r="B259" s="71">
        <v>8.402993068652</v>
      </c>
      <c r="C259" s="71">
        <v>13.70053217715</v>
      </c>
      <c r="D259" s="71">
        <v>2.5574326730679999</v>
      </c>
      <c r="E259" s="71">
        <v>0</v>
      </c>
      <c r="F259" s="71">
        <v>16.440638612580003</v>
      </c>
      <c r="G259" s="71">
        <v>0</v>
      </c>
      <c r="H259" s="71">
        <v>4.5855208333333328</v>
      </c>
      <c r="I259" s="72">
        <v>92</v>
      </c>
      <c r="J259" s="72">
        <v>150</v>
      </c>
      <c r="K259" s="72">
        <v>28</v>
      </c>
      <c r="L259" s="72">
        <v>0</v>
      </c>
      <c r="M259" s="72">
        <v>180</v>
      </c>
      <c r="N259" s="72">
        <v>0</v>
      </c>
      <c r="O259" s="72">
        <v>18.154166666666665</v>
      </c>
      <c r="P259" s="74">
        <v>0</v>
      </c>
    </row>
    <row r="260" spans="1:16" x14ac:dyDescent="0.15">
      <c r="A260" s="76">
        <v>41894</v>
      </c>
      <c r="B260" s="71">
        <v>5.7470116601169998</v>
      </c>
      <c r="C260" s="71">
        <v>9.2693736453499991</v>
      </c>
      <c r="D260" s="71">
        <v>0.741549891628</v>
      </c>
      <c r="E260" s="71">
        <v>0</v>
      </c>
      <c r="F260" s="71">
        <v>16.684872561630002</v>
      </c>
      <c r="G260" s="71">
        <v>0</v>
      </c>
      <c r="H260" s="71">
        <v>4.4178124999999993</v>
      </c>
      <c r="I260" s="72">
        <v>62</v>
      </c>
      <c r="J260" s="72">
        <v>100</v>
      </c>
      <c r="K260" s="72">
        <v>8</v>
      </c>
      <c r="L260" s="72">
        <v>0</v>
      </c>
      <c r="M260" s="72">
        <v>180</v>
      </c>
      <c r="N260" s="72">
        <v>0</v>
      </c>
      <c r="O260" s="72">
        <v>19.112500000000001</v>
      </c>
      <c r="P260" s="74">
        <v>0</v>
      </c>
    </row>
    <row r="261" spans="1:16" x14ac:dyDescent="0.15">
      <c r="A261" s="76">
        <v>41895</v>
      </c>
      <c r="B261" s="71">
        <v>8.6077736788679999</v>
      </c>
      <c r="C261" s="71">
        <v>14.034413606850002</v>
      </c>
      <c r="D261" s="71">
        <v>2.6197572066120003</v>
      </c>
      <c r="E261" s="71">
        <v>0</v>
      </c>
      <c r="F261" s="71">
        <v>16.84129632822</v>
      </c>
      <c r="G261" s="71">
        <v>0</v>
      </c>
      <c r="H261" s="71">
        <v>4.6219791666666659</v>
      </c>
      <c r="I261" s="72">
        <v>92</v>
      </c>
      <c r="J261" s="72">
        <v>150</v>
      </c>
      <c r="K261" s="72">
        <v>28</v>
      </c>
      <c r="L261" s="72">
        <v>0</v>
      </c>
      <c r="M261" s="72">
        <v>180</v>
      </c>
      <c r="N261" s="72">
        <v>0</v>
      </c>
      <c r="O261" s="72">
        <v>17.945833333333336</v>
      </c>
      <c r="P261" s="74">
        <v>0</v>
      </c>
    </row>
    <row r="262" spans="1:16" x14ac:dyDescent="0.15">
      <c r="A262" s="76">
        <v>41896</v>
      </c>
      <c r="B262" s="71">
        <v>8.7361987105119994</v>
      </c>
      <c r="C262" s="71">
        <v>14.2438022454</v>
      </c>
      <c r="D262" s="71">
        <v>2.6588430858080003</v>
      </c>
      <c r="E262" s="71">
        <v>0</v>
      </c>
      <c r="F262" s="71">
        <v>17.092562694479998</v>
      </c>
      <c r="G262" s="71">
        <v>0</v>
      </c>
      <c r="H262" s="71">
        <v>4.6679166666666658</v>
      </c>
      <c r="I262" s="72">
        <v>92</v>
      </c>
      <c r="J262" s="72">
        <v>150</v>
      </c>
      <c r="K262" s="72">
        <v>28</v>
      </c>
      <c r="L262" s="72">
        <v>0</v>
      </c>
      <c r="M262" s="72">
        <v>180</v>
      </c>
      <c r="N262" s="72">
        <v>0</v>
      </c>
      <c r="O262" s="72">
        <v>17.683333333333334</v>
      </c>
      <c r="P262" s="74">
        <v>0</v>
      </c>
    </row>
    <row r="263" spans="1:16" x14ac:dyDescent="0.15">
      <c r="A263" s="76">
        <v>41897</v>
      </c>
      <c r="B263" s="71">
        <v>3.0781100328159998</v>
      </c>
      <c r="C263" s="71">
        <v>18.276278319844998</v>
      </c>
      <c r="D263" s="71">
        <v>2.6933462787139999</v>
      </c>
      <c r="E263" s="71">
        <v>0</v>
      </c>
      <c r="F263" s="71">
        <v>0</v>
      </c>
      <c r="G263" s="71">
        <v>0</v>
      </c>
      <c r="H263" s="71">
        <v>0</v>
      </c>
      <c r="I263" s="72">
        <v>32</v>
      </c>
      <c r="J263" s="72">
        <v>190</v>
      </c>
      <c r="K263" s="72">
        <v>28</v>
      </c>
      <c r="L263" s="72">
        <v>0</v>
      </c>
      <c r="M263" s="72">
        <v>0</v>
      </c>
      <c r="N263" s="72">
        <v>0</v>
      </c>
      <c r="O263" s="72">
        <v>19.037499999999998</v>
      </c>
      <c r="P263" s="74">
        <v>0</v>
      </c>
    </row>
    <row r="264" spans="1:16" x14ac:dyDescent="0.15">
      <c r="A264" s="76">
        <v>41898</v>
      </c>
      <c r="B264" s="71">
        <v>13.640577815409999</v>
      </c>
      <c r="C264" s="71">
        <v>19.486539736300003</v>
      </c>
      <c r="D264" s="71">
        <v>2.9229809604449999</v>
      </c>
      <c r="E264" s="71">
        <v>0</v>
      </c>
      <c r="F264" s="71">
        <v>17.537885762670001</v>
      </c>
      <c r="G264" s="71">
        <v>0</v>
      </c>
      <c r="H264" s="71">
        <v>4.5731250000000001</v>
      </c>
      <c r="I264" s="72">
        <v>140</v>
      </c>
      <c r="J264" s="72">
        <v>200</v>
      </c>
      <c r="K264" s="72">
        <v>30</v>
      </c>
      <c r="L264" s="72">
        <v>0</v>
      </c>
      <c r="M264" s="72">
        <v>180</v>
      </c>
      <c r="N264" s="72">
        <v>0</v>
      </c>
      <c r="O264" s="72">
        <v>18.224999999999998</v>
      </c>
      <c r="P264" s="74">
        <v>0</v>
      </c>
    </row>
    <row r="265" spans="1:16" x14ac:dyDescent="0.15">
      <c r="A265" s="76">
        <v>41899</v>
      </c>
      <c r="B265" s="71">
        <v>3.17633579536</v>
      </c>
      <c r="C265" s="71">
        <v>18.859493784949997</v>
      </c>
      <c r="D265" s="71">
        <v>2.77929382094</v>
      </c>
      <c r="E265" s="71">
        <v>0</v>
      </c>
      <c r="F265" s="71">
        <v>0</v>
      </c>
      <c r="G265" s="71">
        <v>0</v>
      </c>
      <c r="H265" s="71">
        <v>0</v>
      </c>
      <c r="I265" s="72">
        <v>32</v>
      </c>
      <c r="J265" s="72">
        <v>190</v>
      </c>
      <c r="K265" s="72">
        <v>28</v>
      </c>
      <c r="L265" s="72">
        <v>0</v>
      </c>
      <c r="M265" s="72">
        <v>0</v>
      </c>
      <c r="N265" s="72">
        <v>0</v>
      </c>
      <c r="O265" s="72">
        <v>15.733333333333329</v>
      </c>
      <c r="P265" s="74">
        <v>0</v>
      </c>
    </row>
    <row r="266" spans="1:16" x14ac:dyDescent="0.15">
      <c r="A266" s="76">
        <v>41900</v>
      </c>
      <c r="B266" s="71">
        <v>9.2781678871699995</v>
      </c>
      <c r="C266" s="71">
        <v>15.127447642125</v>
      </c>
      <c r="D266" s="71">
        <v>2.8237902265299999</v>
      </c>
      <c r="E266" s="71">
        <v>0</v>
      </c>
      <c r="F266" s="71">
        <v>18.152937170549997</v>
      </c>
      <c r="G266" s="71">
        <v>0</v>
      </c>
      <c r="H266" s="71">
        <v>4.9716666666666667</v>
      </c>
      <c r="I266" s="72">
        <v>92</v>
      </c>
      <c r="J266" s="72">
        <v>150</v>
      </c>
      <c r="K266" s="72">
        <v>28</v>
      </c>
      <c r="L266" s="72">
        <v>0</v>
      </c>
      <c r="M266" s="72">
        <v>180</v>
      </c>
      <c r="N266" s="72">
        <v>0</v>
      </c>
      <c r="O266" s="72">
        <v>15.866666666666665</v>
      </c>
      <c r="P266" s="74">
        <v>0</v>
      </c>
    </row>
    <row r="267" spans="1:16" x14ac:dyDescent="0.15">
      <c r="A267" s="76">
        <v>41901</v>
      </c>
      <c r="B267" s="71">
        <v>6.3284890833710001</v>
      </c>
      <c r="C267" s="71">
        <v>10.20724045705</v>
      </c>
      <c r="D267" s="71">
        <v>0.816579236564</v>
      </c>
      <c r="E267" s="71">
        <v>0</v>
      </c>
      <c r="F267" s="71">
        <v>18.37303282269</v>
      </c>
      <c r="G267" s="71">
        <v>0</v>
      </c>
      <c r="H267" s="71">
        <v>4.8538541666666664</v>
      </c>
      <c r="I267" s="72">
        <v>62</v>
      </c>
      <c r="J267" s="72">
        <v>100</v>
      </c>
      <c r="K267" s="72">
        <v>8</v>
      </c>
      <c r="L267" s="72">
        <v>0</v>
      </c>
      <c r="M267" s="72">
        <v>180</v>
      </c>
      <c r="N267" s="72">
        <v>0</v>
      </c>
      <c r="O267" s="72">
        <v>16.620833333333334</v>
      </c>
      <c r="P267" s="74">
        <v>0</v>
      </c>
    </row>
    <row r="268" spans="1:16" x14ac:dyDescent="0.15">
      <c r="A268" s="76">
        <v>41902</v>
      </c>
      <c r="B268" s="71">
        <v>14.032057763724001</v>
      </c>
      <c r="C268" s="71">
        <v>20.635379064300004</v>
      </c>
      <c r="D268" s="71">
        <v>3.5080144409310003</v>
      </c>
      <c r="E268" s="71">
        <v>0</v>
      </c>
      <c r="F268" s="71">
        <v>18.571841157870004</v>
      </c>
      <c r="G268" s="71">
        <v>0</v>
      </c>
      <c r="H268" s="71">
        <v>4.9194791666666662</v>
      </c>
      <c r="I268" s="72">
        <v>136</v>
      </c>
      <c r="J268" s="72">
        <v>200</v>
      </c>
      <c r="K268" s="72">
        <v>34</v>
      </c>
      <c r="L268" s="72">
        <v>0</v>
      </c>
      <c r="M268" s="72">
        <v>180</v>
      </c>
      <c r="N268" s="72">
        <v>0</v>
      </c>
      <c r="O268" s="72">
        <v>16.245833333333337</v>
      </c>
      <c r="P268" s="74">
        <v>0</v>
      </c>
    </row>
    <row r="269" spans="1:16" x14ac:dyDescent="0.15">
      <c r="A269" s="76">
        <v>41903</v>
      </c>
      <c r="B269" s="71">
        <v>6.4657732712300007</v>
      </c>
      <c r="C269" s="71">
        <v>10.4286665665</v>
      </c>
      <c r="D269" s="71">
        <v>0.83429332532</v>
      </c>
      <c r="E269" s="71">
        <v>0</v>
      </c>
      <c r="F269" s="71">
        <v>18.771599819699997</v>
      </c>
      <c r="G269" s="71">
        <v>0</v>
      </c>
      <c r="H269" s="71">
        <v>4.9811458333333336</v>
      </c>
      <c r="I269" s="72">
        <v>62</v>
      </c>
      <c r="J269" s="72">
        <v>100</v>
      </c>
      <c r="K269" s="72">
        <v>8</v>
      </c>
      <c r="L269" s="72">
        <v>0</v>
      </c>
      <c r="M269" s="72">
        <v>180</v>
      </c>
      <c r="N269" s="72">
        <v>0</v>
      </c>
      <c r="O269" s="72">
        <v>15.808333333333332</v>
      </c>
      <c r="P269" s="74">
        <v>0</v>
      </c>
    </row>
    <row r="270" spans="1:16" x14ac:dyDescent="0.15">
      <c r="A270" s="76">
        <v>41904</v>
      </c>
      <c r="B270" s="71">
        <v>9.6490655958060003</v>
      </c>
      <c r="C270" s="71">
        <v>15.732172167074999</v>
      </c>
      <c r="D270" s="71">
        <v>2.9366721378539999</v>
      </c>
      <c r="E270" s="71">
        <v>0</v>
      </c>
      <c r="F270" s="71">
        <v>18.878606600490002</v>
      </c>
      <c r="G270" s="71">
        <v>0</v>
      </c>
      <c r="H270" s="71">
        <v>4.6103125</v>
      </c>
      <c r="I270" s="72">
        <v>92</v>
      </c>
      <c r="J270" s="72">
        <v>150</v>
      </c>
      <c r="K270" s="72">
        <v>28</v>
      </c>
      <c r="L270" s="72">
        <v>0</v>
      </c>
      <c r="M270" s="72">
        <v>180</v>
      </c>
      <c r="N270" s="72">
        <v>0</v>
      </c>
      <c r="O270" s="72">
        <v>18.012499999999999</v>
      </c>
      <c r="P270" s="74">
        <v>0</v>
      </c>
    </row>
    <row r="271" spans="1:16" x14ac:dyDescent="0.15">
      <c r="A271" s="76">
        <v>41905</v>
      </c>
      <c r="B271" s="71">
        <v>14.722387437029999</v>
      </c>
      <c r="C271" s="71">
        <v>21.031982052899998</v>
      </c>
      <c r="D271" s="71">
        <v>3.154797307935</v>
      </c>
      <c r="E271" s="71">
        <v>0</v>
      </c>
      <c r="F271" s="71">
        <v>18.928783847609999</v>
      </c>
      <c r="G271" s="71">
        <v>0</v>
      </c>
      <c r="H271" s="71">
        <v>4.7036458333333329</v>
      </c>
      <c r="I271" s="72">
        <v>140</v>
      </c>
      <c r="J271" s="72">
        <v>200</v>
      </c>
      <c r="K271" s="72">
        <v>30</v>
      </c>
      <c r="L271" s="72">
        <v>0</v>
      </c>
      <c r="M271" s="72">
        <v>180</v>
      </c>
      <c r="N271" s="72">
        <v>0</v>
      </c>
      <c r="O271" s="72">
        <v>17.479166666666668</v>
      </c>
      <c r="P271" s="74">
        <v>0</v>
      </c>
    </row>
    <row r="272" spans="1:16" x14ac:dyDescent="0.15">
      <c r="A272" s="76">
        <v>41906</v>
      </c>
      <c r="B272" s="71">
        <v>19.371183857116002</v>
      </c>
      <c r="C272" s="71">
        <v>25.266761552759998</v>
      </c>
      <c r="D272" s="71">
        <v>4.8427959642790004</v>
      </c>
      <c r="E272" s="71">
        <v>0</v>
      </c>
      <c r="F272" s="71">
        <v>18.950071164570002</v>
      </c>
      <c r="G272" s="71">
        <v>0</v>
      </c>
      <c r="H272" s="71">
        <v>4.7510416666666666</v>
      </c>
      <c r="I272" s="72">
        <v>184</v>
      </c>
      <c r="J272" s="72">
        <v>240</v>
      </c>
      <c r="K272" s="72">
        <v>46</v>
      </c>
      <c r="L272" s="72">
        <v>0</v>
      </c>
      <c r="M272" s="72">
        <v>180</v>
      </c>
      <c r="N272" s="72">
        <v>0</v>
      </c>
      <c r="O272" s="72">
        <v>17.208333333333332</v>
      </c>
      <c r="P272" s="74">
        <v>0</v>
      </c>
    </row>
    <row r="273" spans="1:16" x14ac:dyDescent="0.15">
      <c r="A273" s="76">
        <v>41907</v>
      </c>
      <c r="B273" s="71">
        <v>9.6966664017860005</v>
      </c>
      <c r="C273" s="71">
        <v>15.809782176824999</v>
      </c>
      <c r="D273" s="71">
        <v>2.9511593396740001</v>
      </c>
      <c r="E273" s="71">
        <v>0</v>
      </c>
      <c r="F273" s="71">
        <v>18.971738612190002</v>
      </c>
      <c r="G273" s="71">
        <v>0</v>
      </c>
      <c r="H273" s="71">
        <v>4.7269791666666663</v>
      </c>
      <c r="I273" s="72">
        <v>92</v>
      </c>
      <c r="J273" s="72">
        <v>150</v>
      </c>
      <c r="K273" s="72">
        <v>28</v>
      </c>
      <c r="L273" s="72">
        <v>0</v>
      </c>
      <c r="M273" s="72">
        <v>180</v>
      </c>
      <c r="N273" s="72">
        <v>0</v>
      </c>
      <c r="O273" s="72">
        <v>17.345833333333331</v>
      </c>
      <c r="P273" s="74">
        <v>0</v>
      </c>
    </row>
    <row r="274" spans="1:16" x14ac:dyDescent="0.15">
      <c r="A274" s="76">
        <v>41908</v>
      </c>
      <c r="B274" s="71">
        <v>6.5612895469029988</v>
      </c>
      <c r="C274" s="71">
        <v>10.58272507565</v>
      </c>
      <c r="D274" s="71">
        <v>0.84661800605199999</v>
      </c>
      <c r="E274" s="71">
        <v>0</v>
      </c>
      <c r="F274" s="71">
        <v>19.048905136169999</v>
      </c>
      <c r="G274" s="71">
        <v>0</v>
      </c>
      <c r="H274" s="71">
        <v>4.9574479166666672</v>
      </c>
      <c r="I274" s="72">
        <v>62</v>
      </c>
      <c r="J274" s="72">
        <v>100</v>
      </c>
      <c r="K274" s="72">
        <v>8</v>
      </c>
      <c r="L274" s="72">
        <v>0</v>
      </c>
      <c r="M274" s="72">
        <v>180</v>
      </c>
      <c r="N274" s="72">
        <v>0</v>
      </c>
      <c r="O274" s="72">
        <v>15.954166666666666</v>
      </c>
      <c r="P274" s="74">
        <v>0</v>
      </c>
    </row>
    <row r="275" spans="1:16" x14ac:dyDescent="0.15">
      <c r="A275" s="76">
        <v>41909</v>
      </c>
      <c r="B275" s="71">
        <v>9.7890508231879991</v>
      </c>
      <c r="C275" s="71">
        <v>15.960408950849999</v>
      </c>
      <c r="D275" s="71">
        <v>2.9792763374919997</v>
      </c>
      <c r="E275" s="71">
        <v>0</v>
      </c>
      <c r="F275" s="71">
        <v>19.152490741019999</v>
      </c>
      <c r="G275" s="71">
        <v>0</v>
      </c>
      <c r="H275" s="71">
        <v>4.7853124999999999</v>
      </c>
      <c r="I275" s="72">
        <v>92</v>
      </c>
      <c r="J275" s="72">
        <v>150</v>
      </c>
      <c r="K275" s="72">
        <v>28</v>
      </c>
      <c r="L275" s="72">
        <v>0</v>
      </c>
      <c r="M275" s="72">
        <v>180</v>
      </c>
      <c r="N275" s="72">
        <v>0</v>
      </c>
      <c r="O275" s="72">
        <v>17.012499999999996</v>
      </c>
      <c r="P275" s="74">
        <v>0</v>
      </c>
    </row>
    <row r="276" spans="1:16" x14ac:dyDescent="0.15">
      <c r="A276" s="76">
        <v>41910</v>
      </c>
      <c r="B276" s="71">
        <v>9.7592274610740013</v>
      </c>
      <c r="C276" s="71">
        <v>15.911783903925</v>
      </c>
      <c r="D276" s="71">
        <v>2.9701996620659998</v>
      </c>
      <c r="E276" s="71">
        <v>0</v>
      </c>
      <c r="F276" s="71">
        <v>19.094140684709998</v>
      </c>
      <c r="G276" s="71">
        <v>0</v>
      </c>
      <c r="H276" s="71">
        <v>4.1421874999999995</v>
      </c>
      <c r="I276" s="72">
        <v>92</v>
      </c>
      <c r="J276" s="72">
        <v>150</v>
      </c>
      <c r="K276" s="72">
        <v>28</v>
      </c>
      <c r="L276" s="72">
        <v>0</v>
      </c>
      <c r="M276" s="72">
        <v>180</v>
      </c>
      <c r="N276" s="72">
        <v>0</v>
      </c>
      <c r="O276" s="72">
        <v>20.6875</v>
      </c>
      <c r="P276" s="74">
        <v>0</v>
      </c>
    </row>
    <row r="277" spans="1:16" x14ac:dyDescent="0.15">
      <c r="A277" s="76">
        <v>41911</v>
      </c>
      <c r="B277" s="71">
        <v>9.64683127226</v>
      </c>
      <c r="C277" s="71">
        <v>15.72852924825</v>
      </c>
      <c r="D277" s="71">
        <v>2.9359921263400004</v>
      </c>
      <c r="E277" s="71">
        <v>0</v>
      </c>
      <c r="F277" s="71">
        <v>18.874235097900002</v>
      </c>
      <c r="G277" s="71">
        <v>0</v>
      </c>
      <c r="H277" s="71">
        <v>5.0414062499999996</v>
      </c>
      <c r="I277" s="72">
        <v>92</v>
      </c>
      <c r="J277" s="72">
        <v>150</v>
      </c>
      <c r="K277" s="72">
        <v>28</v>
      </c>
      <c r="L277" s="72">
        <v>0</v>
      </c>
      <c r="M277" s="72">
        <v>180</v>
      </c>
      <c r="N277" s="72">
        <v>0</v>
      </c>
      <c r="O277" s="72">
        <v>15.437499999999998</v>
      </c>
      <c r="P277" s="74">
        <v>0</v>
      </c>
    </row>
    <row r="278" spans="1:16" x14ac:dyDescent="0.15">
      <c r="A278" s="76">
        <v>41912</v>
      </c>
      <c r="B278" s="71">
        <v>14.721943951260002</v>
      </c>
      <c r="C278" s="71">
        <v>21.0313485018</v>
      </c>
      <c r="D278" s="71">
        <v>3.15470227527</v>
      </c>
      <c r="E278" s="71">
        <v>0</v>
      </c>
      <c r="F278" s="71">
        <v>18.928213651620002</v>
      </c>
      <c r="G278" s="71">
        <v>0</v>
      </c>
      <c r="H278" s="71">
        <v>5.430052083333333</v>
      </c>
      <c r="I278" s="72">
        <v>140</v>
      </c>
      <c r="J278" s="72">
        <v>200</v>
      </c>
      <c r="K278" s="72">
        <v>30</v>
      </c>
      <c r="L278" s="72">
        <v>0</v>
      </c>
      <c r="M278" s="72">
        <v>180</v>
      </c>
      <c r="N278" s="72">
        <v>0</v>
      </c>
      <c r="O278" s="72">
        <v>13.045833333333333</v>
      </c>
      <c r="P278" s="74">
        <v>0</v>
      </c>
    </row>
    <row r="279" spans="1:16" x14ac:dyDescent="0.15">
      <c r="A279" s="76">
        <v>41913</v>
      </c>
      <c r="B279" s="71">
        <v>3.3909660133440003</v>
      </c>
      <c r="C279" s="71">
        <v>20.133860704230003</v>
      </c>
      <c r="D279" s="71">
        <v>2.967095261676</v>
      </c>
      <c r="E279" s="71">
        <v>0</v>
      </c>
      <c r="F279" s="71">
        <v>0</v>
      </c>
      <c r="G279" s="71">
        <v>0</v>
      </c>
      <c r="H279" s="71">
        <v>0</v>
      </c>
      <c r="I279" s="72">
        <v>32</v>
      </c>
      <c r="J279" s="72">
        <v>190</v>
      </c>
      <c r="K279" s="72">
        <v>28</v>
      </c>
      <c r="L279" s="72">
        <v>0</v>
      </c>
      <c r="M279" s="72">
        <v>0</v>
      </c>
      <c r="N279" s="72">
        <v>0</v>
      </c>
      <c r="O279" s="72">
        <v>14.866666666666667</v>
      </c>
      <c r="P279" s="74">
        <v>0</v>
      </c>
    </row>
    <row r="280" spans="1:16" x14ac:dyDescent="0.15">
      <c r="A280" s="76">
        <v>41914</v>
      </c>
      <c r="B280" s="71">
        <v>9.7709819458160005</v>
      </c>
      <c r="C280" s="71">
        <v>15.930948824700002</v>
      </c>
      <c r="D280" s="71">
        <v>2.9737771139440001</v>
      </c>
      <c r="E280" s="71">
        <v>0</v>
      </c>
      <c r="F280" s="71">
        <v>19.11713858964</v>
      </c>
      <c r="G280" s="71">
        <v>0</v>
      </c>
      <c r="H280" s="71">
        <v>5.1003124999999994</v>
      </c>
      <c r="I280" s="72">
        <v>92</v>
      </c>
      <c r="J280" s="72">
        <v>150</v>
      </c>
      <c r="K280" s="72">
        <v>28</v>
      </c>
      <c r="L280" s="72">
        <v>0</v>
      </c>
      <c r="M280" s="72">
        <v>180</v>
      </c>
      <c r="N280" s="72">
        <v>0</v>
      </c>
      <c r="O280" s="72">
        <v>15.075000000000001</v>
      </c>
      <c r="P280" s="74">
        <v>0</v>
      </c>
    </row>
    <row r="281" spans="1:16" x14ac:dyDescent="0.15">
      <c r="A281" s="76">
        <v>41915</v>
      </c>
      <c r="B281" s="71">
        <v>6.6309463785110001</v>
      </c>
      <c r="C281" s="71">
        <v>10.695074804049998</v>
      </c>
      <c r="D281" s="71">
        <v>0.85560598432399992</v>
      </c>
      <c r="E281" s="71">
        <v>0</v>
      </c>
      <c r="F281" s="71">
        <v>19.251134647289998</v>
      </c>
      <c r="G281" s="71">
        <v>0</v>
      </c>
      <c r="H281" s="71">
        <v>4.9588541666666668</v>
      </c>
      <c r="I281" s="72">
        <v>62</v>
      </c>
      <c r="J281" s="72">
        <v>100</v>
      </c>
      <c r="K281" s="72">
        <v>8</v>
      </c>
      <c r="L281" s="72">
        <v>0</v>
      </c>
      <c r="M281" s="72">
        <v>180</v>
      </c>
      <c r="N281" s="72">
        <v>0</v>
      </c>
      <c r="O281" s="72">
        <v>16.020833333333332</v>
      </c>
      <c r="P281" s="74">
        <v>0</v>
      </c>
    </row>
    <row r="282" spans="1:16" x14ac:dyDescent="0.15">
      <c r="A282" s="76">
        <v>41916</v>
      </c>
      <c r="B282" s="71">
        <v>14.595563454107999</v>
      </c>
      <c r="C282" s="71">
        <v>21.464063903100005</v>
      </c>
      <c r="D282" s="71">
        <v>3.6488908635269999</v>
      </c>
      <c r="E282" s="71">
        <v>0</v>
      </c>
      <c r="F282" s="71">
        <v>19.317657512789999</v>
      </c>
      <c r="G282" s="71">
        <v>0</v>
      </c>
      <c r="H282" s="71">
        <v>5.3190104166666679</v>
      </c>
      <c r="I282" s="72">
        <v>136</v>
      </c>
      <c r="J282" s="72">
        <v>200</v>
      </c>
      <c r="K282" s="72">
        <v>34</v>
      </c>
      <c r="L282" s="72">
        <v>0</v>
      </c>
      <c r="M282" s="72">
        <v>180</v>
      </c>
      <c r="N282" s="72">
        <v>0</v>
      </c>
      <c r="O282" s="72">
        <v>13.729166666666659</v>
      </c>
      <c r="P282" s="74">
        <v>0</v>
      </c>
    </row>
    <row r="283" spans="1:16" x14ac:dyDescent="0.15">
      <c r="A283" s="76">
        <v>41917</v>
      </c>
      <c r="B283" s="71">
        <v>6.7085247107060004</v>
      </c>
      <c r="C283" s="71">
        <v>10.820201146300001</v>
      </c>
      <c r="D283" s="71">
        <v>0.86561609170400011</v>
      </c>
      <c r="E283" s="71">
        <v>0</v>
      </c>
      <c r="F283" s="71">
        <v>19.476362063339998</v>
      </c>
      <c r="G283" s="71">
        <v>0</v>
      </c>
      <c r="H283" s="71">
        <v>5.8633854166666666</v>
      </c>
      <c r="I283" s="72">
        <v>62</v>
      </c>
      <c r="J283" s="72">
        <v>100</v>
      </c>
      <c r="K283" s="72">
        <v>8</v>
      </c>
      <c r="L283" s="72">
        <v>0</v>
      </c>
      <c r="M283" s="72">
        <v>180</v>
      </c>
      <c r="N283" s="72">
        <v>0</v>
      </c>
      <c r="O283" s="72">
        <v>10.379166666666668</v>
      </c>
      <c r="P283" s="74">
        <v>0</v>
      </c>
    </row>
    <row r="284" spans="1:16" x14ac:dyDescent="0.15">
      <c r="A284" s="76">
        <v>41918</v>
      </c>
      <c r="B284" s="71">
        <v>10.117010661940002</v>
      </c>
      <c r="C284" s="71">
        <v>16.495126079249999</v>
      </c>
      <c r="D284" s="71">
        <v>3.0790902014600001</v>
      </c>
      <c r="E284" s="71">
        <v>0</v>
      </c>
      <c r="F284" s="71">
        <v>19.794151295100001</v>
      </c>
      <c r="G284" s="71">
        <v>0</v>
      </c>
      <c r="H284" s="71">
        <v>5.8938541666666664</v>
      </c>
      <c r="I284" s="72">
        <v>92</v>
      </c>
      <c r="J284" s="72">
        <v>150</v>
      </c>
      <c r="K284" s="72">
        <v>28</v>
      </c>
      <c r="L284" s="72">
        <v>0</v>
      </c>
      <c r="M284" s="72">
        <v>180</v>
      </c>
      <c r="N284" s="72">
        <v>0</v>
      </c>
      <c r="O284" s="72">
        <v>10.191666666666665</v>
      </c>
      <c r="P284" s="74">
        <v>0</v>
      </c>
    </row>
    <row r="285" spans="1:16" x14ac:dyDescent="0.15">
      <c r="A285" s="76">
        <v>41919</v>
      </c>
      <c r="B285" s="71">
        <v>15.599897947270001</v>
      </c>
      <c r="C285" s="71">
        <v>22.285568496100005</v>
      </c>
      <c r="D285" s="71">
        <v>3.3428352744150001</v>
      </c>
      <c r="E285" s="71">
        <v>0</v>
      </c>
      <c r="F285" s="71">
        <v>20.057011646490004</v>
      </c>
      <c r="G285" s="71">
        <v>0</v>
      </c>
      <c r="H285" s="71">
        <v>5.9466666666666672</v>
      </c>
      <c r="I285" s="72">
        <v>140</v>
      </c>
      <c r="J285" s="72">
        <v>200</v>
      </c>
      <c r="K285" s="72">
        <v>30</v>
      </c>
      <c r="L285" s="72">
        <v>0</v>
      </c>
      <c r="M285" s="72">
        <v>180</v>
      </c>
      <c r="N285" s="72">
        <v>0</v>
      </c>
      <c r="O285" s="72">
        <v>9.8666666666666654</v>
      </c>
      <c r="P285" s="74">
        <v>0</v>
      </c>
    </row>
    <row r="286" spans="1:16" x14ac:dyDescent="0.15">
      <c r="A286" s="76">
        <v>41920</v>
      </c>
      <c r="B286" s="71">
        <v>20.835928658272003</v>
      </c>
      <c r="C286" s="71">
        <v>27.17729824992</v>
      </c>
      <c r="D286" s="71">
        <v>5.2089821645680008</v>
      </c>
      <c r="E286" s="71">
        <v>0</v>
      </c>
      <c r="F286" s="71">
        <v>20.38297368744</v>
      </c>
      <c r="G286" s="71">
        <v>0</v>
      </c>
      <c r="H286" s="71">
        <v>5.5424479166666663</v>
      </c>
      <c r="I286" s="72">
        <v>184</v>
      </c>
      <c r="J286" s="72">
        <v>240</v>
      </c>
      <c r="K286" s="72">
        <v>46</v>
      </c>
      <c r="L286" s="72">
        <v>0</v>
      </c>
      <c r="M286" s="72">
        <v>180</v>
      </c>
      <c r="N286" s="72">
        <v>0</v>
      </c>
      <c r="O286" s="72">
        <v>12.35416666666667</v>
      </c>
      <c r="P286" s="74">
        <v>0</v>
      </c>
    </row>
    <row r="287" spans="1:16" x14ac:dyDescent="0.15">
      <c r="A287" s="76">
        <v>41921</v>
      </c>
      <c r="B287" s="71">
        <v>10.612253333136001</v>
      </c>
      <c r="C287" s="71">
        <v>17.302586956200003</v>
      </c>
      <c r="D287" s="71">
        <v>3.2298162318240009</v>
      </c>
      <c r="E287" s="71">
        <v>0</v>
      </c>
      <c r="F287" s="71">
        <v>20.763104347439999</v>
      </c>
      <c r="G287" s="71">
        <v>0</v>
      </c>
      <c r="H287" s="71">
        <v>5.4727083333333324</v>
      </c>
      <c r="I287" s="72">
        <v>92</v>
      </c>
      <c r="J287" s="72">
        <v>150</v>
      </c>
      <c r="K287" s="72">
        <v>28</v>
      </c>
      <c r="L287" s="72">
        <v>0</v>
      </c>
      <c r="M287" s="72">
        <v>180</v>
      </c>
      <c r="N287" s="72">
        <v>0</v>
      </c>
      <c r="O287" s="72">
        <v>12.783333333333337</v>
      </c>
      <c r="P287" s="74">
        <v>0</v>
      </c>
    </row>
    <row r="288" spans="1:16" x14ac:dyDescent="0.15">
      <c r="A288" s="76">
        <v>41922</v>
      </c>
      <c r="B288" s="71">
        <v>16.243247970949998</v>
      </c>
      <c r="C288" s="71">
        <v>23.204639958499996</v>
      </c>
      <c r="D288" s="71">
        <v>3.4806959937749999</v>
      </c>
      <c r="E288" s="71">
        <v>0</v>
      </c>
      <c r="F288" s="71">
        <v>20.884175962649994</v>
      </c>
      <c r="G288" s="71">
        <v>0</v>
      </c>
      <c r="H288" s="71">
        <v>5.350833333333334</v>
      </c>
      <c r="I288" s="72">
        <v>140</v>
      </c>
      <c r="J288" s="72">
        <v>200</v>
      </c>
      <c r="K288" s="72">
        <v>30</v>
      </c>
      <c r="L288" s="72">
        <v>0</v>
      </c>
      <c r="M288" s="72">
        <v>180</v>
      </c>
      <c r="N288" s="72">
        <v>0</v>
      </c>
      <c r="O288" s="72">
        <v>13.533333333333333</v>
      </c>
      <c r="P288" s="74">
        <v>0</v>
      </c>
    </row>
    <row r="289" spans="1:16" x14ac:dyDescent="0.15">
      <c r="A289" s="76">
        <v>41923</v>
      </c>
      <c r="B289" s="71">
        <v>10.662768474176</v>
      </c>
      <c r="C289" s="71">
        <v>17.384948599199998</v>
      </c>
      <c r="D289" s="71">
        <v>3.2451904051840001</v>
      </c>
      <c r="E289" s="71">
        <v>0</v>
      </c>
      <c r="F289" s="71">
        <v>20.86193831904</v>
      </c>
      <c r="G289" s="71">
        <v>0</v>
      </c>
      <c r="H289" s="71">
        <v>5.6128645833333337</v>
      </c>
      <c r="I289" s="72">
        <v>92</v>
      </c>
      <c r="J289" s="72">
        <v>150</v>
      </c>
      <c r="K289" s="72">
        <v>28</v>
      </c>
      <c r="L289" s="72">
        <v>0</v>
      </c>
      <c r="M289" s="72">
        <v>180</v>
      </c>
      <c r="N289" s="72">
        <v>0</v>
      </c>
      <c r="O289" s="72">
        <v>11.920833333333334</v>
      </c>
      <c r="P289" s="74">
        <v>0</v>
      </c>
    </row>
    <row r="290" spans="1:16" x14ac:dyDescent="0.15">
      <c r="A290" s="76">
        <v>41924</v>
      </c>
      <c r="B290" s="71">
        <v>10.73144963709</v>
      </c>
      <c r="C290" s="71">
        <v>17.496928756124998</v>
      </c>
      <c r="D290" s="71">
        <v>3.2660933678099999</v>
      </c>
      <c r="E290" s="71">
        <v>0</v>
      </c>
      <c r="F290" s="71">
        <v>20.996314507350004</v>
      </c>
      <c r="G290" s="71">
        <v>0</v>
      </c>
      <c r="H290" s="71">
        <v>5.3596354166666664</v>
      </c>
      <c r="I290" s="72">
        <v>92</v>
      </c>
      <c r="J290" s="72">
        <v>150</v>
      </c>
      <c r="K290" s="72">
        <v>28</v>
      </c>
      <c r="L290" s="72">
        <v>0</v>
      </c>
      <c r="M290" s="72">
        <v>180</v>
      </c>
      <c r="N290" s="72">
        <v>0</v>
      </c>
      <c r="O290" s="72">
        <v>13.479166666666671</v>
      </c>
      <c r="P290" s="74">
        <v>0</v>
      </c>
    </row>
    <row r="291" spans="1:16" x14ac:dyDescent="0.15">
      <c r="A291" s="76">
        <v>41925</v>
      </c>
      <c r="B291" s="71">
        <v>10.768655981356</v>
      </c>
      <c r="C291" s="71">
        <v>17.557591273950003</v>
      </c>
      <c r="D291" s="71">
        <v>3.2774170378040002</v>
      </c>
      <c r="E291" s="71">
        <v>0</v>
      </c>
      <c r="F291" s="71">
        <v>21.069109528740004</v>
      </c>
      <c r="G291" s="71">
        <v>0</v>
      </c>
      <c r="H291" s="71">
        <v>4.9682812499999995</v>
      </c>
      <c r="I291" s="72">
        <v>92</v>
      </c>
      <c r="J291" s="72">
        <v>150</v>
      </c>
      <c r="K291" s="72">
        <v>28</v>
      </c>
      <c r="L291" s="72">
        <v>0</v>
      </c>
      <c r="M291" s="72">
        <v>180</v>
      </c>
      <c r="N291" s="72">
        <v>0</v>
      </c>
      <c r="O291" s="72">
        <v>15.887500000000001</v>
      </c>
      <c r="P291" s="74">
        <v>0</v>
      </c>
    </row>
    <row r="292" spans="1:16" x14ac:dyDescent="0.15">
      <c r="A292" s="76">
        <v>41926</v>
      </c>
      <c r="B292" s="71">
        <v>16.391815703900001</v>
      </c>
      <c r="C292" s="71">
        <v>23.416879577</v>
      </c>
      <c r="D292" s="71">
        <v>3.5125319365499994</v>
      </c>
      <c r="E292" s="71">
        <v>0</v>
      </c>
      <c r="F292" s="71">
        <v>21.0751916193</v>
      </c>
      <c r="G292" s="71">
        <v>0</v>
      </c>
      <c r="H292" s="71">
        <v>5.0854166666666671</v>
      </c>
      <c r="I292" s="72">
        <v>140</v>
      </c>
      <c r="J292" s="72">
        <v>200</v>
      </c>
      <c r="K292" s="72">
        <v>30</v>
      </c>
      <c r="L292" s="72">
        <v>0</v>
      </c>
      <c r="M292" s="72">
        <v>180</v>
      </c>
      <c r="N292" s="72">
        <v>0</v>
      </c>
      <c r="O292" s="72">
        <v>15.166666666666664</v>
      </c>
      <c r="P292" s="74">
        <v>0</v>
      </c>
    </row>
    <row r="293" spans="1:16" x14ac:dyDescent="0.15">
      <c r="A293" s="76">
        <v>41927</v>
      </c>
      <c r="B293" s="71">
        <v>3.7350433920799997</v>
      </c>
      <c r="C293" s="71">
        <v>22.176820140474998</v>
      </c>
      <c r="D293" s="71">
        <v>3.26816296807</v>
      </c>
      <c r="E293" s="71">
        <v>0</v>
      </c>
      <c r="F293" s="71">
        <v>0</v>
      </c>
      <c r="G293" s="71">
        <v>0</v>
      </c>
      <c r="H293" s="71">
        <v>0</v>
      </c>
      <c r="I293" s="72">
        <v>32</v>
      </c>
      <c r="J293" s="72">
        <v>190</v>
      </c>
      <c r="K293" s="72">
        <v>28</v>
      </c>
      <c r="L293" s="72">
        <v>0</v>
      </c>
      <c r="M293" s="72">
        <v>0</v>
      </c>
      <c r="N293" s="72">
        <v>0</v>
      </c>
      <c r="O293" s="72">
        <v>13.816666666666665</v>
      </c>
      <c r="P293" s="74">
        <v>0</v>
      </c>
    </row>
    <row r="294" spans="1:16" x14ac:dyDescent="0.15">
      <c r="A294" s="76">
        <v>41928</v>
      </c>
      <c r="B294" s="71">
        <v>10.658105538080001</v>
      </c>
      <c r="C294" s="71">
        <v>17.377345985999998</v>
      </c>
      <c r="D294" s="71">
        <v>3.2437712507199996</v>
      </c>
      <c r="E294" s="71">
        <v>0</v>
      </c>
      <c r="F294" s="71">
        <v>20.852815183200001</v>
      </c>
      <c r="G294" s="71">
        <v>0</v>
      </c>
      <c r="H294" s="71">
        <v>5.4537499999999994</v>
      </c>
      <c r="I294" s="72">
        <v>92</v>
      </c>
      <c r="J294" s="72">
        <v>150</v>
      </c>
      <c r="K294" s="72">
        <v>28</v>
      </c>
      <c r="L294" s="72">
        <v>0</v>
      </c>
      <c r="M294" s="72">
        <v>180</v>
      </c>
      <c r="N294" s="72">
        <v>0</v>
      </c>
      <c r="O294" s="72">
        <v>12.9</v>
      </c>
      <c r="P294" s="74">
        <v>0</v>
      </c>
    </row>
    <row r="295" spans="1:16" x14ac:dyDescent="0.15">
      <c r="A295" s="76">
        <v>41929</v>
      </c>
      <c r="B295" s="71">
        <v>7.1400828253299995</v>
      </c>
      <c r="C295" s="71">
        <v>11.516262621500001</v>
      </c>
      <c r="D295" s="71">
        <v>0.92130100971999995</v>
      </c>
      <c r="E295" s="71">
        <v>0</v>
      </c>
      <c r="F295" s="71">
        <v>20.729272718700003</v>
      </c>
      <c r="G295" s="71">
        <v>0</v>
      </c>
      <c r="H295" s="71">
        <v>5.7997395833333334</v>
      </c>
      <c r="I295" s="72">
        <v>62</v>
      </c>
      <c r="J295" s="72">
        <v>100</v>
      </c>
      <c r="K295" s="72">
        <v>8</v>
      </c>
      <c r="L295" s="72">
        <v>0</v>
      </c>
      <c r="M295" s="72">
        <v>180</v>
      </c>
      <c r="N295" s="72">
        <v>0</v>
      </c>
      <c r="O295" s="72">
        <v>10.770833333333334</v>
      </c>
      <c r="P295" s="74">
        <v>0</v>
      </c>
    </row>
    <row r="296" spans="1:16" x14ac:dyDescent="0.15">
      <c r="A296" s="76">
        <v>41930</v>
      </c>
      <c r="B296" s="71">
        <v>15.630954898468001</v>
      </c>
      <c r="C296" s="71">
        <v>22.986698380099998</v>
      </c>
      <c r="D296" s="71">
        <v>3.9077387246170003</v>
      </c>
      <c r="E296" s="71">
        <v>0</v>
      </c>
      <c r="F296" s="71">
        <v>20.688028542089999</v>
      </c>
      <c r="G296" s="71">
        <v>0</v>
      </c>
      <c r="H296" s="71">
        <v>5.8166666666666664</v>
      </c>
      <c r="I296" s="72">
        <v>136</v>
      </c>
      <c r="J296" s="72">
        <v>200</v>
      </c>
      <c r="K296" s="72">
        <v>34</v>
      </c>
      <c r="L296" s="72">
        <v>0</v>
      </c>
      <c r="M296" s="72">
        <v>180</v>
      </c>
      <c r="N296" s="72">
        <v>0</v>
      </c>
      <c r="O296" s="72">
        <v>10.666666666666664</v>
      </c>
      <c r="P296" s="74">
        <v>0</v>
      </c>
    </row>
    <row r="297" spans="1:16" x14ac:dyDescent="0.15">
      <c r="A297" s="76">
        <v>41931</v>
      </c>
      <c r="B297" s="71">
        <v>7.152390611366001</v>
      </c>
      <c r="C297" s="71">
        <v>11.536113889300001</v>
      </c>
      <c r="D297" s="71">
        <v>0.92288911114400007</v>
      </c>
      <c r="E297" s="71">
        <v>0</v>
      </c>
      <c r="F297" s="71">
        <v>20.765005000740004</v>
      </c>
      <c r="G297" s="71">
        <v>0</v>
      </c>
      <c r="H297" s="71">
        <v>5.7895833333333337</v>
      </c>
      <c r="I297" s="72">
        <v>62</v>
      </c>
      <c r="J297" s="72">
        <v>100</v>
      </c>
      <c r="K297" s="72">
        <v>8</v>
      </c>
      <c r="L297" s="72">
        <v>0</v>
      </c>
      <c r="M297" s="72">
        <v>180</v>
      </c>
      <c r="N297" s="72">
        <v>0</v>
      </c>
      <c r="O297" s="72">
        <v>10.833333333333334</v>
      </c>
      <c r="P297" s="74">
        <v>0</v>
      </c>
    </row>
    <row r="298" spans="1:16" x14ac:dyDescent="0.15">
      <c r="A298" s="76">
        <v>41932</v>
      </c>
      <c r="B298" s="71">
        <v>10.658688405092001</v>
      </c>
      <c r="C298" s="71">
        <v>17.378296312650001</v>
      </c>
      <c r="D298" s="71">
        <v>3.243948645028</v>
      </c>
      <c r="E298" s="71">
        <v>0</v>
      </c>
      <c r="F298" s="71">
        <v>20.853955575179999</v>
      </c>
      <c r="G298" s="71">
        <v>0</v>
      </c>
      <c r="H298" s="71">
        <v>5.7868750000000002</v>
      </c>
      <c r="I298" s="72">
        <v>92</v>
      </c>
      <c r="J298" s="72">
        <v>150</v>
      </c>
      <c r="K298" s="72">
        <v>28</v>
      </c>
      <c r="L298" s="72">
        <v>0</v>
      </c>
      <c r="M298" s="72">
        <v>180</v>
      </c>
      <c r="N298" s="72">
        <v>0</v>
      </c>
      <c r="O298" s="72">
        <v>10.850000000000001</v>
      </c>
      <c r="P298" s="74">
        <v>0</v>
      </c>
    </row>
    <row r="299" spans="1:16" x14ac:dyDescent="0.15">
      <c r="A299" s="76">
        <v>41933</v>
      </c>
      <c r="B299" s="71">
        <v>16.314944837099997</v>
      </c>
      <c r="C299" s="71">
        <v>23.307064052999998</v>
      </c>
      <c r="D299" s="71">
        <v>3.4960596079500004</v>
      </c>
      <c r="E299" s="71">
        <v>0</v>
      </c>
      <c r="F299" s="71">
        <v>20.976357647699999</v>
      </c>
      <c r="G299" s="71">
        <v>0</v>
      </c>
      <c r="H299" s="71">
        <v>5.9459895833333327</v>
      </c>
      <c r="I299" s="72">
        <v>140</v>
      </c>
      <c r="J299" s="72">
        <v>200</v>
      </c>
      <c r="K299" s="72">
        <v>30</v>
      </c>
      <c r="L299" s="72">
        <v>0</v>
      </c>
      <c r="M299" s="72">
        <v>180</v>
      </c>
      <c r="N299" s="72">
        <v>0</v>
      </c>
      <c r="O299" s="72">
        <v>9.8708333333333336</v>
      </c>
      <c r="P299" s="74">
        <v>0</v>
      </c>
    </row>
    <row r="300" spans="1:16" x14ac:dyDescent="0.15">
      <c r="A300" s="76">
        <v>41934</v>
      </c>
      <c r="B300" s="71">
        <v>21.538089118727996</v>
      </c>
      <c r="C300" s="71">
        <v>28.093159720079996</v>
      </c>
      <c r="D300" s="71">
        <v>5.3845222796819989</v>
      </c>
      <c r="E300" s="71">
        <v>0</v>
      </c>
      <c r="F300" s="71">
        <v>21.06986979006</v>
      </c>
      <c r="G300" s="71">
        <v>0</v>
      </c>
      <c r="H300" s="71">
        <v>6.0800520833333334</v>
      </c>
      <c r="I300" s="72">
        <v>184</v>
      </c>
      <c r="J300" s="72">
        <v>240</v>
      </c>
      <c r="K300" s="72">
        <v>46</v>
      </c>
      <c r="L300" s="72">
        <v>0</v>
      </c>
      <c r="M300" s="72">
        <v>180</v>
      </c>
      <c r="N300" s="72">
        <v>0</v>
      </c>
      <c r="O300" s="72">
        <v>9.0458333333333325</v>
      </c>
      <c r="P300" s="74">
        <v>0</v>
      </c>
    </row>
    <row r="301" spans="1:16" x14ac:dyDescent="0.15">
      <c r="A301" s="76">
        <v>41935</v>
      </c>
      <c r="B301" s="71">
        <v>10.872406309492</v>
      </c>
      <c r="C301" s="71">
        <v>17.726749417650002</v>
      </c>
      <c r="D301" s="71">
        <v>3.3089932246279998</v>
      </c>
      <c r="E301" s="71">
        <v>0</v>
      </c>
      <c r="F301" s="71">
        <v>21.272099301179999</v>
      </c>
      <c r="G301" s="71">
        <v>0</v>
      </c>
      <c r="H301" s="71">
        <v>5.8843750000000004</v>
      </c>
      <c r="I301" s="72">
        <v>92</v>
      </c>
      <c r="J301" s="72">
        <v>150</v>
      </c>
      <c r="K301" s="72">
        <v>28</v>
      </c>
      <c r="L301" s="72">
        <v>0</v>
      </c>
      <c r="M301" s="72">
        <v>180</v>
      </c>
      <c r="N301" s="72">
        <v>0</v>
      </c>
      <c r="O301" s="72">
        <v>10.249999999999998</v>
      </c>
      <c r="P301" s="74">
        <v>0</v>
      </c>
    </row>
    <row r="302" spans="1:16" x14ac:dyDescent="0.15">
      <c r="A302" s="76">
        <v>41936</v>
      </c>
      <c r="B302" s="71">
        <v>7.4156332052530001</v>
      </c>
      <c r="C302" s="71">
        <v>11.960698718149999</v>
      </c>
      <c r="D302" s="71">
        <v>0.95685589745199995</v>
      </c>
      <c r="E302" s="71">
        <v>0</v>
      </c>
      <c r="F302" s="71">
        <v>21.529257692669997</v>
      </c>
      <c r="G302" s="71">
        <v>0</v>
      </c>
      <c r="H302" s="71">
        <v>5.4991145833333333</v>
      </c>
      <c r="I302" s="72">
        <v>62</v>
      </c>
      <c r="J302" s="72">
        <v>100</v>
      </c>
      <c r="K302" s="72">
        <v>8</v>
      </c>
      <c r="L302" s="72">
        <v>0</v>
      </c>
      <c r="M302" s="72">
        <v>180</v>
      </c>
      <c r="N302" s="72">
        <v>0</v>
      </c>
      <c r="O302" s="72">
        <v>12.620833333333332</v>
      </c>
      <c r="P302" s="74">
        <v>0</v>
      </c>
    </row>
    <row r="303" spans="1:16" x14ac:dyDescent="0.15">
      <c r="A303" s="76">
        <v>41937</v>
      </c>
      <c r="B303" s="71">
        <v>11.063198111419998</v>
      </c>
      <c r="C303" s="71">
        <v>18.037823007750003</v>
      </c>
      <c r="D303" s="71">
        <v>3.3670602947799999</v>
      </c>
      <c r="E303" s="71">
        <v>0</v>
      </c>
      <c r="F303" s="71">
        <v>21.645387609300002</v>
      </c>
      <c r="G303" s="71">
        <v>0</v>
      </c>
      <c r="H303" s="71">
        <v>5.727291666666666</v>
      </c>
      <c r="I303" s="72">
        <v>92</v>
      </c>
      <c r="J303" s="72">
        <v>150</v>
      </c>
      <c r="K303" s="72">
        <v>28</v>
      </c>
      <c r="L303" s="72">
        <v>0</v>
      </c>
      <c r="M303" s="72">
        <v>180</v>
      </c>
      <c r="N303" s="72">
        <v>0</v>
      </c>
      <c r="O303" s="72">
        <v>11.216666666666667</v>
      </c>
      <c r="P303" s="74">
        <v>0</v>
      </c>
    </row>
    <row r="304" spans="1:16" x14ac:dyDescent="0.15">
      <c r="A304" s="76">
        <v>41938</v>
      </c>
      <c r="B304" s="71">
        <v>11.123816280667999</v>
      </c>
      <c r="C304" s="71">
        <v>18.136656979350004</v>
      </c>
      <c r="D304" s="71">
        <v>3.3855093028120002</v>
      </c>
      <c r="E304" s="71">
        <v>0</v>
      </c>
      <c r="F304" s="71">
        <v>21.763988375219999</v>
      </c>
      <c r="G304" s="71">
        <v>0</v>
      </c>
      <c r="H304" s="71">
        <v>5.8593229166666667</v>
      </c>
      <c r="I304" s="72">
        <v>92</v>
      </c>
      <c r="J304" s="72">
        <v>150</v>
      </c>
      <c r="K304" s="72">
        <v>28</v>
      </c>
      <c r="L304" s="72">
        <v>0</v>
      </c>
      <c r="M304" s="72">
        <v>180</v>
      </c>
      <c r="N304" s="72">
        <v>0</v>
      </c>
      <c r="O304" s="72">
        <v>10.404166666666667</v>
      </c>
      <c r="P304" s="74">
        <v>0</v>
      </c>
    </row>
    <row r="305" spans="1:16" x14ac:dyDescent="0.15">
      <c r="A305" s="76">
        <v>41939</v>
      </c>
      <c r="B305" s="71">
        <v>11.182005837365999</v>
      </c>
      <c r="C305" s="71">
        <v>18.231531256575003</v>
      </c>
      <c r="D305" s="71">
        <v>3.4032191678940005</v>
      </c>
      <c r="E305" s="71">
        <v>0</v>
      </c>
      <c r="F305" s="71">
        <v>21.87783750789</v>
      </c>
      <c r="G305" s="71">
        <v>0</v>
      </c>
      <c r="H305" s="71">
        <v>5.9046874999999996</v>
      </c>
      <c r="I305" s="72">
        <v>92</v>
      </c>
      <c r="J305" s="72">
        <v>150</v>
      </c>
      <c r="K305" s="72">
        <v>28</v>
      </c>
      <c r="L305" s="72">
        <v>0</v>
      </c>
      <c r="M305" s="72">
        <v>180</v>
      </c>
      <c r="N305" s="72">
        <v>0</v>
      </c>
      <c r="O305" s="72">
        <v>10.125</v>
      </c>
      <c r="P305" s="74">
        <v>0</v>
      </c>
    </row>
    <row r="306" spans="1:16" x14ac:dyDescent="0.15">
      <c r="A306" s="76">
        <v>41940</v>
      </c>
      <c r="B306" s="71">
        <v>17.039009270920001</v>
      </c>
      <c r="C306" s="71">
        <v>24.341441815599996</v>
      </c>
      <c r="D306" s="71">
        <v>3.6512162723399997</v>
      </c>
      <c r="E306" s="71">
        <v>0</v>
      </c>
      <c r="F306" s="71">
        <v>21.907297634039999</v>
      </c>
      <c r="G306" s="71">
        <v>0</v>
      </c>
      <c r="H306" s="71">
        <v>5.9209375000000009</v>
      </c>
      <c r="I306" s="72">
        <v>140</v>
      </c>
      <c r="J306" s="72">
        <v>200</v>
      </c>
      <c r="K306" s="72">
        <v>30</v>
      </c>
      <c r="L306" s="72">
        <v>0</v>
      </c>
      <c r="M306" s="72">
        <v>180</v>
      </c>
      <c r="N306" s="72">
        <v>0</v>
      </c>
      <c r="O306" s="72">
        <v>10.024999999999999</v>
      </c>
      <c r="P306" s="74">
        <v>0</v>
      </c>
    </row>
    <row r="307" spans="1:16" x14ac:dyDescent="0.15">
      <c r="A307" s="76">
        <v>41941</v>
      </c>
      <c r="B307" s="71">
        <v>3.8998342568640001</v>
      </c>
      <c r="C307" s="71">
        <v>23.155265900129997</v>
      </c>
      <c r="D307" s="71">
        <v>3.4123549747559996</v>
      </c>
      <c r="E307" s="71">
        <v>0</v>
      </c>
      <c r="F307" s="71">
        <v>0</v>
      </c>
      <c r="G307" s="71">
        <v>0</v>
      </c>
      <c r="H307" s="71">
        <v>0</v>
      </c>
      <c r="I307" s="72">
        <v>32</v>
      </c>
      <c r="J307" s="72">
        <v>190</v>
      </c>
      <c r="K307" s="72">
        <v>28</v>
      </c>
      <c r="L307" s="72">
        <v>0</v>
      </c>
      <c r="M307" s="72">
        <v>0</v>
      </c>
      <c r="N307" s="72">
        <v>0</v>
      </c>
      <c r="O307" s="72">
        <v>10.454166666666664</v>
      </c>
      <c r="P307" s="74">
        <v>0</v>
      </c>
    </row>
    <row r="308" spans="1:16" x14ac:dyDescent="0.15">
      <c r="A308" s="76">
        <v>41942</v>
      </c>
      <c r="B308" s="71">
        <v>11.220863638166</v>
      </c>
      <c r="C308" s="71">
        <v>18.294886366575</v>
      </c>
      <c r="D308" s="71">
        <v>3.4150454550939999</v>
      </c>
      <c r="E308" s="71">
        <v>0</v>
      </c>
      <c r="F308" s="71">
        <v>21.953863639890002</v>
      </c>
      <c r="G308" s="71">
        <v>0</v>
      </c>
      <c r="H308" s="71">
        <v>5.3467708333333341</v>
      </c>
      <c r="I308" s="72">
        <v>92</v>
      </c>
      <c r="J308" s="72">
        <v>150</v>
      </c>
      <c r="K308" s="72">
        <v>28</v>
      </c>
      <c r="L308" s="72">
        <v>0</v>
      </c>
      <c r="M308" s="72">
        <v>180</v>
      </c>
      <c r="N308" s="72">
        <v>0</v>
      </c>
      <c r="O308" s="72">
        <v>13.558333333333332</v>
      </c>
      <c r="P308" s="74">
        <v>0</v>
      </c>
    </row>
    <row r="309" spans="1:16" x14ac:dyDescent="0.15">
      <c r="A309" s="76">
        <v>41943</v>
      </c>
      <c r="B309" s="71">
        <v>7.5193328493009997</v>
      </c>
      <c r="C309" s="71">
        <v>12.12795620855</v>
      </c>
      <c r="D309" s="71">
        <v>0.97023649668400003</v>
      </c>
      <c r="E309" s="71">
        <v>0</v>
      </c>
      <c r="F309" s="71">
        <v>21.830321175390004</v>
      </c>
      <c r="G309" s="71">
        <v>0</v>
      </c>
      <c r="H309" s="71">
        <v>5.6771875000000005</v>
      </c>
      <c r="I309" s="72">
        <v>62</v>
      </c>
      <c r="J309" s="72">
        <v>100</v>
      </c>
      <c r="K309" s="72">
        <v>8</v>
      </c>
      <c r="L309" s="72">
        <v>0</v>
      </c>
      <c r="M309" s="72">
        <v>180</v>
      </c>
      <c r="N309" s="72">
        <v>0</v>
      </c>
      <c r="O309" s="72">
        <v>11.524999999999997</v>
      </c>
      <c r="P309" s="74">
        <v>0</v>
      </c>
    </row>
    <row r="310" spans="1:16" x14ac:dyDescent="0.15">
      <c r="A310" s="76">
        <v>41944</v>
      </c>
      <c r="B310" s="71">
        <v>16.437009291976</v>
      </c>
      <c r="C310" s="71">
        <v>24.172072488199998</v>
      </c>
      <c r="D310" s="71">
        <v>4.1092523229940001</v>
      </c>
      <c r="E310" s="71">
        <v>0</v>
      </c>
      <c r="F310" s="71">
        <v>21.754865239379999</v>
      </c>
      <c r="G310" s="71">
        <v>0</v>
      </c>
      <c r="H310" s="71">
        <v>6.6168750000000003</v>
      </c>
      <c r="I310" s="72">
        <v>136</v>
      </c>
      <c r="J310" s="72">
        <v>200</v>
      </c>
      <c r="K310" s="72">
        <v>34</v>
      </c>
      <c r="L310" s="72">
        <v>0</v>
      </c>
      <c r="M310" s="72">
        <v>180</v>
      </c>
      <c r="N310" s="72">
        <v>0</v>
      </c>
      <c r="O310" s="72">
        <v>5.8874999999999993</v>
      </c>
      <c r="P310" s="74">
        <v>0</v>
      </c>
    </row>
    <row r="311" spans="1:16" x14ac:dyDescent="0.15">
      <c r="A311" s="76">
        <v>41945</v>
      </c>
      <c r="B311" s="71">
        <v>7.5429664171680004</v>
      </c>
      <c r="C311" s="71">
        <v>12.166074866400001</v>
      </c>
      <c r="D311" s="71">
        <v>0.97328598931199994</v>
      </c>
      <c r="E311" s="71">
        <v>0</v>
      </c>
      <c r="F311" s="71">
        <v>21.898934759520003</v>
      </c>
      <c r="G311" s="71">
        <v>0</v>
      </c>
      <c r="H311" s="71">
        <v>6.3678124999999994</v>
      </c>
      <c r="I311" s="72">
        <v>62</v>
      </c>
      <c r="J311" s="72">
        <v>100</v>
      </c>
      <c r="K311" s="72">
        <v>8</v>
      </c>
      <c r="L311" s="72">
        <v>0</v>
      </c>
      <c r="M311" s="72">
        <v>180</v>
      </c>
      <c r="N311" s="72">
        <v>0</v>
      </c>
      <c r="O311" s="72">
        <v>7.2749999999999995</v>
      </c>
      <c r="P311" s="74">
        <v>0</v>
      </c>
    </row>
    <row r="312" spans="1:16" x14ac:dyDescent="0.15">
      <c r="A312" s="76">
        <v>41946</v>
      </c>
      <c r="B312" s="71">
        <v>17.138054426219998</v>
      </c>
      <c r="C312" s="71">
        <v>24.482934894600003</v>
      </c>
      <c r="D312" s="71">
        <v>3.6724402341900002</v>
      </c>
      <c r="E312" s="71">
        <v>0</v>
      </c>
      <c r="F312" s="71">
        <v>22.034641405140004</v>
      </c>
      <c r="G312" s="71">
        <v>0</v>
      </c>
      <c r="H312" s="71">
        <v>5.9784895833333334</v>
      </c>
      <c r="I312" s="72">
        <v>140</v>
      </c>
      <c r="J312" s="72">
        <v>200</v>
      </c>
      <c r="K312" s="72">
        <v>30</v>
      </c>
      <c r="L312" s="72">
        <v>0</v>
      </c>
      <c r="M312" s="72">
        <v>180</v>
      </c>
      <c r="N312" s="72">
        <v>0</v>
      </c>
      <c r="O312" s="72">
        <v>9.6708333333333343</v>
      </c>
      <c r="P312" s="74">
        <v>0</v>
      </c>
    </row>
    <row r="313" spans="1:16" x14ac:dyDescent="0.15">
      <c r="A313" s="76">
        <v>41947</v>
      </c>
      <c r="B313" s="71">
        <v>17.242717067939999</v>
      </c>
      <c r="C313" s="71">
        <v>24.632452954199998</v>
      </c>
      <c r="D313" s="71">
        <v>3.6948679431300002</v>
      </c>
      <c r="E313" s="71">
        <v>0</v>
      </c>
      <c r="F313" s="71">
        <v>22.16920765878</v>
      </c>
      <c r="G313" s="71">
        <v>0</v>
      </c>
      <c r="H313" s="71">
        <v>6.2317187500000006</v>
      </c>
      <c r="I313" s="72">
        <v>140</v>
      </c>
      <c r="J313" s="72">
        <v>200</v>
      </c>
      <c r="K313" s="72">
        <v>30</v>
      </c>
      <c r="L313" s="72">
        <v>0</v>
      </c>
      <c r="M313" s="72">
        <v>180</v>
      </c>
      <c r="N313" s="72">
        <v>0</v>
      </c>
      <c r="O313" s="72">
        <v>8.1124999999999989</v>
      </c>
      <c r="P313" s="74">
        <v>0</v>
      </c>
    </row>
    <row r="314" spans="1:16" x14ac:dyDescent="0.15">
      <c r="A314" s="76">
        <v>41948</v>
      </c>
      <c r="B314" s="71">
        <v>22.806602025844001</v>
      </c>
      <c r="C314" s="71">
        <v>29.747741772840001</v>
      </c>
      <c r="D314" s="71">
        <v>5.7016505064610001</v>
      </c>
      <c r="E314" s="71">
        <v>0</v>
      </c>
      <c r="F314" s="71">
        <v>22.310806329630005</v>
      </c>
      <c r="G314" s="71">
        <v>0</v>
      </c>
      <c r="H314" s="71">
        <v>6.8412499999999996</v>
      </c>
      <c r="I314" s="72">
        <v>184</v>
      </c>
      <c r="J314" s="72">
        <v>240</v>
      </c>
      <c r="K314" s="72">
        <v>46</v>
      </c>
      <c r="L314" s="72">
        <v>0</v>
      </c>
      <c r="M314" s="72">
        <v>180</v>
      </c>
      <c r="N314" s="72">
        <v>0</v>
      </c>
      <c r="O314" s="72">
        <v>4.3916666666666666</v>
      </c>
      <c r="P314" s="74">
        <v>0</v>
      </c>
    </row>
    <row r="315" spans="1:16" x14ac:dyDescent="0.15">
      <c r="A315" s="76">
        <v>41949</v>
      </c>
      <c r="B315" s="71">
        <v>11.543480529307999</v>
      </c>
      <c r="C315" s="71">
        <v>18.820892167349996</v>
      </c>
      <c r="D315" s="71">
        <v>3.5132332045719998</v>
      </c>
      <c r="E315" s="71">
        <v>0</v>
      </c>
      <c r="F315" s="71">
        <v>22.58507060082</v>
      </c>
      <c r="G315" s="71">
        <v>0</v>
      </c>
      <c r="H315" s="71">
        <v>6.7787500000000005</v>
      </c>
      <c r="I315" s="72">
        <v>92</v>
      </c>
      <c r="J315" s="72">
        <v>150</v>
      </c>
      <c r="K315" s="72">
        <v>28</v>
      </c>
      <c r="L315" s="72">
        <v>0</v>
      </c>
      <c r="M315" s="72">
        <v>180</v>
      </c>
      <c r="N315" s="72">
        <v>0</v>
      </c>
      <c r="O315" s="72">
        <v>4.8083333333333336</v>
      </c>
      <c r="P315" s="74">
        <v>0</v>
      </c>
    </row>
    <row r="316" spans="1:16" x14ac:dyDescent="0.15">
      <c r="A316" s="76">
        <v>41950</v>
      </c>
      <c r="B316" s="71">
        <v>7.8628379202100005</v>
      </c>
      <c r="C316" s="71">
        <v>12.681996645500002</v>
      </c>
      <c r="D316" s="71">
        <v>1.0145597316399999</v>
      </c>
      <c r="E316" s="71">
        <v>0</v>
      </c>
      <c r="F316" s="71">
        <v>22.827593961900003</v>
      </c>
      <c r="G316" s="71">
        <v>0</v>
      </c>
      <c r="H316" s="71">
        <v>6.5549999999999997</v>
      </c>
      <c r="I316" s="72">
        <v>62</v>
      </c>
      <c r="J316" s="72">
        <v>100</v>
      </c>
      <c r="K316" s="72">
        <v>8</v>
      </c>
      <c r="L316" s="72">
        <v>0</v>
      </c>
      <c r="M316" s="72">
        <v>180</v>
      </c>
      <c r="N316" s="72">
        <v>0</v>
      </c>
      <c r="O316" s="72">
        <v>6.3000000000000007</v>
      </c>
      <c r="P316" s="74">
        <v>0</v>
      </c>
    </row>
    <row r="317" spans="1:16" x14ac:dyDescent="0.15">
      <c r="A317" s="76">
        <v>41951</v>
      </c>
      <c r="B317" s="71">
        <v>11.754284098648</v>
      </c>
      <c r="C317" s="71">
        <v>19.164593639100001</v>
      </c>
      <c r="D317" s="71">
        <v>3.5773908126320002</v>
      </c>
      <c r="E317" s="71">
        <v>0</v>
      </c>
      <c r="F317" s="71">
        <v>22.997512366920002</v>
      </c>
      <c r="G317" s="71">
        <v>0</v>
      </c>
      <c r="H317" s="71">
        <v>5.6900520833333337</v>
      </c>
      <c r="I317" s="72">
        <v>92</v>
      </c>
      <c r="J317" s="72">
        <v>150</v>
      </c>
      <c r="K317" s="72">
        <v>28</v>
      </c>
      <c r="L317" s="72">
        <v>0</v>
      </c>
      <c r="M317" s="72">
        <v>180</v>
      </c>
      <c r="N317" s="72">
        <v>0</v>
      </c>
      <c r="O317" s="72">
        <v>11.445833333333333</v>
      </c>
      <c r="P317" s="74">
        <v>0</v>
      </c>
    </row>
    <row r="318" spans="1:16" x14ac:dyDescent="0.15">
      <c r="A318" s="76">
        <v>41952</v>
      </c>
      <c r="B318" s="71">
        <v>11.731163707172</v>
      </c>
      <c r="C318" s="71">
        <v>19.126897348650001</v>
      </c>
      <c r="D318" s="71">
        <v>3.5703541717479998</v>
      </c>
      <c r="E318" s="71">
        <v>0</v>
      </c>
      <c r="F318" s="71">
        <v>22.95227681838</v>
      </c>
      <c r="G318" s="71">
        <v>0</v>
      </c>
      <c r="H318" s="71">
        <v>6.1829687499999997</v>
      </c>
      <c r="I318" s="72">
        <v>92</v>
      </c>
      <c r="J318" s="72">
        <v>150</v>
      </c>
      <c r="K318" s="72">
        <v>28</v>
      </c>
      <c r="L318" s="72">
        <v>0</v>
      </c>
      <c r="M318" s="72">
        <v>180</v>
      </c>
      <c r="N318" s="72">
        <v>0</v>
      </c>
      <c r="O318" s="72">
        <v>8.4125000000000032</v>
      </c>
      <c r="P318" s="74">
        <v>0</v>
      </c>
    </row>
    <row r="319" spans="1:16" x14ac:dyDescent="0.15">
      <c r="A319" s="76">
        <v>41953</v>
      </c>
      <c r="B319" s="71">
        <v>11.851137167141999</v>
      </c>
      <c r="C319" s="71">
        <v>19.322506250775</v>
      </c>
      <c r="D319" s="71">
        <v>3.6068678334779998</v>
      </c>
      <c r="E319" s="71">
        <v>0</v>
      </c>
      <c r="F319" s="71">
        <v>23.187007500930001</v>
      </c>
      <c r="G319" s="71">
        <v>0</v>
      </c>
      <c r="H319" s="71">
        <v>6.6800000000000006</v>
      </c>
      <c r="I319" s="72">
        <v>92</v>
      </c>
      <c r="J319" s="72">
        <v>150</v>
      </c>
      <c r="K319" s="72">
        <v>28</v>
      </c>
      <c r="L319" s="72">
        <v>0</v>
      </c>
      <c r="M319" s="72">
        <v>180</v>
      </c>
      <c r="N319" s="72">
        <v>0</v>
      </c>
      <c r="O319" s="72">
        <v>5.4666666666666659</v>
      </c>
      <c r="P319" s="74">
        <v>0</v>
      </c>
    </row>
    <row r="320" spans="1:16" x14ac:dyDescent="0.15">
      <c r="A320" s="76">
        <v>41954</v>
      </c>
      <c r="B320" s="71">
        <v>18.249281937250004</v>
      </c>
      <c r="C320" s="71">
        <v>26.070402767500003</v>
      </c>
      <c r="D320" s="71">
        <v>3.910560415125</v>
      </c>
      <c r="E320" s="71">
        <v>0</v>
      </c>
      <c r="F320" s="71">
        <v>23.463362490750001</v>
      </c>
      <c r="G320" s="71">
        <v>0</v>
      </c>
      <c r="H320" s="71">
        <v>6.8568750000000005</v>
      </c>
      <c r="I320" s="72">
        <v>140</v>
      </c>
      <c r="J320" s="72">
        <v>200</v>
      </c>
      <c r="K320" s="72">
        <v>30</v>
      </c>
      <c r="L320" s="72">
        <v>0</v>
      </c>
      <c r="M320" s="72">
        <v>180</v>
      </c>
      <c r="N320" s="72">
        <v>0</v>
      </c>
      <c r="O320" s="72">
        <v>4.2874999999999996</v>
      </c>
      <c r="P320" s="74">
        <v>0</v>
      </c>
    </row>
    <row r="321" spans="1:16" x14ac:dyDescent="0.15">
      <c r="A321" s="76">
        <v>41955</v>
      </c>
      <c r="B321" s="71">
        <v>4.1842395693279997</v>
      </c>
      <c r="C321" s="71">
        <v>24.843922442884999</v>
      </c>
      <c r="D321" s="71">
        <v>3.6612096231619993</v>
      </c>
      <c r="E321" s="71">
        <v>0</v>
      </c>
      <c r="F321" s="71">
        <v>0</v>
      </c>
      <c r="G321" s="71">
        <v>0</v>
      </c>
      <c r="H321" s="71">
        <v>0</v>
      </c>
      <c r="I321" s="72">
        <v>32</v>
      </c>
      <c r="J321" s="72">
        <v>190</v>
      </c>
      <c r="K321" s="72">
        <v>28</v>
      </c>
      <c r="L321" s="72">
        <v>0</v>
      </c>
      <c r="M321" s="72">
        <v>0</v>
      </c>
      <c r="N321" s="72">
        <v>0</v>
      </c>
      <c r="O321" s="72">
        <v>3.962499999999999</v>
      </c>
      <c r="P321" s="74">
        <v>0</v>
      </c>
    </row>
    <row r="322" spans="1:16" x14ac:dyDescent="0.15">
      <c r="A322" s="76">
        <v>41956</v>
      </c>
      <c r="B322" s="71">
        <v>12.106918640907999</v>
      </c>
      <c r="C322" s="71">
        <v>19.739541262350002</v>
      </c>
      <c r="D322" s="71">
        <v>3.6847143689719997</v>
      </c>
      <c r="E322" s="71">
        <v>0</v>
      </c>
      <c r="F322" s="71">
        <v>23.687449514819995</v>
      </c>
      <c r="G322" s="71">
        <v>0</v>
      </c>
      <c r="H322" s="71">
        <v>6.734375</v>
      </c>
      <c r="I322" s="72">
        <v>92</v>
      </c>
      <c r="J322" s="72">
        <v>150</v>
      </c>
      <c r="K322" s="72">
        <v>28</v>
      </c>
      <c r="L322" s="72">
        <v>0</v>
      </c>
      <c r="M322" s="72">
        <v>180</v>
      </c>
      <c r="N322" s="72">
        <v>0</v>
      </c>
      <c r="O322" s="72">
        <v>5.1041666666666661</v>
      </c>
      <c r="P322" s="74">
        <v>0</v>
      </c>
    </row>
    <row r="323" spans="1:16" x14ac:dyDescent="0.15">
      <c r="A323" s="76">
        <v>41957</v>
      </c>
      <c r="B323" s="71">
        <v>8.2307621623500005</v>
      </c>
      <c r="C323" s="71">
        <v>13.275422842499999</v>
      </c>
      <c r="D323" s="71">
        <v>1.0620338273999999</v>
      </c>
      <c r="E323" s="71">
        <v>0</v>
      </c>
      <c r="F323" s="71">
        <v>23.895761116499997</v>
      </c>
      <c r="G323" s="71">
        <v>0</v>
      </c>
      <c r="H323" s="71">
        <v>6.8500000000000005</v>
      </c>
      <c r="I323" s="72">
        <v>62</v>
      </c>
      <c r="J323" s="72">
        <v>100</v>
      </c>
      <c r="K323" s="72">
        <v>8</v>
      </c>
      <c r="L323" s="72">
        <v>0</v>
      </c>
      <c r="M323" s="72">
        <v>180</v>
      </c>
      <c r="N323" s="72">
        <v>0</v>
      </c>
      <c r="O323" s="72">
        <v>4.3333333333333339</v>
      </c>
      <c r="P323" s="74">
        <v>0</v>
      </c>
    </row>
    <row r="324" spans="1:16" x14ac:dyDescent="0.15">
      <c r="A324" s="76">
        <v>41958</v>
      </c>
      <c r="B324" s="71">
        <v>18.184824724612</v>
      </c>
      <c r="C324" s="71">
        <v>26.742389300899998</v>
      </c>
      <c r="D324" s="71">
        <v>4.5462061811529999</v>
      </c>
      <c r="E324" s="71">
        <v>0</v>
      </c>
      <c r="F324" s="71">
        <v>24.068150370809999</v>
      </c>
      <c r="G324" s="71">
        <v>0</v>
      </c>
      <c r="H324" s="71">
        <v>6.8768750000000001</v>
      </c>
      <c r="I324" s="72">
        <v>136</v>
      </c>
      <c r="J324" s="72">
        <v>200</v>
      </c>
      <c r="K324" s="72">
        <v>34</v>
      </c>
      <c r="L324" s="72">
        <v>0</v>
      </c>
      <c r="M324" s="72">
        <v>180</v>
      </c>
      <c r="N324" s="72">
        <v>0</v>
      </c>
      <c r="O324" s="72">
        <v>4.1541666666666668</v>
      </c>
      <c r="P324" s="74">
        <v>0</v>
      </c>
    </row>
    <row r="325" spans="1:16" x14ac:dyDescent="0.15">
      <c r="A325" s="76">
        <v>41959</v>
      </c>
      <c r="B325" s="71">
        <v>8.2938722992580001</v>
      </c>
      <c r="C325" s="71">
        <v>13.377213385899999</v>
      </c>
      <c r="D325" s="71">
        <v>1.070177070872</v>
      </c>
      <c r="E325" s="71">
        <v>0</v>
      </c>
      <c r="F325" s="71">
        <v>24.078984094619997</v>
      </c>
      <c r="G325" s="71">
        <v>0</v>
      </c>
      <c r="H325" s="71">
        <v>6.8343750000000005</v>
      </c>
      <c r="I325" s="72">
        <v>62</v>
      </c>
      <c r="J325" s="72">
        <v>100</v>
      </c>
      <c r="K325" s="72">
        <v>8</v>
      </c>
      <c r="L325" s="72">
        <v>0</v>
      </c>
      <c r="M325" s="72">
        <v>180</v>
      </c>
      <c r="N325" s="72">
        <v>0</v>
      </c>
      <c r="O325" s="72">
        <v>4.4374999999999991</v>
      </c>
      <c r="P325" s="74">
        <v>0</v>
      </c>
    </row>
    <row r="326" spans="1:16" x14ac:dyDescent="0.15">
      <c r="A326" s="76">
        <v>41960</v>
      </c>
      <c r="B326" s="71">
        <v>12.315682175706</v>
      </c>
      <c r="C326" s="71">
        <v>20.079916590824997</v>
      </c>
      <c r="D326" s="71">
        <v>3.7482510969540002</v>
      </c>
      <c r="E326" s="71">
        <v>0</v>
      </c>
      <c r="F326" s="71">
        <v>24.095899908989999</v>
      </c>
      <c r="G326" s="71">
        <v>0</v>
      </c>
      <c r="H326" s="71">
        <v>7.1906249999999989</v>
      </c>
      <c r="I326" s="72">
        <v>92</v>
      </c>
      <c r="J326" s="72">
        <v>150</v>
      </c>
      <c r="K326" s="72">
        <v>28</v>
      </c>
      <c r="L326" s="72">
        <v>0</v>
      </c>
      <c r="M326" s="72">
        <v>180</v>
      </c>
      <c r="N326" s="72">
        <v>0</v>
      </c>
      <c r="O326" s="72">
        <v>2.0625000000000004</v>
      </c>
      <c r="P326" s="74">
        <v>0</v>
      </c>
    </row>
    <row r="327" spans="1:16" x14ac:dyDescent="0.15">
      <c r="A327" s="76">
        <v>41961</v>
      </c>
      <c r="B327" s="71">
        <v>18.891597160799996</v>
      </c>
      <c r="C327" s="71">
        <v>26.987995943999998</v>
      </c>
      <c r="D327" s="71">
        <v>4.0481993915999999</v>
      </c>
      <c r="E327" s="71">
        <v>0</v>
      </c>
      <c r="F327" s="71">
        <v>24.289196349600001</v>
      </c>
      <c r="G327" s="71">
        <v>0</v>
      </c>
      <c r="H327" s="71">
        <v>6.8868749999999999</v>
      </c>
      <c r="I327" s="72">
        <v>140</v>
      </c>
      <c r="J327" s="72">
        <v>200</v>
      </c>
      <c r="K327" s="72">
        <v>30</v>
      </c>
      <c r="L327" s="72">
        <v>0</v>
      </c>
      <c r="M327" s="72">
        <v>180</v>
      </c>
      <c r="N327" s="72">
        <v>0</v>
      </c>
      <c r="O327" s="72">
        <v>4.0875000000000004</v>
      </c>
      <c r="P327" s="74">
        <v>0</v>
      </c>
    </row>
    <row r="328" spans="1:16" x14ac:dyDescent="0.15">
      <c r="A328" s="76">
        <v>41962</v>
      </c>
      <c r="B328" s="71">
        <v>25.172070649544004</v>
      </c>
      <c r="C328" s="71">
        <v>32.833135629840008</v>
      </c>
      <c r="D328" s="71">
        <v>6.293017662386001</v>
      </c>
      <c r="E328" s="71">
        <v>0</v>
      </c>
      <c r="F328" s="71">
        <v>24.624851722380001</v>
      </c>
      <c r="G328" s="71">
        <v>0</v>
      </c>
      <c r="H328" s="71">
        <v>6.8156249999999998</v>
      </c>
      <c r="I328" s="72">
        <v>184</v>
      </c>
      <c r="J328" s="72">
        <v>240</v>
      </c>
      <c r="K328" s="72">
        <v>46</v>
      </c>
      <c r="L328" s="72">
        <v>0</v>
      </c>
      <c r="M328" s="72">
        <v>180</v>
      </c>
      <c r="N328" s="72">
        <v>0</v>
      </c>
      <c r="O328" s="72">
        <v>4.5625</v>
      </c>
      <c r="P328" s="74">
        <v>0</v>
      </c>
    </row>
    <row r="329" spans="1:16" x14ac:dyDescent="0.15">
      <c r="A329" s="76">
        <v>41963</v>
      </c>
      <c r="B329" s="71">
        <v>12.675796844619999</v>
      </c>
      <c r="C329" s="71">
        <v>20.667060072749997</v>
      </c>
      <c r="D329" s="71">
        <v>3.8578512135799996</v>
      </c>
      <c r="E329" s="71">
        <v>0</v>
      </c>
      <c r="F329" s="71">
        <v>24.800472087300001</v>
      </c>
      <c r="G329" s="71">
        <v>0</v>
      </c>
      <c r="H329" s="71">
        <v>6.5962500000000004</v>
      </c>
      <c r="I329" s="72">
        <v>92</v>
      </c>
      <c r="J329" s="72">
        <v>150</v>
      </c>
      <c r="K329" s="72">
        <v>28</v>
      </c>
      <c r="L329" s="72">
        <v>0</v>
      </c>
      <c r="M329" s="72">
        <v>180</v>
      </c>
      <c r="N329" s="72">
        <v>0</v>
      </c>
      <c r="O329" s="72">
        <v>6.0250000000000012</v>
      </c>
      <c r="P329" s="74">
        <v>0</v>
      </c>
    </row>
    <row r="330" spans="1:16" x14ac:dyDescent="0.15">
      <c r="A330" s="76">
        <v>41964</v>
      </c>
      <c r="B330" s="71">
        <v>8.5336122591720009</v>
      </c>
      <c r="C330" s="71">
        <v>13.763890740600003</v>
      </c>
      <c r="D330" s="71">
        <v>1.1011112592480001</v>
      </c>
      <c r="E330" s="71">
        <v>0</v>
      </c>
      <c r="F330" s="71">
        <v>24.775003333080004</v>
      </c>
      <c r="G330" s="71">
        <v>0</v>
      </c>
      <c r="H330" s="71">
        <v>7.0356249999999996</v>
      </c>
      <c r="I330" s="72">
        <v>62</v>
      </c>
      <c r="J330" s="72">
        <v>100</v>
      </c>
      <c r="K330" s="72">
        <v>8</v>
      </c>
      <c r="L330" s="72">
        <v>0</v>
      </c>
      <c r="M330" s="72">
        <v>180</v>
      </c>
      <c r="N330" s="72">
        <v>0</v>
      </c>
      <c r="O330" s="72">
        <v>3.0958333333333332</v>
      </c>
      <c r="P330" s="74">
        <v>0</v>
      </c>
    </row>
    <row r="331" spans="1:16" x14ac:dyDescent="0.15">
      <c r="A331" s="76">
        <v>41965</v>
      </c>
      <c r="B331" s="71">
        <v>12.690562808924</v>
      </c>
      <c r="C331" s="71">
        <v>20.691135014549999</v>
      </c>
      <c r="D331" s="71">
        <v>3.8623452027159999</v>
      </c>
      <c r="E331" s="71">
        <v>0</v>
      </c>
      <c r="F331" s="71">
        <v>24.829362017459996</v>
      </c>
      <c r="G331" s="71">
        <v>0</v>
      </c>
      <c r="H331" s="71">
        <v>6.7912499999999998</v>
      </c>
      <c r="I331" s="72">
        <v>92</v>
      </c>
      <c r="J331" s="72">
        <v>150</v>
      </c>
      <c r="K331" s="72">
        <v>28</v>
      </c>
      <c r="L331" s="72">
        <v>0</v>
      </c>
      <c r="M331" s="72">
        <v>180</v>
      </c>
      <c r="N331" s="72">
        <v>0</v>
      </c>
      <c r="O331" s="72">
        <v>4.7250000000000005</v>
      </c>
      <c r="P331" s="74">
        <v>0</v>
      </c>
    </row>
    <row r="332" spans="1:16" x14ac:dyDescent="0.15">
      <c r="A332" s="76">
        <v>41966</v>
      </c>
      <c r="B332" s="71">
        <v>19.284673381609998</v>
      </c>
      <c r="C332" s="71">
        <v>27.5495334023</v>
      </c>
      <c r="D332" s="71">
        <v>4.1324300103450007</v>
      </c>
      <c r="E332" s="71">
        <v>0</v>
      </c>
      <c r="F332" s="71">
        <v>24.794580062070004</v>
      </c>
      <c r="G332" s="71">
        <v>0</v>
      </c>
      <c r="H332" s="71">
        <v>6.2554166666666671</v>
      </c>
      <c r="I332" s="72">
        <v>140</v>
      </c>
      <c r="J332" s="72">
        <v>200</v>
      </c>
      <c r="K332" s="72">
        <v>30</v>
      </c>
      <c r="L332" s="72">
        <v>0</v>
      </c>
      <c r="M332" s="72">
        <v>180</v>
      </c>
      <c r="N332" s="72">
        <v>0</v>
      </c>
      <c r="O332" s="72">
        <v>7.9666666666666659</v>
      </c>
      <c r="P332" s="74">
        <v>0</v>
      </c>
    </row>
    <row r="333" spans="1:16" x14ac:dyDescent="0.15">
      <c r="A333" s="76">
        <v>41967</v>
      </c>
      <c r="B333" s="71">
        <v>12.606047092183999</v>
      </c>
      <c r="C333" s="71">
        <v>20.553337650300001</v>
      </c>
      <c r="D333" s="71">
        <v>3.8366230280560005</v>
      </c>
      <c r="E333" s="71">
        <v>0</v>
      </c>
      <c r="F333" s="71">
        <v>24.664005180360004</v>
      </c>
      <c r="G333" s="71">
        <v>0</v>
      </c>
      <c r="H333" s="71">
        <v>7.0106250000000001</v>
      </c>
      <c r="I333" s="72">
        <v>92</v>
      </c>
      <c r="J333" s="72">
        <v>150</v>
      </c>
      <c r="K333" s="72">
        <v>28</v>
      </c>
      <c r="L333" s="72">
        <v>0</v>
      </c>
      <c r="M333" s="72">
        <v>180</v>
      </c>
      <c r="N333" s="72">
        <v>0</v>
      </c>
      <c r="O333" s="72">
        <v>3.2625000000000006</v>
      </c>
      <c r="P333" s="74">
        <v>0</v>
      </c>
    </row>
    <row r="334" spans="1:16" x14ac:dyDescent="0.15">
      <c r="A334" s="76">
        <v>41968</v>
      </c>
      <c r="B334" s="71">
        <v>19.221107087910003</v>
      </c>
      <c r="C334" s="71">
        <v>27.458724411299997</v>
      </c>
      <c r="D334" s="71">
        <v>4.1188086616949997</v>
      </c>
      <c r="E334" s="71">
        <v>0</v>
      </c>
      <c r="F334" s="71">
        <v>24.71285197017</v>
      </c>
      <c r="G334" s="71">
        <v>0</v>
      </c>
      <c r="H334" s="71">
        <v>7.2081249999999999</v>
      </c>
      <c r="I334" s="72">
        <v>140</v>
      </c>
      <c r="J334" s="72">
        <v>200</v>
      </c>
      <c r="K334" s="72">
        <v>30</v>
      </c>
      <c r="L334" s="72">
        <v>0</v>
      </c>
      <c r="M334" s="72">
        <v>180</v>
      </c>
      <c r="N334" s="72">
        <v>0</v>
      </c>
      <c r="O334" s="72">
        <v>1.9458333333333331</v>
      </c>
      <c r="P334" s="74">
        <v>0</v>
      </c>
    </row>
    <row r="335" spans="1:16" x14ac:dyDescent="0.15">
      <c r="A335" s="76">
        <v>41969</v>
      </c>
      <c r="B335" s="71">
        <v>4.4113042835679996</v>
      </c>
      <c r="C335" s="71">
        <v>26.192119183685001</v>
      </c>
      <c r="D335" s="71">
        <v>3.8598912481220005</v>
      </c>
      <c r="E335" s="71">
        <v>0</v>
      </c>
      <c r="F335" s="71">
        <v>0</v>
      </c>
      <c r="G335" s="71">
        <v>0</v>
      </c>
      <c r="H335" s="71">
        <v>0</v>
      </c>
      <c r="I335" s="72">
        <v>32</v>
      </c>
      <c r="J335" s="72">
        <v>190</v>
      </c>
      <c r="K335" s="72">
        <v>28</v>
      </c>
      <c r="L335" s="72">
        <v>0</v>
      </c>
      <c r="M335" s="72">
        <v>0</v>
      </c>
      <c r="N335" s="72">
        <v>0</v>
      </c>
      <c r="O335" s="72">
        <v>6.7541666666666673</v>
      </c>
      <c r="P335" s="74">
        <v>0</v>
      </c>
    </row>
    <row r="336" spans="1:16" x14ac:dyDescent="0.15">
      <c r="A336" s="76">
        <v>41970</v>
      </c>
      <c r="B336" s="71">
        <v>12.628487472145999</v>
      </c>
      <c r="C336" s="71">
        <v>20.589925226324997</v>
      </c>
      <c r="D336" s="71">
        <v>3.8434527089139991</v>
      </c>
      <c r="E336" s="71">
        <v>0</v>
      </c>
      <c r="F336" s="71">
        <v>24.707910271589995</v>
      </c>
      <c r="G336" s="71">
        <v>0</v>
      </c>
      <c r="H336" s="71">
        <v>6.5237500000000006</v>
      </c>
      <c r="I336" s="72">
        <v>92</v>
      </c>
      <c r="J336" s="72">
        <v>150</v>
      </c>
      <c r="K336" s="72">
        <v>28</v>
      </c>
      <c r="L336" s="72">
        <v>0</v>
      </c>
      <c r="M336" s="72">
        <v>180</v>
      </c>
      <c r="N336" s="72">
        <v>0</v>
      </c>
      <c r="O336" s="72">
        <v>6.5083333333333329</v>
      </c>
      <c r="P336" s="74">
        <v>0</v>
      </c>
    </row>
    <row r="337" spans="1:16" x14ac:dyDescent="0.15">
      <c r="A337" s="76">
        <v>41971</v>
      </c>
      <c r="B337" s="71">
        <v>8.4406491944319999</v>
      </c>
      <c r="C337" s="71">
        <v>13.6139503136</v>
      </c>
      <c r="D337" s="71">
        <v>1.0891160250880001</v>
      </c>
      <c r="E337" s="71">
        <v>0</v>
      </c>
      <c r="F337" s="71">
        <v>24.505110564480002</v>
      </c>
      <c r="G337" s="71">
        <v>0</v>
      </c>
      <c r="H337" s="71">
        <v>6.4687500000000009</v>
      </c>
      <c r="I337" s="72">
        <v>62</v>
      </c>
      <c r="J337" s="72">
        <v>100</v>
      </c>
      <c r="K337" s="72">
        <v>8</v>
      </c>
      <c r="L337" s="72">
        <v>0</v>
      </c>
      <c r="M337" s="72">
        <v>180</v>
      </c>
      <c r="N337" s="72">
        <v>0</v>
      </c>
      <c r="O337" s="72">
        <v>6.8749999999999973</v>
      </c>
      <c r="P337" s="74">
        <v>0</v>
      </c>
    </row>
    <row r="338" spans="1:16" x14ac:dyDescent="0.15">
      <c r="A338" s="76">
        <v>41972</v>
      </c>
      <c r="B338" s="71">
        <v>18.418900737691999</v>
      </c>
      <c r="C338" s="71">
        <v>27.086618731899996</v>
      </c>
      <c r="D338" s="71">
        <v>4.6047251844229997</v>
      </c>
      <c r="E338" s="71">
        <v>0</v>
      </c>
      <c r="F338" s="71">
        <v>24.377956858709997</v>
      </c>
      <c r="G338" s="71">
        <v>0</v>
      </c>
      <c r="H338" s="71">
        <v>6.5212499999999993</v>
      </c>
      <c r="I338" s="72">
        <v>136</v>
      </c>
      <c r="J338" s="72">
        <v>200</v>
      </c>
      <c r="K338" s="72">
        <v>34</v>
      </c>
      <c r="L338" s="72">
        <v>0</v>
      </c>
      <c r="M338" s="72">
        <v>180</v>
      </c>
      <c r="N338" s="72">
        <v>0</v>
      </c>
      <c r="O338" s="72">
        <v>6.5250000000000021</v>
      </c>
      <c r="P338" s="74">
        <v>0</v>
      </c>
    </row>
    <row r="339" spans="1:16" x14ac:dyDescent="0.15">
      <c r="A339" s="76">
        <v>41973</v>
      </c>
      <c r="B339" s="71">
        <v>8.3660168748520007</v>
      </c>
      <c r="C339" s="71">
        <v>13.493575604599998</v>
      </c>
      <c r="D339" s="71">
        <v>1.079486048368</v>
      </c>
      <c r="E339" s="71">
        <v>0</v>
      </c>
      <c r="F339" s="71">
        <v>24.288436088280001</v>
      </c>
      <c r="G339" s="71">
        <v>0</v>
      </c>
      <c r="H339" s="71">
        <v>6.9393750000000001</v>
      </c>
      <c r="I339" s="72">
        <v>62</v>
      </c>
      <c r="J339" s="72">
        <v>100</v>
      </c>
      <c r="K339" s="72">
        <v>8</v>
      </c>
      <c r="L339" s="72">
        <v>0</v>
      </c>
      <c r="M339" s="72">
        <v>180</v>
      </c>
      <c r="N339" s="72">
        <v>0</v>
      </c>
      <c r="O339" s="72">
        <v>3.7375000000000003</v>
      </c>
      <c r="P339" s="74">
        <v>0</v>
      </c>
    </row>
    <row r="340" spans="1:16" x14ac:dyDescent="0.15">
      <c r="A340" s="76">
        <v>41974</v>
      </c>
      <c r="B340" s="71">
        <v>12.46742188783</v>
      </c>
      <c r="C340" s="71">
        <v>20.327318295375001</v>
      </c>
      <c r="D340" s="71">
        <v>3.7944327484700002</v>
      </c>
      <c r="E340" s="71">
        <v>0</v>
      </c>
      <c r="F340" s="71">
        <v>24.392781954450001</v>
      </c>
      <c r="G340" s="71">
        <v>0</v>
      </c>
      <c r="H340" s="71">
        <v>6.975625</v>
      </c>
      <c r="I340" s="72">
        <v>92</v>
      </c>
      <c r="J340" s="72">
        <v>150</v>
      </c>
      <c r="K340" s="72">
        <v>28</v>
      </c>
      <c r="L340" s="72">
        <v>0</v>
      </c>
      <c r="M340" s="72">
        <v>180</v>
      </c>
      <c r="N340" s="72">
        <v>0</v>
      </c>
      <c r="O340" s="72">
        <v>3.495833333333334</v>
      </c>
      <c r="P340" s="74">
        <v>0</v>
      </c>
    </row>
    <row r="341" spans="1:16" x14ac:dyDescent="0.15">
      <c r="A341" s="76">
        <v>41975</v>
      </c>
      <c r="B341" s="71">
        <v>18.957972197709999</v>
      </c>
      <c r="C341" s="71">
        <v>27.0828174253</v>
      </c>
      <c r="D341" s="71">
        <v>4.0624226137950004</v>
      </c>
      <c r="E341" s="71">
        <v>0</v>
      </c>
      <c r="F341" s="71">
        <v>24.374535682769999</v>
      </c>
      <c r="G341" s="71">
        <v>0</v>
      </c>
      <c r="H341" s="71">
        <v>7.1499999999999995</v>
      </c>
      <c r="I341" s="72">
        <v>140</v>
      </c>
      <c r="J341" s="72">
        <v>200</v>
      </c>
      <c r="K341" s="72">
        <v>30</v>
      </c>
      <c r="L341" s="72">
        <v>0</v>
      </c>
      <c r="M341" s="72">
        <v>180</v>
      </c>
      <c r="N341" s="72">
        <v>0</v>
      </c>
      <c r="O341" s="72">
        <v>2.3333333333333335</v>
      </c>
      <c r="P341" s="74">
        <v>0</v>
      </c>
    </row>
    <row r="342" spans="1:16" x14ac:dyDescent="0.15">
      <c r="A342" s="76">
        <v>41976</v>
      </c>
      <c r="B342" s="71">
        <v>25.027713919572001</v>
      </c>
      <c r="C342" s="71">
        <v>32.644844242920001</v>
      </c>
      <c r="D342" s="71">
        <v>6.2569284798930003</v>
      </c>
      <c r="E342" s="71">
        <v>0</v>
      </c>
      <c r="F342" s="71">
        <v>24.483633182190001</v>
      </c>
      <c r="G342" s="71">
        <v>0</v>
      </c>
      <c r="H342" s="71">
        <v>6.8362500000000006</v>
      </c>
      <c r="I342" s="72">
        <v>184</v>
      </c>
      <c r="J342" s="72">
        <v>240</v>
      </c>
      <c r="K342" s="72">
        <v>46</v>
      </c>
      <c r="L342" s="72">
        <v>0</v>
      </c>
      <c r="M342" s="72">
        <v>180</v>
      </c>
      <c r="N342" s="72">
        <v>0</v>
      </c>
      <c r="O342" s="72">
        <v>4.4249999999999998</v>
      </c>
      <c r="P342" s="74">
        <v>0</v>
      </c>
    </row>
    <row r="343" spans="1:16" x14ac:dyDescent="0.15">
      <c r="A343" s="76">
        <v>41977</v>
      </c>
      <c r="B343" s="71">
        <v>12.596429786486</v>
      </c>
      <c r="C343" s="71">
        <v>20.537657260574999</v>
      </c>
      <c r="D343" s="71">
        <v>3.8336960219740002</v>
      </c>
      <c r="E343" s="71">
        <v>0</v>
      </c>
      <c r="F343" s="71">
        <v>24.645188712689997</v>
      </c>
      <c r="G343" s="71">
        <v>0</v>
      </c>
      <c r="H343" s="71">
        <v>6.9806249999999999</v>
      </c>
      <c r="I343" s="72">
        <v>92</v>
      </c>
      <c r="J343" s="72">
        <v>150</v>
      </c>
      <c r="K343" s="72">
        <v>28</v>
      </c>
      <c r="L343" s="72">
        <v>0</v>
      </c>
      <c r="M343" s="72">
        <v>180</v>
      </c>
      <c r="N343" s="72">
        <v>0</v>
      </c>
      <c r="O343" s="72">
        <v>3.4625000000000008</v>
      </c>
      <c r="P343" s="74">
        <v>0</v>
      </c>
    </row>
    <row r="344" spans="1:16" x14ac:dyDescent="0.15">
      <c r="A344" s="76">
        <v>41978</v>
      </c>
      <c r="B344" s="71">
        <v>8.4857559209150004</v>
      </c>
      <c r="C344" s="71">
        <v>13.68670309825</v>
      </c>
      <c r="D344" s="71">
        <v>1.0949362478600002</v>
      </c>
      <c r="E344" s="71">
        <v>0</v>
      </c>
      <c r="F344" s="71">
        <v>24.636065576849997</v>
      </c>
      <c r="G344" s="71">
        <v>0</v>
      </c>
      <c r="H344" s="71">
        <v>7.131875</v>
      </c>
      <c r="I344" s="72">
        <v>62</v>
      </c>
      <c r="J344" s="72">
        <v>100</v>
      </c>
      <c r="K344" s="72">
        <v>8</v>
      </c>
      <c r="L344" s="72">
        <v>0</v>
      </c>
      <c r="M344" s="72">
        <v>180</v>
      </c>
      <c r="N344" s="72">
        <v>0</v>
      </c>
      <c r="O344" s="72">
        <v>2.4541666666666671</v>
      </c>
      <c r="P344" s="74">
        <v>0</v>
      </c>
    </row>
    <row r="345" spans="1:16" x14ac:dyDescent="0.15">
      <c r="A345" s="76">
        <v>41979</v>
      </c>
      <c r="B345" s="71">
        <v>12.579915221146001</v>
      </c>
      <c r="C345" s="71">
        <v>20.510731338825</v>
      </c>
      <c r="D345" s="71">
        <v>3.8286698499139997</v>
      </c>
      <c r="E345" s="71">
        <v>0</v>
      </c>
      <c r="F345" s="71">
        <v>24.612877606590004</v>
      </c>
      <c r="G345" s="71">
        <v>0</v>
      </c>
      <c r="H345" s="71">
        <v>7.4037500000000005</v>
      </c>
      <c r="I345" s="72">
        <v>92</v>
      </c>
      <c r="J345" s="72">
        <v>150</v>
      </c>
      <c r="K345" s="72">
        <v>28</v>
      </c>
      <c r="L345" s="72">
        <v>0</v>
      </c>
      <c r="M345" s="72">
        <v>180</v>
      </c>
      <c r="N345" s="72">
        <v>0</v>
      </c>
      <c r="O345" s="72">
        <v>0.64166666666666683</v>
      </c>
      <c r="P345" s="74">
        <v>0</v>
      </c>
    </row>
    <row r="346" spans="1:16" x14ac:dyDescent="0.15">
      <c r="A346" s="76">
        <v>41980</v>
      </c>
      <c r="B346" s="71">
        <v>12.72242620558</v>
      </c>
      <c r="C346" s="71">
        <v>20.743086204749996</v>
      </c>
      <c r="D346" s="71">
        <v>3.8720427582199997</v>
      </c>
      <c r="E346" s="71">
        <v>0</v>
      </c>
      <c r="F346" s="71">
        <v>24.891703445700003</v>
      </c>
      <c r="G346" s="71">
        <v>0</v>
      </c>
      <c r="H346" s="71">
        <v>7.1881249999999994</v>
      </c>
      <c r="I346" s="72">
        <v>92</v>
      </c>
      <c r="J346" s="72">
        <v>150</v>
      </c>
      <c r="K346" s="72">
        <v>28</v>
      </c>
      <c r="L346" s="72">
        <v>0</v>
      </c>
      <c r="M346" s="72">
        <v>180</v>
      </c>
      <c r="N346" s="72">
        <v>0</v>
      </c>
      <c r="O346" s="72">
        <v>2.0791666666666666</v>
      </c>
      <c r="P346" s="74">
        <v>0</v>
      </c>
    </row>
    <row r="347" spans="1:16" x14ac:dyDescent="0.15">
      <c r="A347" s="76">
        <v>41981</v>
      </c>
      <c r="B347" s="71">
        <v>12.825690811206002</v>
      </c>
      <c r="C347" s="71">
        <v>20.911452409575002</v>
      </c>
      <c r="D347" s="71">
        <v>3.9034711164540004</v>
      </c>
      <c r="E347" s="71">
        <v>0</v>
      </c>
      <c r="F347" s="71">
        <v>25.093742891490006</v>
      </c>
      <c r="G347" s="71">
        <v>0</v>
      </c>
      <c r="H347" s="71">
        <v>7.5131250000000005</v>
      </c>
      <c r="I347" s="72">
        <v>92</v>
      </c>
      <c r="J347" s="72">
        <v>150</v>
      </c>
      <c r="K347" s="72">
        <v>28</v>
      </c>
      <c r="L347" s="72">
        <v>0</v>
      </c>
      <c r="M347" s="72">
        <v>180</v>
      </c>
      <c r="N347" s="72">
        <v>0</v>
      </c>
      <c r="O347" s="72">
        <v>-8.7500000000000022E-2</v>
      </c>
      <c r="P347" s="74">
        <v>0</v>
      </c>
    </row>
    <row r="348" spans="1:16" x14ac:dyDescent="0.15">
      <c r="A348" s="76">
        <v>41982</v>
      </c>
      <c r="B348" s="71">
        <v>19.764377156160002</v>
      </c>
      <c r="C348" s="71">
        <v>28.234824508799999</v>
      </c>
      <c r="D348" s="71">
        <v>4.2352236763199995</v>
      </c>
      <c r="E348" s="71">
        <v>0</v>
      </c>
      <c r="F348" s="71">
        <v>25.411342057919999</v>
      </c>
      <c r="G348" s="71">
        <v>0</v>
      </c>
      <c r="H348" s="71">
        <v>7.4675000000000002</v>
      </c>
      <c r="I348" s="72">
        <v>140</v>
      </c>
      <c r="J348" s="72">
        <v>200</v>
      </c>
      <c r="K348" s="72">
        <v>30</v>
      </c>
      <c r="L348" s="72">
        <v>0</v>
      </c>
      <c r="M348" s="72">
        <v>180</v>
      </c>
      <c r="N348" s="72">
        <v>0</v>
      </c>
      <c r="O348" s="72">
        <v>0.21666666666666659</v>
      </c>
      <c r="P348" s="74">
        <v>0</v>
      </c>
    </row>
    <row r="349" spans="1:16" x14ac:dyDescent="0.15">
      <c r="A349" s="76">
        <v>41983</v>
      </c>
      <c r="B349" s="71">
        <v>4.5687290608960005</v>
      </c>
      <c r="C349" s="71">
        <v>27.126828799070001</v>
      </c>
      <c r="D349" s="71">
        <v>3.997637928284</v>
      </c>
      <c r="E349" s="71">
        <v>0</v>
      </c>
      <c r="F349" s="71">
        <v>0</v>
      </c>
      <c r="G349" s="71">
        <v>0</v>
      </c>
      <c r="H349" s="71">
        <v>0</v>
      </c>
      <c r="I349" s="72">
        <v>32</v>
      </c>
      <c r="J349" s="72">
        <v>190</v>
      </c>
      <c r="K349" s="72">
        <v>28</v>
      </c>
      <c r="L349" s="72">
        <v>0</v>
      </c>
      <c r="M349" s="72">
        <v>0</v>
      </c>
      <c r="N349" s="72">
        <v>0</v>
      </c>
      <c r="O349" s="72">
        <v>2.9416666666666669</v>
      </c>
      <c r="P349" s="74">
        <v>0</v>
      </c>
    </row>
    <row r="350" spans="1:16" x14ac:dyDescent="0.15">
      <c r="A350" s="76">
        <v>41984</v>
      </c>
      <c r="B350" s="71">
        <v>13.153650649957999</v>
      </c>
      <c r="C350" s="71">
        <v>21.446169537974995</v>
      </c>
      <c r="D350" s="71">
        <v>4.0032849804219994</v>
      </c>
      <c r="E350" s="71">
        <v>0</v>
      </c>
      <c r="F350" s="71">
        <v>25.73540344557</v>
      </c>
      <c r="G350" s="71">
        <v>0</v>
      </c>
      <c r="H350" s="71">
        <v>6.7900000000000009</v>
      </c>
      <c r="I350" s="72">
        <v>92</v>
      </c>
      <c r="J350" s="72">
        <v>150</v>
      </c>
      <c r="K350" s="72">
        <v>28</v>
      </c>
      <c r="L350" s="72">
        <v>0</v>
      </c>
      <c r="M350" s="72">
        <v>180</v>
      </c>
      <c r="N350" s="72">
        <v>0</v>
      </c>
      <c r="O350" s="72">
        <v>4.7333333333333334</v>
      </c>
      <c r="P350" s="74">
        <v>0</v>
      </c>
    </row>
    <row r="351" spans="1:16" x14ac:dyDescent="0.15">
      <c r="A351" s="76">
        <v>41985</v>
      </c>
      <c r="B351" s="71">
        <v>8.8449730591039994</v>
      </c>
      <c r="C351" s="71">
        <v>14.2660855792</v>
      </c>
      <c r="D351" s="71">
        <v>1.141286846336</v>
      </c>
      <c r="E351" s="71">
        <v>0</v>
      </c>
      <c r="F351" s="71">
        <v>25.678954042560001</v>
      </c>
      <c r="G351" s="71">
        <v>0</v>
      </c>
      <c r="H351" s="71">
        <v>7.1031250000000004</v>
      </c>
      <c r="I351" s="72">
        <v>62</v>
      </c>
      <c r="J351" s="72">
        <v>100</v>
      </c>
      <c r="K351" s="72">
        <v>8</v>
      </c>
      <c r="L351" s="72">
        <v>0</v>
      </c>
      <c r="M351" s="72">
        <v>180</v>
      </c>
      <c r="N351" s="72">
        <v>0</v>
      </c>
      <c r="O351" s="72">
        <v>2.6458333333333335</v>
      </c>
      <c r="P351" s="74">
        <v>0</v>
      </c>
    </row>
    <row r="352" spans="1:16" x14ac:dyDescent="0.15">
      <c r="A352" s="76">
        <v>41986</v>
      </c>
      <c r="B352" s="71">
        <v>19.391106019012</v>
      </c>
      <c r="C352" s="71">
        <v>28.5163323809</v>
      </c>
      <c r="D352" s="71">
        <v>4.8477765047529999</v>
      </c>
      <c r="E352" s="71">
        <v>0</v>
      </c>
      <c r="F352" s="71">
        <v>25.664699142810001</v>
      </c>
      <c r="G352" s="71">
        <v>0</v>
      </c>
      <c r="H352" s="71">
        <v>7.4487499999999995</v>
      </c>
      <c r="I352" s="72">
        <v>136</v>
      </c>
      <c r="J352" s="72">
        <v>200</v>
      </c>
      <c r="K352" s="72">
        <v>34</v>
      </c>
      <c r="L352" s="72">
        <v>0</v>
      </c>
      <c r="M352" s="72">
        <v>180</v>
      </c>
      <c r="N352" s="72">
        <v>0</v>
      </c>
      <c r="O352" s="72">
        <v>0.34166666666666662</v>
      </c>
      <c r="P352" s="74">
        <v>0</v>
      </c>
    </row>
    <row r="353" spans="1:16" x14ac:dyDescent="0.15">
      <c r="A353" s="76">
        <v>41987</v>
      </c>
      <c r="B353" s="71">
        <v>8.9042206461390006</v>
      </c>
      <c r="C353" s="71">
        <v>14.361646203449999</v>
      </c>
      <c r="D353" s="71">
        <v>1.1489316962759999</v>
      </c>
      <c r="E353" s="71">
        <v>0</v>
      </c>
      <c r="F353" s="71">
        <v>25.850963166209997</v>
      </c>
      <c r="G353" s="71">
        <v>0</v>
      </c>
      <c r="H353" s="71">
        <v>7.2481249999999999</v>
      </c>
      <c r="I353" s="72">
        <v>62</v>
      </c>
      <c r="J353" s="72">
        <v>100</v>
      </c>
      <c r="K353" s="72">
        <v>8</v>
      </c>
      <c r="L353" s="72">
        <v>0</v>
      </c>
      <c r="M353" s="72">
        <v>180</v>
      </c>
      <c r="N353" s="72">
        <v>0</v>
      </c>
      <c r="O353" s="72">
        <v>1.6791666666666663</v>
      </c>
      <c r="P353" s="74">
        <v>0</v>
      </c>
    </row>
    <row r="354" spans="1:16" x14ac:dyDescent="0.15">
      <c r="A354" s="76">
        <v>41988</v>
      </c>
      <c r="B354" s="71">
        <v>13.254292354030001</v>
      </c>
      <c r="C354" s="71">
        <v>21.610259272875002</v>
      </c>
      <c r="D354" s="71">
        <v>4.0339150642700004</v>
      </c>
      <c r="E354" s="71">
        <v>0</v>
      </c>
      <c r="F354" s="71">
        <v>25.932311127450003</v>
      </c>
      <c r="G354" s="71">
        <v>0</v>
      </c>
      <c r="H354" s="71">
        <v>7.5112500000000004</v>
      </c>
      <c r="I354" s="72">
        <v>92</v>
      </c>
      <c r="J354" s="72">
        <v>150</v>
      </c>
      <c r="K354" s="72">
        <v>28</v>
      </c>
      <c r="L354" s="72">
        <v>0</v>
      </c>
      <c r="M354" s="72">
        <v>180</v>
      </c>
      <c r="N354" s="72">
        <v>0</v>
      </c>
      <c r="O354" s="72">
        <v>-7.5000000000000025E-2</v>
      </c>
      <c r="P354" s="74">
        <v>0</v>
      </c>
    </row>
    <row r="355" spans="1:16" x14ac:dyDescent="0.15">
      <c r="A355" s="76">
        <v>41989</v>
      </c>
      <c r="B355" s="71">
        <v>20.259307275480001</v>
      </c>
      <c r="C355" s="71">
        <v>28.941867536399997</v>
      </c>
      <c r="D355" s="71">
        <v>4.3412801304599995</v>
      </c>
      <c r="E355" s="71">
        <v>0</v>
      </c>
      <c r="F355" s="71">
        <v>26.047680782760004</v>
      </c>
      <c r="G355" s="71">
        <v>0</v>
      </c>
      <c r="H355" s="71">
        <v>7.69</v>
      </c>
      <c r="I355" s="72">
        <v>140</v>
      </c>
      <c r="J355" s="72">
        <v>200</v>
      </c>
      <c r="K355" s="72">
        <v>30</v>
      </c>
      <c r="L355" s="72">
        <v>0</v>
      </c>
      <c r="M355" s="72">
        <v>180</v>
      </c>
      <c r="N355" s="72">
        <v>0</v>
      </c>
      <c r="O355" s="72">
        <v>-1.2666666666666664</v>
      </c>
      <c r="P355" s="74">
        <v>0</v>
      </c>
    </row>
    <row r="356" spans="1:16" x14ac:dyDescent="0.15">
      <c r="A356" s="76">
        <v>41990</v>
      </c>
      <c r="B356" s="71">
        <v>26.715502497319999</v>
      </c>
      <c r="C356" s="71">
        <v>34.846307605199996</v>
      </c>
      <c r="D356" s="71">
        <v>6.6788756243299998</v>
      </c>
      <c r="E356" s="71">
        <v>0</v>
      </c>
      <c r="F356" s="71">
        <v>26.134730703900001</v>
      </c>
      <c r="G356" s="71">
        <v>0</v>
      </c>
      <c r="H356" s="71">
        <v>7.7231249999999996</v>
      </c>
      <c r="I356" s="72">
        <v>184</v>
      </c>
      <c r="J356" s="72">
        <v>240</v>
      </c>
      <c r="K356" s="72">
        <v>46</v>
      </c>
      <c r="L356" s="72">
        <v>0</v>
      </c>
      <c r="M356" s="72">
        <v>180</v>
      </c>
      <c r="N356" s="72">
        <v>0</v>
      </c>
      <c r="O356" s="72">
        <v>-1.4875</v>
      </c>
      <c r="P356" s="74">
        <v>0</v>
      </c>
    </row>
    <row r="357" spans="1:16" x14ac:dyDescent="0.15">
      <c r="A357" s="76">
        <v>41991</v>
      </c>
      <c r="B357" s="71">
        <v>13.440906942371999</v>
      </c>
      <c r="C357" s="71">
        <v>21.91452218865</v>
      </c>
      <c r="D357" s="71">
        <v>4.0907108085479997</v>
      </c>
      <c r="E357" s="71">
        <v>0</v>
      </c>
      <c r="F357" s="71">
        <v>26.297426626379998</v>
      </c>
      <c r="G357" s="71">
        <v>0</v>
      </c>
      <c r="H357" s="71">
        <v>7.4650000000000007</v>
      </c>
      <c r="I357" s="72">
        <v>92</v>
      </c>
      <c r="J357" s="72">
        <v>150</v>
      </c>
      <c r="K357" s="72">
        <v>28</v>
      </c>
      <c r="L357" s="72">
        <v>0</v>
      </c>
      <c r="M357" s="72">
        <v>180</v>
      </c>
      <c r="N357" s="72">
        <v>0</v>
      </c>
      <c r="O357" s="72">
        <v>0.23333333333333336</v>
      </c>
      <c r="P357" s="74">
        <v>0</v>
      </c>
    </row>
    <row r="358" spans="1:16" x14ac:dyDescent="0.15">
      <c r="A358" s="76">
        <v>41992</v>
      </c>
      <c r="B358" s="71">
        <v>9.0529615497229994</v>
      </c>
      <c r="C358" s="71">
        <v>14.601550886649999</v>
      </c>
      <c r="D358" s="71">
        <v>1.168124070932</v>
      </c>
      <c r="E358" s="71">
        <v>0</v>
      </c>
      <c r="F358" s="71">
        <v>26.28279159597</v>
      </c>
      <c r="G358" s="71">
        <v>0</v>
      </c>
      <c r="H358" s="71">
        <v>7.4718749999999998</v>
      </c>
      <c r="I358" s="72">
        <v>62</v>
      </c>
      <c r="J358" s="72">
        <v>100</v>
      </c>
      <c r="K358" s="72">
        <v>8</v>
      </c>
      <c r="L358" s="72">
        <v>0</v>
      </c>
      <c r="M358" s="72">
        <v>180</v>
      </c>
      <c r="N358" s="72">
        <v>0</v>
      </c>
      <c r="O358" s="72">
        <v>0.1875</v>
      </c>
      <c r="P358" s="74">
        <v>0</v>
      </c>
    </row>
    <row r="359" spans="1:16" x14ac:dyDescent="0.15">
      <c r="A359" s="76">
        <v>41993</v>
      </c>
      <c r="B359" s="71">
        <v>13.434106827232002</v>
      </c>
      <c r="C359" s="71">
        <v>21.903435044400002</v>
      </c>
      <c r="D359" s="71">
        <v>4.088641208288001</v>
      </c>
      <c r="E359" s="71">
        <v>0</v>
      </c>
      <c r="F359" s="71">
        <v>26.284122053280004</v>
      </c>
      <c r="G359" s="71">
        <v>0</v>
      </c>
      <c r="H359" s="71">
        <v>7.4924999999999997</v>
      </c>
      <c r="I359" s="72">
        <v>92</v>
      </c>
      <c r="J359" s="72">
        <v>150</v>
      </c>
      <c r="K359" s="72">
        <v>28</v>
      </c>
      <c r="L359" s="72">
        <v>0</v>
      </c>
      <c r="M359" s="72">
        <v>180</v>
      </c>
      <c r="N359" s="72">
        <v>0</v>
      </c>
      <c r="O359" s="72">
        <v>4.9999999999999871E-2</v>
      </c>
      <c r="P359" s="74">
        <v>0</v>
      </c>
    </row>
    <row r="360" spans="1:16" x14ac:dyDescent="0.15">
      <c r="A360" s="76">
        <v>41994</v>
      </c>
      <c r="B360" s="71">
        <v>13.501525111619999</v>
      </c>
      <c r="C360" s="71">
        <v>22.013356160249998</v>
      </c>
      <c r="D360" s="71">
        <v>4.109159816580001</v>
      </c>
      <c r="E360" s="71">
        <v>0</v>
      </c>
      <c r="F360" s="71">
        <v>26.416027392300002</v>
      </c>
      <c r="G360" s="71">
        <v>0</v>
      </c>
      <c r="H360" s="71">
        <v>7.4018750000000004</v>
      </c>
      <c r="I360" s="72">
        <v>92</v>
      </c>
      <c r="J360" s="72">
        <v>150</v>
      </c>
      <c r="K360" s="72">
        <v>28</v>
      </c>
      <c r="L360" s="72">
        <v>0</v>
      </c>
      <c r="M360" s="72">
        <v>180</v>
      </c>
      <c r="N360" s="72">
        <v>0</v>
      </c>
      <c r="O360" s="72">
        <v>0.65416666666666656</v>
      </c>
      <c r="P360" s="74">
        <v>0</v>
      </c>
    </row>
    <row r="361" spans="1:16" x14ac:dyDescent="0.15">
      <c r="A361" s="76">
        <v>41995</v>
      </c>
      <c r="B361" s="71">
        <v>13.596629579078002</v>
      </c>
      <c r="C361" s="71">
        <v>22.168417791974999</v>
      </c>
      <c r="D361" s="71">
        <v>4.1381046545020004</v>
      </c>
      <c r="E361" s="71">
        <v>0</v>
      </c>
      <c r="F361" s="71">
        <v>26.602101350369999</v>
      </c>
      <c r="G361" s="71">
        <v>0</v>
      </c>
      <c r="H361" s="71">
        <v>7.2524999999999995</v>
      </c>
      <c r="I361" s="72">
        <v>92</v>
      </c>
      <c r="J361" s="72">
        <v>150</v>
      </c>
      <c r="K361" s="72">
        <v>28</v>
      </c>
      <c r="L361" s="72">
        <v>0</v>
      </c>
      <c r="M361" s="72">
        <v>180</v>
      </c>
      <c r="N361" s="72">
        <v>0</v>
      </c>
      <c r="O361" s="72">
        <v>1.6500000000000004</v>
      </c>
      <c r="P361" s="74">
        <v>0</v>
      </c>
    </row>
    <row r="362" spans="1:16" x14ac:dyDescent="0.15">
      <c r="A362" s="76">
        <v>41996</v>
      </c>
      <c r="B362" s="71">
        <v>20.725854305519999</v>
      </c>
      <c r="C362" s="71">
        <v>29.6083632936</v>
      </c>
      <c r="D362" s="71">
        <v>4.4412544940399998</v>
      </c>
      <c r="E362" s="71">
        <v>0</v>
      </c>
      <c r="F362" s="71">
        <v>26.647526964240001</v>
      </c>
      <c r="G362" s="71">
        <v>0</v>
      </c>
      <c r="H362" s="71">
        <v>7.2025000000000006</v>
      </c>
      <c r="I362" s="72">
        <v>140</v>
      </c>
      <c r="J362" s="72">
        <v>200</v>
      </c>
      <c r="K362" s="72">
        <v>30</v>
      </c>
      <c r="L362" s="72">
        <v>0</v>
      </c>
      <c r="M362" s="72">
        <v>180</v>
      </c>
      <c r="N362" s="72">
        <v>0</v>
      </c>
      <c r="O362" s="72">
        <v>1.9833333333333332</v>
      </c>
      <c r="P362" s="74">
        <v>0</v>
      </c>
    </row>
    <row r="363" spans="1:16" x14ac:dyDescent="0.15">
      <c r="A363" s="76">
        <v>41997</v>
      </c>
      <c r="B363" s="71">
        <v>4.7240251065279999</v>
      </c>
      <c r="C363" s="71">
        <v>28.048899070009998</v>
      </c>
      <c r="D363" s="71">
        <v>4.1335219682119995</v>
      </c>
      <c r="E363" s="71">
        <v>0</v>
      </c>
      <c r="F363" s="71">
        <v>0</v>
      </c>
      <c r="G363" s="71">
        <v>0</v>
      </c>
      <c r="H363" s="71">
        <v>0</v>
      </c>
      <c r="I363" s="72">
        <v>32</v>
      </c>
      <c r="J363" s="72">
        <v>190</v>
      </c>
      <c r="K363" s="72">
        <v>28</v>
      </c>
      <c r="L363" s="72">
        <v>0</v>
      </c>
      <c r="M363" s="72">
        <v>0</v>
      </c>
      <c r="N363" s="72">
        <v>0</v>
      </c>
      <c r="O363" s="72">
        <v>-0.32916666666666661</v>
      </c>
      <c r="P363" s="74">
        <v>0</v>
      </c>
    </row>
    <row r="364" spans="1:16" x14ac:dyDescent="0.15">
      <c r="A364" s="76">
        <v>41998</v>
      </c>
      <c r="B364" s="71">
        <v>13.628395831232002</v>
      </c>
      <c r="C364" s="71">
        <v>22.220210594400001</v>
      </c>
      <c r="D364" s="71">
        <v>4.1477726442880005</v>
      </c>
      <c r="E364" s="71">
        <v>0</v>
      </c>
      <c r="F364" s="71">
        <v>26.66425271328</v>
      </c>
      <c r="G364" s="71">
        <v>0</v>
      </c>
      <c r="H364" s="71">
        <v>7.8212499999999991</v>
      </c>
      <c r="I364" s="72">
        <v>92</v>
      </c>
      <c r="J364" s="72">
        <v>150</v>
      </c>
      <c r="K364" s="72">
        <v>28</v>
      </c>
      <c r="L364" s="72">
        <v>0</v>
      </c>
      <c r="M364" s="72">
        <v>180</v>
      </c>
      <c r="N364" s="72">
        <v>0</v>
      </c>
      <c r="O364" s="72">
        <v>-2.1416666666666662</v>
      </c>
      <c r="P364" s="74">
        <v>0</v>
      </c>
    </row>
    <row r="365" spans="1:16" x14ac:dyDescent="0.15">
      <c r="A365" s="76">
        <v>41999</v>
      </c>
      <c r="B365" s="71">
        <v>9.2168253180640001</v>
      </c>
      <c r="C365" s="71">
        <v>14.865847287200001</v>
      </c>
      <c r="D365" s="71">
        <v>1.1892677829760001</v>
      </c>
      <c r="E365" s="71">
        <v>0</v>
      </c>
      <c r="F365" s="71">
        <v>26.758525116960001</v>
      </c>
      <c r="G365" s="71">
        <v>0</v>
      </c>
      <c r="H365" s="71">
        <v>7.9418750000000005</v>
      </c>
      <c r="I365" s="72">
        <v>62</v>
      </c>
      <c r="J365" s="72">
        <v>100</v>
      </c>
      <c r="K365" s="72">
        <v>8</v>
      </c>
      <c r="L365" s="72">
        <v>0</v>
      </c>
      <c r="M365" s="72">
        <v>180</v>
      </c>
      <c r="N365" s="72">
        <v>0</v>
      </c>
      <c r="O365" s="72">
        <v>-2.9458333333333329</v>
      </c>
      <c r="P365" s="74">
        <v>0</v>
      </c>
    </row>
    <row r="366" spans="1:16" x14ac:dyDescent="0.15">
      <c r="A366" s="76">
        <v>42000</v>
      </c>
      <c r="B366" s="71">
        <v>20.275425091740001</v>
      </c>
      <c r="C366" s="71">
        <v>29.8168016055</v>
      </c>
      <c r="D366" s="71">
        <v>5.0688562729350002</v>
      </c>
      <c r="E366" s="71">
        <v>0</v>
      </c>
      <c r="F366" s="71">
        <v>26.835121444950001</v>
      </c>
      <c r="G366" s="71">
        <v>0</v>
      </c>
      <c r="H366" s="71">
        <v>8.0231250000000003</v>
      </c>
      <c r="I366" s="72">
        <v>136</v>
      </c>
      <c r="J366" s="72">
        <v>200</v>
      </c>
      <c r="K366" s="72">
        <v>34</v>
      </c>
      <c r="L366" s="72">
        <v>0</v>
      </c>
      <c r="M366" s="72">
        <v>180</v>
      </c>
      <c r="N366" s="72">
        <v>0</v>
      </c>
      <c r="O366" s="72">
        <v>-3.4875000000000003</v>
      </c>
      <c r="P366" s="74">
        <v>0</v>
      </c>
    </row>
    <row r="367" spans="1:16" x14ac:dyDescent="0.15">
      <c r="A367" s="76">
        <v>42001</v>
      </c>
      <c r="B367" s="71">
        <v>9.2746326322650017</v>
      </c>
      <c r="C367" s="71">
        <v>14.959084890750002</v>
      </c>
      <c r="D367" s="71">
        <v>1.1967267912600001</v>
      </c>
      <c r="E367" s="71">
        <v>0</v>
      </c>
      <c r="F367" s="71">
        <v>26.926352803350007</v>
      </c>
      <c r="G367" s="71">
        <v>0</v>
      </c>
      <c r="H367" s="71">
        <v>8.0037500000000001</v>
      </c>
      <c r="I367" s="72">
        <v>62</v>
      </c>
      <c r="J367" s="72">
        <v>100</v>
      </c>
      <c r="K367" s="72">
        <v>8</v>
      </c>
      <c r="L367" s="72">
        <v>0</v>
      </c>
      <c r="M367" s="72">
        <v>180</v>
      </c>
      <c r="N367" s="72">
        <v>0</v>
      </c>
      <c r="O367" s="72">
        <v>-3.3583333333333343</v>
      </c>
      <c r="P367" s="74">
        <v>0</v>
      </c>
    </row>
    <row r="368" spans="1:16" x14ac:dyDescent="0.15">
      <c r="A368" s="76">
        <v>42002</v>
      </c>
      <c r="B368" s="71">
        <v>13.846096660214</v>
      </c>
      <c r="C368" s="71">
        <v>22.575157598175004</v>
      </c>
      <c r="D368" s="71">
        <v>4.2140294183260005</v>
      </c>
      <c r="E368" s="71">
        <v>0</v>
      </c>
      <c r="F368" s="71">
        <v>27.090189117809999</v>
      </c>
      <c r="G368" s="71">
        <v>0</v>
      </c>
      <c r="H368" s="71">
        <v>7.5175000000000001</v>
      </c>
      <c r="I368" s="72">
        <v>92</v>
      </c>
      <c r="J368" s="72">
        <v>150</v>
      </c>
      <c r="K368" s="72">
        <v>28</v>
      </c>
      <c r="L368" s="72">
        <v>0</v>
      </c>
      <c r="M368" s="72">
        <v>180</v>
      </c>
      <c r="N368" s="72">
        <v>0</v>
      </c>
      <c r="O368" s="72">
        <v>-0.11666666666666663</v>
      </c>
      <c r="P368" s="74">
        <v>0</v>
      </c>
    </row>
    <row r="369" spans="1:16" x14ac:dyDescent="0.15">
      <c r="A369" s="76">
        <v>42003</v>
      </c>
      <c r="B369" s="71">
        <v>4.8185002465600002</v>
      </c>
      <c r="C369" s="71">
        <v>28.609845213950003</v>
      </c>
      <c r="D369" s="71">
        <v>4.2161877157400003</v>
      </c>
      <c r="E369" s="71">
        <v>0</v>
      </c>
      <c r="F369" s="71">
        <v>0</v>
      </c>
      <c r="G369" s="71">
        <v>0</v>
      </c>
      <c r="H369" s="71">
        <v>0</v>
      </c>
      <c r="I369" s="72">
        <v>32</v>
      </c>
      <c r="J369" s="72">
        <v>190</v>
      </c>
      <c r="K369" s="72">
        <v>28</v>
      </c>
      <c r="L369" s="72">
        <v>0</v>
      </c>
      <c r="M369" s="72">
        <v>0</v>
      </c>
      <c r="N369" s="72">
        <v>0</v>
      </c>
      <c r="O369" s="72">
        <v>-0.3000000000000001</v>
      </c>
      <c r="P369" s="74">
        <v>0</v>
      </c>
    </row>
    <row r="370" spans="1:16" x14ac:dyDescent="0.15">
      <c r="A370" s="76">
        <v>42004</v>
      </c>
      <c r="B370" s="71">
        <v>21.093356180259999</v>
      </c>
      <c r="C370" s="71">
        <v>30.133365971800004</v>
      </c>
      <c r="D370" s="71">
        <v>4.5200048957700005</v>
      </c>
      <c r="E370" s="71">
        <v>0</v>
      </c>
      <c r="F370" s="71">
        <v>27.12002937462</v>
      </c>
      <c r="G370" s="71">
        <v>0</v>
      </c>
      <c r="H370" s="71">
        <v>7.3656249999999996</v>
      </c>
      <c r="I370" s="72">
        <v>140</v>
      </c>
      <c r="J370" s="72">
        <v>200</v>
      </c>
      <c r="K370" s="72">
        <v>30</v>
      </c>
      <c r="L370" s="72">
        <v>0</v>
      </c>
      <c r="M370" s="72">
        <v>180</v>
      </c>
      <c r="N370" s="72">
        <v>0</v>
      </c>
      <c r="O370" s="72">
        <v>0.89583333333333337</v>
      </c>
      <c r="P370" s="74">
        <v>0</v>
      </c>
    </row>
  </sheetData>
  <mergeCells count="3">
    <mergeCell ref="B1:H1"/>
    <mergeCell ref="I1:N1"/>
    <mergeCell ref="O1:O2"/>
  </mergeCells>
  <phoneticPr fontId="1"/>
  <conditionalFormatting sqref="P6:P370">
    <cfRule type="expression" dxfId="4" priority="2">
      <formula>"&lt;&gt;0"</formula>
    </cfRule>
  </conditionalFormatting>
  <conditionalFormatting sqref="P370">
    <cfRule type="expression" dxfId="3" priority="1">
      <formula>$P$6&lt;&gt;0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8765"/>
  <sheetViews>
    <sheetView zoomScaleNormal="100" workbookViewId="0">
      <pane xSplit="2" ySplit="6" topLeftCell="C7" activePane="bottomRight" state="frozen"/>
      <selection pane="topRight" activeCell="C1" sqref="C1"/>
      <selection pane="bottomLeft" activeCell="A7" sqref="A7"/>
      <selection pane="bottomRight" activeCell="C7" sqref="C7"/>
    </sheetView>
  </sheetViews>
  <sheetFormatPr defaultRowHeight="16.5" x14ac:dyDescent="0.15"/>
  <cols>
    <col min="1" max="1" width="10" style="8" bestFit="1" customWidth="1"/>
    <col min="2" max="2" width="5.875" style="8" bestFit="1" customWidth="1"/>
    <col min="3" max="3" width="9.75" style="8" bestFit="1" customWidth="1"/>
    <col min="4" max="4" width="18.875" style="8" bestFit="1" customWidth="1"/>
    <col min="5" max="6" width="10.5" style="8" customWidth="1"/>
    <col min="7" max="7" width="9" style="8" customWidth="1"/>
    <col min="8" max="16384" width="9" style="8"/>
  </cols>
  <sheetData>
    <row r="1" spans="1:7" ht="18.75" customHeight="1" x14ac:dyDescent="0.15">
      <c r="A1" s="68" t="s">
        <v>0</v>
      </c>
      <c r="B1" s="77"/>
      <c r="C1" s="13" t="s">
        <v>272</v>
      </c>
      <c r="D1" s="45" t="s">
        <v>178</v>
      </c>
      <c r="E1" s="141" t="s">
        <v>222</v>
      </c>
      <c r="F1" s="142"/>
      <c r="G1" s="138" t="s">
        <v>219</v>
      </c>
    </row>
    <row r="2" spans="1:7" x14ac:dyDescent="0.15">
      <c r="A2" s="68" t="s">
        <v>1</v>
      </c>
      <c r="B2" s="77"/>
      <c r="C2" s="78"/>
      <c r="D2" s="45" t="s">
        <v>179</v>
      </c>
      <c r="E2" s="79" t="s">
        <v>220</v>
      </c>
      <c r="F2" s="143" t="s">
        <v>221</v>
      </c>
      <c r="G2" s="139"/>
    </row>
    <row r="3" spans="1:7" x14ac:dyDescent="0.15">
      <c r="A3" s="68" t="s">
        <v>2</v>
      </c>
      <c r="B3" s="80"/>
      <c r="C3" s="81" t="s">
        <v>270</v>
      </c>
      <c r="D3" s="36" t="s">
        <v>181</v>
      </c>
      <c r="E3" s="82"/>
      <c r="F3" s="144"/>
      <c r="G3" s="140"/>
    </row>
    <row r="4" spans="1:7" x14ac:dyDescent="0.15">
      <c r="A4" s="69" t="s">
        <v>3</v>
      </c>
      <c r="B4" s="83"/>
      <c r="C4" s="39" t="s">
        <v>271</v>
      </c>
      <c r="D4" s="34" t="s">
        <v>226</v>
      </c>
      <c r="E4" s="39" t="s">
        <v>276</v>
      </c>
      <c r="F4" s="39" t="s">
        <v>276</v>
      </c>
      <c r="G4" s="39" t="s">
        <v>276</v>
      </c>
    </row>
    <row r="5" spans="1:7" x14ac:dyDescent="0.15">
      <c r="A5" s="68" t="s">
        <v>4</v>
      </c>
      <c r="B5" s="80"/>
      <c r="C5" s="45" t="s">
        <v>269</v>
      </c>
      <c r="D5" s="34" t="s">
        <v>180</v>
      </c>
      <c r="E5" s="39" t="s">
        <v>276</v>
      </c>
      <c r="F5" s="39" t="s">
        <v>276</v>
      </c>
      <c r="G5" s="39" t="s">
        <v>276</v>
      </c>
    </row>
    <row r="6" spans="1:7" x14ac:dyDescent="0.15">
      <c r="A6" s="70">
        <v>41640</v>
      </c>
      <c r="B6" s="84" t="s">
        <v>302</v>
      </c>
      <c r="C6" s="85">
        <v>0.1</v>
      </c>
      <c r="D6" s="86">
        <v>7.0283927806825659</v>
      </c>
      <c r="E6" s="87">
        <v>1</v>
      </c>
      <c r="F6" s="87">
        <v>1</v>
      </c>
      <c r="G6" s="37">
        <v>1</v>
      </c>
    </row>
    <row r="7" spans="1:7" x14ac:dyDescent="0.15">
      <c r="A7" s="70">
        <v>41640</v>
      </c>
      <c r="B7" s="84" t="s">
        <v>303</v>
      </c>
      <c r="C7" s="74">
        <v>-0.4</v>
      </c>
      <c r="D7" s="86">
        <v>7.1605944401622272</v>
      </c>
      <c r="E7" s="87">
        <v>1</v>
      </c>
      <c r="F7" s="87">
        <v>1</v>
      </c>
      <c r="G7" s="37">
        <v>1</v>
      </c>
    </row>
    <row r="8" spans="1:7" x14ac:dyDescent="0.4">
      <c r="A8" s="70">
        <v>41640</v>
      </c>
      <c r="B8" s="84" t="s">
        <v>304</v>
      </c>
      <c r="C8" s="74">
        <v>-0.4</v>
      </c>
      <c r="D8" s="86">
        <v>7.2051419822757046</v>
      </c>
      <c r="E8" s="88">
        <v>1</v>
      </c>
      <c r="F8" s="88">
        <v>1</v>
      </c>
      <c r="G8" s="37">
        <v>1</v>
      </c>
    </row>
    <row r="9" spans="1:7" x14ac:dyDescent="0.4">
      <c r="A9" s="70">
        <v>41640</v>
      </c>
      <c r="B9" s="84" t="s">
        <v>305</v>
      </c>
      <c r="C9" s="74">
        <v>-0.9</v>
      </c>
      <c r="D9" s="86">
        <v>7.3302123834286039</v>
      </c>
      <c r="E9" s="88">
        <v>1</v>
      </c>
      <c r="F9" s="88">
        <v>1</v>
      </c>
      <c r="G9" s="37">
        <v>1</v>
      </c>
    </row>
    <row r="10" spans="1:7" x14ac:dyDescent="0.4">
      <c r="A10" s="70">
        <v>41640</v>
      </c>
      <c r="B10" s="84" t="s">
        <v>306</v>
      </c>
      <c r="C10" s="74">
        <v>-1.2</v>
      </c>
      <c r="D10" s="86">
        <v>7.4380009795654196</v>
      </c>
      <c r="E10" s="88">
        <v>1</v>
      </c>
      <c r="F10" s="88">
        <v>1</v>
      </c>
      <c r="G10" s="37">
        <v>1</v>
      </c>
    </row>
    <row r="11" spans="1:7" x14ac:dyDescent="0.4">
      <c r="A11" s="70">
        <v>41640</v>
      </c>
      <c r="B11" s="84" t="s">
        <v>307</v>
      </c>
      <c r="C11" s="74">
        <v>-1.3</v>
      </c>
      <c r="D11" s="86">
        <v>7.5091458215721394</v>
      </c>
      <c r="E11" s="88">
        <v>1</v>
      </c>
      <c r="F11" s="88">
        <v>1</v>
      </c>
      <c r="G11" s="37">
        <v>1</v>
      </c>
    </row>
    <row r="12" spans="1:7" x14ac:dyDescent="0.4">
      <c r="A12" s="70">
        <v>41640</v>
      </c>
      <c r="B12" s="84" t="s">
        <v>308</v>
      </c>
      <c r="C12" s="74">
        <v>-1.7</v>
      </c>
      <c r="D12" s="86">
        <v>7.5985452635464279</v>
      </c>
      <c r="E12" s="88">
        <v>1</v>
      </c>
      <c r="F12" s="88">
        <v>1</v>
      </c>
      <c r="G12" s="37">
        <v>1</v>
      </c>
    </row>
    <row r="13" spans="1:7" x14ac:dyDescent="0.4">
      <c r="A13" s="70">
        <v>41640</v>
      </c>
      <c r="B13" s="84" t="s">
        <v>309</v>
      </c>
      <c r="C13" s="74">
        <v>-1.4</v>
      </c>
      <c r="D13" s="86">
        <v>6.968731256595869</v>
      </c>
      <c r="E13" s="88">
        <v>1</v>
      </c>
      <c r="F13" s="88">
        <v>1</v>
      </c>
      <c r="G13" s="37">
        <v>0</v>
      </c>
    </row>
    <row r="14" spans="1:7" x14ac:dyDescent="0.4">
      <c r="A14" s="70">
        <v>41640</v>
      </c>
      <c r="B14" s="84" t="s">
        <v>310</v>
      </c>
      <c r="C14" s="74">
        <v>-1.5</v>
      </c>
      <c r="D14" s="86">
        <v>4.8711839564878199</v>
      </c>
      <c r="E14" s="88">
        <v>1</v>
      </c>
      <c r="F14" s="88">
        <v>1</v>
      </c>
      <c r="G14" s="37">
        <v>0</v>
      </c>
    </row>
    <row r="15" spans="1:7" x14ac:dyDescent="0.4">
      <c r="A15" s="70">
        <v>41640</v>
      </c>
      <c r="B15" s="84" t="s">
        <v>311</v>
      </c>
      <c r="C15" s="74">
        <v>-1</v>
      </c>
      <c r="D15" s="86">
        <v>4.2828748868492479</v>
      </c>
      <c r="E15" s="88">
        <v>1</v>
      </c>
      <c r="F15" s="88">
        <v>1</v>
      </c>
      <c r="G15" s="37">
        <v>0</v>
      </c>
    </row>
    <row r="16" spans="1:7" x14ac:dyDescent="0.4">
      <c r="A16" s="70">
        <v>41640</v>
      </c>
      <c r="B16" s="84" t="s">
        <v>312</v>
      </c>
      <c r="C16" s="74">
        <v>-0.7</v>
      </c>
      <c r="D16" s="86">
        <v>3.4648202258136669</v>
      </c>
      <c r="E16" s="88">
        <v>1</v>
      </c>
      <c r="F16" s="88">
        <v>1</v>
      </c>
      <c r="G16" s="37">
        <v>0</v>
      </c>
    </row>
    <row r="17" spans="1:7" x14ac:dyDescent="0.4">
      <c r="A17" s="70">
        <v>41640</v>
      </c>
      <c r="B17" s="84" t="s">
        <v>313</v>
      </c>
      <c r="C17" s="74">
        <v>-0.1</v>
      </c>
      <c r="D17" s="86">
        <v>1.3684179394165394</v>
      </c>
      <c r="E17" s="88">
        <v>1</v>
      </c>
      <c r="F17" s="88">
        <v>1</v>
      </c>
      <c r="G17" s="37">
        <v>0</v>
      </c>
    </row>
    <row r="18" spans="1:7" x14ac:dyDescent="0.4">
      <c r="A18" s="70">
        <v>41640</v>
      </c>
      <c r="B18" s="84" t="s">
        <v>314</v>
      </c>
      <c r="C18" s="74">
        <v>0.6</v>
      </c>
      <c r="D18" s="86">
        <v>1.1861409182326061</v>
      </c>
      <c r="E18" s="88">
        <v>1</v>
      </c>
      <c r="F18" s="88">
        <v>1</v>
      </c>
      <c r="G18" s="37">
        <v>0</v>
      </c>
    </row>
    <row r="19" spans="1:7" x14ac:dyDescent="0.4">
      <c r="A19" s="70">
        <v>41640</v>
      </c>
      <c r="B19" s="84" t="s">
        <v>315</v>
      </c>
      <c r="C19" s="74">
        <v>0</v>
      </c>
      <c r="D19" s="86">
        <v>3.8651103739967319</v>
      </c>
      <c r="E19" s="88">
        <v>1</v>
      </c>
      <c r="F19" s="88">
        <v>1</v>
      </c>
      <c r="G19" s="37">
        <v>0</v>
      </c>
    </row>
    <row r="20" spans="1:7" x14ac:dyDescent="0.4">
      <c r="A20" s="70">
        <v>41640</v>
      </c>
      <c r="B20" s="84" t="s">
        <v>316</v>
      </c>
      <c r="C20" s="74">
        <v>-0.6</v>
      </c>
      <c r="D20" s="86">
        <v>5.0626472493007952</v>
      </c>
      <c r="E20" s="88">
        <v>1</v>
      </c>
      <c r="F20" s="88">
        <v>1</v>
      </c>
      <c r="G20" s="37">
        <v>0</v>
      </c>
    </row>
    <row r="21" spans="1:7" x14ac:dyDescent="0.4">
      <c r="A21" s="70">
        <v>41640</v>
      </c>
      <c r="B21" s="84" t="s">
        <v>317</v>
      </c>
      <c r="C21" s="74">
        <v>-0.8</v>
      </c>
      <c r="D21" s="86">
        <v>4.9050675039239149</v>
      </c>
      <c r="E21" s="88">
        <v>1</v>
      </c>
      <c r="F21" s="88">
        <v>1</v>
      </c>
      <c r="G21" s="37">
        <v>0</v>
      </c>
    </row>
    <row r="22" spans="1:7" x14ac:dyDescent="0.4">
      <c r="A22" s="70">
        <v>41640</v>
      </c>
      <c r="B22" s="84" t="s">
        <v>318</v>
      </c>
      <c r="C22" s="74">
        <v>-1.2</v>
      </c>
      <c r="D22" s="86">
        <v>8.5834655882468613</v>
      </c>
      <c r="E22" s="88">
        <v>1</v>
      </c>
      <c r="F22" s="88">
        <v>1</v>
      </c>
      <c r="G22" s="37">
        <v>0</v>
      </c>
    </row>
    <row r="23" spans="1:7" x14ac:dyDescent="0.4">
      <c r="A23" s="70">
        <v>41640</v>
      </c>
      <c r="B23" s="84" t="s">
        <v>319</v>
      </c>
      <c r="C23" s="74">
        <v>-1</v>
      </c>
      <c r="D23" s="86">
        <v>8.999445301117067</v>
      </c>
      <c r="E23" s="88">
        <v>1</v>
      </c>
      <c r="F23" s="88">
        <v>1</v>
      </c>
      <c r="G23" s="37">
        <v>0</v>
      </c>
    </row>
    <row r="24" spans="1:7" x14ac:dyDescent="0.4">
      <c r="A24" s="70">
        <v>41640</v>
      </c>
      <c r="B24" s="84" t="s">
        <v>320</v>
      </c>
      <c r="C24" s="74">
        <v>-1.1000000000000001</v>
      </c>
      <c r="D24" s="86">
        <v>5.2738065309982662</v>
      </c>
      <c r="E24" s="88">
        <v>1</v>
      </c>
      <c r="F24" s="88">
        <v>1</v>
      </c>
      <c r="G24" s="37">
        <v>0</v>
      </c>
    </row>
    <row r="25" spans="1:7" x14ac:dyDescent="0.4">
      <c r="A25" s="70">
        <v>41640</v>
      </c>
      <c r="B25" s="84" t="s">
        <v>321</v>
      </c>
      <c r="C25" s="74">
        <v>-0.9</v>
      </c>
      <c r="D25" s="86">
        <v>5.6236883800423358</v>
      </c>
      <c r="E25" s="88">
        <v>1</v>
      </c>
      <c r="F25" s="88">
        <v>1</v>
      </c>
      <c r="G25" s="37">
        <v>0</v>
      </c>
    </row>
    <row r="26" spans="1:7" x14ac:dyDescent="0.4">
      <c r="A26" s="70">
        <v>41640</v>
      </c>
      <c r="B26" s="84" t="s">
        <v>322</v>
      </c>
      <c r="C26" s="74">
        <v>-0.7</v>
      </c>
      <c r="D26" s="86">
        <v>5.6732685092524466</v>
      </c>
      <c r="E26" s="88">
        <v>1</v>
      </c>
      <c r="F26" s="88">
        <v>1</v>
      </c>
      <c r="G26" s="37">
        <v>0</v>
      </c>
    </row>
    <row r="27" spans="1:7" x14ac:dyDescent="0.4">
      <c r="A27" s="70">
        <v>41640</v>
      </c>
      <c r="B27" s="84" t="s">
        <v>323</v>
      </c>
      <c r="C27" s="74">
        <v>-0.4</v>
      </c>
      <c r="D27" s="86">
        <v>6.0211995129869615</v>
      </c>
      <c r="E27" s="88">
        <v>1</v>
      </c>
      <c r="F27" s="88">
        <v>1</v>
      </c>
      <c r="G27" s="37">
        <v>0</v>
      </c>
    </row>
    <row r="28" spans="1:7" x14ac:dyDescent="0.4">
      <c r="A28" s="70">
        <v>41640</v>
      </c>
      <c r="B28" s="84" t="s">
        <v>324</v>
      </c>
      <c r="C28" s="74">
        <v>-0.4</v>
      </c>
      <c r="D28" s="86">
        <v>7.1600491952839329</v>
      </c>
      <c r="E28" s="88">
        <v>1</v>
      </c>
      <c r="F28" s="88">
        <v>1</v>
      </c>
      <c r="G28" s="37">
        <v>0</v>
      </c>
    </row>
    <row r="29" spans="1:7" x14ac:dyDescent="0.4">
      <c r="A29" s="70">
        <v>41640</v>
      </c>
      <c r="B29" s="84" t="s">
        <v>325</v>
      </c>
      <c r="C29" s="74">
        <v>-0.3</v>
      </c>
      <c r="D29" s="86">
        <v>7.2740614444109237</v>
      </c>
      <c r="E29" s="88">
        <v>1</v>
      </c>
      <c r="F29" s="88">
        <v>2</v>
      </c>
      <c r="G29" s="37">
        <v>1</v>
      </c>
    </row>
    <row r="30" spans="1:7" x14ac:dyDescent="0.4">
      <c r="A30" s="70">
        <v>41641</v>
      </c>
      <c r="B30" s="84" t="s">
        <v>302</v>
      </c>
      <c r="C30" s="74">
        <v>-0.9</v>
      </c>
      <c r="D30" s="86">
        <v>7.4338325996447292</v>
      </c>
      <c r="E30" s="88">
        <v>1</v>
      </c>
      <c r="F30" s="88">
        <v>2</v>
      </c>
      <c r="G30" s="37">
        <v>1</v>
      </c>
    </row>
    <row r="31" spans="1:7" x14ac:dyDescent="0.4">
      <c r="A31" s="70">
        <v>41641</v>
      </c>
      <c r="B31" s="84" t="s">
        <v>303</v>
      </c>
      <c r="C31" s="74">
        <v>-1</v>
      </c>
      <c r="D31" s="86">
        <v>7.4978292020469031</v>
      </c>
      <c r="E31" s="88">
        <v>1</v>
      </c>
      <c r="F31" s="88">
        <v>2</v>
      </c>
      <c r="G31" s="37">
        <v>1</v>
      </c>
    </row>
    <row r="32" spans="1:7" x14ac:dyDescent="0.4">
      <c r="A32" s="70">
        <v>41641</v>
      </c>
      <c r="B32" s="84" t="s">
        <v>304</v>
      </c>
      <c r="C32" s="74">
        <v>-1.3</v>
      </c>
      <c r="D32" s="86">
        <v>7.5891435176760931</v>
      </c>
      <c r="E32" s="88">
        <v>1</v>
      </c>
      <c r="F32" s="88">
        <v>2</v>
      </c>
      <c r="G32" s="37">
        <v>1</v>
      </c>
    </row>
    <row r="33" spans="1:7" x14ac:dyDescent="0.4">
      <c r="A33" s="70">
        <v>41641</v>
      </c>
      <c r="B33" s="84" t="s">
        <v>305</v>
      </c>
      <c r="C33" s="74">
        <v>-1.2</v>
      </c>
      <c r="D33" s="86">
        <v>7.6097148155106593</v>
      </c>
      <c r="E33" s="88">
        <v>1</v>
      </c>
      <c r="F33" s="88">
        <v>2</v>
      </c>
      <c r="G33" s="37">
        <v>1</v>
      </c>
    </row>
    <row r="34" spans="1:7" x14ac:dyDescent="0.4">
      <c r="A34" s="70">
        <v>41641</v>
      </c>
      <c r="B34" s="84" t="s">
        <v>306</v>
      </c>
      <c r="C34" s="74">
        <v>-1.3</v>
      </c>
      <c r="D34" s="86">
        <v>7.6571825559679114</v>
      </c>
      <c r="E34" s="88">
        <v>1</v>
      </c>
      <c r="F34" s="88">
        <v>2</v>
      </c>
      <c r="G34" s="37">
        <v>1</v>
      </c>
    </row>
    <row r="35" spans="1:7" x14ac:dyDescent="0.4">
      <c r="A35" s="70">
        <v>41641</v>
      </c>
      <c r="B35" s="84" t="s">
        <v>307</v>
      </c>
      <c r="C35" s="74">
        <v>-2.2000000000000002</v>
      </c>
      <c r="D35" s="86">
        <v>9.5013953263999511</v>
      </c>
      <c r="E35" s="88">
        <v>1</v>
      </c>
      <c r="F35" s="88">
        <v>2</v>
      </c>
      <c r="G35" s="37">
        <v>1</v>
      </c>
    </row>
    <row r="36" spans="1:7" x14ac:dyDescent="0.4">
      <c r="A36" s="70">
        <v>41641</v>
      </c>
      <c r="B36" s="84" t="s">
        <v>308</v>
      </c>
      <c r="C36" s="74">
        <v>-2.5</v>
      </c>
      <c r="D36" s="86">
        <v>6.5144778927710627</v>
      </c>
      <c r="E36" s="88">
        <v>1</v>
      </c>
      <c r="F36" s="88">
        <v>2</v>
      </c>
      <c r="G36" s="37">
        <v>1</v>
      </c>
    </row>
    <row r="37" spans="1:7" x14ac:dyDescent="0.4">
      <c r="A37" s="70">
        <v>41641</v>
      </c>
      <c r="B37" s="84" t="s">
        <v>309</v>
      </c>
      <c r="C37" s="74">
        <v>-2.7</v>
      </c>
      <c r="D37" s="86">
        <v>5.9164219825099016</v>
      </c>
      <c r="E37" s="88">
        <v>1</v>
      </c>
      <c r="F37" s="88">
        <v>2</v>
      </c>
      <c r="G37" s="37">
        <v>0</v>
      </c>
    </row>
    <row r="38" spans="1:7" x14ac:dyDescent="0.4">
      <c r="A38" s="70">
        <v>41641</v>
      </c>
      <c r="B38" s="84" t="s">
        <v>310</v>
      </c>
      <c r="C38" s="74">
        <v>-0.7</v>
      </c>
      <c r="D38" s="86">
        <v>1.9878165610190246</v>
      </c>
      <c r="E38" s="88">
        <v>1</v>
      </c>
      <c r="F38" s="88">
        <v>2</v>
      </c>
      <c r="G38" s="37">
        <v>0</v>
      </c>
    </row>
    <row r="39" spans="1:7" x14ac:dyDescent="0.4">
      <c r="A39" s="70">
        <v>41641</v>
      </c>
      <c r="B39" s="84" t="s">
        <v>311</v>
      </c>
      <c r="C39" s="74">
        <v>2.1</v>
      </c>
      <c r="D39" s="86">
        <v>1.0108023442721576</v>
      </c>
      <c r="E39" s="88">
        <v>1</v>
      </c>
      <c r="F39" s="88">
        <v>2</v>
      </c>
      <c r="G39" s="37">
        <v>0</v>
      </c>
    </row>
    <row r="40" spans="1:7" x14ac:dyDescent="0.4">
      <c r="A40" s="70">
        <v>41641</v>
      </c>
      <c r="B40" s="84" t="s">
        <v>312</v>
      </c>
      <c r="C40" s="74">
        <v>2.6</v>
      </c>
      <c r="D40" s="86">
        <v>0.73383310803440049</v>
      </c>
      <c r="E40" s="88">
        <v>1</v>
      </c>
      <c r="F40" s="88">
        <v>2</v>
      </c>
      <c r="G40" s="37">
        <v>0</v>
      </c>
    </row>
    <row r="41" spans="1:7" x14ac:dyDescent="0.4">
      <c r="A41" s="70">
        <v>41641</v>
      </c>
      <c r="B41" s="84" t="s">
        <v>313</v>
      </c>
      <c r="C41" s="74">
        <v>4.2</v>
      </c>
      <c r="D41" s="86">
        <v>0.24997344077127376</v>
      </c>
      <c r="E41" s="88">
        <v>1</v>
      </c>
      <c r="F41" s="88">
        <v>2</v>
      </c>
      <c r="G41" s="37">
        <v>0</v>
      </c>
    </row>
    <row r="42" spans="1:7" x14ac:dyDescent="0.4">
      <c r="A42" s="70">
        <v>41641</v>
      </c>
      <c r="B42" s="84" t="s">
        <v>314</v>
      </c>
      <c r="C42" s="74">
        <v>4.7</v>
      </c>
      <c r="D42" s="86">
        <v>3.9674553991552217E-2</v>
      </c>
      <c r="E42" s="88">
        <v>1</v>
      </c>
      <c r="F42" s="88">
        <v>2</v>
      </c>
      <c r="G42" s="37">
        <v>0</v>
      </c>
    </row>
    <row r="43" spans="1:7" x14ac:dyDescent="0.4">
      <c r="A43" s="70">
        <v>41641</v>
      </c>
      <c r="B43" s="84" t="s">
        <v>315</v>
      </c>
      <c r="C43" s="74">
        <v>4.9000000000000004</v>
      </c>
      <c r="D43" s="86">
        <v>8.075613228456105E-2</v>
      </c>
      <c r="E43" s="88">
        <v>1</v>
      </c>
      <c r="F43" s="88">
        <v>2</v>
      </c>
      <c r="G43" s="37">
        <v>0</v>
      </c>
    </row>
    <row r="44" spans="1:7" x14ac:dyDescent="0.4">
      <c r="A44" s="70">
        <v>41641</v>
      </c>
      <c r="B44" s="84" t="s">
        <v>316</v>
      </c>
      <c r="C44" s="74">
        <v>4</v>
      </c>
      <c r="D44" s="86">
        <v>2.877742038621995</v>
      </c>
      <c r="E44" s="88">
        <v>1</v>
      </c>
      <c r="F44" s="88">
        <v>2</v>
      </c>
      <c r="G44" s="37">
        <v>0</v>
      </c>
    </row>
    <row r="45" spans="1:7" x14ac:dyDescent="0.4">
      <c r="A45" s="70">
        <v>41641</v>
      </c>
      <c r="B45" s="84" t="s">
        <v>317</v>
      </c>
      <c r="C45" s="74">
        <v>3.7</v>
      </c>
      <c r="D45" s="86">
        <v>3.1776864758491628</v>
      </c>
      <c r="E45" s="88">
        <v>1</v>
      </c>
      <c r="F45" s="88">
        <v>2</v>
      </c>
      <c r="G45" s="37">
        <v>0</v>
      </c>
    </row>
    <row r="46" spans="1:7" x14ac:dyDescent="0.4">
      <c r="A46" s="70">
        <v>41641</v>
      </c>
      <c r="B46" s="84" t="s">
        <v>318</v>
      </c>
      <c r="C46" s="74">
        <v>3</v>
      </c>
      <c r="D46" s="86">
        <v>3.4465345768396638</v>
      </c>
      <c r="E46" s="88">
        <v>1</v>
      </c>
      <c r="F46" s="88">
        <v>2</v>
      </c>
      <c r="G46" s="37">
        <v>0</v>
      </c>
    </row>
    <row r="47" spans="1:7" x14ac:dyDescent="0.4">
      <c r="A47" s="70">
        <v>41641</v>
      </c>
      <c r="B47" s="84" t="s">
        <v>319</v>
      </c>
      <c r="C47" s="74">
        <v>3</v>
      </c>
      <c r="D47" s="86">
        <v>6.7043079694317864</v>
      </c>
      <c r="E47" s="88">
        <v>1</v>
      </c>
      <c r="F47" s="88">
        <v>2</v>
      </c>
      <c r="G47" s="37">
        <v>0</v>
      </c>
    </row>
    <row r="48" spans="1:7" x14ac:dyDescent="0.4">
      <c r="A48" s="70">
        <v>41641</v>
      </c>
      <c r="B48" s="84" t="s">
        <v>320</v>
      </c>
      <c r="C48" s="74">
        <v>3</v>
      </c>
      <c r="D48" s="86">
        <v>6.866869310279899</v>
      </c>
      <c r="E48" s="88">
        <v>1</v>
      </c>
      <c r="F48" s="88">
        <v>2</v>
      </c>
      <c r="G48" s="37">
        <v>0</v>
      </c>
    </row>
    <row r="49" spans="1:7" x14ac:dyDescent="0.4">
      <c r="A49" s="70">
        <v>41641</v>
      </c>
      <c r="B49" s="84" t="s">
        <v>321</v>
      </c>
      <c r="C49" s="74">
        <v>3.1</v>
      </c>
      <c r="D49" s="86">
        <v>3.5677192645683764</v>
      </c>
      <c r="E49" s="88">
        <v>1</v>
      </c>
      <c r="F49" s="88">
        <v>2</v>
      </c>
      <c r="G49" s="37">
        <v>0</v>
      </c>
    </row>
    <row r="50" spans="1:7" x14ac:dyDescent="0.4">
      <c r="A50" s="70">
        <v>41641</v>
      </c>
      <c r="B50" s="84" t="s">
        <v>322</v>
      </c>
      <c r="C50" s="74">
        <v>2.8</v>
      </c>
      <c r="D50" s="86">
        <v>4.1219174190408028</v>
      </c>
      <c r="E50" s="88">
        <v>1</v>
      </c>
      <c r="F50" s="88">
        <v>2</v>
      </c>
      <c r="G50" s="37">
        <v>0</v>
      </c>
    </row>
    <row r="51" spans="1:7" x14ac:dyDescent="0.4">
      <c r="A51" s="70">
        <v>41641</v>
      </c>
      <c r="B51" s="84" t="s">
        <v>323</v>
      </c>
      <c r="C51" s="74">
        <v>2.9</v>
      </c>
      <c r="D51" s="86">
        <v>4.5268916140639615</v>
      </c>
      <c r="E51" s="88">
        <v>1</v>
      </c>
      <c r="F51" s="88">
        <v>2</v>
      </c>
      <c r="G51" s="37">
        <v>0</v>
      </c>
    </row>
    <row r="52" spans="1:7" x14ac:dyDescent="0.4">
      <c r="A52" s="70">
        <v>41641</v>
      </c>
      <c r="B52" s="84" t="s">
        <v>324</v>
      </c>
      <c r="C52" s="74">
        <v>2.4</v>
      </c>
      <c r="D52" s="86">
        <v>4.9295950307302006</v>
      </c>
      <c r="E52" s="88">
        <v>1</v>
      </c>
      <c r="F52" s="88">
        <v>2</v>
      </c>
      <c r="G52" s="37">
        <v>0</v>
      </c>
    </row>
    <row r="53" spans="1:7" x14ac:dyDescent="0.4">
      <c r="A53" s="70">
        <v>41641</v>
      </c>
      <c r="B53" s="84" t="s">
        <v>325</v>
      </c>
      <c r="C53" s="74">
        <v>3</v>
      </c>
      <c r="D53" s="86">
        <v>5.9096468503331501</v>
      </c>
      <c r="E53" s="88">
        <v>1</v>
      </c>
      <c r="F53" s="88">
        <v>3</v>
      </c>
      <c r="G53" s="37">
        <v>1</v>
      </c>
    </row>
    <row r="54" spans="1:7" x14ac:dyDescent="0.4">
      <c r="A54" s="70">
        <v>41642</v>
      </c>
      <c r="B54" s="84" t="s">
        <v>302</v>
      </c>
      <c r="C54" s="74">
        <v>2.2999999999999998</v>
      </c>
      <c r="D54" s="86">
        <v>6.1517905730479718</v>
      </c>
      <c r="E54" s="88">
        <v>1</v>
      </c>
      <c r="F54" s="88">
        <v>3</v>
      </c>
      <c r="G54" s="37">
        <v>1</v>
      </c>
    </row>
    <row r="55" spans="1:7" x14ac:dyDescent="0.4">
      <c r="A55" s="70">
        <v>41642</v>
      </c>
      <c r="B55" s="84" t="s">
        <v>303</v>
      </c>
      <c r="C55" s="74">
        <v>2.5</v>
      </c>
      <c r="D55" s="86">
        <v>6.2050682265743653</v>
      </c>
      <c r="E55" s="88">
        <v>1</v>
      </c>
      <c r="F55" s="88">
        <v>3</v>
      </c>
      <c r="G55" s="37">
        <v>1</v>
      </c>
    </row>
    <row r="56" spans="1:7" x14ac:dyDescent="0.4">
      <c r="A56" s="70">
        <v>41642</v>
      </c>
      <c r="B56" s="84" t="s">
        <v>304</v>
      </c>
      <c r="C56" s="74">
        <v>2.5</v>
      </c>
      <c r="D56" s="86">
        <v>6.2618264381606874</v>
      </c>
      <c r="E56" s="88">
        <v>1</v>
      </c>
      <c r="F56" s="88">
        <v>3</v>
      </c>
      <c r="G56" s="37">
        <v>1</v>
      </c>
    </row>
    <row r="57" spans="1:7" x14ac:dyDescent="0.4">
      <c r="A57" s="70">
        <v>41642</v>
      </c>
      <c r="B57" s="84" t="s">
        <v>305</v>
      </c>
      <c r="C57" s="74">
        <v>2.6</v>
      </c>
      <c r="D57" s="86">
        <v>6.2889100388745183</v>
      </c>
      <c r="E57" s="88">
        <v>1</v>
      </c>
      <c r="F57" s="88">
        <v>3</v>
      </c>
      <c r="G57" s="37">
        <v>1</v>
      </c>
    </row>
    <row r="58" spans="1:7" x14ac:dyDescent="0.4">
      <c r="A58" s="70">
        <v>41642</v>
      </c>
      <c r="B58" s="84" t="s">
        <v>306</v>
      </c>
      <c r="C58" s="74">
        <v>2.4</v>
      </c>
      <c r="D58" s="86">
        <v>6.366638972365771</v>
      </c>
      <c r="E58" s="88">
        <v>1</v>
      </c>
      <c r="F58" s="88">
        <v>3</v>
      </c>
      <c r="G58" s="37">
        <v>1</v>
      </c>
    </row>
    <row r="59" spans="1:7" x14ac:dyDescent="0.4">
      <c r="A59" s="70">
        <v>41642</v>
      </c>
      <c r="B59" s="84" t="s">
        <v>307</v>
      </c>
      <c r="C59" s="74">
        <v>1.7</v>
      </c>
      <c r="D59" s="86">
        <v>7.6860695879386522</v>
      </c>
      <c r="E59" s="88">
        <v>1</v>
      </c>
      <c r="F59" s="88">
        <v>3</v>
      </c>
      <c r="G59" s="37">
        <v>1</v>
      </c>
    </row>
    <row r="60" spans="1:7" x14ac:dyDescent="0.4">
      <c r="A60" s="70">
        <v>41642</v>
      </c>
      <c r="B60" s="84" t="s">
        <v>308</v>
      </c>
      <c r="C60" s="74">
        <v>2.1</v>
      </c>
      <c r="D60" s="86">
        <v>4.8833788583942574</v>
      </c>
      <c r="E60" s="88">
        <v>1</v>
      </c>
      <c r="F60" s="88">
        <v>3</v>
      </c>
      <c r="G60" s="37">
        <v>1</v>
      </c>
    </row>
    <row r="61" spans="1:7" x14ac:dyDescent="0.4">
      <c r="A61" s="70">
        <v>41642</v>
      </c>
      <c r="B61" s="84" t="s">
        <v>309</v>
      </c>
      <c r="C61" s="74">
        <v>2.6</v>
      </c>
      <c r="D61" s="86">
        <v>3.2363392354101221</v>
      </c>
      <c r="E61" s="88">
        <v>1</v>
      </c>
      <c r="F61" s="88">
        <v>3</v>
      </c>
      <c r="G61" s="37">
        <v>0</v>
      </c>
    </row>
    <row r="62" spans="1:7" x14ac:dyDescent="0.4">
      <c r="A62" s="70">
        <v>41642</v>
      </c>
      <c r="B62" s="84" t="s">
        <v>310</v>
      </c>
      <c r="C62" s="74">
        <v>4.0999999999999996</v>
      </c>
      <c r="D62" s="86">
        <v>2.5407017994794505</v>
      </c>
      <c r="E62" s="88">
        <v>1</v>
      </c>
      <c r="F62" s="88">
        <v>3</v>
      </c>
      <c r="G62" s="37">
        <v>0</v>
      </c>
    </row>
    <row r="63" spans="1:7" x14ac:dyDescent="0.4">
      <c r="A63" s="70">
        <v>41642</v>
      </c>
      <c r="B63" s="84" t="s">
        <v>311</v>
      </c>
      <c r="C63" s="74">
        <v>5.9</v>
      </c>
      <c r="D63" s="86">
        <v>0.58000155659988906</v>
      </c>
      <c r="E63" s="88">
        <v>1</v>
      </c>
      <c r="F63" s="88">
        <v>3</v>
      </c>
      <c r="G63" s="37">
        <v>0</v>
      </c>
    </row>
    <row r="64" spans="1:7" x14ac:dyDescent="0.4">
      <c r="A64" s="70">
        <v>41642</v>
      </c>
      <c r="B64" s="84" t="s">
        <v>312</v>
      </c>
      <c r="C64" s="74">
        <v>6.4</v>
      </c>
      <c r="D64" s="86">
        <v>2.6859379444180611</v>
      </c>
      <c r="E64" s="88">
        <v>1</v>
      </c>
      <c r="F64" s="88">
        <v>3</v>
      </c>
      <c r="G64" s="37">
        <v>0</v>
      </c>
    </row>
    <row r="65" spans="1:7" x14ac:dyDescent="0.4">
      <c r="A65" s="70">
        <v>41642</v>
      </c>
      <c r="B65" s="84" t="s">
        <v>313</v>
      </c>
      <c r="C65" s="74">
        <v>4.8</v>
      </c>
      <c r="D65" s="86">
        <v>4.2616050075829879</v>
      </c>
      <c r="E65" s="88">
        <v>1</v>
      </c>
      <c r="F65" s="88">
        <v>3</v>
      </c>
      <c r="G65" s="37">
        <v>0</v>
      </c>
    </row>
    <row r="66" spans="1:7" x14ac:dyDescent="0.4">
      <c r="A66" s="70">
        <v>41642</v>
      </c>
      <c r="B66" s="84" t="s">
        <v>314</v>
      </c>
      <c r="C66" s="74">
        <v>4.9000000000000004</v>
      </c>
      <c r="D66" s="86">
        <v>3.3972315478356245</v>
      </c>
      <c r="E66" s="88">
        <v>1</v>
      </c>
      <c r="F66" s="88">
        <v>3</v>
      </c>
      <c r="G66" s="37">
        <v>0</v>
      </c>
    </row>
    <row r="67" spans="1:7" x14ac:dyDescent="0.4">
      <c r="A67" s="70">
        <v>41642</v>
      </c>
      <c r="B67" s="84" t="s">
        <v>315</v>
      </c>
      <c r="C67" s="74">
        <v>5.2</v>
      </c>
      <c r="D67" s="86">
        <v>4.5437980945033818</v>
      </c>
      <c r="E67" s="88">
        <v>1</v>
      </c>
      <c r="F67" s="88">
        <v>3</v>
      </c>
      <c r="G67" s="37">
        <v>0</v>
      </c>
    </row>
    <row r="68" spans="1:7" x14ac:dyDescent="0.4">
      <c r="A68" s="70">
        <v>41642</v>
      </c>
      <c r="B68" s="84" t="s">
        <v>316</v>
      </c>
      <c r="C68" s="74">
        <v>5.2</v>
      </c>
      <c r="D68" s="86">
        <v>4.9016738379454932</v>
      </c>
      <c r="E68" s="88">
        <v>1</v>
      </c>
      <c r="F68" s="88">
        <v>3</v>
      </c>
      <c r="G68" s="37">
        <v>0</v>
      </c>
    </row>
    <row r="69" spans="1:7" x14ac:dyDescent="0.4">
      <c r="A69" s="70">
        <v>41642</v>
      </c>
      <c r="B69" s="84" t="s">
        <v>317</v>
      </c>
      <c r="C69" s="74">
        <v>4.4000000000000004</v>
      </c>
      <c r="D69" s="86">
        <v>4.3923503508816557</v>
      </c>
      <c r="E69" s="88">
        <v>1</v>
      </c>
      <c r="F69" s="88">
        <v>3</v>
      </c>
      <c r="G69" s="37">
        <v>0</v>
      </c>
    </row>
    <row r="70" spans="1:7" x14ac:dyDescent="0.4">
      <c r="A70" s="70">
        <v>41642</v>
      </c>
      <c r="B70" s="84" t="s">
        <v>318</v>
      </c>
      <c r="C70" s="74">
        <v>4</v>
      </c>
      <c r="D70" s="86">
        <v>4.0946358613065463</v>
      </c>
      <c r="E70" s="88">
        <v>1</v>
      </c>
      <c r="F70" s="88">
        <v>3</v>
      </c>
      <c r="G70" s="37">
        <v>0</v>
      </c>
    </row>
    <row r="71" spans="1:7" x14ac:dyDescent="0.4">
      <c r="A71" s="70">
        <v>41642</v>
      </c>
      <c r="B71" s="84" t="s">
        <v>319</v>
      </c>
      <c r="C71" s="74">
        <v>3.8</v>
      </c>
      <c r="D71" s="86">
        <v>6.8544963910895955</v>
      </c>
      <c r="E71" s="88">
        <v>1</v>
      </c>
      <c r="F71" s="88">
        <v>3</v>
      </c>
      <c r="G71" s="37">
        <v>0</v>
      </c>
    </row>
    <row r="72" spans="1:7" x14ac:dyDescent="0.4">
      <c r="A72" s="70">
        <v>41642</v>
      </c>
      <c r="B72" s="84" t="s">
        <v>320</v>
      </c>
      <c r="C72" s="74">
        <v>3.6</v>
      </c>
      <c r="D72" s="86">
        <v>6.9027134717136587</v>
      </c>
      <c r="E72" s="88">
        <v>1</v>
      </c>
      <c r="F72" s="88">
        <v>3</v>
      </c>
      <c r="G72" s="37">
        <v>0</v>
      </c>
    </row>
    <row r="73" spans="1:7" x14ac:dyDescent="0.4">
      <c r="A73" s="70">
        <v>41642</v>
      </c>
      <c r="B73" s="84" t="s">
        <v>321</v>
      </c>
      <c r="C73" s="74">
        <v>2.8</v>
      </c>
      <c r="D73" s="86">
        <v>3.7891366071978307</v>
      </c>
      <c r="E73" s="88">
        <v>1</v>
      </c>
      <c r="F73" s="88">
        <v>3</v>
      </c>
      <c r="G73" s="37">
        <v>0</v>
      </c>
    </row>
    <row r="74" spans="1:7" x14ac:dyDescent="0.4">
      <c r="A74" s="70">
        <v>41642</v>
      </c>
      <c r="B74" s="84" t="s">
        <v>322</v>
      </c>
      <c r="C74" s="74">
        <v>2.5</v>
      </c>
      <c r="D74" s="86">
        <v>4.3192993288004615</v>
      </c>
      <c r="E74" s="88">
        <v>1</v>
      </c>
      <c r="F74" s="88">
        <v>3</v>
      </c>
      <c r="G74" s="37">
        <v>0</v>
      </c>
    </row>
    <row r="75" spans="1:7" x14ac:dyDescent="0.4">
      <c r="A75" s="70">
        <v>41642</v>
      </c>
      <c r="B75" s="84" t="s">
        <v>323</v>
      </c>
      <c r="C75" s="74">
        <v>1.9</v>
      </c>
      <c r="D75" s="86">
        <v>4.8375740585948028</v>
      </c>
      <c r="E75" s="88">
        <v>1</v>
      </c>
      <c r="F75" s="88">
        <v>3</v>
      </c>
      <c r="G75" s="37">
        <v>0</v>
      </c>
    </row>
    <row r="76" spans="1:7" x14ac:dyDescent="0.4">
      <c r="A76" s="70">
        <v>41642</v>
      </c>
      <c r="B76" s="84" t="s">
        <v>324</v>
      </c>
      <c r="C76" s="74">
        <v>1.7</v>
      </c>
      <c r="D76" s="86">
        <v>5.2037767396421257</v>
      </c>
      <c r="E76" s="88">
        <v>1</v>
      </c>
      <c r="F76" s="88">
        <v>3</v>
      </c>
      <c r="G76" s="37">
        <v>0</v>
      </c>
    </row>
    <row r="77" spans="1:7" x14ac:dyDescent="0.4">
      <c r="A77" s="70">
        <v>41642</v>
      </c>
      <c r="B77" s="84" t="s">
        <v>325</v>
      </c>
      <c r="C77" s="74">
        <v>1.6</v>
      </c>
      <c r="D77" s="86">
        <v>6.31788620216944</v>
      </c>
      <c r="E77" s="88">
        <v>1</v>
      </c>
      <c r="F77" s="88">
        <v>4</v>
      </c>
      <c r="G77" s="37">
        <v>1</v>
      </c>
    </row>
    <row r="78" spans="1:7" x14ac:dyDescent="0.4">
      <c r="A78" s="70">
        <v>41643</v>
      </c>
      <c r="B78" s="84" t="s">
        <v>302</v>
      </c>
      <c r="C78" s="74">
        <v>1.6</v>
      </c>
      <c r="D78" s="86">
        <v>6.4508447930683142</v>
      </c>
      <c r="E78" s="88">
        <v>1</v>
      </c>
      <c r="F78" s="88">
        <v>4</v>
      </c>
      <c r="G78" s="37">
        <v>1</v>
      </c>
    </row>
    <row r="79" spans="1:7" x14ac:dyDescent="0.4">
      <c r="A79" s="70">
        <v>41643</v>
      </c>
      <c r="B79" s="84" t="s">
        <v>303</v>
      </c>
      <c r="C79" s="74">
        <v>1.3</v>
      </c>
      <c r="D79" s="86">
        <v>6.5904488503697589</v>
      </c>
      <c r="E79" s="88">
        <v>1</v>
      </c>
      <c r="F79" s="88">
        <v>4</v>
      </c>
      <c r="G79" s="37">
        <v>1</v>
      </c>
    </row>
    <row r="80" spans="1:7" x14ac:dyDescent="0.4">
      <c r="A80" s="70">
        <v>41643</v>
      </c>
      <c r="B80" s="84" t="s">
        <v>304</v>
      </c>
      <c r="C80" s="74">
        <v>0.9</v>
      </c>
      <c r="D80" s="86">
        <v>6.7332156685803044</v>
      </c>
      <c r="E80" s="88">
        <v>1</v>
      </c>
      <c r="F80" s="88">
        <v>4</v>
      </c>
      <c r="G80" s="37">
        <v>1</v>
      </c>
    </row>
    <row r="81" spans="1:7" x14ac:dyDescent="0.4">
      <c r="A81" s="70">
        <v>41643</v>
      </c>
      <c r="B81" s="84" t="s">
        <v>305</v>
      </c>
      <c r="C81" s="74">
        <v>0.7</v>
      </c>
      <c r="D81" s="86">
        <v>6.8436652450144457</v>
      </c>
      <c r="E81" s="88">
        <v>1</v>
      </c>
      <c r="F81" s="88">
        <v>4</v>
      </c>
      <c r="G81" s="37">
        <v>1</v>
      </c>
    </row>
    <row r="82" spans="1:7" x14ac:dyDescent="0.4">
      <c r="A82" s="70">
        <v>41643</v>
      </c>
      <c r="B82" s="84" t="s">
        <v>306</v>
      </c>
      <c r="C82" s="74">
        <v>0.1</v>
      </c>
      <c r="D82" s="86">
        <v>7.0278905250952963</v>
      </c>
      <c r="E82" s="88">
        <v>1</v>
      </c>
      <c r="F82" s="88">
        <v>4</v>
      </c>
      <c r="G82" s="37">
        <v>1</v>
      </c>
    </row>
    <row r="83" spans="1:7" x14ac:dyDescent="0.4">
      <c r="A83" s="70">
        <v>41643</v>
      </c>
      <c r="B83" s="84" t="s">
        <v>307</v>
      </c>
      <c r="C83" s="74">
        <v>-0.3</v>
      </c>
      <c r="D83" s="86">
        <v>8.4938597638308018</v>
      </c>
      <c r="E83" s="88">
        <v>1</v>
      </c>
      <c r="F83" s="88">
        <v>4</v>
      </c>
      <c r="G83" s="37">
        <v>1</v>
      </c>
    </row>
    <row r="84" spans="1:7" x14ac:dyDescent="0.4">
      <c r="A84" s="70">
        <v>41643</v>
      </c>
      <c r="B84" s="84" t="s">
        <v>308</v>
      </c>
      <c r="C84" s="74">
        <v>0.1</v>
      </c>
      <c r="D84" s="86">
        <v>5.549470329959501</v>
      </c>
      <c r="E84" s="88">
        <v>1</v>
      </c>
      <c r="F84" s="88">
        <v>4</v>
      </c>
      <c r="G84" s="37">
        <v>1</v>
      </c>
    </row>
    <row r="85" spans="1:7" x14ac:dyDescent="0.4">
      <c r="A85" s="70">
        <v>41643</v>
      </c>
      <c r="B85" s="84" t="s">
        <v>309</v>
      </c>
      <c r="C85" s="74">
        <v>0.7</v>
      </c>
      <c r="D85" s="86">
        <v>5.2173647103215082</v>
      </c>
      <c r="E85" s="88">
        <v>1</v>
      </c>
      <c r="F85" s="88">
        <v>4</v>
      </c>
      <c r="G85" s="37">
        <v>0</v>
      </c>
    </row>
    <row r="86" spans="1:7" x14ac:dyDescent="0.4">
      <c r="A86" s="70">
        <v>41643</v>
      </c>
      <c r="B86" s="84" t="s">
        <v>310</v>
      </c>
      <c r="C86" s="74">
        <v>0.6</v>
      </c>
      <c r="D86" s="86">
        <v>5.0185762399012477</v>
      </c>
      <c r="E86" s="88">
        <v>1</v>
      </c>
      <c r="F86" s="88">
        <v>4</v>
      </c>
      <c r="G86" s="37">
        <v>0</v>
      </c>
    </row>
    <row r="87" spans="1:7" x14ac:dyDescent="0.4">
      <c r="A87" s="70">
        <v>41643</v>
      </c>
      <c r="B87" s="84" t="s">
        <v>311</v>
      </c>
      <c r="C87" s="74">
        <v>1.1000000000000001</v>
      </c>
      <c r="D87" s="86">
        <v>4.9741275649873673</v>
      </c>
      <c r="E87" s="88">
        <v>1</v>
      </c>
      <c r="F87" s="88">
        <v>4</v>
      </c>
      <c r="G87" s="37">
        <v>0</v>
      </c>
    </row>
    <row r="88" spans="1:7" x14ac:dyDescent="0.4">
      <c r="A88" s="70">
        <v>41643</v>
      </c>
      <c r="B88" s="84" t="s">
        <v>312</v>
      </c>
      <c r="C88" s="74">
        <v>2.7</v>
      </c>
      <c r="D88" s="86">
        <v>3.8250055351912904</v>
      </c>
      <c r="E88" s="88">
        <v>1</v>
      </c>
      <c r="F88" s="88">
        <v>4</v>
      </c>
      <c r="G88" s="37">
        <v>0</v>
      </c>
    </row>
    <row r="89" spans="1:7" x14ac:dyDescent="0.4">
      <c r="A89" s="70">
        <v>41643</v>
      </c>
      <c r="B89" s="84" t="s">
        <v>313</v>
      </c>
      <c r="C89" s="74">
        <v>1.4</v>
      </c>
      <c r="D89" s="86">
        <v>4.9989688233311247</v>
      </c>
      <c r="E89" s="88">
        <v>1</v>
      </c>
      <c r="F89" s="88">
        <v>4</v>
      </c>
      <c r="G89" s="37">
        <v>0</v>
      </c>
    </row>
    <row r="90" spans="1:7" x14ac:dyDescent="0.4">
      <c r="A90" s="70">
        <v>41643</v>
      </c>
      <c r="B90" s="84" t="s">
        <v>314</v>
      </c>
      <c r="C90" s="74">
        <v>2.7</v>
      </c>
      <c r="D90" s="86">
        <v>0.62146556229471572</v>
      </c>
      <c r="E90" s="88">
        <v>1</v>
      </c>
      <c r="F90" s="88">
        <v>4</v>
      </c>
      <c r="G90" s="37">
        <v>0</v>
      </c>
    </row>
    <row r="91" spans="1:7" x14ac:dyDescent="0.4">
      <c r="A91" s="70">
        <v>41643</v>
      </c>
      <c r="B91" s="84" t="s">
        <v>315</v>
      </c>
      <c r="C91" s="74">
        <v>2.5</v>
      </c>
      <c r="D91" s="86">
        <v>1.4700587073048965</v>
      </c>
      <c r="E91" s="88">
        <v>1</v>
      </c>
      <c r="F91" s="88">
        <v>4</v>
      </c>
      <c r="G91" s="37">
        <v>0</v>
      </c>
    </row>
    <row r="92" spans="1:7" x14ac:dyDescent="0.4">
      <c r="A92" s="70">
        <v>41643</v>
      </c>
      <c r="B92" s="84" t="s">
        <v>316</v>
      </c>
      <c r="C92" s="74">
        <v>2.7</v>
      </c>
      <c r="D92" s="86">
        <v>2.4174992853452446</v>
      </c>
      <c r="E92" s="88">
        <v>1</v>
      </c>
      <c r="F92" s="88">
        <v>4</v>
      </c>
      <c r="G92" s="37">
        <v>0</v>
      </c>
    </row>
    <row r="93" spans="1:7" x14ac:dyDescent="0.4">
      <c r="A93" s="70">
        <v>41643</v>
      </c>
      <c r="B93" s="84" t="s">
        <v>317</v>
      </c>
      <c r="C93" s="74">
        <v>0.4</v>
      </c>
      <c r="D93" s="86">
        <v>3.696338102267422</v>
      </c>
      <c r="E93" s="88">
        <v>1</v>
      </c>
      <c r="F93" s="88">
        <v>4</v>
      </c>
      <c r="G93" s="37">
        <v>0</v>
      </c>
    </row>
    <row r="94" spans="1:7" x14ac:dyDescent="0.4">
      <c r="A94" s="70">
        <v>41643</v>
      </c>
      <c r="B94" s="84" t="s">
        <v>318</v>
      </c>
      <c r="C94" s="74">
        <v>-0.2</v>
      </c>
      <c r="D94" s="86">
        <v>4.4057345170098241</v>
      </c>
      <c r="E94" s="88">
        <v>1</v>
      </c>
      <c r="F94" s="88">
        <v>4</v>
      </c>
      <c r="G94" s="37">
        <v>0</v>
      </c>
    </row>
    <row r="95" spans="1:7" x14ac:dyDescent="0.4">
      <c r="A95" s="70">
        <v>41643</v>
      </c>
      <c r="B95" s="84" t="s">
        <v>319</v>
      </c>
      <c r="C95" s="74">
        <v>-0.3</v>
      </c>
      <c r="D95" s="86">
        <v>8.2167755482616229</v>
      </c>
      <c r="E95" s="88">
        <v>1</v>
      </c>
      <c r="F95" s="88">
        <v>4</v>
      </c>
      <c r="G95" s="37">
        <v>0</v>
      </c>
    </row>
    <row r="96" spans="1:7" x14ac:dyDescent="0.4">
      <c r="A96" s="70">
        <v>41643</v>
      </c>
      <c r="B96" s="84" t="s">
        <v>320</v>
      </c>
      <c r="C96" s="74">
        <v>-1.2</v>
      </c>
      <c r="D96" s="86">
        <v>8.8170888053003278</v>
      </c>
      <c r="E96" s="88">
        <v>1</v>
      </c>
      <c r="F96" s="88">
        <v>4</v>
      </c>
      <c r="G96" s="37">
        <v>0</v>
      </c>
    </row>
    <row r="97" spans="1:7" x14ac:dyDescent="0.4">
      <c r="A97" s="70">
        <v>41643</v>
      </c>
      <c r="B97" s="84" t="s">
        <v>321</v>
      </c>
      <c r="C97" s="74">
        <v>-1.1000000000000001</v>
      </c>
      <c r="D97" s="86">
        <v>4.9936643183491851</v>
      </c>
      <c r="E97" s="88">
        <v>1</v>
      </c>
      <c r="F97" s="88">
        <v>4</v>
      </c>
      <c r="G97" s="37">
        <v>0</v>
      </c>
    </row>
    <row r="98" spans="1:7" x14ac:dyDescent="0.4">
      <c r="A98" s="70">
        <v>41643</v>
      </c>
      <c r="B98" s="84" t="s">
        <v>322</v>
      </c>
      <c r="C98" s="74">
        <v>-1.5</v>
      </c>
      <c r="D98" s="86">
        <v>5.612459328371731</v>
      </c>
      <c r="E98" s="88">
        <v>1</v>
      </c>
      <c r="F98" s="88">
        <v>4</v>
      </c>
      <c r="G98" s="37">
        <v>0</v>
      </c>
    </row>
    <row r="99" spans="1:7" x14ac:dyDescent="0.4">
      <c r="A99" s="70">
        <v>41643</v>
      </c>
      <c r="B99" s="84" t="s">
        <v>323</v>
      </c>
      <c r="C99" s="74">
        <v>-1.3</v>
      </c>
      <c r="D99" s="86">
        <v>6.0538004596355464</v>
      </c>
      <c r="E99" s="88">
        <v>1</v>
      </c>
      <c r="F99" s="88">
        <v>4</v>
      </c>
      <c r="G99" s="37">
        <v>0</v>
      </c>
    </row>
    <row r="100" spans="1:7" x14ac:dyDescent="0.4">
      <c r="A100" s="70">
        <v>41643</v>
      </c>
      <c r="B100" s="84" t="s">
        <v>324</v>
      </c>
      <c r="C100" s="74">
        <v>-1.4</v>
      </c>
      <c r="D100" s="86">
        <v>6.4359603460155625</v>
      </c>
      <c r="E100" s="88">
        <v>1</v>
      </c>
      <c r="F100" s="88">
        <v>4</v>
      </c>
      <c r="G100" s="37">
        <v>0</v>
      </c>
    </row>
    <row r="101" spans="1:7" x14ac:dyDescent="0.4">
      <c r="A101" s="70">
        <v>41643</v>
      </c>
      <c r="B101" s="84" t="s">
        <v>325</v>
      </c>
      <c r="C101" s="74">
        <v>-1.5</v>
      </c>
      <c r="D101" s="86">
        <v>7.3951101754302533</v>
      </c>
      <c r="E101" s="88">
        <v>1</v>
      </c>
      <c r="F101" s="88">
        <v>5</v>
      </c>
      <c r="G101" s="37">
        <v>1</v>
      </c>
    </row>
    <row r="102" spans="1:7" x14ac:dyDescent="0.4">
      <c r="A102" s="70">
        <v>41644</v>
      </c>
      <c r="B102" s="84" t="s">
        <v>302</v>
      </c>
      <c r="C102" s="74">
        <v>-1.9</v>
      </c>
      <c r="D102" s="86">
        <v>7.6059914787436833</v>
      </c>
      <c r="E102" s="88">
        <v>1</v>
      </c>
      <c r="F102" s="88">
        <v>5</v>
      </c>
      <c r="G102" s="37">
        <v>1</v>
      </c>
    </row>
    <row r="103" spans="1:7" x14ac:dyDescent="0.4">
      <c r="A103" s="70">
        <v>41644</v>
      </c>
      <c r="B103" s="84" t="s">
        <v>303</v>
      </c>
      <c r="C103" s="74">
        <v>-1.7</v>
      </c>
      <c r="D103" s="86">
        <v>7.6619884317093998</v>
      </c>
      <c r="E103" s="88">
        <v>1</v>
      </c>
      <c r="F103" s="88">
        <v>5</v>
      </c>
      <c r="G103" s="37">
        <v>1</v>
      </c>
    </row>
    <row r="104" spans="1:7" x14ac:dyDescent="0.4">
      <c r="A104" s="70">
        <v>41644</v>
      </c>
      <c r="B104" s="84" t="s">
        <v>304</v>
      </c>
      <c r="C104" s="74">
        <v>-1.5</v>
      </c>
      <c r="D104" s="86">
        <v>7.6738642734139342</v>
      </c>
      <c r="E104" s="88">
        <v>1</v>
      </c>
      <c r="F104" s="88">
        <v>5</v>
      </c>
      <c r="G104" s="37">
        <v>1</v>
      </c>
    </row>
    <row r="105" spans="1:7" x14ac:dyDescent="0.4">
      <c r="A105" s="70">
        <v>41644</v>
      </c>
      <c r="B105" s="84" t="s">
        <v>305</v>
      </c>
      <c r="C105" s="74">
        <v>-1.9</v>
      </c>
      <c r="D105" s="86">
        <v>7.7755427396897216</v>
      </c>
      <c r="E105" s="88">
        <v>1</v>
      </c>
      <c r="F105" s="88">
        <v>5</v>
      </c>
      <c r="G105" s="37">
        <v>1</v>
      </c>
    </row>
    <row r="106" spans="1:7" x14ac:dyDescent="0.4">
      <c r="A106" s="70">
        <v>41644</v>
      </c>
      <c r="B106" s="84" t="s">
        <v>306</v>
      </c>
      <c r="C106" s="74">
        <v>-3</v>
      </c>
      <c r="D106" s="86">
        <v>8.0150598017804562</v>
      </c>
      <c r="E106" s="88">
        <v>1</v>
      </c>
      <c r="F106" s="88">
        <v>5</v>
      </c>
      <c r="G106" s="37">
        <v>1</v>
      </c>
    </row>
    <row r="107" spans="1:7" x14ac:dyDescent="0.4">
      <c r="A107" s="70">
        <v>41644</v>
      </c>
      <c r="B107" s="84" t="s">
        <v>307</v>
      </c>
      <c r="C107" s="74">
        <v>-3.5</v>
      </c>
      <c r="D107" s="86">
        <v>9.9541416972642214</v>
      </c>
      <c r="E107" s="88">
        <v>1</v>
      </c>
      <c r="F107" s="88">
        <v>5</v>
      </c>
      <c r="G107" s="37">
        <v>1</v>
      </c>
    </row>
    <row r="108" spans="1:7" x14ac:dyDescent="0.4">
      <c r="A108" s="70">
        <v>41644</v>
      </c>
      <c r="B108" s="84" t="s">
        <v>308</v>
      </c>
      <c r="C108" s="74">
        <v>-4.3</v>
      </c>
      <c r="D108" s="86">
        <v>6.9714870681320793</v>
      </c>
      <c r="E108" s="88">
        <v>1</v>
      </c>
      <c r="F108" s="88">
        <v>5</v>
      </c>
      <c r="G108" s="37">
        <v>1</v>
      </c>
    </row>
    <row r="109" spans="1:7" x14ac:dyDescent="0.4">
      <c r="A109" s="70">
        <v>41644</v>
      </c>
      <c r="B109" s="84" t="s">
        <v>309</v>
      </c>
      <c r="C109" s="74">
        <v>-4.3</v>
      </c>
      <c r="D109" s="86">
        <v>6.7158367758396915</v>
      </c>
      <c r="E109" s="88">
        <v>1</v>
      </c>
      <c r="F109" s="88">
        <v>5</v>
      </c>
      <c r="G109" s="37">
        <v>0</v>
      </c>
    </row>
    <row r="110" spans="1:7" x14ac:dyDescent="0.4">
      <c r="A110" s="70">
        <v>41644</v>
      </c>
      <c r="B110" s="84" t="s">
        <v>310</v>
      </c>
      <c r="C110" s="74">
        <v>-4.2</v>
      </c>
      <c r="D110" s="86">
        <v>5.534530254205146</v>
      </c>
      <c r="E110" s="88">
        <v>1</v>
      </c>
      <c r="F110" s="88">
        <v>5</v>
      </c>
      <c r="G110" s="37">
        <v>0</v>
      </c>
    </row>
    <row r="111" spans="1:7" x14ac:dyDescent="0.4">
      <c r="A111" s="70">
        <v>41644</v>
      </c>
      <c r="B111" s="84" t="s">
        <v>311</v>
      </c>
      <c r="C111" s="74">
        <v>-3.6</v>
      </c>
      <c r="D111" s="86">
        <v>5.2279536185413633</v>
      </c>
      <c r="E111" s="88">
        <v>1</v>
      </c>
      <c r="F111" s="88">
        <v>5</v>
      </c>
      <c r="G111" s="37">
        <v>0</v>
      </c>
    </row>
    <row r="112" spans="1:7" x14ac:dyDescent="0.4">
      <c r="A112" s="70">
        <v>41644</v>
      </c>
      <c r="B112" s="84" t="s">
        <v>312</v>
      </c>
      <c r="C112" s="74">
        <v>-2.8</v>
      </c>
      <c r="D112" s="86">
        <v>5.3927963399201335</v>
      </c>
      <c r="E112" s="88">
        <v>1</v>
      </c>
      <c r="F112" s="88">
        <v>5</v>
      </c>
      <c r="G112" s="37">
        <v>0</v>
      </c>
    </row>
    <row r="113" spans="1:7" x14ac:dyDescent="0.4">
      <c r="A113" s="70">
        <v>41644</v>
      </c>
      <c r="B113" s="84" t="s">
        <v>313</v>
      </c>
      <c r="C113" s="74">
        <v>-3.1</v>
      </c>
      <c r="D113" s="86">
        <v>6.7700481011975659</v>
      </c>
      <c r="E113" s="88">
        <v>1</v>
      </c>
      <c r="F113" s="88">
        <v>5</v>
      </c>
      <c r="G113" s="37">
        <v>0</v>
      </c>
    </row>
    <row r="114" spans="1:7" x14ac:dyDescent="0.4">
      <c r="A114" s="70">
        <v>41644</v>
      </c>
      <c r="B114" s="84" t="s">
        <v>314</v>
      </c>
      <c r="C114" s="74">
        <v>-2.9</v>
      </c>
      <c r="D114" s="86">
        <v>2.432520330839862</v>
      </c>
      <c r="E114" s="88">
        <v>1</v>
      </c>
      <c r="F114" s="88">
        <v>5</v>
      </c>
      <c r="G114" s="37">
        <v>0</v>
      </c>
    </row>
    <row r="115" spans="1:7" x14ac:dyDescent="0.4">
      <c r="A115" s="70">
        <v>41644</v>
      </c>
      <c r="B115" s="84" t="s">
        <v>315</v>
      </c>
      <c r="C115" s="74">
        <v>-1.9</v>
      </c>
      <c r="D115" s="86">
        <v>2.8744792992611101</v>
      </c>
      <c r="E115" s="88">
        <v>1</v>
      </c>
      <c r="F115" s="88">
        <v>5</v>
      </c>
      <c r="G115" s="37">
        <v>0</v>
      </c>
    </row>
    <row r="116" spans="1:7" x14ac:dyDescent="0.4">
      <c r="A116" s="70">
        <v>41644</v>
      </c>
      <c r="B116" s="84" t="s">
        <v>316</v>
      </c>
      <c r="C116" s="74">
        <v>-2.5</v>
      </c>
      <c r="D116" s="86">
        <v>3.9190638891881768</v>
      </c>
      <c r="E116" s="88">
        <v>1</v>
      </c>
      <c r="F116" s="88">
        <v>5</v>
      </c>
      <c r="G116" s="37">
        <v>0</v>
      </c>
    </row>
    <row r="117" spans="1:7" x14ac:dyDescent="0.4">
      <c r="A117" s="70">
        <v>41644</v>
      </c>
      <c r="B117" s="84" t="s">
        <v>317</v>
      </c>
      <c r="C117" s="74">
        <v>-3.5</v>
      </c>
      <c r="D117" s="86">
        <v>4.5683262735166013</v>
      </c>
      <c r="E117" s="88">
        <v>1</v>
      </c>
      <c r="F117" s="88">
        <v>5</v>
      </c>
      <c r="G117" s="37">
        <v>0</v>
      </c>
    </row>
    <row r="118" spans="1:7" x14ac:dyDescent="0.4">
      <c r="A118" s="70">
        <v>41644</v>
      </c>
      <c r="B118" s="84" t="s">
        <v>318</v>
      </c>
      <c r="C118" s="74">
        <v>-4</v>
      </c>
      <c r="D118" s="86">
        <v>5.6500952206132666</v>
      </c>
      <c r="E118" s="88">
        <v>1</v>
      </c>
      <c r="F118" s="88">
        <v>5</v>
      </c>
      <c r="G118" s="37">
        <v>0</v>
      </c>
    </row>
    <row r="119" spans="1:7" x14ac:dyDescent="0.4">
      <c r="A119" s="70">
        <v>41644</v>
      </c>
      <c r="B119" s="84" t="s">
        <v>319</v>
      </c>
      <c r="C119" s="74">
        <v>-4.3</v>
      </c>
      <c r="D119" s="86">
        <v>10.278181941021115</v>
      </c>
      <c r="E119" s="88">
        <v>1</v>
      </c>
      <c r="F119" s="88">
        <v>5</v>
      </c>
      <c r="G119" s="37">
        <v>0</v>
      </c>
    </row>
    <row r="120" spans="1:7" x14ac:dyDescent="0.4">
      <c r="A120" s="70">
        <v>41644</v>
      </c>
      <c r="B120" s="84" t="s">
        <v>320</v>
      </c>
      <c r="C120" s="74">
        <v>-4.5</v>
      </c>
      <c r="D120" s="86">
        <v>10.695905892187421</v>
      </c>
      <c r="E120" s="88">
        <v>1</v>
      </c>
      <c r="F120" s="88">
        <v>5</v>
      </c>
      <c r="G120" s="37">
        <v>0</v>
      </c>
    </row>
    <row r="121" spans="1:7" x14ac:dyDescent="0.4">
      <c r="A121" s="70">
        <v>41644</v>
      </c>
      <c r="B121" s="84" t="s">
        <v>321</v>
      </c>
      <c r="C121" s="74">
        <v>-3.7</v>
      </c>
      <c r="D121" s="86">
        <v>6.1468469326492299</v>
      </c>
      <c r="E121" s="88">
        <v>1</v>
      </c>
      <c r="F121" s="88">
        <v>5</v>
      </c>
      <c r="G121" s="37">
        <v>0</v>
      </c>
    </row>
    <row r="122" spans="1:7" x14ac:dyDescent="0.4">
      <c r="A122" s="70">
        <v>41644</v>
      </c>
      <c r="B122" s="84" t="s">
        <v>322</v>
      </c>
      <c r="C122" s="74">
        <v>-3.4</v>
      </c>
      <c r="D122" s="86">
        <v>6.5695801977476691</v>
      </c>
      <c r="E122" s="88">
        <v>1</v>
      </c>
      <c r="F122" s="88">
        <v>5</v>
      </c>
      <c r="G122" s="37">
        <v>0</v>
      </c>
    </row>
    <row r="123" spans="1:7" x14ac:dyDescent="0.4">
      <c r="A123" s="70">
        <v>41644</v>
      </c>
      <c r="B123" s="84" t="s">
        <v>323</v>
      </c>
      <c r="C123" s="74">
        <v>-3.2</v>
      </c>
      <c r="D123" s="86">
        <v>6.9513165009705205</v>
      </c>
      <c r="E123" s="88">
        <v>1</v>
      </c>
      <c r="F123" s="88">
        <v>5</v>
      </c>
      <c r="G123" s="37">
        <v>0</v>
      </c>
    </row>
    <row r="124" spans="1:7" x14ac:dyDescent="0.4">
      <c r="A124" s="70">
        <v>41644</v>
      </c>
      <c r="B124" s="84" t="s">
        <v>324</v>
      </c>
      <c r="C124" s="74">
        <v>-3.5</v>
      </c>
      <c r="D124" s="86">
        <v>7.1460137747413057</v>
      </c>
      <c r="E124" s="88">
        <v>1</v>
      </c>
      <c r="F124" s="88">
        <v>5</v>
      </c>
      <c r="G124" s="37">
        <v>0</v>
      </c>
    </row>
    <row r="125" spans="1:7" x14ac:dyDescent="0.4">
      <c r="A125" s="70">
        <v>41644</v>
      </c>
      <c r="B125" s="84" t="s">
        <v>325</v>
      </c>
      <c r="C125" s="74">
        <v>-4.4000000000000004</v>
      </c>
      <c r="D125" s="86">
        <v>8.38050328662945</v>
      </c>
      <c r="E125" s="88">
        <v>1</v>
      </c>
      <c r="F125" s="88">
        <v>6</v>
      </c>
      <c r="G125" s="37">
        <v>1</v>
      </c>
    </row>
    <row r="126" spans="1:7" x14ac:dyDescent="0.4">
      <c r="A126" s="70">
        <v>41645</v>
      </c>
      <c r="B126" s="84" t="s">
        <v>302</v>
      </c>
      <c r="C126" s="74">
        <v>-5.4</v>
      </c>
      <c r="D126" s="86">
        <v>8.7154975013672686</v>
      </c>
      <c r="E126" s="88">
        <v>1</v>
      </c>
      <c r="F126" s="88">
        <v>6</v>
      </c>
      <c r="G126" s="37">
        <v>1</v>
      </c>
    </row>
    <row r="127" spans="1:7" x14ac:dyDescent="0.4">
      <c r="A127" s="70">
        <v>41645</v>
      </c>
      <c r="B127" s="84" t="s">
        <v>303</v>
      </c>
      <c r="C127" s="74">
        <v>-5.7</v>
      </c>
      <c r="D127" s="86">
        <v>8.8852362296374334</v>
      </c>
      <c r="E127" s="88">
        <v>1</v>
      </c>
      <c r="F127" s="88">
        <v>6</v>
      </c>
      <c r="G127" s="37">
        <v>1</v>
      </c>
    </row>
    <row r="128" spans="1:7" x14ac:dyDescent="0.4">
      <c r="A128" s="70">
        <v>41645</v>
      </c>
      <c r="B128" s="84" t="s">
        <v>304</v>
      </c>
      <c r="C128" s="74">
        <v>-6.1</v>
      </c>
      <c r="D128" s="86">
        <v>9.0482616749943698</v>
      </c>
      <c r="E128" s="88">
        <v>1</v>
      </c>
      <c r="F128" s="88">
        <v>6</v>
      </c>
      <c r="G128" s="37">
        <v>1</v>
      </c>
    </row>
    <row r="129" spans="1:7" x14ac:dyDescent="0.4">
      <c r="A129" s="70">
        <v>41645</v>
      </c>
      <c r="B129" s="84" t="s">
        <v>305</v>
      </c>
      <c r="C129" s="74">
        <v>-6.1</v>
      </c>
      <c r="D129" s="86">
        <v>9.12260235582362</v>
      </c>
      <c r="E129" s="88">
        <v>1</v>
      </c>
      <c r="F129" s="88">
        <v>6</v>
      </c>
      <c r="G129" s="37">
        <v>1</v>
      </c>
    </row>
    <row r="130" spans="1:7" x14ac:dyDescent="0.4">
      <c r="A130" s="70">
        <v>41645</v>
      </c>
      <c r="B130" s="84" t="s">
        <v>306</v>
      </c>
      <c r="C130" s="74">
        <v>-6.3</v>
      </c>
      <c r="D130" s="86">
        <v>9.2127518625710447</v>
      </c>
      <c r="E130" s="88">
        <v>1</v>
      </c>
      <c r="F130" s="88">
        <v>6</v>
      </c>
      <c r="G130" s="37">
        <v>1</v>
      </c>
    </row>
    <row r="131" spans="1:7" x14ac:dyDescent="0.4">
      <c r="A131" s="70">
        <v>41645</v>
      </c>
      <c r="B131" s="84" t="s">
        <v>307</v>
      </c>
      <c r="C131" s="74">
        <v>-6.1</v>
      </c>
      <c r="D131" s="86">
        <v>11.248047375868904</v>
      </c>
      <c r="E131" s="88">
        <v>1</v>
      </c>
      <c r="F131" s="88">
        <v>6</v>
      </c>
      <c r="G131" s="37">
        <v>1</v>
      </c>
    </row>
    <row r="132" spans="1:7" x14ac:dyDescent="0.4">
      <c r="A132" s="70">
        <v>41645</v>
      </c>
      <c r="B132" s="84" t="s">
        <v>308</v>
      </c>
      <c r="C132" s="74">
        <v>-5.7</v>
      </c>
      <c r="D132" s="86">
        <v>7.5688737917144424</v>
      </c>
      <c r="E132" s="88">
        <v>1</v>
      </c>
      <c r="F132" s="88">
        <v>6</v>
      </c>
      <c r="G132" s="37">
        <v>1</v>
      </c>
    </row>
    <row r="133" spans="1:7" x14ac:dyDescent="0.4">
      <c r="A133" s="70">
        <v>41645</v>
      </c>
      <c r="B133" s="84" t="s">
        <v>309</v>
      </c>
      <c r="C133" s="74">
        <v>-4.4000000000000004</v>
      </c>
      <c r="D133" s="86">
        <v>7.3617831440595474</v>
      </c>
      <c r="E133" s="88">
        <v>1</v>
      </c>
      <c r="F133" s="88">
        <v>6</v>
      </c>
      <c r="G133" s="37">
        <v>0</v>
      </c>
    </row>
    <row r="134" spans="1:7" x14ac:dyDescent="0.4">
      <c r="A134" s="70">
        <v>41645</v>
      </c>
      <c r="B134" s="84" t="s">
        <v>310</v>
      </c>
      <c r="C134" s="74">
        <v>-4.3</v>
      </c>
      <c r="D134" s="86">
        <v>6.9713158772126071</v>
      </c>
      <c r="E134" s="88">
        <v>1</v>
      </c>
      <c r="F134" s="88">
        <v>6</v>
      </c>
      <c r="G134" s="37">
        <v>0</v>
      </c>
    </row>
    <row r="135" spans="1:7" x14ac:dyDescent="0.4">
      <c r="A135" s="70">
        <v>41645</v>
      </c>
      <c r="B135" s="84" t="s">
        <v>311</v>
      </c>
      <c r="C135" s="74">
        <v>-3.9</v>
      </c>
      <c r="D135" s="86">
        <v>7.4728367037944707</v>
      </c>
      <c r="E135" s="88">
        <v>1</v>
      </c>
      <c r="F135" s="88">
        <v>6</v>
      </c>
      <c r="G135" s="37">
        <v>0</v>
      </c>
    </row>
    <row r="136" spans="1:7" x14ac:dyDescent="0.4">
      <c r="A136" s="70">
        <v>41645</v>
      </c>
      <c r="B136" s="84" t="s">
        <v>312</v>
      </c>
      <c r="C136" s="74">
        <v>-3.6</v>
      </c>
      <c r="D136" s="86">
        <v>7.5021472606444553</v>
      </c>
      <c r="E136" s="88">
        <v>1</v>
      </c>
      <c r="F136" s="88">
        <v>6</v>
      </c>
      <c r="G136" s="37">
        <v>0</v>
      </c>
    </row>
    <row r="137" spans="1:7" x14ac:dyDescent="0.4">
      <c r="A137" s="70">
        <v>41645</v>
      </c>
      <c r="B137" s="84" t="s">
        <v>313</v>
      </c>
      <c r="C137" s="74">
        <v>-3.6</v>
      </c>
      <c r="D137" s="86">
        <v>8.6675425476106867</v>
      </c>
      <c r="E137" s="88">
        <v>1</v>
      </c>
      <c r="F137" s="88">
        <v>6</v>
      </c>
      <c r="G137" s="37">
        <v>0</v>
      </c>
    </row>
    <row r="138" spans="1:7" x14ac:dyDescent="0.4">
      <c r="A138" s="70">
        <v>41645</v>
      </c>
      <c r="B138" s="84" t="s">
        <v>314</v>
      </c>
      <c r="C138" s="74">
        <v>-3.4</v>
      </c>
      <c r="D138" s="86">
        <v>6.7127932026038915</v>
      </c>
      <c r="E138" s="88">
        <v>1</v>
      </c>
      <c r="F138" s="88">
        <v>6</v>
      </c>
      <c r="G138" s="37">
        <v>0</v>
      </c>
    </row>
    <row r="139" spans="1:7" x14ac:dyDescent="0.4">
      <c r="A139" s="70">
        <v>41645</v>
      </c>
      <c r="B139" s="84" t="s">
        <v>315</v>
      </c>
      <c r="C139" s="74">
        <v>-3.5</v>
      </c>
      <c r="D139" s="86">
        <v>7.5090578708281708</v>
      </c>
      <c r="E139" s="88">
        <v>1</v>
      </c>
      <c r="F139" s="88">
        <v>6</v>
      </c>
      <c r="G139" s="37">
        <v>0</v>
      </c>
    </row>
    <row r="140" spans="1:7" x14ac:dyDescent="0.4">
      <c r="A140" s="70">
        <v>41645</v>
      </c>
      <c r="B140" s="84" t="s">
        <v>316</v>
      </c>
      <c r="C140" s="74">
        <v>-3.2</v>
      </c>
      <c r="D140" s="86">
        <v>7.6008142102356313</v>
      </c>
      <c r="E140" s="88">
        <v>1</v>
      </c>
      <c r="F140" s="88">
        <v>6</v>
      </c>
      <c r="G140" s="37">
        <v>0</v>
      </c>
    </row>
    <row r="141" spans="1:7" x14ac:dyDescent="0.4">
      <c r="A141" s="70">
        <v>41645</v>
      </c>
      <c r="B141" s="84" t="s">
        <v>317</v>
      </c>
      <c r="C141" s="74">
        <v>-3.1</v>
      </c>
      <c r="D141" s="86">
        <v>6.913625004815616</v>
      </c>
      <c r="E141" s="88">
        <v>1</v>
      </c>
      <c r="F141" s="88">
        <v>6</v>
      </c>
      <c r="G141" s="37">
        <v>0</v>
      </c>
    </row>
    <row r="142" spans="1:7" x14ac:dyDescent="0.4">
      <c r="A142" s="70">
        <v>41645</v>
      </c>
      <c r="B142" s="84" t="s">
        <v>318</v>
      </c>
      <c r="C142" s="74">
        <v>-3.4</v>
      </c>
      <c r="D142" s="86">
        <v>6.789786960731214</v>
      </c>
      <c r="E142" s="88">
        <v>1</v>
      </c>
      <c r="F142" s="88">
        <v>6</v>
      </c>
      <c r="G142" s="37">
        <v>0</v>
      </c>
    </row>
    <row r="143" spans="1:7" x14ac:dyDescent="0.4">
      <c r="A143" s="70">
        <v>41645</v>
      </c>
      <c r="B143" s="84" t="s">
        <v>319</v>
      </c>
      <c r="C143" s="74">
        <v>-3.3</v>
      </c>
      <c r="D143" s="86">
        <v>10.645796518104126</v>
      </c>
      <c r="E143" s="88">
        <v>1</v>
      </c>
      <c r="F143" s="88">
        <v>6</v>
      </c>
      <c r="G143" s="37">
        <v>0</v>
      </c>
    </row>
    <row r="144" spans="1:7" x14ac:dyDescent="0.4">
      <c r="A144" s="70">
        <v>41645</v>
      </c>
      <c r="B144" s="84" t="s">
        <v>320</v>
      </c>
      <c r="C144" s="74">
        <v>-3.7</v>
      </c>
      <c r="D144" s="86">
        <v>10.830901367915265</v>
      </c>
      <c r="E144" s="88">
        <v>1</v>
      </c>
      <c r="F144" s="88">
        <v>6</v>
      </c>
      <c r="G144" s="37">
        <v>0</v>
      </c>
    </row>
    <row r="145" spans="1:7" x14ac:dyDescent="0.4">
      <c r="A145" s="70">
        <v>41645</v>
      </c>
      <c r="B145" s="84" t="s">
        <v>321</v>
      </c>
      <c r="C145" s="74">
        <v>-3.4</v>
      </c>
      <c r="D145" s="86">
        <v>6.3469711521203696</v>
      </c>
      <c r="E145" s="88">
        <v>1</v>
      </c>
      <c r="F145" s="88">
        <v>6</v>
      </c>
      <c r="G145" s="37">
        <v>0</v>
      </c>
    </row>
    <row r="146" spans="1:7" x14ac:dyDescent="0.4">
      <c r="A146" s="70">
        <v>41645</v>
      </c>
      <c r="B146" s="84" t="s">
        <v>322</v>
      </c>
      <c r="C146" s="74">
        <v>-3.3</v>
      </c>
      <c r="D146" s="86">
        <v>6.7096295574199942</v>
      </c>
      <c r="E146" s="88">
        <v>1</v>
      </c>
      <c r="F146" s="88">
        <v>6</v>
      </c>
      <c r="G146" s="37">
        <v>0</v>
      </c>
    </row>
    <row r="147" spans="1:7" x14ac:dyDescent="0.4">
      <c r="A147" s="70">
        <v>41645</v>
      </c>
      <c r="B147" s="84" t="s">
        <v>323</v>
      </c>
      <c r="C147" s="74">
        <v>-2.9</v>
      </c>
      <c r="D147" s="86">
        <v>6.9872214704892537</v>
      </c>
      <c r="E147" s="88">
        <v>1</v>
      </c>
      <c r="F147" s="88">
        <v>6</v>
      </c>
      <c r="G147" s="37">
        <v>0</v>
      </c>
    </row>
    <row r="148" spans="1:7" x14ac:dyDescent="0.4">
      <c r="A148" s="70">
        <v>41645</v>
      </c>
      <c r="B148" s="84" t="s">
        <v>324</v>
      </c>
      <c r="C148" s="74">
        <v>-2.8</v>
      </c>
      <c r="D148" s="86">
        <v>7.0506556250036549</v>
      </c>
      <c r="E148" s="88">
        <v>1</v>
      </c>
      <c r="F148" s="88">
        <v>6</v>
      </c>
      <c r="G148" s="37">
        <v>0</v>
      </c>
    </row>
    <row r="149" spans="1:7" x14ac:dyDescent="0.4">
      <c r="A149" s="70">
        <v>41645</v>
      </c>
      <c r="B149" s="84" t="s">
        <v>325</v>
      </c>
      <c r="C149" s="74">
        <v>-2</v>
      </c>
      <c r="D149" s="86">
        <v>7.9169524756392464</v>
      </c>
      <c r="E149" s="88">
        <v>1</v>
      </c>
      <c r="F149" s="88">
        <v>7</v>
      </c>
      <c r="G149" s="37">
        <v>1</v>
      </c>
    </row>
    <row r="150" spans="1:7" x14ac:dyDescent="0.4">
      <c r="A150" s="70">
        <v>41646</v>
      </c>
      <c r="B150" s="84" t="s">
        <v>302</v>
      </c>
      <c r="C150" s="74">
        <v>1.1000000000000001</v>
      </c>
      <c r="D150" s="86">
        <v>7.3911734551837052</v>
      </c>
      <c r="E150" s="88">
        <v>1</v>
      </c>
      <c r="F150" s="88">
        <v>7</v>
      </c>
      <c r="G150" s="37">
        <v>1</v>
      </c>
    </row>
    <row r="151" spans="1:7" x14ac:dyDescent="0.4">
      <c r="A151" s="70">
        <v>41646</v>
      </c>
      <c r="B151" s="84" t="s">
        <v>303</v>
      </c>
      <c r="C151" s="74">
        <v>1.6</v>
      </c>
      <c r="D151" s="86">
        <v>7.1878152327056171</v>
      </c>
      <c r="E151" s="88">
        <v>1</v>
      </c>
      <c r="F151" s="88">
        <v>7</v>
      </c>
      <c r="G151" s="37">
        <v>1</v>
      </c>
    </row>
    <row r="152" spans="1:7" x14ac:dyDescent="0.4">
      <c r="A152" s="70">
        <v>41646</v>
      </c>
      <c r="B152" s="84" t="s">
        <v>304</v>
      </c>
      <c r="C152" s="74">
        <v>0.7</v>
      </c>
      <c r="D152" s="86">
        <v>7.2483033990587353</v>
      </c>
      <c r="E152" s="88">
        <v>1</v>
      </c>
      <c r="F152" s="88">
        <v>7</v>
      </c>
      <c r="G152" s="37">
        <v>1</v>
      </c>
    </row>
    <row r="153" spans="1:7" x14ac:dyDescent="0.4">
      <c r="A153" s="70">
        <v>41646</v>
      </c>
      <c r="B153" s="84" t="s">
        <v>305</v>
      </c>
      <c r="C153" s="74">
        <v>0.8</v>
      </c>
      <c r="D153" s="86">
        <v>7.1854165846605271</v>
      </c>
      <c r="E153" s="88">
        <v>1</v>
      </c>
      <c r="F153" s="88">
        <v>7</v>
      </c>
      <c r="G153" s="37">
        <v>1</v>
      </c>
    </row>
    <row r="154" spans="1:7" x14ac:dyDescent="0.4">
      <c r="A154" s="70">
        <v>41646</v>
      </c>
      <c r="B154" s="84" t="s">
        <v>306</v>
      </c>
      <c r="C154" s="74">
        <v>0.5</v>
      </c>
      <c r="D154" s="86">
        <v>7.208637971003018</v>
      </c>
      <c r="E154" s="88">
        <v>1</v>
      </c>
      <c r="F154" s="88">
        <v>7</v>
      </c>
      <c r="G154" s="37">
        <v>1</v>
      </c>
    </row>
    <row r="155" spans="1:7" x14ac:dyDescent="0.4">
      <c r="A155" s="70">
        <v>41646</v>
      </c>
      <c r="B155" s="84" t="s">
        <v>307</v>
      </c>
      <c r="C155" s="74">
        <v>-0.1</v>
      </c>
      <c r="D155" s="86">
        <v>7.3072679805134468</v>
      </c>
      <c r="E155" s="88">
        <v>1</v>
      </c>
      <c r="F155" s="88">
        <v>7</v>
      </c>
      <c r="G155" s="37">
        <v>1</v>
      </c>
    </row>
    <row r="156" spans="1:7" x14ac:dyDescent="0.4">
      <c r="A156" s="70">
        <v>41646</v>
      </c>
      <c r="B156" s="84" t="s">
        <v>308</v>
      </c>
      <c r="C156" s="74">
        <v>-1.3</v>
      </c>
      <c r="D156" s="86">
        <v>7.5190627830531458</v>
      </c>
      <c r="E156" s="88">
        <v>1</v>
      </c>
      <c r="F156" s="88">
        <v>7</v>
      </c>
      <c r="G156" s="37">
        <v>1</v>
      </c>
    </row>
    <row r="157" spans="1:7" x14ac:dyDescent="0.4">
      <c r="A157" s="70">
        <v>41646</v>
      </c>
      <c r="B157" s="84" t="s">
        <v>309</v>
      </c>
      <c r="C157" s="74">
        <v>-2.1</v>
      </c>
      <c r="D157" s="86">
        <v>6.9590516648487304</v>
      </c>
      <c r="E157" s="88">
        <v>1</v>
      </c>
      <c r="F157" s="88">
        <v>7</v>
      </c>
      <c r="G157" s="37">
        <v>0</v>
      </c>
    </row>
    <row r="158" spans="1:7" x14ac:dyDescent="0.4">
      <c r="A158" s="70">
        <v>41646</v>
      </c>
      <c r="B158" s="84" t="s">
        <v>310</v>
      </c>
      <c r="C158" s="74">
        <v>-2.4</v>
      </c>
      <c r="D158" s="86">
        <v>4.3123172846427478</v>
      </c>
      <c r="E158" s="88">
        <v>1</v>
      </c>
      <c r="F158" s="88">
        <v>7</v>
      </c>
      <c r="G158" s="37">
        <v>0</v>
      </c>
    </row>
    <row r="159" spans="1:7" x14ac:dyDescent="0.4">
      <c r="A159" s="70">
        <v>41646</v>
      </c>
      <c r="B159" s="84" t="s">
        <v>311</v>
      </c>
      <c r="C159" s="74">
        <v>-3.4</v>
      </c>
      <c r="D159" s="86">
        <v>0.70390213297456961</v>
      </c>
      <c r="E159" s="88">
        <v>1</v>
      </c>
      <c r="F159" s="88">
        <v>7</v>
      </c>
      <c r="G159" s="37">
        <v>0</v>
      </c>
    </row>
    <row r="160" spans="1:7" x14ac:dyDescent="0.4">
      <c r="A160" s="70">
        <v>41646</v>
      </c>
      <c r="B160" s="84" t="s">
        <v>312</v>
      </c>
      <c r="C160" s="74">
        <v>-3.3</v>
      </c>
      <c r="D160" s="86">
        <v>4.6610395734352092E-2</v>
      </c>
      <c r="E160" s="88">
        <v>1</v>
      </c>
      <c r="F160" s="88">
        <v>7</v>
      </c>
      <c r="G160" s="37">
        <v>0</v>
      </c>
    </row>
    <row r="161" spans="1:7" x14ac:dyDescent="0.4">
      <c r="A161" s="70">
        <v>41646</v>
      </c>
      <c r="B161" s="84" t="s">
        <v>313</v>
      </c>
      <c r="C161" s="74">
        <v>-2.8</v>
      </c>
      <c r="D161" s="86">
        <v>9.9888247680376255E-2</v>
      </c>
      <c r="E161" s="88">
        <v>1</v>
      </c>
      <c r="F161" s="88">
        <v>7</v>
      </c>
      <c r="G161" s="37">
        <v>0</v>
      </c>
    </row>
    <row r="162" spans="1:7" x14ac:dyDescent="0.4">
      <c r="A162" s="70">
        <v>41646</v>
      </c>
      <c r="B162" s="84" t="s">
        <v>314</v>
      </c>
      <c r="C162" s="74">
        <v>-3.9</v>
      </c>
      <c r="D162" s="86">
        <v>2.6450447017630956</v>
      </c>
      <c r="E162" s="88">
        <v>1</v>
      </c>
      <c r="F162" s="88">
        <v>7</v>
      </c>
      <c r="G162" s="37">
        <v>0</v>
      </c>
    </row>
    <row r="163" spans="1:7" x14ac:dyDescent="0.4">
      <c r="A163" s="70">
        <v>41646</v>
      </c>
      <c r="B163" s="84" t="s">
        <v>315</v>
      </c>
      <c r="C163" s="74">
        <v>-4.0999999999999996</v>
      </c>
      <c r="D163" s="86">
        <v>4.4210729052708189</v>
      </c>
      <c r="E163" s="88">
        <v>1</v>
      </c>
      <c r="F163" s="88">
        <v>7</v>
      </c>
      <c r="G163" s="37">
        <v>0</v>
      </c>
    </row>
    <row r="164" spans="1:7" x14ac:dyDescent="0.4">
      <c r="A164" s="70">
        <v>41646</v>
      </c>
      <c r="B164" s="84" t="s">
        <v>316</v>
      </c>
      <c r="C164" s="74">
        <v>-4.2</v>
      </c>
      <c r="D164" s="86">
        <v>5.0516602524592953</v>
      </c>
      <c r="E164" s="88">
        <v>1</v>
      </c>
      <c r="F164" s="88">
        <v>7</v>
      </c>
      <c r="G164" s="37">
        <v>0</v>
      </c>
    </row>
    <row r="165" spans="1:7" x14ac:dyDescent="0.4">
      <c r="A165" s="70">
        <v>41646</v>
      </c>
      <c r="B165" s="84" t="s">
        <v>317</v>
      </c>
      <c r="C165" s="74">
        <v>-5</v>
      </c>
      <c r="D165" s="86">
        <v>5.3456936536663155</v>
      </c>
      <c r="E165" s="88">
        <v>1</v>
      </c>
      <c r="F165" s="88">
        <v>7</v>
      </c>
      <c r="G165" s="37">
        <v>0</v>
      </c>
    </row>
    <row r="166" spans="1:7" x14ac:dyDescent="0.4">
      <c r="A166" s="70">
        <v>41646</v>
      </c>
      <c r="B166" s="84" t="s">
        <v>318</v>
      </c>
      <c r="C166" s="74">
        <v>-5.2</v>
      </c>
      <c r="D166" s="86">
        <v>10.226891723478776</v>
      </c>
      <c r="E166" s="88">
        <v>1</v>
      </c>
      <c r="F166" s="88">
        <v>7</v>
      </c>
      <c r="G166" s="37">
        <v>0</v>
      </c>
    </row>
    <row r="167" spans="1:7" x14ac:dyDescent="0.4">
      <c r="A167" s="70">
        <v>41646</v>
      </c>
      <c r="B167" s="84" t="s">
        <v>319</v>
      </c>
      <c r="C167" s="74">
        <v>-4.8</v>
      </c>
      <c r="D167" s="86">
        <v>10.799681148765353</v>
      </c>
      <c r="E167" s="88">
        <v>1</v>
      </c>
      <c r="F167" s="88">
        <v>7</v>
      </c>
      <c r="G167" s="37">
        <v>0</v>
      </c>
    </row>
    <row r="168" spans="1:7" x14ac:dyDescent="0.4">
      <c r="A168" s="70">
        <v>41646</v>
      </c>
      <c r="B168" s="84" t="s">
        <v>320</v>
      </c>
      <c r="C168" s="74">
        <v>-5.7</v>
      </c>
      <c r="D168" s="86">
        <v>6.6633128864485398</v>
      </c>
      <c r="E168" s="88">
        <v>1</v>
      </c>
      <c r="F168" s="88">
        <v>7</v>
      </c>
      <c r="G168" s="37">
        <v>0</v>
      </c>
    </row>
    <row r="169" spans="1:7" x14ac:dyDescent="0.4">
      <c r="A169" s="70">
        <v>41646</v>
      </c>
      <c r="B169" s="84" t="s">
        <v>321</v>
      </c>
      <c r="C169" s="74">
        <v>-5.6</v>
      </c>
      <c r="D169" s="86">
        <v>7.1040237463292488</v>
      </c>
      <c r="E169" s="88">
        <v>1</v>
      </c>
      <c r="F169" s="88">
        <v>7</v>
      </c>
      <c r="G169" s="37">
        <v>0</v>
      </c>
    </row>
    <row r="170" spans="1:7" x14ac:dyDescent="0.4">
      <c r="A170" s="70">
        <v>41646</v>
      </c>
      <c r="B170" s="84" t="s">
        <v>322</v>
      </c>
      <c r="C170" s="74">
        <v>-5</v>
      </c>
      <c r="D170" s="86">
        <v>6.9642432952233673</v>
      </c>
      <c r="E170" s="88">
        <v>1</v>
      </c>
      <c r="F170" s="88">
        <v>7</v>
      </c>
      <c r="G170" s="37">
        <v>0</v>
      </c>
    </row>
    <row r="171" spans="1:7" x14ac:dyDescent="0.4">
      <c r="A171" s="70">
        <v>41646</v>
      </c>
      <c r="B171" s="84" t="s">
        <v>323</v>
      </c>
      <c r="C171" s="74">
        <v>-4.8</v>
      </c>
      <c r="D171" s="86">
        <v>7.3743972659455812</v>
      </c>
      <c r="E171" s="88">
        <v>1</v>
      </c>
      <c r="F171" s="88">
        <v>7</v>
      </c>
      <c r="G171" s="37">
        <v>0</v>
      </c>
    </row>
    <row r="172" spans="1:7" x14ac:dyDescent="0.4">
      <c r="A172" s="70">
        <v>41646</v>
      </c>
      <c r="B172" s="84" t="s">
        <v>324</v>
      </c>
      <c r="C172" s="74">
        <v>-4.0999999999999996</v>
      </c>
      <c r="D172" s="86">
        <v>8.5807125879536112</v>
      </c>
      <c r="E172" s="88">
        <v>1</v>
      </c>
      <c r="F172" s="88">
        <v>7</v>
      </c>
      <c r="G172" s="37">
        <v>0</v>
      </c>
    </row>
    <row r="173" spans="1:7" x14ac:dyDescent="0.4">
      <c r="A173" s="70">
        <v>41646</v>
      </c>
      <c r="B173" s="84" t="s">
        <v>325</v>
      </c>
      <c r="C173" s="74">
        <v>-4.2</v>
      </c>
      <c r="D173" s="86">
        <v>8.7366862448049112</v>
      </c>
      <c r="E173" s="88">
        <v>1</v>
      </c>
      <c r="F173" s="88">
        <v>8</v>
      </c>
      <c r="G173" s="37">
        <v>1</v>
      </c>
    </row>
    <row r="174" spans="1:7" x14ac:dyDescent="0.4">
      <c r="A174" s="70">
        <v>41647</v>
      </c>
      <c r="B174" s="84" t="s">
        <v>302</v>
      </c>
      <c r="C174" s="74">
        <v>-3.7</v>
      </c>
      <c r="D174" s="86">
        <v>8.7093528615088616</v>
      </c>
      <c r="E174" s="88">
        <v>1</v>
      </c>
      <c r="F174" s="88">
        <v>8</v>
      </c>
      <c r="G174" s="37">
        <v>1</v>
      </c>
    </row>
    <row r="175" spans="1:7" x14ac:dyDescent="0.4">
      <c r="A175" s="70">
        <v>41647</v>
      </c>
      <c r="B175" s="84" t="s">
        <v>303</v>
      </c>
      <c r="C175" s="74">
        <v>-3.8</v>
      </c>
      <c r="D175" s="86">
        <v>8.7440725024184847</v>
      </c>
      <c r="E175" s="88">
        <v>1</v>
      </c>
      <c r="F175" s="88">
        <v>8</v>
      </c>
      <c r="G175" s="37">
        <v>1</v>
      </c>
    </row>
    <row r="176" spans="1:7" x14ac:dyDescent="0.4">
      <c r="A176" s="70">
        <v>41647</v>
      </c>
      <c r="B176" s="84" t="s">
        <v>304</v>
      </c>
      <c r="C176" s="74">
        <v>-3.8</v>
      </c>
      <c r="D176" s="86">
        <v>8.7599931400270226</v>
      </c>
      <c r="E176" s="88">
        <v>1</v>
      </c>
      <c r="F176" s="88">
        <v>8</v>
      </c>
      <c r="G176" s="37">
        <v>1</v>
      </c>
    </row>
    <row r="177" spans="1:7" x14ac:dyDescent="0.4">
      <c r="A177" s="70">
        <v>41647</v>
      </c>
      <c r="B177" s="84" t="s">
        <v>305</v>
      </c>
      <c r="C177" s="74">
        <v>-3.7</v>
      </c>
      <c r="D177" s="86">
        <v>8.7525885512459247</v>
      </c>
      <c r="E177" s="88">
        <v>1</v>
      </c>
      <c r="F177" s="88">
        <v>8</v>
      </c>
      <c r="G177" s="37">
        <v>1</v>
      </c>
    </row>
    <row r="178" spans="1:7" x14ac:dyDescent="0.4">
      <c r="A178" s="70">
        <v>41647</v>
      </c>
      <c r="B178" s="84" t="s">
        <v>306</v>
      </c>
      <c r="C178" s="74">
        <v>-3.7</v>
      </c>
      <c r="D178" s="86">
        <v>8.7643672118568698</v>
      </c>
      <c r="E178" s="88">
        <v>1</v>
      </c>
      <c r="F178" s="88">
        <v>8</v>
      </c>
      <c r="G178" s="37">
        <v>1</v>
      </c>
    </row>
    <row r="179" spans="1:7" x14ac:dyDescent="0.4">
      <c r="A179" s="70">
        <v>41647</v>
      </c>
      <c r="B179" s="84" t="s">
        <v>307</v>
      </c>
      <c r="C179" s="74">
        <v>-5.0999999999999996</v>
      </c>
      <c r="D179" s="86">
        <v>9.0393019471163445</v>
      </c>
      <c r="E179" s="88">
        <v>1</v>
      </c>
      <c r="F179" s="88">
        <v>8</v>
      </c>
      <c r="G179" s="37">
        <v>1</v>
      </c>
    </row>
    <row r="180" spans="1:7" x14ac:dyDescent="0.4">
      <c r="A180" s="70">
        <v>41647</v>
      </c>
      <c r="B180" s="84" t="s">
        <v>308</v>
      </c>
      <c r="C180" s="74">
        <v>-7.2</v>
      </c>
      <c r="D180" s="86">
        <v>9.4710658396290057</v>
      </c>
      <c r="E180" s="88">
        <v>1</v>
      </c>
      <c r="F180" s="88">
        <v>8</v>
      </c>
      <c r="G180" s="37">
        <v>1</v>
      </c>
    </row>
    <row r="181" spans="1:7" x14ac:dyDescent="0.4">
      <c r="A181" s="70">
        <v>41647</v>
      </c>
      <c r="B181" s="84" t="s">
        <v>309</v>
      </c>
      <c r="C181" s="74">
        <v>-7.1</v>
      </c>
      <c r="D181" s="86">
        <v>7.2745448128281831</v>
      </c>
      <c r="E181" s="88">
        <v>1</v>
      </c>
      <c r="F181" s="88">
        <v>8</v>
      </c>
      <c r="G181" s="37">
        <v>0</v>
      </c>
    </row>
    <row r="182" spans="1:7" x14ac:dyDescent="0.4">
      <c r="A182" s="70">
        <v>41647</v>
      </c>
      <c r="B182" s="84" t="s">
        <v>310</v>
      </c>
      <c r="C182" s="74">
        <v>-4</v>
      </c>
      <c r="D182" s="86">
        <v>1.9969080439048197</v>
      </c>
      <c r="E182" s="88">
        <v>1</v>
      </c>
      <c r="F182" s="88">
        <v>8</v>
      </c>
      <c r="G182" s="37">
        <v>0</v>
      </c>
    </row>
    <row r="183" spans="1:7" x14ac:dyDescent="0.4">
      <c r="A183" s="70">
        <v>41647</v>
      </c>
      <c r="B183" s="84" t="s">
        <v>311</v>
      </c>
      <c r="C183" s="74">
        <v>-2.7</v>
      </c>
      <c r="D183" s="86">
        <v>0.17060266804378657</v>
      </c>
      <c r="E183" s="88">
        <v>1</v>
      </c>
      <c r="F183" s="88">
        <v>8</v>
      </c>
      <c r="G183" s="37">
        <v>0</v>
      </c>
    </row>
    <row r="184" spans="1:7" x14ac:dyDescent="0.4">
      <c r="A184" s="70">
        <v>41647</v>
      </c>
      <c r="B184" s="84" t="s">
        <v>312</v>
      </c>
      <c r="C184" s="74">
        <v>-1.4</v>
      </c>
      <c r="D184" s="86">
        <v>5.9154681215400073E-2</v>
      </c>
      <c r="E184" s="88">
        <v>1</v>
      </c>
      <c r="F184" s="88">
        <v>8</v>
      </c>
      <c r="G184" s="37">
        <v>0</v>
      </c>
    </row>
    <row r="185" spans="1:7" x14ac:dyDescent="0.4">
      <c r="A185" s="70">
        <v>41647</v>
      </c>
      <c r="B185" s="84" t="s">
        <v>313</v>
      </c>
      <c r="C185" s="74">
        <v>-1.2</v>
      </c>
      <c r="D185" s="86">
        <v>0.58268656192628054</v>
      </c>
      <c r="E185" s="88">
        <v>1</v>
      </c>
      <c r="F185" s="88">
        <v>8</v>
      </c>
      <c r="G185" s="37">
        <v>0</v>
      </c>
    </row>
    <row r="186" spans="1:7" x14ac:dyDescent="0.4">
      <c r="A186" s="70">
        <v>41647</v>
      </c>
      <c r="B186" s="84" t="s">
        <v>314</v>
      </c>
      <c r="C186" s="74">
        <v>-1.5</v>
      </c>
      <c r="D186" s="86">
        <v>1.9517271880315652</v>
      </c>
      <c r="E186" s="88">
        <v>1</v>
      </c>
      <c r="F186" s="88">
        <v>8</v>
      </c>
      <c r="G186" s="37">
        <v>0</v>
      </c>
    </row>
    <row r="187" spans="1:7" x14ac:dyDescent="0.4">
      <c r="A187" s="70">
        <v>41647</v>
      </c>
      <c r="B187" s="84" t="s">
        <v>315</v>
      </c>
      <c r="C187" s="74">
        <v>-0.8</v>
      </c>
      <c r="D187" s="86">
        <v>3.6253044307131015</v>
      </c>
      <c r="E187" s="88">
        <v>1</v>
      </c>
      <c r="F187" s="88">
        <v>8</v>
      </c>
      <c r="G187" s="37">
        <v>0</v>
      </c>
    </row>
    <row r="188" spans="1:7" x14ac:dyDescent="0.4">
      <c r="A188" s="70">
        <v>41647</v>
      </c>
      <c r="B188" s="84" t="s">
        <v>316</v>
      </c>
      <c r="C188" s="74">
        <v>-0.7</v>
      </c>
      <c r="D188" s="86">
        <v>4.5221482982971999</v>
      </c>
      <c r="E188" s="88">
        <v>1</v>
      </c>
      <c r="F188" s="88">
        <v>8</v>
      </c>
      <c r="G188" s="37">
        <v>0</v>
      </c>
    </row>
    <row r="189" spans="1:7" x14ac:dyDescent="0.4">
      <c r="A189" s="70">
        <v>41647</v>
      </c>
      <c r="B189" s="84" t="s">
        <v>317</v>
      </c>
      <c r="C189" s="74">
        <v>-1.2</v>
      </c>
      <c r="D189" s="86">
        <v>4.5092828899297253</v>
      </c>
      <c r="E189" s="88">
        <v>1</v>
      </c>
      <c r="F189" s="88">
        <v>8</v>
      </c>
      <c r="G189" s="37">
        <v>0</v>
      </c>
    </row>
    <row r="190" spans="1:7" x14ac:dyDescent="0.4">
      <c r="A190" s="70">
        <v>41647</v>
      </c>
      <c r="B190" s="84" t="s">
        <v>318</v>
      </c>
      <c r="C190" s="74">
        <v>-1.8</v>
      </c>
      <c r="D190" s="86">
        <v>8.6785546363816763</v>
      </c>
      <c r="E190" s="88">
        <v>1</v>
      </c>
      <c r="F190" s="88">
        <v>8</v>
      </c>
      <c r="G190" s="37">
        <v>0</v>
      </c>
    </row>
    <row r="191" spans="1:7" x14ac:dyDescent="0.4">
      <c r="A191" s="70">
        <v>41647</v>
      </c>
      <c r="B191" s="84" t="s">
        <v>319</v>
      </c>
      <c r="C191" s="74">
        <v>-2</v>
      </c>
      <c r="D191" s="86">
        <v>9.3508447254419611</v>
      </c>
      <c r="E191" s="88">
        <v>1</v>
      </c>
      <c r="F191" s="88">
        <v>8</v>
      </c>
      <c r="G191" s="37">
        <v>0</v>
      </c>
    </row>
    <row r="192" spans="1:7" x14ac:dyDescent="0.4">
      <c r="A192" s="70">
        <v>41647</v>
      </c>
      <c r="B192" s="84" t="s">
        <v>320</v>
      </c>
      <c r="C192" s="74">
        <v>-2.2000000000000002</v>
      </c>
      <c r="D192" s="86">
        <v>5.5373575819306167</v>
      </c>
      <c r="E192" s="88">
        <v>1</v>
      </c>
      <c r="F192" s="88">
        <v>8</v>
      </c>
      <c r="G192" s="37">
        <v>0</v>
      </c>
    </row>
    <row r="193" spans="1:7" x14ac:dyDescent="0.4">
      <c r="A193" s="70">
        <v>41647</v>
      </c>
      <c r="B193" s="84" t="s">
        <v>321</v>
      </c>
      <c r="C193" s="74">
        <v>-2.2000000000000002</v>
      </c>
      <c r="D193" s="86">
        <v>5.9597416214973151</v>
      </c>
      <c r="E193" s="88">
        <v>1</v>
      </c>
      <c r="F193" s="88">
        <v>8</v>
      </c>
      <c r="G193" s="37">
        <v>0</v>
      </c>
    </row>
    <row r="194" spans="1:7" x14ac:dyDescent="0.4">
      <c r="A194" s="70">
        <v>41647</v>
      </c>
      <c r="B194" s="84" t="s">
        <v>322</v>
      </c>
      <c r="C194" s="74">
        <v>-2.1</v>
      </c>
      <c r="D194" s="86">
        <v>6.0636075430443563</v>
      </c>
      <c r="E194" s="88">
        <v>1</v>
      </c>
      <c r="F194" s="88">
        <v>8</v>
      </c>
      <c r="G194" s="37">
        <v>0</v>
      </c>
    </row>
    <row r="195" spans="1:7" x14ac:dyDescent="0.4">
      <c r="A195" s="70">
        <v>41647</v>
      </c>
      <c r="B195" s="84" t="s">
        <v>323</v>
      </c>
      <c r="C195" s="74">
        <v>-2</v>
      </c>
      <c r="D195" s="86">
        <v>6.4757223539282052</v>
      </c>
      <c r="E195" s="88">
        <v>1</v>
      </c>
      <c r="F195" s="88">
        <v>8</v>
      </c>
      <c r="G195" s="37">
        <v>0</v>
      </c>
    </row>
    <row r="196" spans="1:7" x14ac:dyDescent="0.4">
      <c r="A196" s="70">
        <v>41647</v>
      </c>
      <c r="B196" s="84" t="s">
        <v>324</v>
      </c>
      <c r="C196" s="74">
        <v>-2.1</v>
      </c>
      <c r="D196" s="86">
        <v>7.6417808495638351</v>
      </c>
      <c r="E196" s="88">
        <v>1</v>
      </c>
      <c r="F196" s="88">
        <v>8</v>
      </c>
      <c r="G196" s="37">
        <v>0</v>
      </c>
    </row>
    <row r="197" spans="1:7" x14ac:dyDescent="0.4">
      <c r="A197" s="70">
        <v>41647</v>
      </c>
      <c r="B197" s="84" t="s">
        <v>325</v>
      </c>
      <c r="C197" s="74">
        <v>-2.2000000000000002</v>
      </c>
      <c r="D197" s="86">
        <v>7.8076663477705264</v>
      </c>
      <c r="E197" s="88">
        <v>1</v>
      </c>
      <c r="F197" s="88">
        <v>9</v>
      </c>
      <c r="G197" s="37">
        <v>1</v>
      </c>
    </row>
    <row r="198" spans="1:7" x14ac:dyDescent="0.4">
      <c r="A198" s="70">
        <v>41648</v>
      </c>
      <c r="B198" s="84" t="s">
        <v>302</v>
      </c>
      <c r="C198" s="74">
        <v>-2.1</v>
      </c>
      <c r="D198" s="86">
        <v>7.8532478389623526</v>
      </c>
      <c r="E198" s="88">
        <v>1</v>
      </c>
      <c r="F198" s="88">
        <v>9</v>
      </c>
      <c r="G198" s="37">
        <v>1</v>
      </c>
    </row>
    <row r="199" spans="1:7" x14ac:dyDescent="0.4">
      <c r="A199" s="70">
        <v>41648</v>
      </c>
      <c r="B199" s="84" t="s">
        <v>303</v>
      </c>
      <c r="C199" s="74">
        <v>-2.2000000000000002</v>
      </c>
      <c r="D199" s="86">
        <v>7.9005305117271689</v>
      </c>
      <c r="E199" s="88">
        <v>1</v>
      </c>
      <c r="F199" s="88">
        <v>9</v>
      </c>
      <c r="G199" s="37">
        <v>1</v>
      </c>
    </row>
    <row r="200" spans="1:7" x14ac:dyDescent="0.4">
      <c r="A200" s="70">
        <v>41648</v>
      </c>
      <c r="B200" s="84" t="s">
        <v>304</v>
      </c>
      <c r="C200" s="74">
        <v>-2.2000000000000002</v>
      </c>
      <c r="D200" s="86">
        <v>7.9194168406420795</v>
      </c>
      <c r="E200" s="88">
        <v>1</v>
      </c>
      <c r="F200" s="88">
        <v>9</v>
      </c>
      <c r="G200" s="37">
        <v>1</v>
      </c>
    </row>
    <row r="201" spans="1:7" x14ac:dyDescent="0.4">
      <c r="A201" s="70">
        <v>41648</v>
      </c>
      <c r="B201" s="84" t="s">
        <v>305</v>
      </c>
      <c r="C201" s="74">
        <v>-2.2000000000000002</v>
      </c>
      <c r="D201" s="86">
        <v>7.931300451346865</v>
      </c>
      <c r="E201" s="88">
        <v>1</v>
      </c>
      <c r="F201" s="88">
        <v>9</v>
      </c>
      <c r="G201" s="37">
        <v>1</v>
      </c>
    </row>
    <row r="202" spans="1:7" x14ac:dyDescent="0.4">
      <c r="A202" s="70">
        <v>41648</v>
      </c>
      <c r="B202" s="84" t="s">
        <v>306</v>
      </c>
      <c r="C202" s="74">
        <v>-2</v>
      </c>
      <c r="D202" s="86">
        <v>7.9018984244392394</v>
      </c>
      <c r="E202" s="88">
        <v>1</v>
      </c>
      <c r="F202" s="88">
        <v>9</v>
      </c>
      <c r="G202" s="37">
        <v>1</v>
      </c>
    </row>
    <row r="203" spans="1:7" x14ac:dyDescent="0.4">
      <c r="A203" s="70">
        <v>41648</v>
      </c>
      <c r="B203" s="84" t="s">
        <v>307</v>
      </c>
      <c r="C203" s="74">
        <v>-2</v>
      </c>
      <c r="D203" s="86">
        <v>9.5413406146936737</v>
      </c>
      <c r="E203" s="88">
        <v>1</v>
      </c>
      <c r="F203" s="88">
        <v>9</v>
      </c>
      <c r="G203" s="37">
        <v>1</v>
      </c>
    </row>
    <row r="204" spans="1:7" x14ac:dyDescent="0.4">
      <c r="A204" s="70">
        <v>41648</v>
      </c>
      <c r="B204" s="84" t="s">
        <v>308</v>
      </c>
      <c r="C204" s="74">
        <v>-2</v>
      </c>
      <c r="D204" s="86">
        <v>6.4744581369024488</v>
      </c>
      <c r="E204" s="88">
        <v>1</v>
      </c>
      <c r="F204" s="88">
        <v>9</v>
      </c>
      <c r="G204" s="37">
        <v>1</v>
      </c>
    </row>
    <row r="205" spans="1:7" x14ac:dyDescent="0.4">
      <c r="A205" s="70">
        <v>41648</v>
      </c>
      <c r="B205" s="84" t="s">
        <v>309</v>
      </c>
      <c r="C205" s="74">
        <v>-1.8</v>
      </c>
      <c r="D205" s="86">
        <v>6.2616684356556833</v>
      </c>
      <c r="E205" s="88">
        <v>1</v>
      </c>
      <c r="F205" s="88">
        <v>9</v>
      </c>
      <c r="G205" s="37">
        <v>0</v>
      </c>
    </row>
    <row r="206" spans="1:7" x14ac:dyDescent="0.4">
      <c r="A206" s="70">
        <v>41648</v>
      </c>
      <c r="B206" s="84" t="s">
        <v>310</v>
      </c>
      <c r="C206" s="74">
        <v>-1.2</v>
      </c>
      <c r="D206" s="86">
        <v>5.6536674999070984</v>
      </c>
      <c r="E206" s="88">
        <v>1</v>
      </c>
      <c r="F206" s="88">
        <v>9</v>
      </c>
      <c r="G206" s="37">
        <v>0</v>
      </c>
    </row>
    <row r="207" spans="1:7" x14ac:dyDescent="0.4">
      <c r="A207" s="70">
        <v>41648</v>
      </c>
      <c r="B207" s="84" t="s">
        <v>311</v>
      </c>
      <c r="C207" s="74">
        <v>-0.9</v>
      </c>
      <c r="D207" s="86">
        <v>6.2021418177227536</v>
      </c>
      <c r="E207" s="88">
        <v>1</v>
      </c>
      <c r="F207" s="88">
        <v>9</v>
      </c>
      <c r="G207" s="37">
        <v>0</v>
      </c>
    </row>
    <row r="208" spans="1:7" x14ac:dyDescent="0.4">
      <c r="A208" s="70">
        <v>41648</v>
      </c>
      <c r="B208" s="84" t="s">
        <v>312</v>
      </c>
      <c r="C208" s="74">
        <v>0</v>
      </c>
      <c r="D208" s="86">
        <v>5.4454644252972342</v>
      </c>
      <c r="E208" s="88">
        <v>1</v>
      </c>
      <c r="F208" s="88">
        <v>9</v>
      </c>
      <c r="G208" s="37">
        <v>0</v>
      </c>
    </row>
    <row r="209" spans="1:7" x14ac:dyDescent="0.4">
      <c r="A209" s="70">
        <v>41648</v>
      </c>
      <c r="B209" s="84" t="s">
        <v>313</v>
      </c>
      <c r="C209" s="74">
        <v>1</v>
      </c>
      <c r="D209" s="86">
        <v>5.9487013560902415</v>
      </c>
      <c r="E209" s="88">
        <v>1</v>
      </c>
      <c r="F209" s="88">
        <v>9</v>
      </c>
      <c r="G209" s="37">
        <v>0</v>
      </c>
    </row>
    <row r="210" spans="1:7" x14ac:dyDescent="0.4">
      <c r="A210" s="70">
        <v>41648</v>
      </c>
      <c r="B210" s="84" t="s">
        <v>314</v>
      </c>
      <c r="C210" s="74">
        <v>1.5</v>
      </c>
      <c r="D210" s="86">
        <v>4.1334179275279395</v>
      </c>
      <c r="E210" s="88">
        <v>1</v>
      </c>
      <c r="F210" s="88">
        <v>9</v>
      </c>
      <c r="G210" s="37">
        <v>0</v>
      </c>
    </row>
    <row r="211" spans="1:7" x14ac:dyDescent="0.4">
      <c r="A211" s="70">
        <v>41648</v>
      </c>
      <c r="B211" s="84" t="s">
        <v>315</v>
      </c>
      <c r="C211" s="74">
        <v>1.2</v>
      </c>
      <c r="D211" s="86">
        <v>5.4882903640743166</v>
      </c>
      <c r="E211" s="88">
        <v>1</v>
      </c>
      <c r="F211" s="88">
        <v>9</v>
      </c>
      <c r="G211" s="37">
        <v>0</v>
      </c>
    </row>
    <row r="212" spans="1:7" x14ac:dyDescent="0.4">
      <c r="A212" s="70">
        <v>41648</v>
      </c>
      <c r="B212" s="84" t="s">
        <v>316</v>
      </c>
      <c r="C212" s="74">
        <v>2.2999999999999998</v>
      </c>
      <c r="D212" s="86">
        <v>5.6351168060632153</v>
      </c>
      <c r="E212" s="88">
        <v>1</v>
      </c>
      <c r="F212" s="88">
        <v>9</v>
      </c>
      <c r="G212" s="37">
        <v>0</v>
      </c>
    </row>
    <row r="213" spans="1:7" x14ac:dyDescent="0.4">
      <c r="A213" s="70">
        <v>41648</v>
      </c>
      <c r="B213" s="84" t="s">
        <v>317</v>
      </c>
      <c r="C213" s="74">
        <v>1.3</v>
      </c>
      <c r="D213" s="86">
        <v>5.1993043913921611</v>
      </c>
      <c r="E213" s="88">
        <v>1</v>
      </c>
      <c r="F213" s="88">
        <v>9</v>
      </c>
      <c r="G213" s="37">
        <v>0</v>
      </c>
    </row>
    <row r="214" spans="1:7" x14ac:dyDescent="0.4">
      <c r="A214" s="70">
        <v>41648</v>
      </c>
      <c r="B214" s="84" t="s">
        <v>318</v>
      </c>
      <c r="C214" s="74">
        <v>1.3</v>
      </c>
      <c r="D214" s="86">
        <v>5.0552664232901838</v>
      </c>
      <c r="E214" s="88">
        <v>1</v>
      </c>
      <c r="F214" s="88">
        <v>9</v>
      </c>
      <c r="G214" s="37">
        <v>0</v>
      </c>
    </row>
    <row r="215" spans="1:7" x14ac:dyDescent="0.4">
      <c r="A215" s="70">
        <v>41648</v>
      </c>
      <c r="B215" s="84" t="s">
        <v>319</v>
      </c>
      <c r="C215" s="74">
        <v>1.5</v>
      </c>
      <c r="D215" s="86">
        <v>8.0588690645049663</v>
      </c>
      <c r="E215" s="88">
        <v>1</v>
      </c>
      <c r="F215" s="88">
        <v>9</v>
      </c>
      <c r="G215" s="37">
        <v>0</v>
      </c>
    </row>
    <row r="216" spans="1:7" x14ac:dyDescent="0.4">
      <c r="A216" s="70">
        <v>41648</v>
      </c>
      <c r="B216" s="84" t="s">
        <v>320</v>
      </c>
      <c r="C216" s="74">
        <v>1.1000000000000001</v>
      </c>
      <c r="D216" s="86">
        <v>8.2140844532252757</v>
      </c>
      <c r="E216" s="88">
        <v>1</v>
      </c>
      <c r="F216" s="88">
        <v>9</v>
      </c>
      <c r="G216" s="37">
        <v>0</v>
      </c>
    </row>
    <row r="217" spans="1:7" x14ac:dyDescent="0.4">
      <c r="A217" s="70">
        <v>41648</v>
      </c>
      <c r="B217" s="84" t="s">
        <v>321</v>
      </c>
      <c r="C217" s="74">
        <v>0.7</v>
      </c>
      <c r="D217" s="86">
        <v>4.7346689871625145</v>
      </c>
      <c r="E217" s="88">
        <v>1</v>
      </c>
      <c r="F217" s="88">
        <v>9</v>
      </c>
      <c r="G217" s="37">
        <v>0</v>
      </c>
    </row>
    <row r="218" spans="1:7" x14ac:dyDescent="0.4">
      <c r="A218" s="70">
        <v>41648</v>
      </c>
      <c r="B218" s="84" t="s">
        <v>322</v>
      </c>
      <c r="C218" s="74">
        <v>0.7</v>
      </c>
      <c r="D218" s="86">
        <v>5.1922516552759594</v>
      </c>
      <c r="E218" s="88">
        <v>1</v>
      </c>
      <c r="F218" s="88">
        <v>9</v>
      </c>
      <c r="G218" s="37">
        <v>0</v>
      </c>
    </row>
    <row r="219" spans="1:7" x14ac:dyDescent="0.4">
      <c r="A219" s="70">
        <v>41648</v>
      </c>
      <c r="B219" s="84" t="s">
        <v>323</v>
      </c>
      <c r="C219" s="74">
        <v>0.6</v>
      </c>
      <c r="D219" s="86">
        <v>5.6115776337997199</v>
      </c>
      <c r="E219" s="88">
        <v>1</v>
      </c>
      <c r="F219" s="88">
        <v>9</v>
      </c>
      <c r="G219" s="37">
        <v>0</v>
      </c>
    </row>
    <row r="220" spans="1:7" x14ac:dyDescent="0.4">
      <c r="A220" s="70">
        <v>41648</v>
      </c>
      <c r="B220" s="84" t="s">
        <v>324</v>
      </c>
      <c r="C220" s="74">
        <v>0.2</v>
      </c>
      <c r="D220" s="86">
        <v>6.0032233548519658</v>
      </c>
      <c r="E220" s="88">
        <v>1</v>
      </c>
      <c r="F220" s="88">
        <v>9</v>
      </c>
      <c r="G220" s="37">
        <v>0</v>
      </c>
    </row>
    <row r="221" spans="1:7" x14ac:dyDescent="0.4">
      <c r="A221" s="70">
        <v>41648</v>
      </c>
      <c r="B221" s="84" t="s">
        <v>325</v>
      </c>
      <c r="C221" s="74">
        <v>-0.8</v>
      </c>
      <c r="D221" s="86">
        <v>7.1329493744115338</v>
      </c>
      <c r="E221" s="88">
        <v>1</v>
      </c>
      <c r="F221" s="88">
        <v>10</v>
      </c>
      <c r="G221" s="37">
        <v>1</v>
      </c>
    </row>
    <row r="222" spans="1:7" x14ac:dyDescent="0.4">
      <c r="A222" s="70">
        <v>41649</v>
      </c>
      <c r="B222" s="84" t="s">
        <v>302</v>
      </c>
      <c r="C222" s="74">
        <v>-0.9</v>
      </c>
      <c r="D222" s="86">
        <v>7.3273388420753616</v>
      </c>
      <c r="E222" s="88">
        <v>1</v>
      </c>
      <c r="F222" s="88">
        <v>10</v>
      </c>
      <c r="G222" s="37">
        <v>1</v>
      </c>
    </row>
    <row r="223" spans="1:7" x14ac:dyDescent="0.4">
      <c r="A223" s="70">
        <v>41649</v>
      </c>
      <c r="B223" s="84" t="s">
        <v>303</v>
      </c>
      <c r="C223" s="74">
        <v>-1.3</v>
      </c>
      <c r="D223" s="86">
        <v>7.5080315776396009</v>
      </c>
      <c r="E223" s="88">
        <v>1</v>
      </c>
      <c r="F223" s="88">
        <v>10</v>
      </c>
      <c r="G223" s="37">
        <v>1</v>
      </c>
    </row>
    <row r="224" spans="1:7" x14ac:dyDescent="0.4">
      <c r="A224" s="70">
        <v>41649</v>
      </c>
      <c r="B224" s="84" t="s">
        <v>304</v>
      </c>
      <c r="C224" s="74">
        <v>-1.9</v>
      </c>
      <c r="D224" s="86">
        <v>7.7146640750502753</v>
      </c>
      <c r="E224" s="88">
        <v>1</v>
      </c>
      <c r="F224" s="88">
        <v>10</v>
      </c>
      <c r="G224" s="37">
        <v>1</v>
      </c>
    </row>
    <row r="225" spans="1:7" x14ac:dyDescent="0.4">
      <c r="A225" s="70">
        <v>41649</v>
      </c>
      <c r="B225" s="84" t="s">
        <v>305</v>
      </c>
      <c r="C225" s="74">
        <v>-1.7</v>
      </c>
      <c r="D225" s="86">
        <v>7.7699036974164031</v>
      </c>
      <c r="E225" s="88">
        <v>1</v>
      </c>
      <c r="F225" s="88">
        <v>10</v>
      </c>
      <c r="G225" s="37">
        <v>1</v>
      </c>
    </row>
    <row r="226" spans="1:7" x14ac:dyDescent="0.4">
      <c r="A226" s="70">
        <v>41649</v>
      </c>
      <c r="B226" s="84" t="s">
        <v>306</v>
      </c>
      <c r="C226" s="74">
        <v>-2</v>
      </c>
      <c r="D226" s="86">
        <v>7.8954736528041094</v>
      </c>
      <c r="E226" s="88">
        <v>1</v>
      </c>
      <c r="F226" s="88">
        <v>10</v>
      </c>
      <c r="G226" s="37">
        <v>1</v>
      </c>
    </row>
    <row r="227" spans="1:7" x14ac:dyDescent="0.4">
      <c r="A227" s="70">
        <v>41649</v>
      </c>
      <c r="B227" s="84" t="s">
        <v>307</v>
      </c>
      <c r="C227" s="74">
        <v>-3</v>
      </c>
      <c r="D227" s="86">
        <v>9.8812905625500669</v>
      </c>
      <c r="E227" s="88">
        <v>1</v>
      </c>
      <c r="F227" s="88">
        <v>10</v>
      </c>
      <c r="G227" s="37">
        <v>1</v>
      </c>
    </row>
    <row r="228" spans="1:7" x14ac:dyDescent="0.4">
      <c r="A228" s="70">
        <v>41649</v>
      </c>
      <c r="B228" s="84" t="s">
        <v>308</v>
      </c>
      <c r="C228" s="74">
        <v>-3.7</v>
      </c>
      <c r="D228" s="86">
        <v>6.952300030208364</v>
      </c>
      <c r="E228" s="88">
        <v>1</v>
      </c>
      <c r="F228" s="88">
        <v>10</v>
      </c>
      <c r="G228" s="37">
        <v>1</v>
      </c>
    </row>
    <row r="229" spans="1:7" x14ac:dyDescent="0.4">
      <c r="A229" s="70">
        <v>41649</v>
      </c>
      <c r="B229" s="84" t="s">
        <v>309</v>
      </c>
      <c r="C229" s="74">
        <v>-3.6</v>
      </c>
      <c r="D229" s="86">
        <v>4.396435267512345</v>
      </c>
      <c r="E229" s="88">
        <v>1</v>
      </c>
      <c r="F229" s="88">
        <v>10</v>
      </c>
      <c r="G229" s="37">
        <v>0</v>
      </c>
    </row>
    <row r="230" spans="1:7" x14ac:dyDescent="0.4">
      <c r="A230" s="70">
        <v>41649</v>
      </c>
      <c r="B230" s="84" t="s">
        <v>310</v>
      </c>
      <c r="C230" s="74">
        <v>-1.5</v>
      </c>
      <c r="D230" s="86">
        <v>1.8533232713632124</v>
      </c>
      <c r="E230" s="88">
        <v>1</v>
      </c>
      <c r="F230" s="88">
        <v>10</v>
      </c>
      <c r="G230" s="37">
        <v>0</v>
      </c>
    </row>
    <row r="231" spans="1:7" x14ac:dyDescent="0.4">
      <c r="A231" s="70">
        <v>41649</v>
      </c>
      <c r="B231" s="84" t="s">
        <v>311</v>
      </c>
      <c r="C231" s="74">
        <v>1.5</v>
      </c>
      <c r="D231" s="86">
        <v>0.86585516971620424</v>
      </c>
      <c r="E231" s="88">
        <v>1</v>
      </c>
      <c r="F231" s="88">
        <v>10</v>
      </c>
      <c r="G231" s="37">
        <v>0</v>
      </c>
    </row>
    <row r="232" spans="1:7" x14ac:dyDescent="0.4">
      <c r="A232" s="70">
        <v>41649</v>
      </c>
      <c r="B232" s="84" t="s">
        <v>312</v>
      </c>
      <c r="C232" s="74">
        <v>2.9</v>
      </c>
      <c r="D232" s="86">
        <v>0.18410764836076898</v>
      </c>
      <c r="E232" s="88">
        <v>1</v>
      </c>
      <c r="F232" s="88">
        <v>10</v>
      </c>
      <c r="G232" s="37">
        <v>0</v>
      </c>
    </row>
    <row r="233" spans="1:7" x14ac:dyDescent="0.4">
      <c r="A233" s="70">
        <v>41649</v>
      </c>
      <c r="B233" s="84" t="s">
        <v>313</v>
      </c>
      <c r="C233" s="74">
        <v>3.8</v>
      </c>
      <c r="D233" s="86">
        <v>7.4204189636374096E-2</v>
      </c>
      <c r="E233" s="88">
        <v>1</v>
      </c>
      <c r="F233" s="88">
        <v>10</v>
      </c>
      <c r="G233" s="37">
        <v>0</v>
      </c>
    </row>
    <row r="234" spans="1:7" x14ac:dyDescent="0.4">
      <c r="A234" s="70">
        <v>41649</v>
      </c>
      <c r="B234" s="84" t="s">
        <v>314</v>
      </c>
      <c r="C234" s="74">
        <v>4.0999999999999996</v>
      </c>
      <c r="D234" s="86">
        <v>3.2612331727512919E-2</v>
      </c>
      <c r="E234" s="88">
        <v>1</v>
      </c>
      <c r="F234" s="88">
        <v>10</v>
      </c>
      <c r="G234" s="37">
        <v>0</v>
      </c>
    </row>
    <row r="235" spans="1:7" x14ac:dyDescent="0.4">
      <c r="A235" s="70">
        <v>41649</v>
      </c>
      <c r="B235" s="84" t="s">
        <v>315</v>
      </c>
      <c r="C235" s="74">
        <v>4.4000000000000004</v>
      </c>
      <c r="D235" s="86">
        <v>6.6654981612024641E-2</v>
      </c>
      <c r="E235" s="88">
        <v>1</v>
      </c>
      <c r="F235" s="88">
        <v>10</v>
      </c>
      <c r="G235" s="37">
        <v>0</v>
      </c>
    </row>
    <row r="236" spans="1:7" x14ac:dyDescent="0.4">
      <c r="A236" s="70">
        <v>41649</v>
      </c>
      <c r="B236" s="84" t="s">
        <v>316</v>
      </c>
      <c r="C236" s="74">
        <v>3.9</v>
      </c>
      <c r="D236" s="86">
        <v>0.93922787892014881</v>
      </c>
      <c r="E236" s="88">
        <v>1</v>
      </c>
      <c r="F236" s="88">
        <v>10</v>
      </c>
      <c r="G236" s="37">
        <v>0</v>
      </c>
    </row>
    <row r="237" spans="1:7" x14ac:dyDescent="0.4">
      <c r="A237" s="70">
        <v>41649</v>
      </c>
      <c r="B237" s="84" t="s">
        <v>317</v>
      </c>
      <c r="C237" s="74">
        <v>2.8</v>
      </c>
      <c r="D237" s="86">
        <v>2.23922763847448</v>
      </c>
      <c r="E237" s="88">
        <v>1</v>
      </c>
      <c r="F237" s="88">
        <v>10</v>
      </c>
      <c r="G237" s="37">
        <v>0</v>
      </c>
    </row>
    <row r="238" spans="1:7" x14ac:dyDescent="0.4">
      <c r="A238" s="70">
        <v>41649</v>
      </c>
      <c r="B238" s="84" t="s">
        <v>318</v>
      </c>
      <c r="C238" s="74">
        <v>0.7</v>
      </c>
      <c r="D238" s="86">
        <v>3.4067787751509582</v>
      </c>
      <c r="E238" s="88">
        <v>1</v>
      </c>
      <c r="F238" s="88">
        <v>10</v>
      </c>
      <c r="G238" s="37">
        <v>0</v>
      </c>
    </row>
    <row r="239" spans="1:7" x14ac:dyDescent="0.4">
      <c r="A239" s="70">
        <v>41649</v>
      </c>
      <c r="B239" s="84" t="s">
        <v>319</v>
      </c>
      <c r="C239" s="74">
        <v>-0.4</v>
      </c>
      <c r="D239" s="86">
        <v>7.5834341747619103</v>
      </c>
      <c r="E239" s="88">
        <v>1</v>
      </c>
      <c r="F239" s="88">
        <v>10</v>
      </c>
      <c r="G239" s="37">
        <v>0</v>
      </c>
    </row>
    <row r="240" spans="1:7" x14ac:dyDescent="0.4">
      <c r="A240" s="70">
        <v>41649</v>
      </c>
      <c r="B240" s="84" t="s">
        <v>320</v>
      </c>
      <c r="C240" s="74">
        <v>-2</v>
      </c>
      <c r="D240" s="86">
        <v>8.7755090111318363</v>
      </c>
      <c r="E240" s="88">
        <v>1</v>
      </c>
      <c r="F240" s="88">
        <v>10</v>
      </c>
      <c r="G240" s="37">
        <v>0</v>
      </c>
    </row>
    <row r="241" spans="1:7" x14ac:dyDescent="0.4">
      <c r="A241" s="70">
        <v>41649</v>
      </c>
      <c r="B241" s="84" t="s">
        <v>321</v>
      </c>
      <c r="C241" s="74">
        <v>-2.8</v>
      </c>
      <c r="D241" s="86">
        <v>5.1444192015184651</v>
      </c>
      <c r="E241" s="88">
        <v>1</v>
      </c>
      <c r="F241" s="88">
        <v>10</v>
      </c>
      <c r="G241" s="37">
        <v>0</v>
      </c>
    </row>
    <row r="242" spans="1:7" x14ac:dyDescent="0.4">
      <c r="A242" s="70">
        <v>41649</v>
      </c>
      <c r="B242" s="84" t="s">
        <v>322</v>
      </c>
      <c r="C242" s="74">
        <v>-3.5</v>
      </c>
      <c r="D242" s="86">
        <v>5.9727898006552378</v>
      </c>
      <c r="E242" s="88">
        <v>1</v>
      </c>
      <c r="F242" s="88">
        <v>10</v>
      </c>
      <c r="G242" s="37">
        <v>0</v>
      </c>
    </row>
    <row r="243" spans="1:7" x14ac:dyDescent="0.4">
      <c r="A243" s="70">
        <v>41649</v>
      </c>
      <c r="B243" s="84" t="s">
        <v>323</v>
      </c>
      <c r="C243" s="74">
        <v>-4.0999999999999996</v>
      </c>
      <c r="D243" s="86">
        <v>6.6967502610681171</v>
      </c>
      <c r="E243" s="88">
        <v>1</v>
      </c>
      <c r="F243" s="88">
        <v>10</v>
      </c>
      <c r="G243" s="37">
        <v>0</v>
      </c>
    </row>
    <row r="244" spans="1:7" x14ac:dyDescent="0.4">
      <c r="A244" s="70">
        <v>41649</v>
      </c>
      <c r="B244" s="84" t="s">
        <v>324</v>
      </c>
      <c r="C244" s="74">
        <v>-4.5999999999999996</v>
      </c>
      <c r="D244" s="86">
        <v>7.1014345573508715</v>
      </c>
      <c r="E244" s="88">
        <v>1</v>
      </c>
      <c r="F244" s="88">
        <v>10</v>
      </c>
      <c r="G244" s="37">
        <v>0</v>
      </c>
    </row>
    <row r="245" spans="1:7" x14ac:dyDescent="0.4">
      <c r="A245" s="70">
        <v>41649</v>
      </c>
      <c r="B245" s="84" t="s">
        <v>325</v>
      </c>
      <c r="C245" s="74">
        <v>-5.4</v>
      </c>
      <c r="D245" s="86">
        <v>8.4519459378897999</v>
      </c>
      <c r="E245" s="88">
        <v>1</v>
      </c>
      <c r="F245" s="88">
        <v>11</v>
      </c>
      <c r="G245" s="37">
        <v>1</v>
      </c>
    </row>
    <row r="246" spans="1:7" x14ac:dyDescent="0.4">
      <c r="A246" s="70">
        <v>41650</v>
      </c>
      <c r="B246" s="84" t="s">
        <v>302</v>
      </c>
      <c r="C246" s="74">
        <v>-6.3</v>
      </c>
      <c r="D246" s="86">
        <v>8.8613573023993641</v>
      </c>
      <c r="E246" s="88">
        <v>1</v>
      </c>
      <c r="F246" s="88">
        <v>11</v>
      </c>
      <c r="G246" s="37">
        <v>1</v>
      </c>
    </row>
    <row r="247" spans="1:7" x14ac:dyDescent="0.4">
      <c r="A247" s="70">
        <v>41650</v>
      </c>
      <c r="B247" s="84" t="s">
        <v>303</v>
      </c>
      <c r="C247" s="74">
        <v>-6.6</v>
      </c>
      <c r="D247" s="86">
        <v>9.0980006179674593</v>
      </c>
      <c r="E247" s="88">
        <v>1</v>
      </c>
      <c r="F247" s="88">
        <v>11</v>
      </c>
      <c r="G247" s="37">
        <v>1</v>
      </c>
    </row>
    <row r="248" spans="1:7" x14ac:dyDescent="0.4">
      <c r="A248" s="70">
        <v>41650</v>
      </c>
      <c r="B248" s="84" t="s">
        <v>304</v>
      </c>
      <c r="C248" s="74">
        <v>-6.9</v>
      </c>
      <c r="D248" s="86">
        <v>9.2946307555764136</v>
      </c>
      <c r="E248" s="88">
        <v>1</v>
      </c>
      <c r="F248" s="88">
        <v>11</v>
      </c>
      <c r="G248" s="37">
        <v>1</v>
      </c>
    </row>
    <row r="249" spans="1:7" x14ac:dyDescent="0.4">
      <c r="A249" s="70">
        <v>41650</v>
      </c>
      <c r="B249" s="84" t="s">
        <v>305</v>
      </c>
      <c r="C249" s="74">
        <v>-7.6</v>
      </c>
      <c r="D249" s="86">
        <v>9.5407396910881808</v>
      </c>
      <c r="E249" s="88">
        <v>1</v>
      </c>
      <c r="F249" s="88">
        <v>11</v>
      </c>
      <c r="G249" s="37">
        <v>1</v>
      </c>
    </row>
    <row r="250" spans="1:7" x14ac:dyDescent="0.4">
      <c r="A250" s="70">
        <v>41650</v>
      </c>
      <c r="B250" s="84" t="s">
        <v>306</v>
      </c>
      <c r="C250" s="74">
        <v>-8.3000000000000007</v>
      </c>
      <c r="D250" s="86">
        <v>9.7906335265294864</v>
      </c>
      <c r="E250" s="88">
        <v>1</v>
      </c>
      <c r="F250" s="88">
        <v>11</v>
      </c>
      <c r="G250" s="37">
        <v>1</v>
      </c>
    </row>
    <row r="251" spans="1:7" x14ac:dyDescent="0.4">
      <c r="A251" s="70">
        <v>41650</v>
      </c>
      <c r="B251" s="84" t="s">
        <v>307</v>
      </c>
      <c r="C251" s="74">
        <v>-8</v>
      </c>
      <c r="D251" s="86">
        <v>12.065318119252623</v>
      </c>
      <c r="E251" s="88">
        <v>1</v>
      </c>
      <c r="F251" s="88">
        <v>11</v>
      </c>
      <c r="G251" s="37">
        <v>1</v>
      </c>
    </row>
    <row r="252" spans="1:7" x14ac:dyDescent="0.4">
      <c r="A252" s="70">
        <v>41650</v>
      </c>
      <c r="B252" s="84" t="s">
        <v>308</v>
      </c>
      <c r="C252" s="74">
        <v>-8.3000000000000007</v>
      </c>
      <c r="D252" s="86">
        <v>8.3813187318679194</v>
      </c>
      <c r="E252" s="88">
        <v>1</v>
      </c>
      <c r="F252" s="88">
        <v>11</v>
      </c>
      <c r="G252" s="37">
        <v>1</v>
      </c>
    </row>
    <row r="253" spans="1:7" x14ac:dyDescent="0.4">
      <c r="A253" s="70">
        <v>41650</v>
      </c>
      <c r="B253" s="84" t="s">
        <v>309</v>
      </c>
      <c r="C253" s="74">
        <v>-7.1</v>
      </c>
      <c r="D253" s="86">
        <v>7.0503032810986497</v>
      </c>
      <c r="E253" s="88">
        <v>1</v>
      </c>
      <c r="F253" s="88">
        <v>11</v>
      </c>
      <c r="G253" s="37">
        <v>0</v>
      </c>
    </row>
    <row r="254" spans="1:7" x14ac:dyDescent="0.4">
      <c r="A254" s="70">
        <v>41650</v>
      </c>
      <c r="B254" s="84" t="s">
        <v>310</v>
      </c>
      <c r="C254" s="74">
        <v>-5.3</v>
      </c>
      <c r="D254" s="86">
        <v>5.1529965022538118</v>
      </c>
      <c r="E254" s="88">
        <v>1</v>
      </c>
      <c r="F254" s="88">
        <v>11</v>
      </c>
      <c r="G254" s="37">
        <v>0</v>
      </c>
    </row>
    <row r="255" spans="1:7" x14ac:dyDescent="0.4">
      <c r="A255" s="70">
        <v>41650</v>
      </c>
      <c r="B255" s="84" t="s">
        <v>311</v>
      </c>
      <c r="C255" s="74">
        <v>-4</v>
      </c>
      <c r="D255" s="86">
        <v>6.4287928032656563</v>
      </c>
      <c r="E255" s="88">
        <v>1</v>
      </c>
      <c r="F255" s="88">
        <v>11</v>
      </c>
      <c r="G255" s="37">
        <v>0</v>
      </c>
    </row>
    <row r="256" spans="1:7" x14ac:dyDescent="0.4">
      <c r="A256" s="70">
        <v>41650</v>
      </c>
      <c r="B256" s="84" t="s">
        <v>312</v>
      </c>
      <c r="C256" s="74">
        <v>-1.7</v>
      </c>
      <c r="D256" s="86">
        <v>4.8170277053185968</v>
      </c>
      <c r="E256" s="88">
        <v>1</v>
      </c>
      <c r="F256" s="88">
        <v>11</v>
      </c>
      <c r="G256" s="37">
        <v>0</v>
      </c>
    </row>
    <row r="257" spans="1:7" x14ac:dyDescent="0.4">
      <c r="A257" s="70">
        <v>41650</v>
      </c>
      <c r="B257" s="84" t="s">
        <v>313</v>
      </c>
      <c r="C257" s="74">
        <v>0.6</v>
      </c>
      <c r="D257" s="86">
        <v>5.667914362485198</v>
      </c>
      <c r="E257" s="88">
        <v>1</v>
      </c>
      <c r="F257" s="88">
        <v>11</v>
      </c>
      <c r="G257" s="37">
        <v>0</v>
      </c>
    </row>
    <row r="258" spans="1:7" x14ac:dyDescent="0.4">
      <c r="A258" s="70">
        <v>41650</v>
      </c>
      <c r="B258" s="84" t="s">
        <v>314</v>
      </c>
      <c r="C258" s="74">
        <v>2.1</v>
      </c>
      <c r="D258" s="86">
        <v>3.3122845236793159</v>
      </c>
      <c r="E258" s="88">
        <v>1</v>
      </c>
      <c r="F258" s="88">
        <v>11</v>
      </c>
      <c r="G258" s="37">
        <v>0</v>
      </c>
    </row>
    <row r="259" spans="1:7" x14ac:dyDescent="0.4">
      <c r="A259" s="70">
        <v>41650</v>
      </c>
      <c r="B259" s="84" t="s">
        <v>315</v>
      </c>
      <c r="C259" s="74">
        <v>2.6</v>
      </c>
      <c r="D259" s="86">
        <v>3.6938994991483911</v>
      </c>
      <c r="E259" s="88">
        <v>1</v>
      </c>
      <c r="F259" s="88">
        <v>11</v>
      </c>
      <c r="G259" s="37">
        <v>0</v>
      </c>
    </row>
    <row r="260" spans="1:7" x14ac:dyDescent="0.4">
      <c r="A260" s="70">
        <v>41650</v>
      </c>
      <c r="B260" s="84" t="s">
        <v>316</v>
      </c>
      <c r="C260" s="74">
        <v>2.5</v>
      </c>
      <c r="D260" s="86">
        <v>4.4672178711875699</v>
      </c>
      <c r="E260" s="88">
        <v>1</v>
      </c>
      <c r="F260" s="88">
        <v>11</v>
      </c>
      <c r="G260" s="37">
        <v>0</v>
      </c>
    </row>
    <row r="261" spans="1:7" x14ac:dyDescent="0.4">
      <c r="A261" s="70">
        <v>41650</v>
      </c>
      <c r="B261" s="84" t="s">
        <v>317</v>
      </c>
      <c r="C261" s="74">
        <v>1.6</v>
      </c>
      <c r="D261" s="86">
        <v>4.476630895923619</v>
      </c>
      <c r="E261" s="88">
        <v>1</v>
      </c>
      <c r="F261" s="88">
        <v>11</v>
      </c>
      <c r="G261" s="37">
        <v>0</v>
      </c>
    </row>
    <row r="262" spans="1:7" x14ac:dyDescent="0.4">
      <c r="A262" s="70">
        <v>41650</v>
      </c>
      <c r="B262" s="84" t="s">
        <v>318</v>
      </c>
      <c r="C262" s="74">
        <v>0.3</v>
      </c>
      <c r="D262" s="86">
        <v>4.9353943988811704</v>
      </c>
      <c r="E262" s="88">
        <v>1</v>
      </c>
      <c r="F262" s="88">
        <v>11</v>
      </c>
      <c r="G262" s="37">
        <v>0</v>
      </c>
    </row>
    <row r="263" spans="1:7" x14ac:dyDescent="0.4">
      <c r="A263" s="70">
        <v>41650</v>
      </c>
      <c r="B263" s="84" t="s">
        <v>319</v>
      </c>
      <c r="C263" s="74">
        <v>-0.8</v>
      </c>
      <c r="D263" s="86">
        <v>8.8170452029612552</v>
      </c>
      <c r="E263" s="88">
        <v>1</v>
      </c>
      <c r="F263" s="88">
        <v>11</v>
      </c>
      <c r="G263" s="37">
        <v>0</v>
      </c>
    </row>
    <row r="264" spans="1:7" x14ac:dyDescent="0.4">
      <c r="A264" s="70">
        <v>41650</v>
      </c>
      <c r="B264" s="84" t="s">
        <v>320</v>
      </c>
      <c r="C264" s="74">
        <v>-1.4</v>
      </c>
      <c r="D264" s="86">
        <v>9.2287990637515076</v>
      </c>
      <c r="E264" s="88">
        <v>1</v>
      </c>
      <c r="F264" s="88">
        <v>11</v>
      </c>
      <c r="G264" s="37">
        <v>0</v>
      </c>
    </row>
    <row r="265" spans="1:7" x14ac:dyDescent="0.4">
      <c r="A265" s="70">
        <v>41650</v>
      </c>
      <c r="B265" s="84" t="s">
        <v>321</v>
      </c>
      <c r="C265" s="74">
        <v>-2.1</v>
      </c>
      <c r="D265" s="86">
        <v>5.4631793688712262</v>
      </c>
      <c r="E265" s="88">
        <v>1</v>
      </c>
      <c r="F265" s="88">
        <v>11</v>
      </c>
      <c r="G265" s="37">
        <v>0</v>
      </c>
    </row>
    <row r="266" spans="1:7" x14ac:dyDescent="0.4">
      <c r="A266" s="70">
        <v>41650</v>
      </c>
      <c r="B266" s="84" t="s">
        <v>322</v>
      </c>
      <c r="C266" s="74">
        <v>-2.4</v>
      </c>
      <c r="D266" s="86">
        <v>6.0476788574648719</v>
      </c>
      <c r="E266" s="88">
        <v>1</v>
      </c>
      <c r="F266" s="88">
        <v>11</v>
      </c>
      <c r="G266" s="37">
        <v>0</v>
      </c>
    </row>
    <row r="267" spans="1:7" x14ac:dyDescent="0.4">
      <c r="A267" s="70">
        <v>41650</v>
      </c>
      <c r="B267" s="84" t="s">
        <v>323</v>
      </c>
      <c r="C267" s="74">
        <v>-3.5</v>
      </c>
      <c r="D267" s="86">
        <v>6.735403644346265</v>
      </c>
      <c r="E267" s="88">
        <v>1</v>
      </c>
      <c r="F267" s="88">
        <v>11</v>
      </c>
      <c r="G267" s="37">
        <v>0</v>
      </c>
    </row>
    <row r="268" spans="1:7" x14ac:dyDescent="0.4">
      <c r="A268" s="70">
        <v>41650</v>
      </c>
      <c r="B268" s="84" t="s">
        <v>324</v>
      </c>
      <c r="C268" s="74">
        <v>-3.5</v>
      </c>
      <c r="D268" s="86">
        <v>6.9664820383282233</v>
      </c>
      <c r="E268" s="88">
        <v>1</v>
      </c>
      <c r="F268" s="88">
        <v>11</v>
      </c>
      <c r="G268" s="37">
        <v>0</v>
      </c>
    </row>
    <row r="269" spans="1:7" x14ac:dyDescent="0.4">
      <c r="A269" s="70">
        <v>41650</v>
      </c>
      <c r="B269" s="84" t="s">
        <v>325</v>
      </c>
      <c r="C269" s="74">
        <v>-3.2</v>
      </c>
      <c r="D269" s="86">
        <v>8.0337555593079983</v>
      </c>
      <c r="E269" s="88">
        <v>1</v>
      </c>
      <c r="F269" s="88">
        <v>12</v>
      </c>
      <c r="G269" s="37">
        <v>1</v>
      </c>
    </row>
    <row r="270" spans="1:7" x14ac:dyDescent="0.4">
      <c r="A270" s="70">
        <v>41651</v>
      </c>
      <c r="B270" s="84" t="s">
        <v>302</v>
      </c>
      <c r="C270" s="74">
        <v>-3</v>
      </c>
      <c r="D270" s="86">
        <v>8.1410865454274273</v>
      </c>
      <c r="E270" s="88">
        <v>1</v>
      </c>
      <c r="F270" s="88">
        <v>12</v>
      </c>
      <c r="G270" s="37">
        <v>1</v>
      </c>
    </row>
    <row r="271" spans="1:7" x14ac:dyDescent="0.4">
      <c r="A271" s="70">
        <v>41651</v>
      </c>
      <c r="B271" s="84" t="s">
        <v>303</v>
      </c>
      <c r="C271" s="74">
        <v>-2.1</v>
      </c>
      <c r="D271" s="86">
        <v>8.0379208772466075</v>
      </c>
      <c r="E271" s="88">
        <v>1</v>
      </c>
      <c r="F271" s="88">
        <v>12</v>
      </c>
      <c r="G271" s="37">
        <v>1</v>
      </c>
    </row>
    <row r="272" spans="1:7" x14ac:dyDescent="0.4">
      <c r="A272" s="70">
        <v>41651</v>
      </c>
      <c r="B272" s="84" t="s">
        <v>304</v>
      </c>
      <c r="C272" s="74">
        <v>-1.8</v>
      </c>
      <c r="D272" s="86">
        <v>7.9913481846970509</v>
      </c>
      <c r="E272" s="88">
        <v>1</v>
      </c>
      <c r="F272" s="88">
        <v>12</v>
      </c>
      <c r="G272" s="37">
        <v>1</v>
      </c>
    </row>
    <row r="273" spans="1:7" x14ac:dyDescent="0.4">
      <c r="A273" s="70">
        <v>41651</v>
      </c>
      <c r="B273" s="84" t="s">
        <v>305</v>
      </c>
      <c r="C273" s="74">
        <v>-2.1</v>
      </c>
      <c r="D273" s="86">
        <v>8.0365494955751426</v>
      </c>
      <c r="E273" s="88">
        <v>1</v>
      </c>
      <c r="F273" s="88">
        <v>12</v>
      </c>
      <c r="G273" s="37">
        <v>1</v>
      </c>
    </row>
    <row r="274" spans="1:7" x14ac:dyDescent="0.4">
      <c r="A274" s="70">
        <v>41651</v>
      </c>
      <c r="B274" s="84" t="s">
        <v>306</v>
      </c>
      <c r="C274" s="74">
        <v>-2.5</v>
      </c>
      <c r="D274" s="86">
        <v>8.1199359362701458</v>
      </c>
      <c r="E274" s="88">
        <v>1</v>
      </c>
      <c r="F274" s="88">
        <v>12</v>
      </c>
      <c r="G274" s="37">
        <v>1</v>
      </c>
    </row>
    <row r="275" spans="1:7" x14ac:dyDescent="0.4">
      <c r="A275" s="70">
        <v>41651</v>
      </c>
      <c r="B275" s="84" t="s">
        <v>307</v>
      </c>
      <c r="C275" s="74">
        <v>-2.2999999999999998</v>
      </c>
      <c r="D275" s="86">
        <v>9.7657259172217294</v>
      </c>
      <c r="E275" s="88">
        <v>1</v>
      </c>
      <c r="F275" s="88">
        <v>12</v>
      </c>
      <c r="G275" s="37">
        <v>1</v>
      </c>
    </row>
    <row r="276" spans="1:7" x14ac:dyDescent="0.4">
      <c r="A276" s="70">
        <v>41651</v>
      </c>
      <c r="B276" s="84" t="s">
        <v>308</v>
      </c>
      <c r="C276" s="74">
        <v>-2.2000000000000002</v>
      </c>
      <c r="D276" s="86">
        <v>6.6468191950802442</v>
      </c>
      <c r="E276" s="88">
        <v>1</v>
      </c>
      <c r="F276" s="88">
        <v>12</v>
      </c>
      <c r="G276" s="37">
        <v>1</v>
      </c>
    </row>
    <row r="277" spans="1:7" x14ac:dyDescent="0.4">
      <c r="A277" s="70">
        <v>41651</v>
      </c>
      <c r="B277" s="84" t="s">
        <v>309</v>
      </c>
      <c r="C277" s="74">
        <v>-2.1</v>
      </c>
      <c r="D277" s="86">
        <v>6.2647822064905094</v>
      </c>
      <c r="E277" s="88">
        <v>1</v>
      </c>
      <c r="F277" s="88">
        <v>12</v>
      </c>
      <c r="G277" s="37">
        <v>0</v>
      </c>
    </row>
    <row r="278" spans="1:7" x14ac:dyDescent="0.4">
      <c r="A278" s="70">
        <v>41651</v>
      </c>
      <c r="B278" s="84" t="s">
        <v>310</v>
      </c>
      <c r="C278" s="74">
        <v>-0.9</v>
      </c>
      <c r="D278" s="86">
        <v>5.1191174414933851</v>
      </c>
      <c r="E278" s="88">
        <v>1</v>
      </c>
      <c r="F278" s="88">
        <v>12</v>
      </c>
      <c r="G278" s="37">
        <v>0</v>
      </c>
    </row>
    <row r="279" spans="1:7" x14ac:dyDescent="0.4">
      <c r="A279" s="70">
        <v>41651</v>
      </c>
      <c r="B279" s="84" t="s">
        <v>311</v>
      </c>
      <c r="C279" s="74">
        <v>-0.4</v>
      </c>
      <c r="D279" s="86">
        <v>4.6422169893888006</v>
      </c>
      <c r="E279" s="88">
        <v>1</v>
      </c>
      <c r="F279" s="88">
        <v>12</v>
      </c>
      <c r="G279" s="37">
        <v>0</v>
      </c>
    </row>
    <row r="280" spans="1:7" x14ac:dyDescent="0.4">
      <c r="A280" s="70">
        <v>41651</v>
      </c>
      <c r="B280" s="84" t="s">
        <v>312</v>
      </c>
      <c r="C280" s="74">
        <v>1.9</v>
      </c>
      <c r="D280" s="86">
        <v>2.7574433383819872</v>
      </c>
      <c r="E280" s="88">
        <v>1</v>
      </c>
      <c r="F280" s="88">
        <v>12</v>
      </c>
      <c r="G280" s="37">
        <v>0</v>
      </c>
    </row>
    <row r="281" spans="1:7" x14ac:dyDescent="0.4">
      <c r="A281" s="70">
        <v>41651</v>
      </c>
      <c r="B281" s="84" t="s">
        <v>313</v>
      </c>
      <c r="C281" s="74">
        <v>1.8</v>
      </c>
      <c r="D281" s="86">
        <v>2.9965438877025754</v>
      </c>
      <c r="E281" s="88">
        <v>1</v>
      </c>
      <c r="F281" s="88">
        <v>12</v>
      </c>
      <c r="G281" s="37">
        <v>0</v>
      </c>
    </row>
    <row r="282" spans="1:7" x14ac:dyDescent="0.4">
      <c r="A282" s="70">
        <v>41651</v>
      </c>
      <c r="B282" s="84" t="s">
        <v>314</v>
      </c>
      <c r="C282" s="74">
        <v>2.2000000000000002</v>
      </c>
      <c r="D282" s="86">
        <v>2.5001124781214186</v>
      </c>
      <c r="E282" s="88">
        <v>1</v>
      </c>
      <c r="F282" s="88">
        <v>12</v>
      </c>
      <c r="G282" s="37">
        <v>0</v>
      </c>
    </row>
    <row r="283" spans="1:7" x14ac:dyDescent="0.4">
      <c r="A283" s="70">
        <v>41651</v>
      </c>
      <c r="B283" s="84" t="s">
        <v>315</v>
      </c>
      <c r="C283" s="74">
        <v>2.2999999999999998</v>
      </c>
      <c r="D283" s="86">
        <v>3.080996760411276</v>
      </c>
      <c r="E283" s="88">
        <v>1</v>
      </c>
      <c r="F283" s="88">
        <v>12</v>
      </c>
      <c r="G283" s="37">
        <v>0</v>
      </c>
    </row>
    <row r="284" spans="1:7" x14ac:dyDescent="0.4">
      <c r="A284" s="70">
        <v>41651</v>
      </c>
      <c r="B284" s="84" t="s">
        <v>316</v>
      </c>
      <c r="C284" s="74">
        <v>3.3</v>
      </c>
      <c r="D284" s="86">
        <v>2.6609632327847499</v>
      </c>
      <c r="E284" s="88">
        <v>1</v>
      </c>
      <c r="F284" s="88">
        <v>12</v>
      </c>
      <c r="G284" s="37">
        <v>0</v>
      </c>
    </row>
    <row r="285" spans="1:7" x14ac:dyDescent="0.4">
      <c r="A285" s="70">
        <v>41651</v>
      </c>
      <c r="B285" s="84" t="s">
        <v>317</v>
      </c>
      <c r="C285" s="74">
        <v>1.7</v>
      </c>
      <c r="D285" s="86">
        <v>3.8139533374116814</v>
      </c>
      <c r="E285" s="88">
        <v>1</v>
      </c>
      <c r="F285" s="88">
        <v>12</v>
      </c>
      <c r="G285" s="37">
        <v>0</v>
      </c>
    </row>
    <row r="286" spans="1:7" x14ac:dyDescent="0.4">
      <c r="A286" s="70">
        <v>41651</v>
      </c>
      <c r="B286" s="84" t="s">
        <v>318</v>
      </c>
      <c r="C286" s="74">
        <v>1</v>
      </c>
      <c r="D286" s="86">
        <v>4.3973655588851717</v>
      </c>
      <c r="E286" s="88">
        <v>1</v>
      </c>
      <c r="F286" s="88">
        <v>12</v>
      </c>
      <c r="G286" s="37">
        <v>0</v>
      </c>
    </row>
    <row r="287" spans="1:7" x14ac:dyDescent="0.4">
      <c r="A287" s="70">
        <v>41651</v>
      </c>
      <c r="B287" s="84" t="s">
        <v>319</v>
      </c>
      <c r="C287" s="74">
        <v>0.3</v>
      </c>
      <c r="D287" s="86">
        <v>8.1340305002748572</v>
      </c>
      <c r="E287" s="88">
        <v>1</v>
      </c>
      <c r="F287" s="88">
        <v>12</v>
      </c>
      <c r="G287" s="37">
        <v>0</v>
      </c>
    </row>
    <row r="288" spans="1:7" x14ac:dyDescent="0.4">
      <c r="A288" s="70">
        <v>41651</v>
      </c>
      <c r="B288" s="84" t="s">
        <v>320</v>
      </c>
      <c r="C288" s="74">
        <v>0</v>
      </c>
      <c r="D288" s="86">
        <v>8.4831218988863615</v>
      </c>
      <c r="E288" s="88">
        <v>1</v>
      </c>
      <c r="F288" s="88">
        <v>12</v>
      </c>
      <c r="G288" s="37">
        <v>0</v>
      </c>
    </row>
    <row r="289" spans="1:7" x14ac:dyDescent="0.4">
      <c r="A289" s="70">
        <v>41651</v>
      </c>
      <c r="B289" s="84" t="s">
        <v>321</v>
      </c>
      <c r="C289" s="74">
        <v>-1</v>
      </c>
      <c r="D289" s="86">
        <v>5.0475039562939861</v>
      </c>
      <c r="E289" s="88">
        <v>1</v>
      </c>
      <c r="F289" s="88">
        <v>12</v>
      </c>
      <c r="G289" s="37">
        <v>0</v>
      </c>
    </row>
    <row r="290" spans="1:7" x14ac:dyDescent="0.4">
      <c r="A290" s="70">
        <v>41651</v>
      </c>
      <c r="B290" s="84" t="s">
        <v>322</v>
      </c>
      <c r="C290" s="74">
        <v>-1.9</v>
      </c>
      <c r="D290" s="86">
        <v>5.7948301482880771</v>
      </c>
      <c r="E290" s="88">
        <v>1</v>
      </c>
      <c r="F290" s="88">
        <v>12</v>
      </c>
      <c r="G290" s="37">
        <v>0</v>
      </c>
    </row>
    <row r="291" spans="1:7" x14ac:dyDescent="0.4">
      <c r="A291" s="70">
        <v>41651</v>
      </c>
      <c r="B291" s="84" t="s">
        <v>323</v>
      </c>
      <c r="C291" s="74">
        <v>-2.7</v>
      </c>
      <c r="D291" s="86">
        <v>6.4711563601061135</v>
      </c>
      <c r="E291" s="88">
        <v>1</v>
      </c>
      <c r="F291" s="88">
        <v>12</v>
      </c>
      <c r="G291" s="37">
        <v>0</v>
      </c>
    </row>
    <row r="292" spans="1:7" x14ac:dyDescent="0.4">
      <c r="A292" s="70">
        <v>41651</v>
      </c>
      <c r="B292" s="84" t="s">
        <v>324</v>
      </c>
      <c r="C292" s="74">
        <v>-2.9</v>
      </c>
      <c r="D292" s="86">
        <v>6.9482078451794189</v>
      </c>
      <c r="E292" s="88">
        <v>1</v>
      </c>
      <c r="F292" s="88">
        <v>12</v>
      </c>
      <c r="G292" s="37">
        <v>0</v>
      </c>
    </row>
    <row r="293" spans="1:7" x14ac:dyDescent="0.4">
      <c r="A293" s="70">
        <v>41651</v>
      </c>
      <c r="B293" s="84" t="s">
        <v>325</v>
      </c>
      <c r="C293" s="74">
        <v>-2.5</v>
      </c>
      <c r="D293" s="86">
        <v>7.8429346109657665</v>
      </c>
      <c r="E293" s="88">
        <v>1</v>
      </c>
      <c r="F293" s="88">
        <v>13</v>
      </c>
      <c r="G293" s="37">
        <v>1</v>
      </c>
    </row>
    <row r="294" spans="1:7" x14ac:dyDescent="0.4">
      <c r="A294" s="70">
        <v>41652</v>
      </c>
      <c r="B294" s="84" t="s">
        <v>302</v>
      </c>
      <c r="C294" s="74">
        <v>-2.2000000000000002</v>
      </c>
      <c r="D294" s="86">
        <v>7.9473462655393732</v>
      </c>
      <c r="E294" s="88">
        <v>1</v>
      </c>
      <c r="F294" s="88">
        <v>13</v>
      </c>
      <c r="G294" s="37">
        <v>1</v>
      </c>
    </row>
    <row r="295" spans="1:7" x14ac:dyDescent="0.4">
      <c r="A295" s="70">
        <v>41652</v>
      </c>
      <c r="B295" s="84" t="s">
        <v>303</v>
      </c>
      <c r="C295" s="74">
        <v>-3.3</v>
      </c>
      <c r="D295" s="86">
        <v>8.2313754997556146</v>
      </c>
      <c r="E295" s="88">
        <v>1</v>
      </c>
      <c r="F295" s="88">
        <v>13</v>
      </c>
      <c r="G295" s="37">
        <v>1</v>
      </c>
    </row>
    <row r="296" spans="1:7" x14ac:dyDescent="0.4">
      <c r="A296" s="70">
        <v>41652</v>
      </c>
      <c r="B296" s="84" t="s">
        <v>304</v>
      </c>
      <c r="C296" s="74">
        <v>-3.7</v>
      </c>
      <c r="D296" s="86">
        <v>8.3963975840618605</v>
      </c>
      <c r="E296" s="88">
        <v>1</v>
      </c>
      <c r="F296" s="88">
        <v>13</v>
      </c>
      <c r="G296" s="37">
        <v>1</v>
      </c>
    </row>
    <row r="297" spans="1:7" x14ac:dyDescent="0.4">
      <c r="A297" s="70">
        <v>41652</v>
      </c>
      <c r="B297" s="84" t="s">
        <v>305</v>
      </c>
      <c r="C297" s="74">
        <v>-3.8</v>
      </c>
      <c r="D297" s="86">
        <v>8.5022289123213</v>
      </c>
      <c r="E297" s="88">
        <v>1</v>
      </c>
      <c r="F297" s="88">
        <v>13</v>
      </c>
      <c r="G297" s="37">
        <v>1</v>
      </c>
    </row>
    <row r="298" spans="1:7" x14ac:dyDescent="0.4">
      <c r="A298" s="70">
        <v>41652</v>
      </c>
      <c r="B298" s="84" t="s">
        <v>306</v>
      </c>
      <c r="C298" s="74">
        <v>-4.5</v>
      </c>
      <c r="D298" s="86">
        <v>8.7020682542904968</v>
      </c>
      <c r="E298" s="88">
        <v>1</v>
      </c>
      <c r="F298" s="88">
        <v>13</v>
      </c>
      <c r="G298" s="37">
        <v>1</v>
      </c>
    </row>
    <row r="299" spans="1:7" x14ac:dyDescent="0.4">
      <c r="A299" s="70">
        <v>41652</v>
      </c>
      <c r="B299" s="84" t="s">
        <v>307</v>
      </c>
      <c r="C299" s="74">
        <v>-5</v>
      </c>
      <c r="D299" s="86">
        <v>10.795079070476945</v>
      </c>
      <c r="E299" s="88">
        <v>1</v>
      </c>
      <c r="F299" s="88">
        <v>13</v>
      </c>
      <c r="G299" s="37">
        <v>1</v>
      </c>
    </row>
    <row r="300" spans="1:7" x14ac:dyDescent="0.4">
      <c r="A300" s="70">
        <v>41652</v>
      </c>
      <c r="B300" s="84" t="s">
        <v>308</v>
      </c>
      <c r="C300" s="74">
        <v>-5.6</v>
      </c>
      <c r="D300" s="86">
        <v>7.459592345306473</v>
      </c>
      <c r="E300" s="88">
        <v>1</v>
      </c>
      <c r="F300" s="88">
        <v>13</v>
      </c>
      <c r="G300" s="37">
        <v>1</v>
      </c>
    </row>
    <row r="301" spans="1:7" x14ac:dyDescent="0.4">
      <c r="A301" s="70">
        <v>41652</v>
      </c>
      <c r="B301" s="84" t="s">
        <v>309</v>
      </c>
      <c r="C301" s="74">
        <v>-5.0999999999999996</v>
      </c>
      <c r="D301" s="86">
        <v>6.0608799352841132</v>
      </c>
      <c r="E301" s="88">
        <v>1</v>
      </c>
      <c r="F301" s="88">
        <v>13</v>
      </c>
      <c r="G301" s="37">
        <v>0</v>
      </c>
    </row>
    <row r="302" spans="1:7" x14ac:dyDescent="0.4">
      <c r="A302" s="70">
        <v>41652</v>
      </c>
      <c r="B302" s="84" t="s">
        <v>310</v>
      </c>
      <c r="C302" s="74">
        <v>-3.3</v>
      </c>
      <c r="D302" s="86">
        <v>4.6436742421071511</v>
      </c>
      <c r="E302" s="88">
        <v>1</v>
      </c>
      <c r="F302" s="88">
        <v>13</v>
      </c>
      <c r="G302" s="37">
        <v>0</v>
      </c>
    </row>
    <row r="303" spans="1:7" x14ac:dyDescent="0.4">
      <c r="A303" s="70">
        <v>41652</v>
      </c>
      <c r="B303" s="84" t="s">
        <v>311</v>
      </c>
      <c r="C303" s="74">
        <v>-1.1000000000000001</v>
      </c>
      <c r="D303" s="86">
        <v>2.7856363648460811</v>
      </c>
      <c r="E303" s="88">
        <v>1</v>
      </c>
      <c r="F303" s="88">
        <v>13</v>
      </c>
      <c r="G303" s="37">
        <v>0</v>
      </c>
    </row>
    <row r="304" spans="1:7" x14ac:dyDescent="0.4">
      <c r="A304" s="70">
        <v>41652</v>
      </c>
      <c r="B304" s="84" t="s">
        <v>312</v>
      </c>
      <c r="C304" s="74">
        <v>0.6</v>
      </c>
      <c r="D304" s="86">
        <v>1.6114712086828715</v>
      </c>
      <c r="E304" s="88">
        <v>1</v>
      </c>
      <c r="F304" s="88">
        <v>13</v>
      </c>
      <c r="G304" s="37">
        <v>0</v>
      </c>
    </row>
    <row r="305" spans="1:7" x14ac:dyDescent="0.4">
      <c r="A305" s="70">
        <v>41652</v>
      </c>
      <c r="B305" s="84" t="s">
        <v>313</v>
      </c>
      <c r="C305" s="74">
        <v>2</v>
      </c>
      <c r="D305" s="86">
        <v>1.2188868282922338</v>
      </c>
      <c r="E305" s="88">
        <v>1</v>
      </c>
      <c r="F305" s="88">
        <v>13</v>
      </c>
      <c r="G305" s="37">
        <v>0</v>
      </c>
    </row>
    <row r="306" spans="1:7" x14ac:dyDescent="0.4">
      <c r="A306" s="70">
        <v>41652</v>
      </c>
      <c r="B306" s="84" t="s">
        <v>314</v>
      </c>
      <c r="C306" s="74">
        <v>1.9</v>
      </c>
      <c r="D306" s="86">
        <v>6.0195564280017003E-2</v>
      </c>
      <c r="E306" s="88">
        <v>1</v>
      </c>
      <c r="F306" s="88">
        <v>13</v>
      </c>
      <c r="G306" s="37">
        <v>0</v>
      </c>
    </row>
    <row r="307" spans="1:7" x14ac:dyDescent="0.4">
      <c r="A307" s="70">
        <v>41652</v>
      </c>
      <c r="B307" s="84" t="s">
        <v>315</v>
      </c>
      <c r="C307" s="74">
        <v>2.2000000000000002</v>
      </c>
      <c r="D307" s="86">
        <v>0.57422904661568763</v>
      </c>
      <c r="E307" s="88">
        <v>1</v>
      </c>
      <c r="F307" s="88">
        <v>13</v>
      </c>
      <c r="G307" s="37">
        <v>0</v>
      </c>
    </row>
    <row r="308" spans="1:7" x14ac:dyDescent="0.4">
      <c r="A308" s="70">
        <v>41652</v>
      </c>
      <c r="B308" s="84" t="s">
        <v>316</v>
      </c>
      <c r="C308" s="74">
        <v>2</v>
      </c>
      <c r="D308" s="86">
        <v>2.6031567026792564</v>
      </c>
      <c r="E308" s="88">
        <v>1</v>
      </c>
      <c r="F308" s="88">
        <v>13</v>
      </c>
      <c r="G308" s="37">
        <v>0</v>
      </c>
    </row>
    <row r="309" spans="1:7" x14ac:dyDescent="0.4">
      <c r="A309" s="70">
        <v>41652</v>
      </c>
      <c r="B309" s="84" t="s">
        <v>317</v>
      </c>
      <c r="C309" s="74">
        <v>1</v>
      </c>
      <c r="D309" s="86">
        <v>3.537736523725048</v>
      </c>
      <c r="E309" s="88">
        <v>1</v>
      </c>
      <c r="F309" s="88">
        <v>13</v>
      </c>
      <c r="G309" s="37">
        <v>0</v>
      </c>
    </row>
    <row r="310" spans="1:7" x14ac:dyDescent="0.4">
      <c r="A310" s="70">
        <v>41652</v>
      </c>
      <c r="B310" s="84" t="s">
        <v>318</v>
      </c>
      <c r="C310" s="74">
        <v>-1.2</v>
      </c>
      <c r="D310" s="86">
        <v>4.5184671680237187</v>
      </c>
      <c r="E310" s="88">
        <v>1</v>
      </c>
      <c r="F310" s="88">
        <v>13</v>
      </c>
      <c r="G310" s="37">
        <v>0</v>
      </c>
    </row>
    <row r="311" spans="1:7" x14ac:dyDescent="0.4">
      <c r="A311" s="70">
        <v>41652</v>
      </c>
      <c r="B311" s="84" t="s">
        <v>319</v>
      </c>
      <c r="C311" s="74">
        <v>-2.2999999999999998</v>
      </c>
      <c r="D311" s="86">
        <v>9.0443027691617193</v>
      </c>
      <c r="E311" s="88">
        <v>1</v>
      </c>
      <c r="F311" s="88">
        <v>13</v>
      </c>
      <c r="G311" s="37">
        <v>0</v>
      </c>
    </row>
    <row r="312" spans="1:7" x14ac:dyDescent="0.4">
      <c r="A312" s="70">
        <v>41652</v>
      </c>
      <c r="B312" s="84" t="s">
        <v>320</v>
      </c>
      <c r="C312" s="74">
        <v>-2.8</v>
      </c>
      <c r="D312" s="86">
        <v>9.6193340491929895</v>
      </c>
      <c r="E312" s="88">
        <v>1</v>
      </c>
      <c r="F312" s="88">
        <v>13</v>
      </c>
      <c r="G312" s="37">
        <v>0</v>
      </c>
    </row>
    <row r="313" spans="1:7" x14ac:dyDescent="0.4">
      <c r="A313" s="70">
        <v>41652</v>
      </c>
      <c r="B313" s="84" t="s">
        <v>321</v>
      </c>
      <c r="C313" s="74">
        <v>-3.4</v>
      </c>
      <c r="D313" s="86">
        <v>5.7023270576157383</v>
      </c>
      <c r="E313" s="88">
        <v>1</v>
      </c>
      <c r="F313" s="88">
        <v>13</v>
      </c>
      <c r="G313" s="37">
        <v>0</v>
      </c>
    </row>
    <row r="314" spans="1:7" x14ac:dyDescent="0.4">
      <c r="A314" s="70">
        <v>41652</v>
      </c>
      <c r="B314" s="84" t="s">
        <v>322</v>
      </c>
      <c r="C314" s="74">
        <v>-3.6</v>
      </c>
      <c r="D314" s="86">
        <v>6.3436117327987542</v>
      </c>
      <c r="E314" s="88">
        <v>1</v>
      </c>
      <c r="F314" s="88">
        <v>13</v>
      </c>
      <c r="G314" s="37">
        <v>0</v>
      </c>
    </row>
    <row r="315" spans="1:7" x14ac:dyDescent="0.4">
      <c r="A315" s="70">
        <v>41652</v>
      </c>
      <c r="B315" s="84" t="s">
        <v>323</v>
      </c>
      <c r="C315" s="74">
        <v>-3.3</v>
      </c>
      <c r="D315" s="86">
        <v>6.8065232977779058</v>
      </c>
      <c r="E315" s="88">
        <v>1</v>
      </c>
      <c r="F315" s="88">
        <v>13</v>
      </c>
      <c r="G315" s="37">
        <v>0</v>
      </c>
    </row>
    <row r="316" spans="1:7" x14ac:dyDescent="0.4">
      <c r="A316" s="70">
        <v>41652</v>
      </c>
      <c r="B316" s="84" t="s">
        <v>324</v>
      </c>
      <c r="C316" s="74">
        <v>-3.2</v>
      </c>
      <c r="D316" s="86">
        <v>6.995939553267144</v>
      </c>
      <c r="E316" s="88">
        <v>1</v>
      </c>
      <c r="F316" s="88">
        <v>13</v>
      </c>
      <c r="G316" s="37">
        <v>0</v>
      </c>
    </row>
    <row r="317" spans="1:7" x14ac:dyDescent="0.4">
      <c r="A317" s="70">
        <v>41652</v>
      </c>
      <c r="B317" s="84" t="s">
        <v>325</v>
      </c>
      <c r="C317" s="74">
        <v>-3.3</v>
      </c>
      <c r="D317" s="86">
        <v>8.1166127978133442</v>
      </c>
      <c r="E317" s="88">
        <v>1</v>
      </c>
      <c r="F317" s="88">
        <v>14</v>
      </c>
      <c r="G317" s="37">
        <v>1</v>
      </c>
    </row>
    <row r="318" spans="1:7" x14ac:dyDescent="0.4">
      <c r="A318" s="70">
        <v>41653</v>
      </c>
      <c r="B318" s="84" t="s">
        <v>302</v>
      </c>
      <c r="C318" s="74">
        <v>-3.2</v>
      </c>
      <c r="D318" s="86">
        <v>8.2431895943209863</v>
      </c>
      <c r="E318" s="88">
        <v>1</v>
      </c>
      <c r="F318" s="88">
        <v>14</v>
      </c>
      <c r="G318" s="37">
        <v>1</v>
      </c>
    </row>
    <row r="319" spans="1:7" x14ac:dyDescent="0.4">
      <c r="A319" s="70">
        <v>41653</v>
      </c>
      <c r="B319" s="84" t="s">
        <v>303</v>
      </c>
      <c r="C319" s="74">
        <v>-3.1</v>
      </c>
      <c r="D319" s="86">
        <v>8.2919900084959668</v>
      </c>
      <c r="E319" s="88">
        <v>1</v>
      </c>
      <c r="F319" s="88">
        <v>14</v>
      </c>
      <c r="G319" s="37">
        <v>1</v>
      </c>
    </row>
    <row r="320" spans="1:7" x14ac:dyDescent="0.4">
      <c r="A320" s="70">
        <v>41653</v>
      </c>
      <c r="B320" s="84" t="s">
        <v>304</v>
      </c>
      <c r="C320" s="74">
        <v>-3.5</v>
      </c>
      <c r="D320" s="86">
        <v>8.4019052903254661</v>
      </c>
      <c r="E320" s="88">
        <v>1</v>
      </c>
      <c r="F320" s="88">
        <v>14</v>
      </c>
      <c r="G320" s="37">
        <v>1</v>
      </c>
    </row>
    <row r="321" spans="1:7" x14ac:dyDescent="0.4">
      <c r="A321" s="70">
        <v>41653</v>
      </c>
      <c r="B321" s="84" t="s">
        <v>305</v>
      </c>
      <c r="C321" s="74">
        <v>-3.4</v>
      </c>
      <c r="D321" s="86">
        <v>8.4241049652362907</v>
      </c>
      <c r="E321" s="88">
        <v>1</v>
      </c>
      <c r="F321" s="88">
        <v>14</v>
      </c>
      <c r="G321" s="37">
        <v>1</v>
      </c>
    </row>
    <row r="322" spans="1:7" x14ac:dyDescent="0.4">
      <c r="A322" s="70">
        <v>41653</v>
      </c>
      <c r="B322" s="84" t="s">
        <v>306</v>
      </c>
      <c r="C322" s="74">
        <v>-3.2</v>
      </c>
      <c r="D322" s="86">
        <v>8.4087922438212246</v>
      </c>
      <c r="E322" s="88">
        <v>1</v>
      </c>
      <c r="F322" s="88">
        <v>14</v>
      </c>
      <c r="G322" s="37">
        <v>1</v>
      </c>
    </row>
    <row r="323" spans="1:7" x14ac:dyDescent="0.4">
      <c r="A323" s="70">
        <v>41653</v>
      </c>
      <c r="B323" s="84" t="s">
        <v>307</v>
      </c>
      <c r="C323" s="74">
        <v>-3.2</v>
      </c>
      <c r="D323" s="86">
        <v>8.4187290985025225</v>
      </c>
      <c r="E323" s="88">
        <v>1</v>
      </c>
      <c r="F323" s="88">
        <v>14</v>
      </c>
      <c r="G323" s="37">
        <v>1</v>
      </c>
    </row>
    <row r="324" spans="1:7" x14ac:dyDescent="0.4">
      <c r="A324" s="70">
        <v>41653</v>
      </c>
      <c r="B324" s="84" t="s">
        <v>308</v>
      </c>
      <c r="C324" s="74">
        <v>-3.3</v>
      </c>
      <c r="D324" s="86">
        <v>8.4156522148171504</v>
      </c>
      <c r="E324" s="88">
        <v>1</v>
      </c>
      <c r="F324" s="88">
        <v>14</v>
      </c>
      <c r="G324" s="37">
        <v>1</v>
      </c>
    </row>
    <row r="325" spans="1:7" x14ac:dyDescent="0.4">
      <c r="A325" s="70">
        <v>41653</v>
      </c>
      <c r="B325" s="84" t="s">
        <v>309</v>
      </c>
      <c r="C325" s="74">
        <v>-2.9</v>
      </c>
      <c r="D325" s="86">
        <v>8.1295389369483715</v>
      </c>
      <c r="E325" s="88">
        <v>1</v>
      </c>
      <c r="F325" s="88">
        <v>14</v>
      </c>
      <c r="G325" s="37">
        <v>0</v>
      </c>
    </row>
    <row r="326" spans="1:7" x14ac:dyDescent="0.4">
      <c r="A326" s="70">
        <v>41653</v>
      </c>
      <c r="B326" s="84" t="s">
        <v>310</v>
      </c>
      <c r="C326" s="74">
        <v>-2.7</v>
      </c>
      <c r="D326" s="86">
        <v>5.6040587662148447</v>
      </c>
      <c r="E326" s="88">
        <v>1</v>
      </c>
      <c r="F326" s="88">
        <v>14</v>
      </c>
      <c r="G326" s="37">
        <v>0</v>
      </c>
    </row>
    <row r="327" spans="1:7" x14ac:dyDescent="0.4">
      <c r="A327" s="70">
        <v>41653</v>
      </c>
      <c r="B327" s="84" t="s">
        <v>311</v>
      </c>
      <c r="C327" s="74">
        <v>-1.7</v>
      </c>
      <c r="D327" s="86">
        <v>4.4587468338178038</v>
      </c>
      <c r="E327" s="88">
        <v>1</v>
      </c>
      <c r="F327" s="88">
        <v>14</v>
      </c>
      <c r="G327" s="37">
        <v>0</v>
      </c>
    </row>
    <row r="328" spans="1:7" x14ac:dyDescent="0.4">
      <c r="A328" s="70">
        <v>41653</v>
      </c>
      <c r="B328" s="84" t="s">
        <v>312</v>
      </c>
      <c r="C328" s="74">
        <v>-1</v>
      </c>
      <c r="D328" s="86">
        <v>3.8851842366759888</v>
      </c>
      <c r="E328" s="88">
        <v>1</v>
      </c>
      <c r="F328" s="88">
        <v>14</v>
      </c>
      <c r="G328" s="37">
        <v>0</v>
      </c>
    </row>
    <row r="329" spans="1:7" x14ac:dyDescent="0.4">
      <c r="A329" s="70">
        <v>41653</v>
      </c>
      <c r="B329" s="84" t="s">
        <v>313</v>
      </c>
      <c r="C329" s="74">
        <v>0.4</v>
      </c>
      <c r="D329" s="86">
        <v>5.1076543561737715</v>
      </c>
      <c r="E329" s="88">
        <v>1</v>
      </c>
      <c r="F329" s="88">
        <v>14</v>
      </c>
      <c r="G329" s="37">
        <v>0</v>
      </c>
    </row>
    <row r="330" spans="1:7" x14ac:dyDescent="0.4">
      <c r="A330" s="70">
        <v>41653</v>
      </c>
      <c r="B330" s="84" t="s">
        <v>314</v>
      </c>
      <c r="C330" s="74">
        <v>1.3</v>
      </c>
      <c r="D330" s="86">
        <v>3.9000784422711456</v>
      </c>
      <c r="E330" s="88">
        <v>1</v>
      </c>
      <c r="F330" s="88">
        <v>14</v>
      </c>
      <c r="G330" s="37">
        <v>0</v>
      </c>
    </row>
    <row r="331" spans="1:7" x14ac:dyDescent="0.4">
      <c r="A331" s="70">
        <v>41653</v>
      </c>
      <c r="B331" s="84" t="s">
        <v>315</v>
      </c>
      <c r="C331" s="74">
        <v>2.6</v>
      </c>
      <c r="D331" s="86">
        <v>3.9175443487416026</v>
      </c>
      <c r="E331" s="88">
        <v>1</v>
      </c>
      <c r="F331" s="88">
        <v>14</v>
      </c>
      <c r="G331" s="37">
        <v>0</v>
      </c>
    </row>
    <row r="332" spans="1:7" x14ac:dyDescent="0.4">
      <c r="A332" s="70">
        <v>41653</v>
      </c>
      <c r="B332" s="84" t="s">
        <v>316</v>
      </c>
      <c r="C332" s="74">
        <v>2.2999999999999998</v>
      </c>
      <c r="D332" s="86">
        <v>4.8789441390765607</v>
      </c>
      <c r="E332" s="88">
        <v>1</v>
      </c>
      <c r="F332" s="88">
        <v>14</v>
      </c>
      <c r="G332" s="37">
        <v>0</v>
      </c>
    </row>
    <row r="333" spans="1:7" x14ac:dyDescent="0.4">
      <c r="A333" s="70">
        <v>41653</v>
      </c>
      <c r="B333" s="84" t="s">
        <v>317</v>
      </c>
      <c r="C333" s="74">
        <v>1.2</v>
      </c>
      <c r="D333" s="86">
        <v>4.7515594578111378</v>
      </c>
      <c r="E333" s="88">
        <v>1</v>
      </c>
      <c r="F333" s="88">
        <v>14</v>
      </c>
      <c r="G333" s="37">
        <v>0</v>
      </c>
    </row>
    <row r="334" spans="1:7" x14ac:dyDescent="0.4">
      <c r="A334" s="70">
        <v>41653</v>
      </c>
      <c r="B334" s="84" t="s">
        <v>318</v>
      </c>
      <c r="C334" s="74">
        <v>0.3</v>
      </c>
      <c r="D334" s="86">
        <v>8.12914585308285</v>
      </c>
      <c r="E334" s="88">
        <v>1</v>
      </c>
      <c r="F334" s="88">
        <v>14</v>
      </c>
      <c r="G334" s="37">
        <v>0</v>
      </c>
    </row>
    <row r="335" spans="1:7" x14ac:dyDescent="0.4">
      <c r="A335" s="70">
        <v>41653</v>
      </c>
      <c r="B335" s="84" t="s">
        <v>319</v>
      </c>
      <c r="C335" s="74">
        <v>0.3</v>
      </c>
      <c r="D335" s="86">
        <v>8.5508286498981647</v>
      </c>
      <c r="E335" s="88">
        <v>1</v>
      </c>
      <c r="F335" s="88">
        <v>14</v>
      </c>
      <c r="G335" s="37">
        <v>0</v>
      </c>
    </row>
    <row r="336" spans="1:7" x14ac:dyDescent="0.4">
      <c r="A336" s="70">
        <v>41653</v>
      </c>
      <c r="B336" s="84" t="s">
        <v>320</v>
      </c>
      <c r="C336" s="74">
        <v>0.2</v>
      </c>
      <c r="D336" s="86">
        <v>5.0341867188260885</v>
      </c>
      <c r="E336" s="88">
        <v>1</v>
      </c>
      <c r="F336" s="88">
        <v>14</v>
      </c>
      <c r="G336" s="37">
        <v>0</v>
      </c>
    </row>
    <row r="337" spans="1:7" x14ac:dyDescent="0.4">
      <c r="A337" s="70">
        <v>41653</v>
      </c>
      <c r="B337" s="84" t="s">
        <v>321</v>
      </c>
      <c r="C337" s="74">
        <v>-0.2</v>
      </c>
      <c r="D337" s="86">
        <v>5.4930976002885714</v>
      </c>
      <c r="E337" s="88">
        <v>1</v>
      </c>
      <c r="F337" s="88">
        <v>14</v>
      </c>
      <c r="G337" s="37">
        <v>0</v>
      </c>
    </row>
    <row r="338" spans="1:7" x14ac:dyDescent="0.4">
      <c r="A338" s="70">
        <v>41653</v>
      </c>
      <c r="B338" s="84" t="s">
        <v>322</v>
      </c>
      <c r="C338" s="74">
        <v>-0.7</v>
      </c>
      <c r="D338" s="86">
        <v>5.6870975187816146</v>
      </c>
      <c r="E338" s="88">
        <v>1</v>
      </c>
      <c r="F338" s="88">
        <v>14</v>
      </c>
      <c r="G338" s="37">
        <v>0</v>
      </c>
    </row>
    <row r="339" spans="1:7" x14ac:dyDescent="0.4">
      <c r="A339" s="70">
        <v>41653</v>
      </c>
      <c r="B339" s="84" t="s">
        <v>323</v>
      </c>
      <c r="C339" s="74">
        <v>-1.5</v>
      </c>
      <c r="D339" s="86">
        <v>6.2831294142158391</v>
      </c>
      <c r="E339" s="88">
        <v>1</v>
      </c>
      <c r="F339" s="88">
        <v>14</v>
      </c>
      <c r="G339" s="37">
        <v>0</v>
      </c>
    </row>
    <row r="340" spans="1:7" x14ac:dyDescent="0.4">
      <c r="A340" s="70">
        <v>41653</v>
      </c>
      <c r="B340" s="84" t="s">
        <v>324</v>
      </c>
      <c r="C340" s="74">
        <v>-1.7</v>
      </c>
      <c r="D340" s="86">
        <v>7.519413401846756</v>
      </c>
      <c r="E340" s="88">
        <v>1</v>
      </c>
      <c r="F340" s="88">
        <v>14</v>
      </c>
      <c r="G340" s="37">
        <v>0</v>
      </c>
    </row>
    <row r="341" spans="1:7" x14ac:dyDescent="0.4">
      <c r="A341" s="70">
        <v>41653</v>
      </c>
      <c r="B341" s="84" t="s">
        <v>325</v>
      </c>
      <c r="C341" s="74">
        <v>-1.5</v>
      </c>
      <c r="D341" s="86">
        <v>7.6688638026037212</v>
      </c>
      <c r="E341" s="88">
        <v>1</v>
      </c>
      <c r="F341" s="88">
        <v>15</v>
      </c>
      <c r="G341" s="37">
        <v>1</v>
      </c>
    </row>
    <row r="342" spans="1:7" x14ac:dyDescent="0.4">
      <c r="A342" s="70">
        <v>41654</v>
      </c>
      <c r="B342" s="84" t="s">
        <v>302</v>
      </c>
      <c r="C342" s="74">
        <v>-1.9</v>
      </c>
      <c r="D342" s="86">
        <v>7.8271212473348104</v>
      </c>
      <c r="E342" s="88">
        <v>1</v>
      </c>
      <c r="F342" s="88">
        <v>15</v>
      </c>
      <c r="G342" s="37">
        <v>1</v>
      </c>
    </row>
    <row r="343" spans="1:7" x14ac:dyDescent="0.4">
      <c r="A343" s="70">
        <v>41654</v>
      </c>
      <c r="B343" s="84" t="s">
        <v>303</v>
      </c>
      <c r="C343" s="74">
        <v>-2.4</v>
      </c>
      <c r="D343" s="86">
        <v>7.9842321028977628</v>
      </c>
      <c r="E343" s="88">
        <v>1</v>
      </c>
      <c r="F343" s="88">
        <v>15</v>
      </c>
      <c r="G343" s="37">
        <v>1</v>
      </c>
    </row>
    <row r="344" spans="1:7" x14ac:dyDescent="0.4">
      <c r="A344" s="70">
        <v>41654</v>
      </c>
      <c r="B344" s="84" t="s">
        <v>304</v>
      </c>
      <c r="C344" s="74">
        <v>-2.5</v>
      </c>
      <c r="D344" s="86">
        <v>8.0693688801454098</v>
      </c>
      <c r="E344" s="88">
        <v>1</v>
      </c>
      <c r="F344" s="88">
        <v>15</v>
      </c>
      <c r="G344" s="37">
        <v>1</v>
      </c>
    </row>
    <row r="345" spans="1:7" x14ac:dyDescent="0.4">
      <c r="A345" s="70">
        <v>41654</v>
      </c>
      <c r="B345" s="84" t="s">
        <v>305</v>
      </c>
      <c r="C345" s="74">
        <v>-2.7</v>
      </c>
      <c r="D345" s="86">
        <v>8.1603496956620081</v>
      </c>
      <c r="E345" s="88">
        <v>1</v>
      </c>
      <c r="F345" s="88">
        <v>15</v>
      </c>
      <c r="G345" s="37">
        <v>1</v>
      </c>
    </row>
    <row r="346" spans="1:7" x14ac:dyDescent="0.4">
      <c r="A346" s="70">
        <v>41654</v>
      </c>
      <c r="B346" s="84" t="s">
        <v>306</v>
      </c>
      <c r="C346" s="74">
        <v>-3.1</v>
      </c>
      <c r="D346" s="86">
        <v>8.2908992943076321</v>
      </c>
      <c r="E346" s="88">
        <v>1</v>
      </c>
      <c r="F346" s="88">
        <v>15</v>
      </c>
      <c r="G346" s="37">
        <v>1</v>
      </c>
    </row>
    <row r="347" spans="1:7" x14ac:dyDescent="0.4">
      <c r="A347" s="70">
        <v>41654</v>
      </c>
      <c r="B347" s="84" t="s">
        <v>307</v>
      </c>
      <c r="C347" s="74">
        <v>-3.5</v>
      </c>
      <c r="D347" s="86">
        <v>8.4218584145988071</v>
      </c>
      <c r="E347" s="88">
        <v>1</v>
      </c>
      <c r="F347" s="88">
        <v>15</v>
      </c>
      <c r="G347" s="37">
        <v>1</v>
      </c>
    </row>
    <row r="348" spans="1:7" x14ac:dyDescent="0.4">
      <c r="A348" s="70">
        <v>41654</v>
      </c>
      <c r="B348" s="84" t="s">
        <v>308</v>
      </c>
      <c r="C348" s="74">
        <v>-3.6</v>
      </c>
      <c r="D348" s="86">
        <v>8.3589963319131773</v>
      </c>
      <c r="E348" s="88">
        <v>1</v>
      </c>
      <c r="F348" s="88">
        <v>15</v>
      </c>
      <c r="G348" s="37">
        <v>1</v>
      </c>
    </row>
    <row r="349" spans="1:7" x14ac:dyDescent="0.4">
      <c r="A349" s="70">
        <v>41654</v>
      </c>
      <c r="B349" s="84" t="s">
        <v>309</v>
      </c>
      <c r="C349" s="74">
        <v>-3.2</v>
      </c>
      <c r="D349" s="86">
        <v>6.2932917387427842</v>
      </c>
      <c r="E349" s="88">
        <v>1</v>
      </c>
      <c r="F349" s="88">
        <v>15</v>
      </c>
      <c r="G349" s="37">
        <v>0</v>
      </c>
    </row>
    <row r="350" spans="1:7" x14ac:dyDescent="0.4">
      <c r="A350" s="70">
        <v>41654</v>
      </c>
      <c r="B350" s="84" t="s">
        <v>310</v>
      </c>
      <c r="C350" s="74">
        <v>-1.5</v>
      </c>
      <c r="D350" s="86">
        <v>1.2196720676096133</v>
      </c>
      <c r="E350" s="88">
        <v>1</v>
      </c>
      <c r="F350" s="88">
        <v>15</v>
      </c>
      <c r="G350" s="37">
        <v>0</v>
      </c>
    </row>
    <row r="351" spans="1:7" x14ac:dyDescent="0.4">
      <c r="A351" s="70">
        <v>41654</v>
      </c>
      <c r="B351" s="84" t="s">
        <v>311</v>
      </c>
      <c r="C351" s="74">
        <v>-0.8</v>
      </c>
      <c r="D351" s="86">
        <v>0.57209974990845602</v>
      </c>
      <c r="E351" s="88">
        <v>1</v>
      </c>
      <c r="F351" s="88">
        <v>15</v>
      </c>
      <c r="G351" s="37">
        <v>0</v>
      </c>
    </row>
    <row r="352" spans="1:7" x14ac:dyDescent="0.4">
      <c r="A352" s="70">
        <v>41654</v>
      </c>
      <c r="B352" s="84" t="s">
        <v>312</v>
      </c>
      <c r="C352" s="74">
        <v>-0.5</v>
      </c>
      <c r="D352" s="86">
        <v>5.9980104043048113E-2</v>
      </c>
      <c r="E352" s="88">
        <v>1</v>
      </c>
      <c r="F352" s="88">
        <v>15</v>
      </c>
      <c r="G352" s="37">
        <v>0</v>
      </c>
    </row>
    <row r="353" spans="1:7" x14ac:dyDescent="0.4">
      <c r="A353" s="70">
        <v>41654</v>
      </c>
      <c r="B353" s="84" t="s">
        <v>313</v>
      </c>
      <c r="C353" s="74">
        <v>0.1</v>
      </c>
      <c r="D353" s="86">
        <v>1.2805719415646728</v>
      </c>
      <c r="E353" s="88">
        <v>1</v>
      </c>
      <c r="F353" s="88">
        <v>15</v>
      </c>
      <c r="G353" s="37">
        <v>0</v>
      </c>
    </row>
    <row r="354" spans="1:7" x14ac:dyDescent="0.4">
      <c r="A354" s="70">
        <v>41654</v>
      </c>
      <c r="B354" s="84" t="s">
        <v>314</v>
      </c>
      <c r="C354" s="74">
        <v>0.3</v>
      </c>
      <c r="D354" s="86">
        <v>0.92018847254818414</v>
      </c>
      <c r="E354" s="88">
        <v>1</v>
      </c>
      <c r="F354" s="88">
        <v>15</v>
      </c>
      <c r="G354" s="37">
        <v>0</v>
      </c>
    </row>
    <row r="355" spans="1:7" x14ac:dyDescent="0.4">
      <c r="A355" s="70">
        <v>41654</v>
      </c>
      <c r="B355" s="84" t="s">
        <v>315</v>
      </c>
      <c r="C355" s="74">
        <v>0.3</v>
      </c>
      <c r="D355" s="86">
        <v>2.7665022104639534</v>
      </c>
      <c r="E355" s="88">
        <v>1</v>
      </c>
      <c r="F355" s="88">
        <v>15</v>
      </c>
      <c r="G355" s="37">
        <v>0</v>
      </c>
    </row>
    <row r="356" spans="1:7" x14ac:dyDescent="0.4">
      <c r="A356" s="70">
        <v>41654</v>
      </c>
      <c r="B356" s="84" t="s">
        <v>316</v>
      </c>
      <c r="C356" s="74">
        <v>-0.3</v>
      </c>
      <c r="D356" s="86">
        <v>4.2715578936946335</v>
      </c>
      <c r="E356" s="88">
        <v>1</v>
      </c>
      <c r="F356" s="88">
        <v>15</v>
      </c>
      <c r="G356" s="37">
        <v>0</v>
      </c>
    </row>
    <row r="357" spans="1:7" x14ac:dyDescent="0.4">
      <c r="A357" s="70">
        <v>41654</v>
      </c>
      <c r="B357" s="84" t="s">
        <v>317</v>
      </c>
      <c r="C357" s="74">
        <v>-1.2</v>
      </c>
      <c r="D357" s="86">
        <v>4.2449850032609797</v>
      </c>
      <c r="E357" s="88">
        <v>1</v>
      </c>
      <c r="F357" s="88">
        <v>15</v>
      </c>
      <c r="G357" s="37">
        <v>0</v>
      </c>
    </row>
    <row r="358" spans="1:7" x14ac:dyDescent="0.4">
      <c r="A358" s="70">
        <v>41654</v>
      </c>
      <c r="B358" s="84" t="s">
        <v>318</v>
      </c>
      <c r="C358" s="74">
        <v>-1.6</v>
      </c>
      <c r="D358" s="86">
        <v>8.4761309243687446</v>
      </c>
      <c r="E358" s="88">
        <v>1</v>
      </c>
      <c r="F358" s="88">
        <v>15</v>
      </c>
      <c r="G358" s="37">
        <v>0</v>
      </c>
    </row>
    <row r="359" spans="1:7" x14ac:dyDescent="0.4">
      <c r="A359" s="70">
        <v>41654</v>
      </c>
      <c r="B359" s="84" t="s">
        <v>319</v>
      </c>
      <c r="C359" s="74">
        <v>-1.7</v>
      </c>
      <c r="D359" s="86">
        <v>9.165117188955282</v>
      </c>
      <c r="E359" s="88">
        <v>1</v>
      </c>
      <c r="F359" s="88">
        <v>15</v>
      </c>
      <c r="G359" s="37">
        <v>0</v>
      </c>
    </row>
    <row r="360" spans="1:7" x14ac:dyDescent="0.4">
      <c r="A360" s="70">
        <v>41654</v>
      </c>
      <c r="B360" s="84" t="s">
        <v>320</v>
      </c>
      <c r="C360" s="74">
        <v>-2.4</v>
      </c>
      <c r="D360" s="86">
        <v>5.5271044131812292</v>
      </c>
      <c r="E360" s="88">
        <v>1</v>
      </c>
      <c r="F360" s="88">
        <v>15</v>
      </c>
      <c r="G360" s="37">
        <v>0</v>
      </c>
    </row>
    <row r="361" spans="1:7" x14ac:dyDescent="0.4">
      <c r="A361" s="70">
        <v>41654</v>
      </c>
      <c r="B361" s="84" t="s">
        <v>321</v>
      </c>
      <c r="C361" s="74">
        <v>-3.7</v>
      </c>
      <c r="D361" s="86">
        <v>6.249551718546603</v>
      </c>
      <c r="E361" s="88">
        <v>1</v>
      </c>
      <c r="F361" s="88">
        <v>15</v>
      </c>
      <c r="G361" s="37">
        <v>0</v>
      </c>
    </row>
    <row r="362" spans="1:7" x14ac:dyDescent="0.4">
      <c r="A362" s="70">
        <v>41654</v>
      </c>
      <c r="B362" s="84" t="s">
        <v>322</v>
      </c>
      <c r="C362" s="74">
        <v>-4</v>
      </c>
      <c r="D362" s="86">
        <v>6.515358926364744</v>
      </c>
      <c r="E362" s="88">
        <v>1</v>
      </c>
      <c r="F362" s="88">
        <v>15</v>
      </c>
      <c r="G362" s="37">
        <v>0</v>
      </c>
    </row>
    <row r="363" spans="1:7" x14ac:dyDescent="0.4">
      <c r="A363" s="70">
        <v>41654</v>
      </c>
      <c r="B363" s="84" t="s">
        <v>323</v>
      </c>
      <c r="C363" s="74">
        <v>-2.2000000000000002</v>
      </c>
      <c r="D363" s="86">
        <v>6.6755718430909265</v>
      </c>
      <c r="E363" s="88">
        <v>1</v>
      </c>
      <c r="F363" s="88">
        <v>15</v>
      </c>
      <c r="G363" s="37">
        <v>0</v>
      </c>
    </row>
    <row r="364" spans="1:7" x14ac:dyDescent="0.4">
      <c r="A364" s="70">
        <v>41654</v>
      </c>
      <c r="B364" s="84" t="s">
        <v>324</v>
      </c>
      <c r="C364" s="74">
        <v>-4.8</v>
      </c>
      <c r="D364" s="86">
        <v>8.306193353127675</v>
      </c>
      <c r="E364" s="88">
        <v>1</v>
      </c>
      <c r="F364" s="88">
        <v>15</v>
      </c>
      <c r="G364" s="37">
        <v>0</v>
      </c>
    </row>
    <row r="365" spans="1:7" x14ac:dyDescent="0.4">
      <c r="A365" s="70">
        <v>41654</v>
      </c>
      <c r="B365" s="84" t="s">
        <v>325</v>
      </c>
      <c r="C365" s="74">
        <v>-6</v>
      </c>
      <c r="D365" s="86">
        <v>8.7738549078859034</v>
      </c>
      <c r="E365" s="88">
        <v>1</v>
      </c>
      <c r="F365" s="88">
        <v>16</v>
      </c>
      <c r="G365" s="37">
        <v>1</v>
      </c>
    </row>
    <row r="366" spans="1:7" x14ac:dyDescent="0.4">
      <c r="A366" s="70">
        <v>41655</v>
      </c>
      <c r="B366" s="84" t="s">
        <v>302</v>
      </c>
      <c r="C366" s="74">
        <v>-6.4</v>
      </c>
      <c r="D366" s="86">
        <v>9.0258195857317887</v>
      </c>
      <c r="E366" s="88">
        <v>1</v>
      </c>
      <c r="F366" s="88">
        <v>16</v>
      </c>
      <c r="G366" s="37">
        <v>1</v>
      </c>
    </row>
    <row r="367" spans="1:7" x14ac:dyDescent="0.4">
      <c r="A367" s="70">
        <v>41655</v>
      </c>
      <c r="B367" s="84" t="s">
        <v>303</v>
      </c>
      <c r="C367" s="74">
        <v>-6.6</v>
      </c>
      <c r="D367" s="86">
        <v>9.1882229163365459</v>
      </c>
      <c r="E367" s="88">
        <v>1</v>
      </c>
      <c r="F367" s="88">
        <v>16</v>
      </c>
      <c r="G367" s="37">
        <v>1</v>
      </c>
    </row>
    <row r="368" spans="1:7" x14ac:dyDescent="0.4">
      <c r="A368" s="70">
        <v>41655</v>
      </c>
      <c r="B368" s="84" t="s">
        <v>304</v>
      </c>
      <c r="C368" s="74">
        <v>-7.4</v>
      </c>
      <c r="D368" s="86">
        <v>9.439243600271416</v>
      </c>
      <c r="E368" s="88">
        <v>1</v>
      </c>
      <c r="F368" s="88">
        <v>16</v>
      </c>
      <c r="G368" s="37">
        <v>1</v>
      </c>
    </row>
    <row r="369" spans="1:7" x14ac:dyDescent="0.4">
      <c r="A369" s="70">
        <v>41655</v>
      </c>
      <c r="B369" s="84" t="s">
        <v>305</v>
      </c>
      <c r="C369" s="74">
        <v>-7.1</v>
      </c>
      <c r="D369" s="86">
        <v>9.4823327790123511</v>
      </c>
      <c r="E369" s="88">
        <v>1</v>
      </c>
      <c r="F369" s="88">
        <v>16</v>
      </c>
      <c r="G369" s="37">
        <v>1</v>
      </c>
    </row>
    <row r="370" spans="1:7" x14ac:dyDescent="0.4">
      <c r="A370" s="70">
        <v>41655</v>
      </c>
      <c r="B370" s="84" t="s">
        <v>306</v>
      </c>
      <c r="C370" s="74">
        <v>-6.6</v>
      </c>
      <c r="D370" s="86">
        <v>9.4553703363557275</v>
      </c>
      <c r="E370" s="88">
        <v>1</v>
      </c>
      <c r="F370" s="88">
        <v>16</v>
      </c>
      <c r="G370" s="37">
        <v>1</v>
      </c>
    </row>
    <row r="371" spans="1:7" x14ac:dyDescent="0.4">
      <c r="A371" s="70">
        <v>41655</v>
      </c>
      <c r="B371" s="84" t="s">
        <v>307</v>
      </c>
      <c r="C371" s="74">
        <v>-5.7</v>
      </c>
      <c r="D371" s="86">
        <v>11.304179750067448</v>
      </c>
      <c r="E371" s="88">
        <v>1</v>
      </c>
      <c r="F371" s="88">
        <v>16</v>
      </c>
      <c r="G371" s="37">
        <v>1</v>
      </c>
    </row>
    <row r="372" spans="1:7" x14ac:dyDescent="0.4">
      <c r="A372" s="70">
        <v>41655</v>
      </c>
      <c r="B372" s="84" t="s">
        <v>308</v>
      </c>
      <c r="C372" s="74">
        <v>-4.7</v>
      </c>
      <c r="D372" s="86">
        <v>7.4864020479879008</v>
      </c>
      <c r="E372" s="88">
        <v>1</v>
      </c>
      <c r="F372" s="88">
        <v>16</v>
      </c>
      <c r="G372" s="37">
        <v>1</v>
      </c>
    </row>
    <row r="373" spans="1:7" x14ac:dyDescent="0.4">
      <c r="A373" s="70">
        <v>41655</v>
      </c>
      <c r="B373" s="84" t="s">
        <v>309</v>
      </c>
      <c r="C373" s="74">
        <v>-4.3</v>
      </c>
      <c r="D373" s="86">
        <v>7.4458951603528991</v>
      </c>
      <c r="E373" s="88">
        <v>1</v>
      </c>
      <c r="F373" s="88">
        <v>16</v>
      </c>
      <c r="G373" s="37">
        <v>0</v>
      </c>
    </row>
    <row r="374" spans="1:7" x14ac:dyDescent="0.4">
      <c r="A374" s="70">
        <v>41655</v>
      </c>
      <c r="B374" s="84" t="s">
        <v>310</v>
      </c>
      <c r="C374" s="74">
        <v>-3.9</v>
      </c>
      <c r="D374" s="86">
        <v>6.9597439381775592</v>
      </c>
      <c r="E374" s="88">
        <v>1</v>
      </c>
      <c r="F374" s="88">
        <v>16</v>
      </c>
      <c r="G374" s="37">
        <v>0</v>
      </c>
    </row>
    <row r="375" spans="1:7" x14ac:dyDescent="0.4">
      <c r="A375" s="70">
        <v>41655</v>
      </c>
      <c r="B375" s="84" t="s">
        <v>311</v>
      </c>
      <c r="C375" s="74">
        <v>-2.2999999999999998</v>
      </c>
      <c r="D375" s="86">
        <v>6.9315476895300989</v>
      </c>
      <c r="E375" s="88">
        <v>1</v>
      </c>
      <c r="F375" s="88">
        <v>16</v>
      </c>
      <c r="G375" s="37">
        <v>0</v>
      </c>
    </row>
    <row r="376" spans="1:7" x14ac:dyDescent="0.4">
      <c r="A376" s="70">
        <v>41655</v>
      </c>
      <c r="B376" s="84" t="s">
        <v>312</v>
      </c>
      <c r="C376" s="74">
        <v>-1.6</v>
      </c>
      <c r="D376" s="86">
        <v>6.9953398133350566</v>
      </c>
      <c r="E376" s="88">
        <v>1</v>
      </c>
      <c r="F376" s="88">
        <v>16</v>
      </c>
      <c r="G376" s="37">
        <v>0</v>
      </c>
    </row>
    <row r="377" spans="1:7" x14ac:dyDescent="0.4">
      <c r="A377" s="70">
        <v>41655</v>
      </c>
      <c r="B377" s="84" t="s">
        <v>313</v>
      </c>
      <c r="C377" s="74">
        <v>-1.4</v>
      </c>
      <c r="D377" s="86">
        <v>7.9255580870739548</v>
      </c>
      <c r="E377" s="88">
        <v>1</v>
      </c>
      <c r="F377" s="88">
        <v>16</v>
      </c>
      <c r="G377" s="37">
        <v>0</v>
      </c>
    </row>
    <row r="378" spans="1:7" x14ac:dyDescent="0.4">
      <c r="A378" s="70">
        <v>41655</v>
      </c>
      <c r="B378" s="84" t="s">
        <v>314</v>
      </c>
      <c r="C378" s="74">
        <v>-1.1000000000000001</v>
      </c>
      <c r="D378" s="86">
        <v>6.1306700864649768</v>
      </c>
      <c r="E378" s="88">
        <v>1</v>
      </c>
      <c r="F378" s="88">
        <v>16</v>
      </c>
      <c r="G378" s="37">
        <v>0</v>
      </c>
    </row>
    <row r="379" spans="1:7" x14ac:dyDescent="0.4">
      <c r="A379" s="70">
        <v>41655</v>
      </c>
      <c r="B379" s="84" t="s">
        <v>315</v>
      </c>
      <c r="C379" s="74">
        <v>-1.2</v>
      </c>
      <c r="D379" s="86">
        <v>7.0156349225765364</v>
      </c>
      <c r="E379" s="88">
        <v>1</v>
      </c>
      <c r="F379" s="88">
        <v>16</v>
      </c>
      <c r="G379" s="37">
        <v>0</v>
      </c>
    </row>
    <row r="380" spans="1:7" x14ac:dyDescent="0.4">
      <c r="A380" s="70">
        <v>41655</v>
      </c>
      <c r="B380" s="84" t="s">
        <v>316</v>
      </c>
      <c r="C380" s="74">
        <v>-1</v>
      </c>
      <c r="D380" s="86">
        <v>7.2280922107830934</v>
      </c>
      <c r="E380" s="88">
        <v>1</v>
      </c>
      <c r="F380" s="88">
        <v>16</v>
      </c>
      <c r="G380" s="37">
        <v>0</v>
      </c>
    </row>
    <row r="381" spans="1:7" x14ac:dyDescent="0.4">
      <c r="A381" s="70">
        <v>41655</v>
      </c>
      <c r="B381" s="84" t="s">
        <v>317</v>
      </c>
      <c r="C381" s="74">
        <v>-0.7</v>
      </c>
      <c r="D381" s="86">
        <v>6.6526635334612205</v>
      </c>
      <c r="E381" s="88">
        <v>1</v>
      </c>
      <c r="F381" s="88">
        <v>16</v>
      </c>
      <c r="G381" s="37">
        <v>0</v>
      </c>
    </row>
    <row r="382" spans="1:7" x14ac:dyDescent="0.4">
      <c r="A382" s="70">
        <v>41655</v>
      </c>
      <c r="B382" s="84" t="s">
        <v>318</v>
      </c>
      <c r="C382" s="74">
        <v>-0.8</v>
      </c>
      <c r="D382" s="86">
        <v>6.2280172406881684</v>
      </c>
      <c r="E382" s="88">
        <v>1</v>
      </c>
      <c r="F382" s="88">
        <v>16</v>
      </c>
      <c r="G382" s="37">
        <v>0</v>
      </c>
    </row>
    <row r="383" spans="1:7" x14ac:dyDescent="0.4">
      <c r="A383" s="70">
        <v>41655</v>
      </c>
      <c r="B383" s="84" t="s">
        <v>319</v>
      </c>
      <c r="C383" s="74">
        <v>-0.4</v>
      </c>
      <c r="D383" s="86">
        <v>9.4172525823122619</v>
      </c>
      <c r="E383" s="88">
        <v>1</v>
      </c>
      <c r="F383" s="88">
        <v>16</v>
      </c>
      <c r="G383" s="37">
        <v>0</v>
      </c>
    </row>
    <row r="384" spans="1:7" x14ac:dyDescent="0.4">
      <c r="A384" s="70">
        <v>41655</v>
      </c>
      <c r="B384" s="84" t="s">
        <v>320</v>
      </c>
      <c r="C384" s="74">
        <v>-0.2</v>
      </c>
      <c r="D384" s="86">
        <v>9.2803200040323173</v>
      </c>
      <c r="E384" s="88">
        <v>1</v>
      </c>
      <c r="F384" s="88">
        <v>16</v>
      </c>
      <c r="G384" s="37">
        <v>0</v>
      </c>
    </row>
    <row r="385" spans="1:7" x14ac:dyDescent="0.4">
      <c r="A385" s="70">
        <v>41655</v>
      </c>
      <c r="B385" s="84" t="s">
        <v>321</v>
      </c>
      <c r="C385" s="74">
        <v>-0.2</v>
      </c>
      <c r="D385" s="86">
        <v>5.4091837911436818</v>
      </c>
      <c r="E385" s="88">
        <v>1</v>
      </c>
      <c r="F385" s="88">
        <v>16</v>
      </c>
      <c r="G385" s="37">
        <v>0</v>
      </c>
    </row>
    <row r="386" spans="1:7" x14ac:dyDescent="0.4">
      <c r="A386" s="70">
        <v>41655</v>
      </c>
      <c r="B386" s="84" t="s">
        <v>322</v>
      </c>
      <c r="C386" s="74">
        <v>-0.1</v>
      </c>
      <c r="D386" s="86">
        <v>5.7540768285781363</v>
      </c>
      <c r="E386" s="88">
        <v>1</v>
      </c>
      <c r="F386" s="88">
        <v>16</v>
      </c>
      <c r="G386" s="37">
        <v>0</v>
      </c>
    </row>
    <row r="387" spans="1:7" x14ac:dyDescent="0.4">
      <c r="A387" s="70">
        <v>41655</v>
      </c>
      <c r="B387" s="84" t="s">
        <v>323</v>
      </c>
      <c r="C387" s="74">
        <v>0.3</v>
      </c>
      <c r="D387" s="86">
        <v>6.0078290017105802</v>
      </c>
      <c r="E387" s="88">
        <v>1</v>
      </c>
      <c r="F387" s="88">
        <v>16</v>
      </c>
      <c r="G387" s="37">
        <v>0</v>
      </c>
    </row>
    <row r="388" spans="1:7" x14ac:dyDescent="0.4">
      <c r="A388" s="70">
        <v>41655</v>
      </c>
      <c r="B388" s="84" t="s">
        <v>324</v>
      </c>
      <c r="C388" s="74">
        <v>1.5</v>
      </c>
      <c r="D388" s="86">
        <v>6.0030805284931761</v>
      </c>
      <c r="E388" s="88">
        <v>1</v>
      </c>
      <c r="F388" s="88">
        <v>16</v>
      </c>
      <c r="G388" s="37">
        <v>0</v>
      </c>
    </row>
    <row r="389" spans="1:7" x14ac:dyDescent="0.4">
      <c r="A389" s="70">
        <v>41655</v>
      </c>
      <c r="B389" s="84" t="s">
        <v>325</v>
      </c>
      <c r="C389" s="74">
        <v>2.4</v>
      </c>
      <c r="D389" s="86">
        <v>6.8036710479606892</v>
      </c>
      <c r="E389" s="88">
        <v>1</v>
      </c>
      <c r="F389" s="88">
        <v>17</v>
      </c>
      <c r="G389" s="37">
        <v>1</v>
      </c>
    </row>
    <row r="390" spans="1:7" x14ac:dyDescent="0.4">
      <c r="A390" s="70">
        <v>41656</v>
      </c>
      <c r="B390" s="84" t="s">
        <v>302</v>
      </c>
      <c r="C390" s="74">
        <v>3.2</v>
      </c>
      <c r="D390" s="86">
        <v>6.651869990323136</v>
      </c>
      <c r="E390" s="88">
        <v>1</v>
      </c>
      <c r="F390" s="88">
        <v>17</v>
      </c>
      <c r="G390" s="37">
        <v>1</v>
      </c>
    </row>
    <row r="391" spans="1:7" x14ac:dyDescent="0.4">
      <c r="A391" s="70">
        <v>41656</v>
      </c>
      <c r="B391" s="84" t="s">
        <v>303</v>
      </c>
      <c r="C391" s="74">
        <v>1.9</v>
      </c>
      <c r="D391" s="86">
        <v>6.8489830169140058</v>
      </c>
      <c r="E391" s="88">
        <v>1</v>
      </c>
      <c r="F391" s="88">
        <v>17</v>
      </c>
      <c r="G391" s="37">
        <v>1</v>
      </c>
    </row>
    <row r="392" spans="1:7" x14ac:dyDescent="0.4">
      <c r="A392" s="70">
        <v>41656</v>
      </c>
      <c r="B392" s="84" t="s">
        <v>304</v>
      </c>
      <c r="C392" s="74">
        <v>2.2000000000000002</v>
      </c>
      <c r="D392" s="86">
        <v>6.7967880556127218</v>
      </c>
      <c r="E392" s="88">
        <v>1</v>
      </c>
      <c r="F392" s="88">
        <v>17</v>
      </c>
      <c r="G392" s="37">
        <v>1</v>
      </c>
    </row>
    <row r="393" spans="1:7" x14ac:dyDescent="0.4">
      <c r="A393" s="70">
        <v>41656</v>
      </c>
      <c r="B393" s="84" t="s">
        <v>305</v>
      </c>
      <c r="C393" s="74">
        <v>2.4</v>
      </c>
      <c r="D393" s="86">
        <v>6.7448845530874246</v>
      </c>
      <c r="E393" s="88">
        <v>1</v>
      </c>
      <c r="F393" s="88">
        <v>17</v>
      </c>
      <c r="G393" s="37">
        <v>1</v>
      </c>
    </row>
    <row r="394" spans="1:7" x14ac:dyDescent="0.4">
      <c r="A394" s="70">
        <v>41656</v>
      </c>
      <c r="B394" s="84" t="s">
        <v>306</v>
      </c>
      <c r="C394" s="74">
        <v>2.1</v>
      </c>
      <c r="D394" s="86">
        <v>6.7847702396910003</v>
      </c>
      <c r="E394" s="88">
        <v>1</v>
      </c>
      <c r="F394" s="88">
        <v>17</v>
      </c>
      <c r="G394" s="37">
        <v>1</v>
      </c>
    </row>
    <row r="395" spans="1:7" x14ac:dyDescent="0.4">
      <c r="A395" s="70">
        <v>41656</v>
      </c>
      <c r="B395" s="84" t="s">
        <v>307</v>
      </c>
      <c r="C395" s="74">
        <v>1.6</v>
      </c>
      <c r="D395" s="86">
        <v>8.0238496493039211</v>
      </c>
      <c r="E395" s="88">
        <v>1</v>
      </c>
      <c r="F395" s="88">
        <v>17</v>
      </c>
      <c r="G395" s="37">
        <v>1</v>
      </c>
    </row>
    <row r="396" spans="1:7" x14ac:dyDescent="0.4">
      <c r="A396" s="70">
        <v>41656</v>
      </c>
      <c r="B396" s="84" t="s">
        <v>308</v>
      </c>
      <c r="C396" s="74">
        <v>1.5</v>
      </c>
      <c r="D396" s="86">
        <v>5.2673410397478921</v>
      </c>
      <c r="E396" s="88">
        <v>1</v>
      </c>
      <c r="F396" s="88">
        <v>17</v>
      </c>
      <c r="G396" s="37">
        <v>1</v>
      </c>
    </row>
    <row r="397" spans="1:7" x14ac:dyDescent="0.4">
      <c r="A397" s="70">
        <v>41656</v>
      </c>
      <c r="B397" s="84" t="s">
        <v>309</v>
      </c>
      <c r="C397" s="74">
        <v>1.9</v>
      </c>
      <c r="D397" s="86">
        <v>5.3964575728351472</v>
      </c>
      <c r="E397" s="88">
        <v>1</v>
      </c>
      <c r="F397" s="88">
        <v>17</v>
      </c>
      <c r="G397" s="37">
        <v>0</v>
      </c>
    </row>
    <row r="398" spans="1:7" x14ac:dyDescent="0.4">
      <c r="A398" s="70">
        <v>41656</v>
      </c>
      <c r="B398" s="84" t="s">
        <v>310</v>
      </c>
      <c r="C398" s="74">
        <v>2.1</v>
      </c>
      <c r="D398" s="86">
        <v>5.0697868281263139</v>
      </c>
      <c r="E398" s="88">
        <v>1</v>
      </c>
      <c r="F398" s="88">
        <v>17</v>
      </c>
      <c r="G398" s="37">
        <v>0</v>
      </c>
    </row>
    <row r="399" spans="1:7" x14ac:dyDescent="0.4">
      <c r="A399" s="70">
        <v>41656</v>
      </c>
      <c r="B399" s="84" t="s">
        <v>311</v>
      </c>
      <c r="C399" s="74">
        <v>1.9</v>
      </c>
      <c r="D399" s="86">
        <v>5.8836289285082026</v>
      </c>
      <c r="E399" s="88">
        <v>1</v>
      </c>
      <c r="F399" s="88">
        <v>17</v>
      </c>
      <c r="G399" s="37">
        <v>0</v>
      </c>
    </row>
    <row r="400" spans="1:7" x14ac:dyDescent="0.4">
      <c r="A400" s="70">
        <v>41656</v>
      </c>
      <c r="B400" s="84" t="s">
        <v>312</v>
      </c>
      <c r="C400" s="74">
        <v>2.2999999999999998</v>
      </c>
      <c r="D400" s="86">
        <v>5.4232151358655969</v>
      </c>
      <c r="E400" s="88">
        <v>1</v>
      </c>
      <c r="F400" s="88">
        <v>17</v>
      </c>
      <c r="G400" s="37">
        <v>0</v>
      </c>
    </row>
    <row r="401" spans="1:7" x14ac:dyDescent="0.4">
      <c r="A401" s="70">
        <v>41656</v>
      </c>
      <c r="B401" s="84" t="s">
        <v>313</v>
      </c>
      <c r="C401" s="74">
        <v>5.3</v>
      </c>
      <c r="D401" s="86">
        <v>5.0134334659629483</v>
      </c>
      <c r="E401" s="88">
        <v>1</v>
      </c>
      <c r="F401" s="88">
        <v>17</v>
      </c>
      <c r="G401" s="37">
        <v>0</v>
      </c>
    </row>
    <row r="402" spans="1:7" x14ac:dyDescent="0.4">
      <c r="A402" s="70">
        <v>41656</v>
      </c>
      <c r="B402" s="84" t="s">
        <v>314</v>
      </c>
      <c r="C402" s="74">
        <v>5.4</v>
      </c>
      <c r="D402" s="86">
        <v>3.5232467106849095</v>
      </c>
      <c r="E402" s="88">
        <v>1</v>
      </c>
      <c r="F402" s="88">
        <v>17</v>
      </c>
      <c r="G402" s="37">
        <v>0</v>
      </c>
    </row>
    <row r="403" spans="1:7" x14ac:dyDescent="0.4">
      <c r="A403" s="70">
        <v>41656</v>
      </c>
      <c r="B403" s="84" t="s">
        <v>315</v>
      </c>
      <c r="C403" s="74">
        <v>5.3</v>
      </c>
      <c r="D403" s="86">
        <v>4.2836464629491751</v>
      </c>
      <c r="E403" s="88">
        <v>1</v>
      </c>
      <c r="F403" s="88">
        <v>17</v>
      </c>
      <c r="G403" s="37">
        <v>0</v>
      </c>
    </row>
    <row r="404" spans="1:7" x14ac:dyDescent="0.4">
      <c r="A404" s="70">
        <v>41656</v>
      </c>
      <c r="B404" s="84" t="s">
        <v>316</v>
      </c>
      <c r="C404" s="74">
        <v>5.4</v>
      </c>
      <c r="D404" s="86">
        <v>4.2125741424000251</v>
      </c>
      <c r="E404" s="88">
        <v>1</v>
      </c>
      <c r="F404" s="88">
        <v>17</v>
      </c>
      <c r="G404" s="37">
        <v>0</v>
      </c>
    </row>
    <row r="405" spans="1:7" x14ac:dyDescent="0.4">
      <c r="A405" s="70">
        <v>41656</v>
      </c>
      <c r="B405" s="84" t="s">
        <v>317</v>
      </c>
      <c r="C405" s="74">
        <v>5.0999999999999996</v>
      </c>
      <c r="D405" s="86">
        <v>3.8063482200051362</v>
      </c>
      <c r="E405" s="88">
        <v>1</v>
      </c>
      <c r="F405" s="88">
        <v>17</v>
      </c>
      <c r="G405" s="37">
        <v>0</v>
      </c>
    </row>
    <row r="406" spans="1:7" x14ac:dyDescent="0.4">
      <c r="A406" s="70">
        <v>41656</v>
      </c>
      <c r="B406" s="84" t="s">
        <v>318</v>
      </c>
      <c r="C406" s="74">
        <v>4</v>
      </c>
      <c r="D406" s="86">
        <v>3.9688185402975935</v>
      </c>
      <c r="E406" s="88">
        <v>1</v>
      </c>
      <c r="F406" s="88">
        <v>17</v>
      </c>
      <c r="G406" s="37">
        <v>0</v>
      </c>
    </row>
    <row r="407" spans="1:7" x14ac:dyDescent="0.4">
      <c r="A407" s="70">
        <v>41656</v>
      </c>
      <c r="B407" s="84" t="s">
        <v>319</v>
      </c>
      <c r="C407" s="74">
        <v>3.2</v>
      </c>
      <c r="D407" s="86">
        <v>6.9278713654140098</v>
      </c>
      <c r="E407" s="88">
        <v>1</v>
      </c>
      <c r="F407" s="88">
        <v>17</v>
      </c>
      <c r="G407" s="37">
        <v>0</v>
      </c>
    </row>
    <row r="408" spans="1:7" x14ac:dyDescent="0.4">
      <c r="A408" s="70">
        <v>41656</v>
      </c>
      <c r="B408" s="84" t="s">
        <v>320</v>
      </c>
      <c r="C408" s="74">
        <v>2.4</v>
      </c>
      <c r="D408" s="86">
        <v>7.2770412919640792</v>
      </c>
      <c r="E408" s="88">
        <v>1</v>
      </c>
      <c r="F408" s="88">
        <v>17</v>
      </c>
      <c r="G408" s="37">
        <v>0</v>
      </c>
    </row>
    <row r="409" spans="1:7" x14ac:dyDescent="0.4">
      <c r="A409" s="70">
        <v>41656</v>
      </c>
      <c r="B409" s="84" t="s">
        <v>321</v>
      </c>
      <c r="C409" s="74">
        <v>2.1</v>
      </c>
      <c r="D409" s="86">
        <v>4.0544900640130876</v>
      </c>
      <c r="E409" s="88">
        <v>1</v>
      </c>
      <c r="F409" s="88">
        <v>17</v>
      </c>
      <c r="G409" s="37">
        <v>0</v>
      </c>
    </row>
    <row r="410" spans="1:7" x14ac:dyDescent="0.4">
      <c r="A410" s="70">
        <v>41656</v>
      </c>
      <c r="B410" s="84" t="s">
        <v>322</v>
      </c>
      <c r="C410" s="74">
        <v>1.7</v>
      </c>
      <c r="D410" s="86">
        <v>4.6242330067157322</v>
      </c>
      <c r="E410" s="88">
        <v>1</v>
      </c>
      <c r="F410" s="88">
        <v>17</v>
      </c>
      <c r="G410" s="37">
        <v>0</v>
      </c>
    </row>
    <row r="411" spans="1:7" x14ac:dyDescent="0.4">
      <c r="A411" s="70">
        <v>41656</v>
      </c>
      <c r="B411" s="84" t="s">
        <v>323</v>
      </c>
      <c r="C411" s="74">
        <v>0.6</v>
      </c>
      <c r="D411" s="86">
        <v>5.2665701903047886</v>
      </c>
      <c r="E411" s="88">
        <v>1</v>
      </c>
      <c r="F411" s="88">
        <v>17</v>
      </c>
      <c r="G411" s="37">
        <v>0</v>
      </c>
    </row>
    <row r="412" spans="1:7" x14ac:dyDescent="0.4">
      <c r="A412" s="70">
        <v>41656</v>
      </c>
      <c r="B412" s="84" t="s">
        <v>324</v>
      </c>
      <c r="C412" s="74">
        <v>0.4</v>
      </c>
      <c r="D412" s="86">
        <v>5.6755104591856353</v>
      </c>
      <c r="E412" s="88">
        <v>1</v>
      </c>
      <c r="F412" s="88">
        <v>17</v>
      </c>
      <c r="G412" s="37">
        <v>0</v>
      </c>
    </row>
    <row r="413" spans="1:7" x14ac:dyDescent="0.4">
      <c r="A413" s="70">
        <v>41656</v>
      </c>
      <c r="B413" s="84" t="s">
        <v>325</v>
      </c>
      <c r="C413" s="74">
        <v>0.5</v>
      </c>
      <c r="D413" s="86">
        <v>6.7855675609729458</v>
      </c>
      <c r="E413" s="88">
        <v>1</v>
      </c>
      <c r="F413" s="88">
        <v>18</v>
      </c>
      <c r="G413" s="37">
        <v>1</v>
      </c>
    </row>
    <row r="414" spans="1:7" x14ac:dyDescent="0.4">
      <c r="A414" s="70">
        <v>41657</v>
      </c>
      <c r="B414" s="84" t="s">
        <v>302</v>
      </c>
      <c r="C414" s="74">
        <v>0.9</v>
      </c>
      <c r="D414" s="86">
        <v>6.8594712870780805</v>
      </c>
      <c r="E414" s="88">
        <v>1</v>
      </c>
      <c r="F414" s="88">
        <v>18</v>
      </c>
      <c r="G414" s="37">
        <v>1</v>
      </c>
    </row>
    <row r="415" spans="1:7" x14ac:dyDescent="0.4">
      <c r="A415" s="70">
        <v>41657</v>
      </c>
      <c r="B415" s="84" t="s">
        <v>303</v>
      </c>
      <c r="C415" s="74">
        <v>0.8</v>
      </c>
      <c r="D415" s="86">
        <v>6.951368852394646</v>
      </c>
      <c r="E415" s="88">
        <v>1</v>
      </c>
      <c r="F415" s="88">
        <v>18</v>
      </c>
      <c r="G415" s="37">
        <v>1</v>
      </c>
    </row>
    <row r="416" spans="1:7" x14ac:dyDescent="0.4">
      <c r="A416" s="70">
        <v>41657</v>
      </c>
      <c r="B416" s="84" t="s">
        <v>304</v>
      </c>
      <c r="C416" s="74">
        <v>0.6</v>
      </c>
      <c r="D416" s="86">
        <v>6.8882463463108135</v>
      </c>
      <c r="E416" s="88">
        <v>1</v>
      </c>
      <c r="F416" s="88">
        <v>18</v>
      </c>
      <c r="G416" s="37">
        <v>1</v>
      </c>
    </row>
    <row r="417" spans="1:7" x14ac:dyDescent="0.4">
      <c r="A417" s="70">
        <v>41657</v>
      </c>
      <c r="B417" s="84" t="s">
        <v>305</v>
      </c>
      <c r="C417" s="74">
        <v>0.4</v>
      </c>
      <c r="D417" s="86">
        <v>6.9737158511463342</v>
      </c>
      <c r="E417" s="88">
        <v>1</v>
      </c>
      <c r="F417" s="88">
        <v>18</v>
      </c>
      <c r="G417" s="37">
        <v>1</v>
      </c>
    </row>
    <row r="418" spans="1:7" x14ac:dyDescent="0.4">
      <c r="A418" s="70">
        <v>41657</v>
      </c>
      <c r="B418" s="84" t="s">
        <v>306</v>
      </c>
      <c r="C418" s="74">
        <v>0.2</v>
      </c>
      <c r="D418" s="86">
        <v>7.0543305252235395</v>
      </c>
      <c r="E418" s="88">
        <v>1</v>
      </c>
      <c r="F418" s="88">
        <v>18</v>
      </c>
      <c r="G418" s="37">
        <v>1</v>
      </c>
    </row>
    <row r="419" spans="1:7" x14ac:dyDescent="0.4">
      <c r="A419" s="70">
        <v>41657</v>
      </c>
      <c r="B419" s="84" t="s">
        <v>307</v>
      </c>
      <c r="C419" s="74">
        <v>-0.5</v>
      </c>
      <c r="D419" s="86">
        <v>8.7193077940300228</v>
      </c>
      <c r="E419" s="88">
        <v>1</v>
      </c>
      <c r="F419" s="88">
        <v>18</v>
      </c>
      <c r="G419" s="37">
        <v>1</v>
      </c>
    </row>
    <row r="420" spans="1:7" x14ac:dyDescent="0.4">
      <c r="A420" s="70">
        <v>41657</v>
      </c>
      <c r="B420" s="84" t="s">
        <v>308</v>
      </c>
      <c r="C420" s="74">
        <v>-0.5</v>
      </c>
      <c r="D420" s="86">
        <v>5.7676870073391946</v>
      </c>
      <c r="E420" s="88">
        <v>1</v>
      </c>
      <c r="F420" s="88">
        <v>18</v>
      </c>
      <c r="G420" s="37">
        <v>1</v>
      </c>
    </row>
    <row r="421" spans="1:7" x14ac:dyDescent="0.4">
      <c r="A421" s="70">
        <v>41657</v>
      </c>
      <c r="B421" s="84" t="s">
        <v>309</v>
      </c>
      <c r="C421" s="74">
        <v>-0.6</v>
      </c>
      <c r="D421" s="86">
        <v>5.804637049975951</v>
      </c>
      <c r="E421" s="88">
        <v>1</v>
      </c>
      <c r="F421" s="88">
        <v>18</v>
      </c>
      <c r="G421" s="37">
        <v>0</v>
      </c>
    </row>
    <row r="422" spans="1:7" x14ac:dyDescent="0.4">
      <c r="A422" s="70">
        <v>41657</v>
      </c>
      <c r="B422" s="84" t="s">
        <v>310</v>
      </c>
      <c r="C422" s="74">
        <v>-1</v>
      </c>
      <c r="D422" s="86">
        <v>5.1369031765933366</v>
      </c>
      <c r="E422" s="88">
        <v>1</v>
      </c>
      <c r="F422" s="88">
        <v>18</v>
      </c>
      <c r="G422" s="37">
        <v>0</v>
      </c>
    </row>
    <row r="423" spans="1:7" x14ac:dyDescent="0.4">
      <c r="A423" s="70">
        <v>41657</v>
      </c>
      <c r="B423" s="84" t="s">
        <v>311</v>
      </c>
      <c r="C423" s="74">
        <v>-0.6</v>
      </c>
      <c r="D423" s="86">
        <v>4.6228753791324859</v>
      </c>
      <c r="E423" s="88">
        <v>1</v>
      </c>
      <c r="F423" s="88">
        <v>18</v>
      </c>
      <c r="G423" s="37">
        <v>0</v>
      </c>
    </row>
    <row r="424" spans="1:7" x14ac:dyDescent="0.4">
      <c r="A424" s="70">
        <v>41657</v>
      </c>
      <c r="B424" s="84" t="s">
        <v>312</v>
      </c>
      <c r="C424" s="74">
        <v>0.2</v>
      </c>
      <c r="D424" s="86">
        <v>0.31528350810624112</v>
      </c>
      <c r="E424" s="88">
        <v>1</v>
      </c>
      <c r="F424" s="88">
        <v>18</v>
      </c>
      <c r="G424" s="37">
        <v>0</v>
      </c>
    </row>
    <row r="425" spans="1:7" x14ac:dyDescent="0.4">
      <c r="A425" s="70">
        <v>41657</v>
      </c>
      <c r="B425" s="84" t="s">
        <v>313</v>
      </c>
      <c r="C425" s="74">
        <v>1.1000000000000001</v>
      </c>
      <c r="D425" s="86">
        <v>3.182239443092453</v>
      </c>
      <c r="E425" s="88">
        <v>1</v>
      </c>
      <c r="F425" s="88">
        <v>18</v>
      </c>
      <c r="G425" s="37">
        <v>0</v>
      </c>
    </row>
    <row r="426" spans="1:7" x14ac:dyDescent="0.4">
      <c r="A426" s="70">
        <v>41657</v>
      </c>
      <c r="B426" s="84" t="s">
        <v>314</v>
      </c>
      <c r="C426" s="74">
        <v>0.7</v>
      </c>
      <c r="D426" s="86">
        <v>1.0332244511956694</v>
      </c>
      <c r="E426" s="88">
        <v>1</v>
      </c>
      <c r="F426" s="88">
        <v>18</v>
      </c>
      <c r="G426" s="37">
        <v>0</v>
      </c>
    </row>
    <row r="427" spans="1:7" x14ac:dyDescent="0.4">
      <c r="A427" s="70">
        <v>41657</v>
      </c>
      <c r="B427" s="84" t="s">
        <v>315</v>
      </c>
      <c r="C427" s="74">
        <v>0.2</v>
      </c>
      <c r="D427" s="86">
        <v>3.1067889678427161</v>
      </c>
      <c r="E427" s="88">
        <v>1</v>
      </c>
      <c r="F427" s="88">
        <v>18</v>
      </c>
      <c r="G427" s="37">
        <v>0</v>
      </c>
    </row>
    <row r="428" spans="1:7" x14ac:dyDescent="0.4">
      <c r="A428" s="70">
        <v>41657</v>
      </c>
      <c r="B428" s="84" t="s">
        <v>316</v>
      </c>
      <c r="C428" s="74">
        <v>-0.2</v>
      </c>
      <c r="D428" s="86">
        <v>4.2150525884122061</v>
      </c>
      <c r="E428" s="88">
        <v>1</v>
      </c>
      <c r="F428" s="88">
        <v>18</v>
      </c>
      <c r="G428" s="37">
        <v>0</v>
      </c>
    </row>
    <row r="429" spans="1:7" x14ac:dyDescent="0.4">
      <c r="A429" s="70">
        <v>41657</v>
      </c>
      <c r="B429" s="84" t="s">
        <v>317</v>
      </c>
      <c r="C429" s="74">
        <v>-1.1000000000000001</v>
      </c>
      <c r="D429" s="86">
        <v>4.2750818723605519</v>
      </c>
      <c r="E429" s="88">
        <v>1</v>
      </c>
      <c r="F429" s="88">
        <v>18</v>
      </c>
      <c r="G429" s="37">
        <v>0</v>
      </c>
    </row>
    <row r="430" spans="1:7" x14ac:dyDescent="0.4">
      <c r="A430" s="70">
        <v>41657</v>
      </c>
      <c r="B430" s="84" t="s">
        <v>318</v>
      </c>
      <c r="C430" s="74">
        <v>-1.8</v>
      </c>
      <c r="D430" s="86">
        <v>5.0826596261576702</v>
      </c>
      <c r="E430" s="88">
        <v>1</v>
      </c>
      <c r="F430" s="88">
        <v>18</v>
      </c>
      <c r="G430" s="37">
        <v>0</v>
      </c>
    </row>
    <row r="431" spans="1:7" x14ac:dyDescent="0.4">
      <c r="A431" s="70">
        <v>41657</v>
      </c>
      <c r="B431" s="84" t="s">
        <v>319</v>
      </c>
      <c r="C431" s="74">
        <v>-2.2999999999999998</v>
      </c>
      <c r="D431" s="86">
        <v>9.3043785362732656</v>
      </c>
      <c r="E431" s="88">
        <v>1</v>
      </c>
      <c r="F431" s="88">
        <v>18</v>
      </c>
      <c r="G431" s="37">
        <v>0</v>
      </c>
    </row>
    <row r="432" spans="1:7" x14ac:dyDescent="0.4">
      <c r="A432" s="70">
        <v>41657</v>
      </c>
      <c r="B432" s="84" t="s">
        <v>320</v>
      </c>
      <c r="C432" s="74">
        <v>-2.5</v>
      </c>
      <c r="D432" s="86">
        <v>9.6725824442950152</v>
      </c>
      <c r="E432" s="88">
        <v>1</v>
      </c>
      <c r="F432" s="88">
        <v>18</v>
      </c>
      <c r="G432" s="37">
        <v>0</v>
      </c>
    </row>
    <row r="433" spans="1:7" x14ac:dyDescent="0.4">
      <c r="A433" s="70">
        <v>41657</v>
      </c>
      <c r="B433" s="84" t="s">
        <v>321</v>
      </c>
      <c r="C433" s="74">
        <v>-2.8</v>
      </c>
      <c r="D433" s="86">
        <v>5.6842459574384012</v>
      </c>
      <c r="E433" s="88">
        <v>1</v>
      </c>
      <c r="F433" s="88">
        <v>18</v>
      </c>
      <c r="G433" s="37">
        <v>0</v>
      </c>
    </row>
    <row r="434" spans="1:7" x14ac:dyDescent="0.4">
      <c r="A434" s="70">
        <v>41657</v>
      </c>
      <c r="B434" s="84" t="s">
        <v>322</v>
      </c>
      <c r="C434" s="74">
        <v>-3.2</v>
      </c>
      <c r="D434" s="86">
        <v>6.310732116052697</v>
      </c>
      <c r="E434" s="88">
        <v>1</v>
      </c>
      <c r="F434" s="88">
        <v>18</v>
      </c>
      <c r="G434" s="37">
        <v>0</v>
      </c>
    </row>
    <row r="435" spans="1:7" x14ac:dyDescent="0.4">
      <c r="A435" s="70">
        <v>41657</v>
      </c>
      <c r="B435" s="84" t="s">
        <v>323</v>
      </c>
      <c r="C435" s="74">
        <v>-3.7</v>
      </c>
      <c r="D435" s="86">
        <v>6.9117356383554389</v>
      </c>
      <c r="E435" s="88">
        <v>1</v>
      </c>
      <c r="F435" s="88">
        <v>18</v>
      </c>
      <c r="G435" s="37">
        <v>0</v>
      </c>
    </row>
    <row r="436" spans="1:7" x14ac:dyDescent="0.4">
      <c r="A436" s="70">
        <v>41657</v>
      </c>
      <c r="B436" s="84" t="s">
        <v>324</v>
      </c>
      <c r="C436" s="74">
        <v>-4.2</v>
      </c>
      <c r="D436" s="86">
        <v>7.232883955074529</v>
      </c>
      <c r="E436" s="88">
        <v>1</v>
      </c>
      <c r="F436" s="88">
        <v>18</v>
      </c>
      <c r="G436" s="37">
        <v>0</v>
      </c>
    </row>
    <row r="437" spans="1:7" x14ac:dyDescent="0.4">
      <c r="A437" s="70">
        <v>41657</v>
      </c>
      <c r="B437" s="84" t="s">
        <v>325</v>
      </c>
      <c r="C437" s="74">
        <v>-4.5</v>
      </c>
      <c r="D437" s="86">
        <v>8.4372342027683072</v>
      </c>
      <c r="E437" s="88">
        <v>1</v>
      </c>
      <c r="F437" s="88">
        <v>19</v>
      </c>
      <c r="G437" s="37">
        <v>1</v>
      </c>
    </row>
    <row r="438" spans="1:7" x14ac:dyDescent="0.4">
      <c r="A438" s="70">
        <v>41658</v>
      </c>
      <c r="B438" s="84" t="s">
        <v>302</v>
      </c>
      <c r="C438" s="74">
        <v>-4.5999999999999996</v>
      </c>
      <c r="D438" s="86">
        <v>8.6386299091187642</v>
      </c>
      <c r="E438" s="88">
        <v>1</v>
      </c>
      <c r="F438" s="88">
        <v>19</v>
      </c>
      <c r="G438" s="37">
        <v>1</v>
      </c>
    </row>
    <row r="439" spans="1:7" x14ac:dyDescent="0.4">
      <c r="A439" s="70">
        <v>41658</v>
      </c>
      <c r="B439" s="84" t="s">
        <v>303</v>
      </c>
      <c r="C439" s="74">
        <v>-5.0999999999999996</v>
      </c>
      <c r="D439" s="86">
        <v>8.8447976611475614</v>
      </c>
      <c r="E439" s="88">
        <v>1</v>
      </c>
      <c r="F439" s="88">
        <v>19</v>
      </c>
      <c r="G439" s="37">
        <v>1</v>
      </c>
    </row>
    <row r="440" spans="1:7" x14ac:dyDescent="0.4">
      <c r="A440" s="70">
        <v>41658</v>
      </c>
      <c r="B440" s="84" t="s">
        <v>304</v>
      </c>
      <c r="C440" s="74">
        <v>-5.7</v>
      </c>
      <c r="D440" s="86">
        <v>9.0524563604548955</v>
      </c>
      <c r="E440" s="88">
        <v>1</v>
      </c>
      <c r="F440" s="88">
        <v>19</v>
      </c>
      <c r="G440" s="37">
        <v>1</v>
      </c>
    </row>
    <row r="441" spans="1:7" x14ac:dyDescent="0.4">
      <c r="A441" s="70">
        <v>41658</v>
      </c>
      <c r="B441" s="84" t="s">
        <v>305</v>
      </c>
      <c r="C441" s="74">
        <v>-5.9</v>
      </c>
      <c r="D441" s="86">
        <v>9.1819390911141348</v>
      </c>
      <c r="E441" s="88">
        <v>1</v>
      </c>
      <c r="F441" s="88">
        <v>19</v>
      </c>
      <c r="G441" s="37">
        <v>1</v>
      </c>
    </row>
    <row r="442" spans="1:7" x14ac:dyDescent="0.4">
      <c r="A442" s="70">
        <v>41658</v>
      </c>
      <c r="B442" s="84" t="s">
        <v>306</v>
      </c>
      <c r="C442" s="74">
        <v>-5.8</v>
      </c>
      <c r="D442" s="86">
        <v>9.2435758434231676</v>
      </c>
      <c r="E442" s="88">
        <v>1</v>
      </c>
      <c r="F442" s="88">
        <v>19</v>
      </c>
      <c r="G442" s="37">
        <v>1</v>
      </c>
    </row>
    <row r="443" spans="1:7" x14ac:dyDescent="0.4">
      <c r="A443" s="70">
        <v>41658</v>
      </c>
      <c r="B443" s="84" t="s">
        <v>307</v>
      </c>
      <c r="C443" s="74">
        <v>-5.8</v>
      </c>
      <c r="D443" s="86">
        <v>11.300232807988612</v>
      </c>
      <c r="E443" s="88">
        <v>1</v>
      </c>
      <c r="F443" s="88">
        <v>19</v>
      </c>
      <c r="G443" s="37">
        <v>1</v>
      </c>
    </row>
    <row r="444" spans="1:7" x14ac:dyDescent="0.4">
      <c r="A444" s="70">
        <v>41658</v>
      </c>
      <c r="B444" s="84" t="s">
        <v>308</v>
      </c>
      <c r="C444" s="74">
        <v>-5.4</v>
      </c>
      <c r="D444" s="86">
        <v>7.5586897563488611</v>
      </c>
      <c r="E444" s="88">
        <v>1</v>
      </c>
      <c r="F444" s="88">
        <v>19</v>
      </c>
      <c r="G444" s="37">
        <v>1</v>
      </c>
    </row>
    <row r="445" spans="1:7" x14ac:dyDescent="0.4">
      <c r="A445" s="70">
        <v>41658</v>
      </c>
      <c r="B445" s="84" t="s">
        <v>309</v>
      </c>
      <c r="C445" s="74">
        <v>-5.2</v>
      </c>
      <c r="D445" s="86">
        <v>5.8828084776895002</v>
      </c>
      <c r="E445" s="88">
        <v>1</v>
      </c>
      <c r="F445" s="88">
        <v>19</v>
      </c>
      <c r="G445" s="37">
        <v>0</v>
      </c>
    </row>
    <row r="446" spans="1:7" x14ac:dyDescent="0.4">
      <c r="A446" s="70">
        <v>41658</v>
      </c>
      <c r="B446" s="84" t="s">
        <v>310</v>
      </c>
      <c r="C446" s="74">
        <v>-3.9</v>
      </c>
      <c r="D446" s="86">
        <v>2.6531426437968717</v>
      </c>
      <c r="E446" s="88">
        <v>1</v>
      </c>
      <c r="F446" s="88">
        <v>19</v>
      </c>
      <c r="G446" s="37">
        <v>0</v>
      </c>
    </row>
    <row r="447" spans="1:7" x14ac:dyDescent="0.4">
      <c r="A447" s="70">
        <v>41658</v>
      </c>
      <c r="B447" s="84" t="s">
        <v>311</v>
      </c>
      <c r="C447" s="74">
        <v>-3.9</v>
      </c>
      <c r="D447" s="86">
        <v>5.0633363686049986</v>
      </c>
      <c r="E447" s="88">
        <v>1</v>
      </c>
      <c r="F447" s="88">
        <v>19</v>
      </c>
      <c r="G447" s="37">
        <v>0</v>
      </c>
    </row>
    <row r="448" spans="1:7" x14ac:dyDescent="0.4">
      <c r="A448" s="70">
        <v>41658</v>
      </c>
      <c r="B448" s="84" t="s">
        <v>312</v>
      </c>
      <c r="C448" s="74">
        <v>-3.4</v>
      </c>
      <c r="D448" s="86">
        <v>3.7200459185388275</v>
      </c>
      <c r="E448" s="88">
        <v>1</v>
      </c>
      <c r="F448" s="88">
        <v>19</v>
      </c>
      <c r="G448" s="37">
        <v>0</v>
      </c>
    </row>
    <row r="449" spans="1:7" x14ac:dyDescent="0.4">
      <c r="A449" s="70">
        <v>41658</v>
      </c>
      <c r="B449" s="84" t="s">
        <v>313</v>
      </c>
      <c r="C449" s="74">
        <v>-2.8</v>
      </c>
      <c r="D449" s="86">
        <v>4.5184361469315384</v>
      </c>
      <c r="E449" s="88">
        <v>1</v>
      </c>
      <c r="F449" s="88">
        <v>19</v>
      </c>
      <c r="G449" s="37">
        <v>0</v>
      </c>
    </row>
    <row r="450" spans="1:7" x14ac:dyDescent="0.4">
      <c r="A450" s="70">
        <v>41658</v>
      </c>
      <c r="B450" s="84" t="s">
        <v>314</v>
      </c>
      <c r="C450" s="74">
        <v>-2.8</v>
      </c>
      <c r="D450" s="86">
        <v>2.6175464165069515</v>
      </c>
      <c r="E450" s="88">
        <v>1</v>
      </c>
      <c r="F450" s="88">
        <v>19</v>
      </c>
      <c r="G450" s="37">
        <v>0</v>
      </c>
    </row>
    <row r="451" spans="1:7" x14ac:dyDescent="0.4">
      <c r="A451" s="70">
        <v>41658</v>
      </c>
      <c r="B451" s="84" t="s">
        <v>315</v>
      </c>
      <c r="C451" s="74">
        <v>-2.9</v>
      </c>
      <c r="D451" s="86">
        <v>3.3070393961294524</v>
      </c>
      <c r="E451" s="88">
        <v>1</v>
      </c>
      <c r="F451" s="88">
        <v>19</v>
      </c>
      <c r="G451" s="37">
        <v>0</v>
      </c>
    </row>
    <row r="452" spans="1:7" x14ac:dyDescent="0.4">
      <c r="A452" s="70">
        <v>41658</v>
      </c>
      <c r="B452" s="84" t="s">
        <v>316</v>
      </c>
      <c r="C452" s="74">
        <v>-3.8</v>
      </c>
      <c r="D452" s="86">
        <v>5.4135954809342204</v>
      </c>
      <c r="E452" s="88">
        <v>1</v>
      </c>
      <c r="F452" s="88">
        <v>19</v>
      </c>
      <c r="G452" s="37">
        <v>0</v>
      </c>
    </row>
    <row r="453" spans="1:7" x14ac:dyDescent="0.4">
      <c r="A453" s="70">
        <v>41658</v>
      </c>
      <c r="B453" s="84" t="s">
        <v>317</v>
      </c>
      <c r="C453" s="74">
        <v>-4.0999999999999996</v>
      </c>
      <c r="D453" s="86">
        <v>5.8816049898668785</v>
      </c>
      <c r="E453" s="88">
        <v>1</v>
      </c>
      <c r="F453" s="88">
        <v>19</v>
      </c>
      <c r="G453" s="37">
        <v>0</v>
      </c>
    </row>
    <row r="454" spans="1:7" x14ac:dyDescent="0.4">
      <c r="A454" s="70">
        <v>41658</v>
      </c>
      <c r="B454" s="84" t="s">
        <v>318</v>
      </c>
      <c r="C454" s="74">
        <v>-5</v>
      </c>
      <c r="D454" s="86">
        <v>6.4211996030137755</v>
      </c>
      <c r="E454" s="88">
        <v>1</v>
      </c>
      <c r="F454" s="88">
        <v>19</v>
      </c>
      <c r="G454" s="37">
        <v>0</v>
      </c>
    </row>
    <row r="455" spans="1:7" x14ac:dyDescent="0.4">
      <c r="A455" s="70">
        <v>41658</v>
      </c>
      <c r="B455" s="84" t="s">
        <v>319</v>
      </c>
      <c r="C455" s="74">
        <v>-5.0999999999999996</v>
      </c>
      <c r="D455" s="86">
        <v>11.006333756680533</v>
      </c>
      <c r="E455" s="88">
        <v>1</v>
      </c>
      <c r="F455" s="88">
        <v>19</v>
      </c>
      <c r="G455" s="37">
        <v>0</v>
      </c>
    </row>
    <row r="456" spans="1:7" x14ac:dyDescent="0.4">
      <c r="A456" s="70">
        <v>41658</v>
      </c>
      <c r="B456" s="84" t="s">
        <v>320</v>
      </c>
      <c r="C456" s="74">
        <v>-4.5999999999999996</v>
      </c>
      <c r="D456" s="86">
        <v>11.093248909513708</v>
      </c>
      <c r="E456" s="88">
        <v>1</v>
      </c>
      <c r="F456" s="88">
        <v>19</v>
      </c>
      <c r="G456" s="37">
        <v>0</v>
      </c>
    </row>
    <row r="457" spans="1:7" x14ac:dyDescent="0.4">
      <c r="A457" s="70">
        <v>41658</v>
      </c>
      <c r="B457" s="84" t="s">
        <v>321</v>
      </c>
      <c r="C457" s="74">
        <v>-5.2</v>
      </c>
      <c r="D457" s="86">
        <v>6.7413589078049601</v>
      </c>
      <c r="E457" s="88">
        <v>1</v>
      </c>
      <c r="F457" s="88">
        <v>19</v>
      </c>
      <c r="G457" s="37">
        <v>0</v>
      </c>
    </row>
    <row r="458" spans="1:7" x14ac:dyDescent="0.4">
      <c r="A458" s="70">
        <v>41658</v>
      </c>
      <c r="B458" s="84" t="s">
        <v>322</v>
      </c>
      <c r="C458" s="74">
        <v>-5.2</v>
      </c>
      <c r="D458" s="86">
        <v>7.0395418089996031</v>
      </c>
      <c r="E458" s="88">
        <v>1</v>
      </c>
      <c r="F458" s="88">
        <v>19</v>
      </c>
      <c r="G458" s="37">
        <v>0</v>
      </c>
    </row>
    <row r="459" spans="1:7" x14ac:dyDescent="0.4">
      <c r="A459" s="70">
        <v>41658</v>
      </c>
      <c r="B459" s="84" t="s">
        <v>323</v>
      </c>
      <c r="C459" s="74">
        <v>-4.5999999999999996</v>
      </c>
      <c r="D459" s="86">
        <v>7.3724710709833472</v>
      </c>
      <c r="E459" s="88">
        <v>1</v>
      </c>
      <c r="F459" s="88">
        <v>19</v>
      </c>
      <c r="G459" s="37">
        <v>0</v>
      </c>
    </row>
    <row r="460" spans="1:7" x14ac:dyDescent="0.4">
      <c r="A460" s="70">
        <v>41658</v>
      </c>
      <c r="B460" s="84" t="s">
        <v>324</v>
      </c>
      <c r="C460" s="74">
        <v>-4.8</v>
      </c>
      <c r="D460" s="86">
        <v>7.7411165062977201</v>
      </c>
      <c r="E460" s="88">
        <v>1</v>
      </c>
      <c r="F460" s="88">
        <v>19</v>
      </c>
      <c r="G460" s="37">
        <v>0</v>
      </c>
    </row>
    <row r="461" spans="1:7" x14ac:dyDescent="0.4">
      <c r="A461" s="70">
        <v>41658</v>
      </c>
      <c r="B461" s="84" t="s">
        <v>325</v>
      </c>
      <c r="C461" s="74">
        <v>-4.8</v>
      </c>
      <c r="D461" s="86">
        <v>8.8182305876198637</v>
      </c>
      <c r="E461" s="88">
        <v>1</v>
      </c>
      <c r="F461" s="88">
        <v>20</v>
      </c>
      <c r="G461" s="37">
        <v>1</v>
      </c>
    </row>
    <row r="462" spans="1:7" x14ac:dyDescent="0.4">
      <c r="A462" s="70">
        <v>41659</v>
      </c>
      <c r="B462" s="84" t="s">
        <v>302</v>
      </c>
      <c r="C462" s="74">
        <v>-4.9000000000000004</v>
      </c>
      <c r="D462" s="86">
        <v>8.9569709922411178</v>
      </c>
      <c r="E462" s="88">
        <v>1</v>
      </c>
      <c r="F462" s="88">
        <v>20</v>
      </c>
      <c r="G462" s="37">
        <v>1</v>
      </c>
    </row>
    <row r="463" spans="1:7" x14ac:dyDescent="0.4">
      <c r="A463" s="70">
        <v>41659</v>
      </c>
      <c r="B463" s="84" t="s">
        <v>303</v>
      </c>
      <c r="C463" s="74">
        <v>-4.8</v>
      </c>
      <c r="D463" s="86">
        <v>8.9973091757405648</v>
      </c>
      <c r="E463" s="88">
        <v>1</v>
      </c>
      <c r="F463" s="88">
        <v>20</v>
      </c>
      <c r="G463" s="37">
        <v>1</v>
      </c>
    </row>
    <row r="464" spans="1:7" x14ac:dyDescent="0.4">
      <c r="A464" s="70">
        <v>41659</v>
      </c>
      <c r="B464" s="84" t="s">
        <v>304</v>
      </c>
      <c r="C464" s="74">
        <v>-7</v>
      </c>
      <c r="D464" s="86">
        <v>9.4426568159269593</v>
      </c>
      <c r="E464" s="88">
        <v>1</v>
      </c>
      <c r="F464" s="88">
        <v>20</v>
      </c>
      <c r="G464" s="37">
        <v>1</v>
      </c>
    </row>
    <row r="465" spans="1:7" x14ac:dyDescent="0.4">
      <c r="A465" s="70">
        <v>41659</v>
      </c>
      <c r="B465" s="84" t="s">
        <v>305</v>
      </c>
      <c r="C465" s="74">
        <v>-7.2</v>
      </c>
      <c r="D465" s="86">
        <v>9.588235825576529</v>
      </c>
      <c r="E465" s="88">
        <v>1</v>
      </c>
      <c r="F465" s="88">
        <v>20</v>
      </c>
      <c r="G465" s="37">
        <v>1</v>
      </c>
    </row>
    <row r="466" spans="1:7" x14ac:dyDescent="0.4">
      <c r="A466" s="70">
        <v>41659</v>
      </c>
      <c r="B466" s="84" t="s">
        <v>306</v>
      </c>
      <c r="C466" s="74">
        <v>-8.3000000000000007</v>
      </c>
      <c r="D466" s="86">
        <v>9.883049572604774</v>
      </c>
      <c r="E466" s="88">
        <v>1</v>
      </c>
      <c r="F466" s="88">
        <v>20</v>
      </c>
      <c r="G466" s="37">
        <v>1</v>
      </c>
    </row>
    <row r="467" spans="1:7" x14ac:dyDescent="0.4">
      <c r="A467" s="70">
        <v>41659</v>
      </c>
      <c r="B467" s="84" t="s">
        <v>307</v>
      </c>
      <c r="C467" s="74">
        <v>-8.1999999999999993</v>
      </c>
      <c r="D467" s="86">
        <v>12.209301697768868</v>
      </c>
      <c r="E467" s="88">
        <v>1</v>
      </c>
      <c r="F467" s="88">
        <v>20</v>
      </c>
      <c r="G467" s="37">
        <v>1</v>
      </c>
    </row>
    <row r="468" spans="1:7" x14ac:dyDescent="0.4">
      <c r="A468" s="70">
        <v>41659</v>
      </c>
      <c r="B468" s="84" t="s">
        <v>308</v>
      </c>
      <c r="C468" s="74">
        <v>-9.1</v>
      </c>
      <c r="D468" s="86">
        <v>8.5015054916743384</v>
      </c>
      <c r="E468" s="88">
        <v>1</v>
      </c>
      <c r="F468" s="88">
        <v>20</v>
      </c>
      <c r="G468" s="37">
        <v>1</v>
      </c>
    </row>
    <row r="469" spans="1:7" x14ac:dyDescent="0.4">
      <c r="A469" s="70">
        <v>41659</v>
      </c>
      <c r="B469" s="84" t="s">
        <v>309</v>
      </c>
      <c r="C469" s="74">
        <v>-8.1999999999999993</v>
      </c>
      <c r="D469" s="86">
        <v>8.0924869770061836</v>
      </c>
      <c r="E469" s="88">
        <v>1</v>
      </c>
      <c r="F469" s="88">
        <v>20</v>
      </c>
      <c r="G469" s="37">
        <v>0</v>
      </c>
    </row>
    <row r="470" spans="1:7" x14ac:dyDescent="0.4">
      <c r="A470" s="70">
        <v>41659</v>
      </c>
      <c r="B470" s="84" t="s">
        <v>310</v>
      </c>
      <c r="C470" s="74">
        <v>-4.9000000000000004</v>
      </c>
      <c r="D470" s="86">
        <v>4.1794600330147871</v>
      </c>
      <c r="E470" s="88">
        <v>1</v>
      </c>
      <c r="F470" s="88">
        <v>20</v>
      </c>
      <c r="G470" s="37">
        <v>0</v>
      </c>
    </row>
    <row r="471" spans="1:7" x14ac:dyDescent="0.4">
      <c r="A471" s="70">
        <v>41659</v>
      </c>
      <c r="B471" s="84" t="s">
        <v>311</v>
      </c>
      <c r="C471" s="74">
        <v>-1.1000000000000001</v>
      </c>
      <c r="D471" s="86">
        <v>2.4586014362925672</v>
      </c>
      <c r="E471" s="88">
        <v>1</v>
      </c>
      <c r="F471" s="88">
        <v>20</v>
      </c>
      <c r="G471" s="37">
        <v>0</v>
      </c>
    </row>
    <row r="472" spans="1:7" x14ac:dyDescent="0.4">
      <c r="A472" s="70">
        <v>41659</v>
      </c>
      <c r="B472" s="84" t="s">
        <v>312</v>
      </c>
      <c r="C472" s="74">
        <v>-0.7</v>
      </c>
      <c r="D472" s="86">
        <v>2.1977485075629466</v>
      </c>
      <c r="E472" s="88">
        <v>1</v>
      </c>
      <c r="F472" s="88">
        <v>20</v>
      </c>
      <c r="G472" s="37">
        <v>0</v>
      </c>
    </row>
    <row r="473" spans="1:7" x14ac:dyDescent="0.4">
      <c r="A473" s="70">
        <v>41659</v>
      </c>
      <c r="B473" s="84" t="s">
        <v>313</v>
      </c>
      <c r="C473" s="74">
        <v>-0.3</v>
      </c>
      <c r="D473" s="86">
        <v>3.7970491951418315</v>
      </c>
      <c r="E473" s="88">
        <v>1</v>
      </c>
      <c r="F473" s="88">
        <v>20</v>
      </c>
      <c r="G473" s="37">
        <v>0</v>
      </c>
    </row>
    <row r="474" spans="1:7" x14ac:dyDescent="0.4">
      <c r="A474" s="70">
        <v>41659</v>
      </c>
      <c r="B474" s="84" t="s">
        <v>314</v>
      </c>
      <c r="C474" s="74">
        <v>-0.8</v>
      </c>
      <c r="D474" s="86">
        <v>1.8676495422575154</v>
      </c>
      <c r="E474" s="88">
        <v>1</v>
      </c>
      <c r="F474" s="88">
        <v>20</v>
      </c>
      <c r="G474" s="37">
        <v>0</v>
      </c>
    </row>
    <row r="475" spans="1:7" x14ac:dyDescent="0.4">
      <c r="A475" s="70">
        <v>41659</v>
      </c>
      <c r="B475" s="84" t="s">
        <v>315</v>
      </c>
      <c r="C475" s="74">
        <v>-1</v>
      </c>
      <c r="D475" s="86">
        <v>3.2978597882887781</v>
      </c>
      <c r="E475" s="88">
        <v>1</v>
      </c>
      <c r="F475" s="88">
        <v>20</v>
      </c>
      <c r="G475" s="37">
        <v>0</v>
      </c>
    </row>
    <row r="476" spans="1:7" x14ac:dyDescent="0.4">
      <c r="A476" s="70">
        <v>41659</v>
      </c>
      <c r="B476" s="84" t="s">
        <v>316</v>
      </c>
      <c r="C476" s="74">
        <v>-1</v>
      </c>
      <c r="D476" s="86">
        <v>3.666899726266156</v>
      </c>
      <c r="E476" s="88">
        <v>1</v>
      </c>
      <c r="F476" s="88">
        <v>20</v>
      </c>
      <c r="G476" s="37">
        <v>0</v>
      </c>
    </row>
    <row r="477" spans="1:7" x14ac:dyDescent="0.4">
      <c r="A477" s="70">
        <v>41659</v>
      </c>
      <c r="B477" s="84" t="s">
        <v>317</v>
      </c>
      <c r="C477" s="74">
        <v>-1.9</v>
      </c>
      <c r="D477" s="86">
        <v>4.6602205317029082</v>
      </c>
      <c r="E477" s="88">
        <v>1</v>
      </c>
      <c r="F477" s="88">
        <v>20</v>
      </c>
      <c r="G477" s="37">
        <v>0</v>
      </c>
    </row>
    <row r="478" spans="1:7" x14ac:dyDescent="0.4">
      <c r="A478" s="70">
        <v>41659</v>
      </c>
      <c r="B478" s="84" t="s">
        <v>318</v>
      </c>
      <c r="C478" s="74">
        <v>-2.7</v>
      </c>
      <c r="D478" s="86">
        <v>5.4977521887458689</v>
      </c>
      <c r="E478" s="88">
        <v>1</v>
      </c>
      <c r="F478" s="88">
        <v>20</v>
      </c>
      <c r="G478" s="37">
        <v>0</v>
      </c>
    </row>
    <row r="479" spans="1:7" x14ac:dyDescent="0.4">
      <c r="A479" s="70">
        <v>41659</v>
      </c>
      <c r="B479" s="84" t="s">
        <v>319</v>
      </c>
      <c r="C479" s="74">
        <v>-2.8</v>
      </c>
      <c r="D479" s="86">
        <v>9.7619577726606082</v>
      </c>
      <c r="E479" s="88">
        <v>1</v>
      </c>
      <c r="F479" s="88">
        <v>20</v>
      </c>
      <c r="G479" s="37">
        <v>0</v>
      </c>
    </row>
    <row r="480" spans="1:7" x14ac:dyDescent="0.4">
      <c r="A480" s="70">
        <v>41659</v>
      </c>
      <c r="B480" s="84" t="s">
        <v>320</v>
      </c>
      <c r="C480" s="74">
        <v>-3</v>
      </c>
      <c r="D480" s="86">
        <v>10.131937365909371</v>
      </c>
      <c r="E480" s="88">
        <v>1</v>
      </c>
      <c r="F480" s="88">
        <v>20</v>
      </c>
      <c r="G480" s="37">
        <v>0</v>
      </c>
    </row>
    <row r="481" spans="1:7" x14ac:dyDescent="0.4">
      <c r="A481" s="70">
        <v>41659</v>
      </c>
      <c r="B481" s="84" t="s">
        <v>321</v>
      </c>
      <c r="C481" s="74">
        <v>-2.9</v>
      </c>
      <c r="D481" s="86">
        <v>5.9712633261449657</v>
      </c>
      <c r="E481" s="88">
        <v>1</v>
      </c>
      <c r="F481" s="88">
        <v>20</v>
      </c>
      <c r="G481" s="37">
        <v>0</v>
      </c>
    </row>
    <row r="482" spans="1:7" x14ac:dyDescent="0.4">
      <c r="A482" s="70">
        <v>41659</v>
      </c>
      <c r="B482" s="84" t="s">
        <v>322</v>
      </c>
      <c r="C482" s="74">
        <v>-3</v>
      </c>
      <c r="D482" s="86">
        <v>6.4985268634700928</v>
      </c>
      <c r="E482" s="88">
        <v>1</v>
      </c>
      <c r="F482" s="88">
        <v>20</v>
      </c>
      <c r="G482" s="37">
        <v>0</v>
      </c>
    </row>
    <row r="483" spans="1:7" x14ac:dyDescent="0.4">
      <c r="A483" s="70">
        <v>41659</v>
      </c>
      <c r="B483" s="84" t="s">
        <v>323</v>
      </c>
      <c r="C483" s="74">
        <v>-2.9</v>
      </c>
      <c r="D483" s="86">
        <v>6.9324171808183292</v>
      </c>
      <c r="E483" s="88">
        <v>1</v>
      </c>
      <c r="F483" s="88">
        <v>20</v>
      </c>
      <c r="G483" s="37">
        <v>0</v>
      </c>
    </row>
    <row r="484" spans="1:7" x14ac:dyDescent="0.4">
      <c r="A484" s="70">
        <v>41659</v>
      </c>
      <c r="B484" s="84" t="s">
        <v>324</v>
      </c>
      <c r="C484" s="74">
        <v>-3.1</v>
      </c>
      <c r="D484" s="86">
        <v>7.134166541360238</v>
      </c>
      <c r="E484" s="88">
        <v>1</v>
      </c>
      <c r="F484" s="88">
        <v>20</v>
      </c>
      <c r="G484" s="37">
        <v>0</v>
      </c>
    </row>
    <row r="485" spans="1:7" x14ac:dyDescent="0.4">
      <c r="A485" s="70">
        <v>41659</v>
      </c>
      <c r="B485" s="84" t="s">
        <v>325</v>
      </c>
      <c r="C485" s="74">
        <v>-2.9</v>
      </c>
      <c r="D485" s="86">
        <v>8.1827440728114116</v>
      </c>
      <c r="E485" s="88">
        <v>1</v>
      </c>
      <c r="F485" s="88">
        <v>21</v>
      </c>
      <c r="G485" s="37">
        <v>1</v>
      </c>
    </row>
    <row r="486" spans="1:7" x14ac:dyDescent="0.4">
      <c r="A486" s="70">
        <v>41660</v>
      </c>
      <c r="B486" s="84" t="s">
        <v>302</v>
      </c>
      <c r="C486" s="74">
        <v>-2.8</v>
      </c>
      <c r="D486" s="86">
        <v>8.2865528559471784</v>
      </c>
      <c r="E486" s="88">
        <v>1</v>
      </c>
      <c r="F486" s="88">
        <v>21</v>
      </c>
      <c r="G486" s="37">
        <v>1</v>
      </c>
    </row>
    <row r="487" spans="1:7" x14ac:dyDescent="0.4">
      <c r="A487" s="70">
        <v>41660</v>
      </c>
      <c r="B487" s="84" t="s">
        <v>303</v>
      </c>
      <c r="C487" s="74">
        <v>-2.2999999999999998</v>
      </c>
      <c r="D487" s="86">
        <v>8.2450070546062779</v>
      </c>
      <c r="E487" s="88">
        <v>1</v>
      </c>
      <c r="F487" s="88">
        <v>21</v>
      </c>
      <c r="G487" s="37">
        <v>1</v>
      </c>
    </row>
    <row r="488" spans="1:7" x14ac:dyDescent="0.4">
      <c r="A488" s="70">
        <v>41660</v>
      </c>
      <c r="B488" s="84" t="s">
        <v>304</v>
      </c>
      <c r="C488" s="74">
        <v>-2.4</v>
      </c>
      <c r="D488" s="86">
        <v>8.276243110813347</v>
      </c>
      <c r="E488" s="88">
        <v>1</v>
      </c>
      <c r="F488" s="88">
        <v>21</v>
      </c>
      <c r="G488" s="37">
        <v>1</v>
      </c>
    </row>
    <row r="489" spans="1:7" x14ac:dyDescent="0.4">
      <c r="A489" s="70">
        <v>41660</v>
      </c>
      <c r="B489" s="84" t="s">
        <v>305</v>
      </c>
      <c r="C489" s="74">
        <v>-3.3</v>
      </c>
      <c r="D489" s="86">
        <v>8.4491528284957251</v>
      </c>
      <c r="E489" s="88">
        <v>1</v>
      </c>
      <c r="F489" s="88">
        <v>21</v>
      </c>
      <c r="G489" s="37">
        <v>1</v>
      </c>
    </row>
    <row r="490" spans="1:7" x14ac:dyDescent="0.4">
      <c r="A490" s="70">
        <v>41660</v>
      </c>
      <c r="B490" s="84" t="s">
        <v>306</v>
      </c>
      <c r="C490" s="74">
        <v>-3.5</v>
      </c>
      <c r="D490" s="86">
        <v>8.5238401152937087</v>
      </c>
      <c r="E490" s="88">
        <v>1</v>
      </c>
      <c r="F490" s="88">
        <v>21</v>
      </c>
      <c r="G490" s="37">
        <v>1</v>
      </c>
    </row>
    <row r="491" spans="1:7" x14ac:dyDescent="0.4">
      <c r="A491" s="70">
        <v>41660</v>
      </c>
      <c r="B491" s="84" t="s">
        <v>307</v>
      </c>
      <c r="C491" s="74">
        <v>-3.6</v>
      </c>
      <c r="D491" s="86">
        <v>8.5756436897039521</v>
      </c>
      <c r="E491" s="88">
        <v>1</v>
      </c>
      <c r="F491" s="88">
        <v>21</v>
      </c>
      <c r="G491" s="37">
        <v>1</v>
      </c>
    </row>
    <row r="492" spans="1:7" x14ac:dyDescent="0.4">
      <c r="A492" s="70">
        <v>41660</v>
      </c>
      <c r="B492" s="84" t="s">
        <v>308</v>
      </c>
      <c r="C492" s="74">
        <v>-3.7</v>
      </c>
      <c r="D492" s="86">
        <v>8.547941174681112</v>
      </c>
      <c r="E492" s="88">
        <v>1</v>
      </c>
      <c r="F492" s="88">
        <v>21</v>
      </c>
      <c r="G492" s="37">
        <v>1</v>
      </c>
    </row>
    <row r="493" spans="1:7" x14ac:dyDescent="0.4">
      <c r="A493" s="70">
        <v>41660</v>
      </c>
      <c r="B493" s="84" t="s">
        <v>309</v>
      </c>
      <c r="C493" s="74">
        <v>-3.5</v>
      </c>
      <c r="D493" s="86">
        <v>8.0089621374823512</v>
      </c>
      <c r="E493" s="88">
        <v>1</v>
      </c>
      <c r="F493" s="88">
        <v>21</v>
      </c>
      <c r="G493" s="37">
        <v>0</v>
      </c>
    </row>
    <row r="494" spans="1:7" x14ac:dyDescent="0.4">
      <c r="A494" s="70">
        <v>41660</v>
      </c>
      <c r="B494" s="84" t="s">
        <v>310</v>
      </c>
      <c r="C494" s="74">
        <v>-2.7</v>
      </c>
      <c r="D494" s="86">
        <v>5.299571660549689</v>
      </c>
      <c r="E494" s="88">
        <v>1</v>
      </c>
      <c r="F494" s="88">
        <v>21</v>
      </c>
      <c r="G494" s="37">
        <v>0</v>
      </c>
    </row>
    <row r="495" spans="1:7" x14ac:dyDescent="0.4">
      <c r="A495" s="70">
        <v>41660</v>
      </c>
      <c r="B495" s="84" t="s">
        <v>311</v>
      </c>
      <c r="C495" s="74">
        <v>-1.6</v>
      </c>
      <c r="D495" s="86">
        <v>2.3058094853109403</v>
      </c>
      <c r="E495" s="88">
        <v>1</v>
      </c>
      <c r="F495" s="88">
        <v>21</v>
      </c>
      <c r="G495" s="37">
        <v>0</v>
      </c>
    </row>
    <row r="496" spans="1:7" x14ac:dyDescent="0.4">
      <c r="A496" s="70">
        <v>41660</v>
      </c>
      <c r="B496" s="84" t="s">
        <v>312</v>
      </c>
      <c r="C496" s="74">
        <v>-1.2</v>
      </c>
      <c r="D496" s="86">
        <v>0.76925068127380314</v>
      </c>
      <c r="E496" s="88">
        <v>1</v>
      </c>
      <c r="F496" s="88">
        <v>21</v>
      </c>
      <c r="G496" s="37">
        <v>0</v>
      </c>
    </row>
    <row r="497" spans="1:7" x14ac:dyDescent="0.4">
      <c r="A497" s="70">
        <v>41660</v>
      </c>
      <c r="B497" s="84" t="s">
        <v>313</v>
      </c>
      <c r="C497" s="74">
        <v>-0.3</v>
      </c>
      <c r="D497" s="86">
        <v>1.1240109921592774</v>
      </c>
      <c r="E497" s="88">
        <v>1</v>
      </c>
      <c r="F497" s="88">
        <v>21</v>
      </c>
      <c r="G497" s="37">
        <v>0</v>
      </c>
    </row>
    <row r="498" spans="1:7" x14ac:dyDescent="0.4">
      <c r="A498" s="70">
        <v>41660</v>
      </c>
      <c r="B498" s="84" t="s">
        <v>314</v>
      </c>
      <c r="C498" s="74">
        <v>1.6</v>
      </c>
      <c r="D498" s="86">
        <v>6.5974493947410062E-2</v>
      </c>
      <c r="E498" s="88">
        <v>1</v>
      </c>
      <c r="F498" s="88">
        <v>21</v>
      </c>
      <c r="G498" s="37">
        <v>0</v>
      </c>
    </row>
    <row r="499" spans="1:7" x14ac:dyDescent="0.4">
      <c r="A499" s="70">
        <v>41660</v>
      </c>
      <c r="B499" s="84" t="s">
        <v>315</v>
      </c>
      <c r="C499" s="74">
        <v>1.6</v>
      </c>
      <c r="D499" s="86">
        <v>0.34350699787192873</v>
      </c>
      <c r="E499" s="88">
        <v>1</v>
      </c>
      <c r="F499" s="88">
        <v>21</v>
      </c>
      <c r="G499" s="37">
        <v>0</v>
      </c>
    </row>
    <row r="500" spans="1:7" x14ac:dyDescent="0.4">
      <c r="A500" s="70">
        <v>41660</v>
      </c>
      <c r="B500" s="84" t="s">
        <v>316</v>
      </c>
      <c r="C500" s="74">
        <v>1.8</v>
      </c>
      <c r="D500" s="86">
        <v>1.8911811025063769</v>
      </c>
      <c r="E500" s="88">
        <v>1</v>
      </c>
      <c r="F500" s="88">
        <v>21</v>
      </c>
      <c r="G500" s="37">
        <v>0</v>
      </c>
    </row>
    <row r="501" spans="1:7" x14ac:dyDescent="0.4">
      <c r="A501" s="70">
        <v>41660</v>
      </c>
      <c r="B501" s="84" t="s">
        <v>317</v>
      </c>
      <c r="C501" s="74">
        <v>1</v>
      </c>
      <c r="D501" s="86">
        <v>2.2913363383578269</v>
      </c>
      <c r="E501" s="88">
        <v>1</v>
      </c>
      <c r="F501" s="88">
        <v>21</v>
      </c>
      <c r="G501" s="37">
        <v>0</v>
      </c>
    </row>
    <row r="502" spans="1:7" x14ac:dyDescent="0.4">
      <c r="A502" s="70">
        <v>41660</v>
      </c>
      <c r="B502" s="84" t="s">
        <v>318</v>
      </c>
      <c r="C502" s="74">
        <v>-0.8</v>
      </c>
      <c r="D502" s="86">
        <v>7.1158368254695556</v>
      </c>
      <c r="E502" s="88">
        <v>1</v>
      </c>
      <c r="F502" s="88">
        <v>21</v>
      </c>
      <c r="G502" s="37">
        <v>0</v>
      </c>
    </row>
    <row r="503" spans="1:7" x14ac:dyDescent="0.4">
      <c r="A503" s="70">
        <v>41660</v>
      </c>
      <c r="B503" s="84" t="s">
        <v>319</v>
      </c>
      <c r="C503" s="74">
        <v>-2</v>
      </c>
      <c r="D503" s="86">
        <v>8.7233703620294278</v>
      </c>
      <c r="E503" s="88">
        <v>1</v>
      </c>
      <c r="F503" s="88">
        <v>21</v>
      </c>
      <c r="G503" s="37">
        <v>0</v>
      </c>
    </row>
    <row r="504" spans="1:7" x14ac:dyDescent="0.4">
      <c r="A504" s="70">
        <v>41660</v>
      </c>
      <c r="B504" s="84" t="s">
        <v>320</v>
      </c>
      <c r="C504" s="74">
        <v>-2.2999999999999998</v>
      </c>
      <c r="D504" s="86">
        <v>5.2059764182204002</v>
      </c>
      <c r="E504" s="88">
        <v>1</v>
      </c>
      <c r="F504" s="88">
        <v>21</v>
      </c>
      <c r="G504" s="37">
        <v>0</v>
      </c>
    </row>
    <row r="505" spans="1:7" x14ac:dyDescent="0.4">
      <c r="A505" s="70">
        <v>41660</v>
      </c>
      <c r="B505" s="84" t="s">
        <v>321</v>
      </c>
      <c r="C505" s="74">
        <v>-3.6</v>
      </c>
      <c r="D505" s="86">
        <v>6.0641640123370708</v>
      </c>
      <c r="E505" s="88">
        <v>1</v>
      </c>
      <c r="F505" s="88">
        <v>21</v>
      </c>
      <c r="G505" s="37">
        <v>0</v>
      </c>
    </row>
    <row r="506" spans="1:7" x14ac:dyDescent="0.4">
      <c r="A506" s="70">
        <v>41660</v>
      </c>
      <c r="B506" s="84" t="s">
        <v>322</v>
      </c>
      <c r="C506" s="74">
        <v>-4.4000000000000004</v>
      </c>
      <c r="D506" s="86">
        <v>6.5258478156949744</v>
      </c>
      <c r="E506" s="88">
        <v>1</v>
      </c>
      <c r="F506" s="88">
        <v>21</v>
      </c>
      <c r="G506" s="37">
        <v>0</v>
      </c>
    </row>
    <row r="507" spans="1:7" x14ac:dyDescent="0.4">
      <c r="A507" s="70">
        <v>41660</v>
      </c>
      <c r="B507" s="84" t="s">
        <v>323</v>
      </c>
      <c r="C507" s="74">
        <v>-5.5</v>
      </c>
      <c r="D507" s="86">
        <v>7.1460672531535749</v>
      </c>
      <c r="E507" s="88">
        <v>1</v>
      </c>
      <c r="F507" s="88">
        <v>21</v>
      </c>
      <c r="G507" s="37">
        <v>0</v>
      </c>
    </row>
    <row r="508" spans="1:7" x14ac:dyDescent="0.4">
      <c r="A508" s="70">
        <v>41660</v>
      </c>
      <c r="B508" s="84" t="s">
        <v>324</v>
      </c>
      <c r="C508" s="74">
        <v>-5.8</v>
      </c>
      <c r="D508" s="86">
        <v>8.7020134800892368</v>
      </c>
      <c r="E508" s="88">
        <v>1</v>
      </c>
      <c r="F508" s="88">
        <v>21</v>
      </c>
      <c r="G508" s="37">
        <v>0</v>
      </c>
    </row>
    <row r="509" spans="1:7" x14ac:dyDescent="0.4">
      <c r="A509" s="70">
        <v>41660</v>
      </c>
      <c r="B509" s="84" t="s">
        <v>325</v>
      </c>
      <c r="C509" s="74">
        <v>-5.4</v>
      </c>
      <c r="D509" s="86">
        <v>8.913750656508503</v>
      </c>
      <c r="E509" s="88">
        <v>1</v>
      </c>
      <c r="F509" s="88">
        <v>22</v>
      </c>
      <c r="G509" s="37">
        <v>1</v>
      </c>
    </row>
    <row r="510" spans="1:7" x14ac:dyDescent="0.4">
      <c r="A510" s="70">
        <v>41661</v>
      </c>
      <c r="B510" s="84" t="s">
        <v>302</v>
      </c>
      <c r="C510" s="74">
        <v>-5.8</v>
      </c>
      <c r="D510" s="86">
        <v>9.132979223395072</v>
      </c>
      <c r="E510" s="88">
        <v>1</v>
      </c>
      <c r="F510" s="88">
        <v>22</v>
      </c>
      <c r="G510" s="37">
        <v>1</v>
      </c>
    </row>
    <row r="511" spans="1:7" x14ac:dyDescent="0.4">
      <c r="A511" s="70">
        <v>41661</v>
      </c>
      <c r="B511" s="84" t="s">
        <v>303</v>
      </c>
      <c r="C511" s="74">
        <v>-6.2</v>
      </c>
      <c r="D511" s="86">
        <v>9.3203314995734381</v>
      </c>
      <c r="E511" s="88">
        <v>1</v>
      </c>
      <c r="F511" s="88">
        <v>22</v>
      </c>
      <c r="G511" s="37">
        <v>1</v>
      </c>
    </row>
    <row r="512" spans="1:7" x14ac:dyDescent="0.4">
      <c r="A512" s="70">
        <v>41661</v>
      </c>
      <c r="B512" s="84" t="s">
        <v>304</v>
      </c>
      <c r="C512" s="74">
        <v>-7.3</v>
      </c>
      <c r="D512" s="86">
        <v>9.6215547178346768</v>
      </c>
      <c r="E512" s="88">
        <v>1</v>
      </c>
      <c r="F512" s="88">
        <v>22</v>
      </c>
      <c r="G512" s="37">
        <v>1</v>
      </c>
    </row>
    <row r="513" spans="1:7" x14ac:dyDescent="0.4">
      <c r="A513" s="70">
        <v>41661</v>
      </c>
      <c r="B513" s="84" t="s">
        <v>305</v>
      </c>
      <c r="C513" s="74">
        <v>-7.3</v>
      </c>
      <c r="D513" s="86">
        <v>9.7388834278968446</v>
      </c>
      <c r="E513" s="88">
        <v>1</v>
      </c>
      <c r="F513" s="88">
        <v>22</v>
      </c>
      <c r="G513" s="37">
        <v>1</v>
      </c>
    </row>
    <row r="514" spans="1:7" x14ac:dyDescent="0.4">
      <c r="A514" s="70">
        <v>41661</v>
      </c>
      <c r="B514" s="84" t="s">
        <v>306</v>
      </c>
      <c r="C514" s="74">
        <v>-7.2</v>
      </c>
      <c r="D514" s="86">
        <v>9.8104214577718238</v>
      </c>
      <c r="E514" s="88">
        <v>1</v>
      </c>
      <c r="F514" s="88">
        <v>22</v>
      </c>
      <c r="G514" s="37">
        <v>1</v>
      </c>
    </row>
    <row r="515" spans="1:7" x14ac:dyDescent="0.4">
      <c r="A515" s="70">
        <v>41661</v>
      </c>
      <c r="B515" s="84" t="s">
        <v>307</v>
      </c>
      <c r="C515" s="74">
        <v>-7.9</v>
      </c>
      <c r="D515" s="86">
        <v>10.010003235543303</v>
      </c>
      <c r="E515" s="88">
        <v>1</v>
      </c>
      <c r="F515" s="88">
        <v>22</v>
      </c>
      <c r="G515" s="37">
        <v>1</v>
      </c>
    </row>
    <row r="516" spans="1:7" x14ac:dyDescent="0.4">
      <c r="A516" s="70">
        <v>41661</v>
      </c>
      <c r="B516" s="84" t="s">
        <v>308</v>
      </c>
      <c r="C516" s="74">
        <v>-8.6</v>
      </c>
      <c r="D516" s="86">
        <v>9.8804253213468574</v>
      </c>
      <c r="E516" s="88">
        <v>1</v>
      </c>
      <c r="F516" s="88">
        <v>22</v>
      </c>
      <c r="G516" s="37">
        <v>1</v>
      </c>
    </row>
    <row r="517" spans="1:7" x14ac:dyDescent="0.4">
      <c r="A517" s="70">
        <v>41661</v>
      </c>
      <c r="B517" s="84" t="s">
        <v>309</v>
      </c>
      <c r="C517" s="74">
        <v>-7.5</v>
      </c>
      <c r="D517" s="86">
        <v>7.708535864657625</v>
      </c>
      <c r="E517" s="88">
        <v>1</v>
      </c>
      <c r="F517" s="88">
        <v>22</v>
      </c>
      <c r="G517" s="37">
        <v>0</v>
      </c>
    </row>
    <row r="518" spans="1:7" x14ac:dyDescent="0.4">
      <c r="A518" s="70">
        <v>41661</v>
      </c>
      <c r="B518" s="84" t="s">
        <v>310</v>
      </c>
      <c r="C518" s="74">
        <v>-5.8</v>
      </c>
      <c r="D518" s="86">
        <v>3.0943714005199183</v>
      </c>
      <c r="E518" s="88">
        <v>1</v>
      </c>
      <c r="F518" s="88">
        <v>22</v>
      </c>
      <c r="G518" s="37">
        <v>0</v>
      </c>
    </row>
    <row r="519" spans="1:7" x14ac:dyDescent="0.4">
      <c r="A519" s="70">
        <v>41661</v>
      </c>
      <c r="B519" s="84" t="s">
        <v>311</v>
      </c>
      <c r="C519" s="74">
        <v>-3.9</v>
      </c>
      <c r="D519" s="86">
        <v>2.9912023978749254</v>
      </c>
      <c r="E519" s="88">
        <v>1</v>
      </c>
      <c r="F519" s="88">
        <v>22</v>
      </c>
      <c r="G519" s="37">
        <v>0</v>
      </c>
    </row>
    <row r="520" spans="1:7" x14ac:dyDescent="0.4">
      <c r="A520" s="70">
        <v>41661</v>
      </c>
      <c r="B520" s="84" t="s">
        <v>312</v>
      </c>
      <c r="C520" s="74">
        <v>-2.2999999999999998</v>
      </c>
      <c r="D520" s="86">
        <v>0.9982412623210517</v>
      </c>
      <c r="E520" s="88">
        <v>1</v>
      </c>
      <c r="F520" s="88">
        <v>22</v>
      </c>
      <c r="G520" s="37">
        <v>0</v>
      </c>
    </row>
    <row r="521" spans="1:7" x14ac:dyDescent="0.4">
      <c r="A521" s="70">
        <v>41661</v>
      </c>
      <c r="B521" s="84" t="s">
        <v>313</v>
      </c>
      <c r="C521" s="74">
        <v>-0.2</v>
      </c>
      <c r="D521" s="86">
        <v>1.2156808318757855</v>
      </c>
      <c r="E521" s="88">
        <v>1</v>
      </c>
      <c r="F521" s="88">
        <v>22</v>
      </c>
      <c r="G521" s="37">
        <v>0</v>
      </c>
    </row>
    <row r="522" spans="1:7" x14ac:dyDescent="0.4">
      <c r="A522" s="70">
        <v>41661</v>
      </c>
      <c r="B522" s="84" t="s">
        <v>314</v>
      </c>
      <c r="C522" s="74">
        <v>1.2</v>
      </c>
      <c r="D522" s="86">
        <v>7.2909708657548908E-2</v>
      </c>
      <c r="E522" s="88">
        <v>1</v>
      </c>
      <c r="F522" s="88">
        <v>22</v>
      </c>
      <c r="G522" s="37">
        <v>0</v>
      </c>
    </row>
    <row r="523" spans="1:7" x14ac:dyDescent="0.4">
      <c r="A523" s="70">
        <v>41661</v>
      </c>
      <c r="B523" s="84" t="s">
        <v>315</v>
      </c>
      <c r="C523" s="74">
        <v>2</v>
      </c>
      <c r="D523" s="86">
        <v>0.45058359323376102</v>
      </c>
      <c r="E523" s="88">
        <v>1</v>
      </c>
      <c r="F523" s="88">
        <v>22</v>
      </c>
      <c r="G523" s="37">
        <v>0</v>
      </c>
    </row>
    <row r="524" spans="1:7" x14ac:dyDescent="0.4">
      <c r="A524" s="70">
        <v>41661</v>
      </c>
      <c r="B524" s="84" t="s">
        <v>316</v>
      </c>
      <c r="C524" s="74">
        <v>1.4</v>
      </c>
      <c r="D524" s="86">
        <v>2.2232258921140953</v>
      </c>
      <c r="E524" s="88">
        <v>1</v>
      </c>
      <c r="F524" s="88">
        <v>22</v>
      </c>
      <c r="G524" s="37">
        <v>0</v>
      </c>
    </row>
    <row r="525" spans="1:7" x14ac:dyDescent="0.4">
      <c r="A525" s="70">
        <v>41661</v>
      </c>
      <c r="B525" s="84" t="s">
        <v>317</v>
      </c>
      <c r="C525" s="74">
        <v>0</v>
      </c>
      <c r="D525" s="86">
        <v>3.2219747107012524</v>
      </c>
      <c r="E525" s="88">
        <v>1</v>
      </c>
      <c r="F525" s="88">
        <v>22</v>
      </c>
      <c r="G525" s="37">
        <v>0</v>
      </c>
    </row>
    <row r="526" spans="1:7" x14ac:dyDescent="0.4">
      <c r="A526" s="70">
        <v>41661</v>
      </c>
      <c r="B526" s="84" t="s">
        <v>318</v>
      </c>
      <c r="C526" s="74">
        <v>-0.9</v>
      </c>
      <c r="D526" s="86">
        <v>7.524051154701918</v>
      </c>
      <c r="E526" s="88">
        <v>1</v>
      </c>
      <c r="F526" s="88">
        <v>22</v>
      </c>
      <c r="G526" s="37">
        <v>0</v>
      </c>
    </row>
    <row r="527" spans="1:7" x14ac:dyDescent="0.4">
      <c r="A527" s="70">
        <v>41661</v>
      </c>
      <c r="B527" s="84" t="s">
        <v>319</v>
      </c>
      <c r="C527" s="74">
        <v>-1.3</v>
      </c>
      <c r="D527" s="86">
        <v>8.6147712491329997</v>
      </c>
      <c r="E527" s="88">
        <v>1</v>
      </c>
      <c r="F527" s="88">
        <v>22</v>
      </c>
      <c r="G527" s="37">
        <v>0</v>
      </c>
    </row>
    <row r="528" spans="1:7" x14ac:dyDescent="0.4">
      <c r="A528" s="70">
        <v>41661</v>
      </c>
      <c r="B528" s="84" t="s">
        <v>320</v>
      </c>
      <c r="C528" s="74">
        <v>-1.3</v>
      </c>
      <c r="D528" s="86">
        <v>5.0196026318659364</v>
      </c>
      <c r="E528" s="88">
        <v>1</v>
      </c>
      <c r="F528" s="88">
        <v>22</v>
      </c>
      <c r="G528" s="37">
        <v>0</v>
      </c>
    </row>
    <row r="529" spans="1:7" x14ac:dyDescent="0.4">
      <c r="A529" s="70">
        <v>41661</v>
      </c>
      <c r="B529" s="84" t="s">
        <v>321</v>
      </c>
      <c r="C529" s="74">
        <v>-1</v>
      </c>
      <c r="D529" s="86">
        <v>5.4662961815913782</v>
      </c>
      <c r="E529" s="88">
        <v>1</v>
      </c>
      <c r="F529" s="88">
        <v>22</v>
      </c>
      <c r="G529" s="37">
        <v>0</v>
      </c>
    </row>
    <row r="530" spans="1:7" x14ac:dyDescent="0.4">
      <c r="A530" s="70">
        <v>41661</v>
      </c>
      <c r="B530" s="84" t="s">
        <v>322</v>
      </c>
      <c r="C530" s="74">
        <v>-2.1</v>
      </c>
      <c r="D530" s="86">
        <v>5.8378844743595701</v>
      </c>
      <c r="E530" s="88">
        <v>1</v>
      </c>
      <c r="F530" s="88">
        <v>22</v>
      </c>
      <c r="G530" s="37">
        <v>0</v>
      </c>
    </row>
    <row r="531" spans="1:7" x14ac:dyDescent="0.4">
      <c r="A531" s="70">
        <v>41661</v>
      </c>
      <c r="B531" s="84" t="s">
        <v>323</v>
      </c>
      <c r="C531" s="74">
        <v>-2.4</v>
      </c>
      <c r="D531" s="86">
        <v>6.3964965225497936</v>
      </c>
      <c r="E531" s="88">
        <v>1</v>
      </c>
      <c r="F531" s="88">
        <v>22</v>
      </c>
      <c r="G531" s="37">
        <v>0</v>
      </c>
    </row>
    <row r="532" spans="1:7" x14ac:dyDescent="0.4">
      <c r="A532" s="70">
        <v>41661</v>
      </c>
      <c r="B532" s="84" t="s">
        <v>324</v>
      </c>
      <c r="C532" s="74">
        <v>-2.4</v>
      </c>
      <c r="D532" s="86">
        <v>7.6053451054343268</v>
      </c>
      <c r="E532" s="88">
        <v>1</v>
      </c>
      <c r="F532" s="88">
        <v>22</v>
      </c>
      <c r="G532" s="37">
        <v>0</v>
      </c>
    </row>
    <row r="533" spans="1:7" x14ac:dyDescent="0.4">
      <c r="A533" s="70">
        <v>41661</v>
      </c>
      <c r="B533" s="84" t="s">
        <v>325</v>
      </c>
      <c r="C533" s="74">
        <v>-2.5</v>
      </c>
      <c r="D533" s="86">
        <v>7.8127297985151181</v>
      </c>
      <c r="E533" s="88">
        <v>1</v>
      </c>
      <c r="F533" s="88">
        <v>23</v>
      </c>
      <c r="G533" s="37">
        <v>1</v>
      </c>
    </row>
    <row r="534" spans="1:7" x14ac:dyDescent="0.4">
      <c r="A534" s="70">
        <v>41662</v>
      </c>
      <c r="B534" s="84" t="s">
        <v>302</v>
      </c>
      <c r="C534" s="74">
        <v>-2.5</v>
      </c>
      <c r="D534" s="86">
        <v>7.9110418707786367</v>
      </c>
      <c r="E534" s="88">
        <v>1</v>
      </c>
      <c r="F534" s="88">
        <v>23</v>
      </c>
      <c r="G534" s="37">
        <v>1</v>
      </c>
    </row>
    <row r="535" spans="1:7" x14ac:dyDescent="0.4">
      <c r="A535" s="70">
        <v>41662</v>
      </c>
      <c r="B535" s="84" t="s">
        <v>303</v>
      </c>
      <c r="C535" s="74">
        <v>-2.5</v>
      </c>
      <c r="D535" s="86">
        <v>7.9699285669710846</v>
      </c>
      <c r="E535" s="88">
        <v>1</v>
      </c>
      <c r="F535" s="88">
        <v>23</v>
      </c>
      <c r="G535" s="37">
        <v>1</v>
      </c>
    </row>
    <row r="536" spans="1:7" x14ac:dyDescent="0.4">
      <c r="A536" s="70">
        <v>41662</v>
      </c>
      <c r="B536" s="84" t="s">
        <v>304</v>
      </c>
      <c r="C536" s="74">
        <v>-2.6</v>
      </c>
      <c r="D536" s="86">
        <v>8.0484677020798063</v>
      </c>
      <c r="E536" s="88">
        <v>1</v>
      </c>
      <c r="F536" s="88">
        <v>23</v>
      </c>
      <c r="G536" s="37">
        <v>1</v>
      </c>
    </row>
    <row r="537" spans="1:7" x14ac:dyDescent="0.4">
      <c r="A537" s="70">
        <v>41662</v>
      </c>
      <c r="B537" s="84" t="s">
        <v>305</v>
      </c>
      <c r="C537" s="74">
        <v>-2.8</v>
      </c>
      <c r="D537" s="86">
        <v>8.1434509157815071</v>
      </c>
      <c r="E537" s="88">
        <v>1</v>
      </c>
      <c r="F537" s="88">
        <v>23</v>
      </c>
      <c r="G537" s="37">
        <v>1</v>
      </c>
    </row>
    <row r="538" spans="1:7" x14ac:dyDescent="0.4">
      <c r="A538" s="70">
        <v>41662</v>
      </c>
      <c r="B538" s="84" t="s">
        <v>306</v>
      </c>
      <c r="C538" s="74">
        <v>-3.3</v>
      </c>
      <c r="D538" s="86">
        <v>8.2991169204615094</v>
      </c>
      <c r="E538" s="88">
        <v>1</v>
      </c>
      <c r="F538" s="88">
        <v>23</v>
      </c>
      <c r="G538" s="37">
        <v>1</v>
      </c>
    </row>
    <row r="539" spans="1:7" x14ac:dyDescent="0.4">
      <c r="A539" s="70">
        <v>41662</v>
      </c>
      <c r="B539" s="84" t="s">
        <v>307</v>
      </c>
      <c r="C539" s="74">
        <v>-4.3</v>
      </c>
      <c r="D539" s="86">
        <v>10.417911282747939</v>
      </c>
      <c r="E539" s="88">
        <v>1</v>
      </c>
      <c r="F539" s="88">
        <v>23</v>
      </c>
      <c r="G539" s="37">
        <v>1</v>
      </c>
    </row>
    <row r="540" spans="1:7" x14ac:dyDescent="0.4">
      <c r="A540" s="70">
        <v>41662</v>
      </c>
      <c r="B540" s="84" t="s">
        <v>308</v>
      </c>
      <c r="C540" s="74">
        <v>-5.4</v>
      </c>
      <c r="D540" s="86">
        <v>6.9535368425130102</v>
      </c>
      <c r="E540" s="88">
        <v>1</v>
      </c>
      <c r="F540" s="88">
        <v>23</v>
      </c>
      <c r="G540" s="37">
        <v>1</v>
      </c>
    </row>
    <row r="541" spans="1:7" x14ac:dyDescent="0.4">
      <c r="A541" s="70">
        <v>41662</v>
      </c>
      <c r="B541" s="84" t="s">
        <v>309</v>
      </c>
      <c r="C541" s="74">
        <v>-5.2</v>
      </c>
      <c r="D541" s="86">
        <v>4.6082365661757683</v>
      </c>
      <c r="E541" s="88">
        <v>1</v>
      </c>
      <c r="F541" s="88">
        <v>23</v>
      </c>
      <c r="G541" s="37">
        <v>0</v>
      </c>
    </row>
    <row r="542" spans="1:7" x14ac:dyDescent="0.4">
      <c r="A542" s="70">
        <v>41662</v>
      </c>
      <c r="B542" s="84" t="s">
        <v>310</v>
      </c>
      <c r="C542" s="74">
        <v>-3.6</v>
      </c>
      <c r="D542" s="86">
        <v>1.3686705152545497</v>
      </c>
      <c r="E542" s="88">
        <v>1</v>
      </c>
      <c r="F542" s="88">
        <v>23</v>
      </c>
      <c r="G542" s="37">
        <v>0</v>
      </c>
    </row>
    <row r="543" spans="1:7" x14ac:dyDescent="0.4">
      <c r="A543" s="70">
        <v>41662</v>
      </c>
      <c r="B543" s="84" t="s">
        <v>311</v>
      </c>
      <c r="C543" s="74">
        <v>-3</v>
      </c>
      <c r="D543" s="86">
        <v>0.22012576477724569</v>
      </c>
      <c r="E543" s="88">
        <v>1</v>
      </c>
      <c r="F543" s="88">
        <v>23</v>
      </c>
      <c r="G543" s="37">
        <v>0</v>
      </c>
    </row>
    <row r="544" spans="1:7" x14ac:dyDescent="0.4">
      <c r="A544" s="70">
        <v>41662</v>
      </c>
      <c r="B544" s="84" t="s">
        <v>312</v>
      </c>
      <c r="C544" s="74">
        <v>-2.1</v>
      </c>
      <c r="D544" s="86">
        <v>1.9231354939270573</v>
      </c>
      <c r="E544" s="88">
        <v>1</v>
      </c>
      <c r="F544" s="88">
        <v>23</v>
      </c>
      <c r="G544" s="37">
        <v>0</v>
      </c>
    </row>
    <row r="545" spans="1:7" x14ac:dyDescent="0.4">
      <c r="A545" s="70">
        <v>41662</v>
      </c>
      <c r="B545" s="84" t="s">
        <v>313</v>
      </c>
      <c r="C545" s="74">
        <v>-0.2</v>
      </c>
      <c r="D545" s="86">
        <v>4.0276198930332452</v>
      </c>
      <c r="E545" s="88">
        <v>1</v>
      </c>
      <c r="F545" s="88">
        <v>23</v>
      </c>
      <c r="G545" s="37">
        <v>0</v>
      </c>
    </row>
    <row r="546" spans="1:7" x14ac:dyDescent="0.4">
      <c r="A546" s="70">
        <v>41662</v>
      </c>
      <c r="B546" s="84" t="s">
        <v>314</v>
      </c>
      <c r="C546" s="74">
        <v>0.6</v>
      </c>
      <c r="D546" s="86">
        <v>3.5852956479973002</v>
      </c>
      <c r="E546" s="88">
        <v>1</v>
      </c>
      <c r="F546" s="88">
        <v>23</v>
      </c>
      <c r="G546" s="37">
        <v>0</v>
      </c>
    </row>
    <row r="547" spans="1:7" x14ac:dyDescent="0.4">
      <c r="A547" s="70">
        <v>41662</v>
      </c>
      <c r="B547" s="84" t="s">
        <v>315</v>
      </c>
      <c r="C547" s="74">
        <v>-1</v>
      </c>
      <c r="D547" s="86">
        <v>5.6945777519673424</v>
      </c>
      <c r="E547" s="88">
        <v>1</v>
      </c>
      <c r="F547" s="88">
        <v>23</v>
      </c>
      <c r="G547" s="37">
        <v>0</v>
      </c>
    </row>
    <row r="548" spans="1:7" x14ac:dyDescent="0.4">
      <c r="A548" s="70">
        <v>41662</v>
      </c>
      <c r="B548" s="84" t="s">
        <v>316</v>
      </c>
      <c r="C548" s="74">
        <v>-2.1</v>
      </c>
      <c r="D548" s="86">
        <v>6.4590883549864788</v>
      </c>
      <c r="E548" s="88">
        <v>1</v>
      </c>
      <c r="F548" s="88">
        <v>23</v>
      </c>
      <c r="G548" s="37">
        <v>0</v>
      </c>
    </row>
    <row r="549" spans="1:7" x14ac:dyDescent="0.4">
      <c r="A549" s="70">
        <v>41662</v>
      </c>
      <c r="B549" s="84" t="s">
        <v>317</v>
      </c>
      <c r="C549" s="74">
        <v>-1.7</v>
      </c>
      <c r="D549" s="86">
        <v>5.9663612684548628</v>
      </c>
      <c r="E549" s="88">
        <v>1</v>
      </c>
      <c r="F549" s="88">
        <v>23</v>
      </c>
      <c r="G549" s="37">
        <v>0</v>
      </c>
    </row>
    <row r="550" spans="1:7" x14ac:dyDescent="0.4">
      <c r="A550" s="70">
        <v>41662</v>
      </c>
      <c r="B550" s="84" t="s">
        <v>318</v>
      </c>
      <c r="C550" s="74">
        <v>-2.4</v>
      </c>
      <c r="D550" s="86">
        <v>6.0223821765067056</v>
      </c>
      <c r="E550" s="88">
        <v>1</v>
      </c>
      <c r="F550" s="88">
        <v>23</v>
      </c>
      <c r="G550" s="37">
        <v>0</v>
      </c>
    </row>
    <row r="551" spans="1:7" x14ac:dyDescent="0.4">
      <c r="A551" s="70">
        <v>41662</v>
      </c>
      <c r="B551" s="84" t="s">
        <v>319</v>
      </c>
      <c r="C551" s="74">
        <v>-3.2</v>
      </c>
      <c r="D551" s="86">
        <v>10.176240704480195</v>
      </c>
      <c r="E551" s="88">
        <v>1</v>
      </c>
      <c r="F551" s="88">
        <v>23</v>
      </c>
      <c r="G551" s="37">
        <v>0</v>
      </c>
    </row>
    <row r="552" spans="1:7" x14ac:dyDescent="0.4">
      <c r="A552" s="70">
        <v>41662</v>
      </c>
      <c r="B552" s="84" t="s">
        <v>320</v>
      </c>
      <c r="C552" s="74">
        <v>-4.0999999999999996</v>
      </c>
      <c r="D552" s="86">
        <v>10.673697350693306</v>
      </c>
      <c r="E552" s="88">
        <v>1</v>
      </c>
      <c r="F552" s="88">
        <v>23</v>
      </c>
      <c r="G552" s="37">
        <v>0</v>
      </c>
    </row>
    <row r="553" spans="1:7" x14ac:dyDescent="0.4">
      <c r="A553" s="70">
        <v>41662</v>
      </c>
      <c r="B553" s="84" t="s">
        <v>321</v>
      </c>
      <c r="C553" s="74">
        <v>-4.2</v>
      </c>
      <c r="D553" s="86">
        <v>6.3115386823954882</v>
      </c>
      <c r="E553" s="88">
        <v>1</v>
      </c>
      <c r="F553" s="88">
        <v>23</v>
      </c>
      <c r="G553" s="37">
        <v>0</v>
      </c>
    </row>
    <row r="554" spans="1:7" x14ac:dyDescent="0.4">
      <c r="A554" s="70">
        <v>41662</v>
      </c>
      <c r="B554" s="84" t="s">
        <v>322</v>
      </c>
      <c r="C554" s="74">
        <v>-5.5</v>
      </c>
      <c r="D554" s="86">
        <v>7.0598450323601973</v>
      </c>
      <c r="E554" s="88">
        <v>1</v>
      </c>
      <c r="F554" s="88">
        <v>23</v>
      </c>
      <c r="G554" s="37">
        <v>0</v>
      </c>
    </row>
    <row r="555" spans="1:7" x14ac:dyDescent="0.4">
      <c r="A555" s="70">
        <v>41662</v>
      </c>
      <c r="B555" s="84" t="s">
        <v>323</v>
      </c>
      <c r="C555" s="74">
        <v>-6.2</v>
      </c>
      <c r="D555" s="86">
        <v>7.4841229701952621</v>
      </c>
      <c r="E555" s="88">
        <v>1</v>
      </c>
      <c r="F555" s="88">
        <v>23</v>
      </c>
      <c r="G555" s="37">
        <v>0</v>
      </c>
    </row>
    <row r="556" spans="1:7" x14ac:dyDescent="0.4">
      <c r="A556" s="70">
        <v>41662</v>
      </c>
      <c r="B556" s="84" t="s">
        <v>324</v>
      </c>
      <c r="C556" s="74">
        <v>-6.8</v>
      </c>
      <c r="D556" s="86">
        <v>8.025115712522604</v>
      </c>
      <c r="E556" s="88">
        <v>1</v>
      </c>
      <c r="F556" s="88">
        <v>23</v>
      </c>
      <c r="G556" s="37">
        <v>0</v>
      </c>
    </row>
    <row r="557" spans="1:7" x14ac:dyDescent="0.4">
      <c r="A557" s="70">
        <v>41662</v>
      </c>
      <c r="B557" s="84" t="s">
        <v>325</v>
      </c>
      <c r="C557" s="74">
        <v>-7.3</v>
      </c>
      <c r="D557" s="86">
        <v>9.2809767690001763</v>
      </c>
      <c r="E557" s="88">
        <v>1</v>
      </c>
      <c r="F557" s="88">
        <v>24</v>
      </c>
      <c r="G557" s="37">
        <v>1</v>
      </c>
    </row>
    <row r="558" spans="1:7" x14ac:dyDescent="0.4">
      <c r="A558" s="70">
        <v>41663</v>
      </c>
      <c r="B558" s="84" t="s">
        <v>302</v>
      </c>
      <c r="C558" s="74">
        <v>-8.3000000000000007</v>
      </c>
      <c r="D558" s="86">
        <v>9.6691003539069573</v>
      </c>
      <c r="E558" s="88">
        <v>1</v>
      </c>
      <c r="F558" s="88">
        <v>24</v>
      </c>
      <c r="G558" s="37">
        <v>1</v>
      </c>
    </row>
    <row r="559" spans="1:7" x14ac:dyDescent="0.4">
      <c r="A559" s="70">
        <v>41663</v>
      </c>
      <c r="B559" s="84" t="s">
        <v>303</v>
      </c>
      <c r="C559" s="74">
        <v>-7.3</v>
      </c>
      <c r="D559" s="86">
        <v>9.6363350340744169</v>
      </c>
      <c r="E559" s="88">
        <v>1</v>
      </c>
      <c r="F559" s="88">
        <v>24</v>
      </c>
      <c r="G559" s="37">
        <v>1</v>
      </c>
    </row>
    <row r="560" spans="1:7" x14ac:dyDescent="0.4">
      <c r="A560" s="70">
        <v>41663</v>
      </c>
      <c r="B560" s="84" t="s">
        <v>304</v>
      </c>
      <c r="C560" s="74">
        <v>-6.4</v>
      </c>
      <c r="D560" s="86">
        <v>9.5349185722887242</v>
      </c>
      <c r="E560" s="88">
        <v>1</v>
      </c>
      <c r="F560" s="88">
        <v>24</v>
      </c>
      <c r="G560" s="37">
        <v>1</v>
      </c>
    </row>
    <row r="561" spans="1:7" x14ac:dyDescent="0.4">
      <c r="A561" s="70">
        <v>41663</v>
      </c>
      <c r="B561" s="84" t="s">
        <v>305</v>
      </c>
      <c r="C561" s="74">
        <v>-5.2</v>
      </c>
      <c r="D561" s="86">
        <v>9.3306153264960354</v>
      </c>
      <c r="E561" s="88">
        <v>1</v>
      </c>
      <c r="F561" s="88">
        <v>24</v>
      </c>
      <c r="G561" s="37">
        <v>1</v>
      </c>
    </row>
    <row r="562" spans="1:7" x14ac:dyDescent="0.4">
      <c r="A562" s="70">
        <v>41663</v>
      </c>
      <c r="B562" s="84" t="s">
        <v>306</v>
      </c>
      <c r="C562" s="74">
        <v>-6.5</v>
      </c>
      <c r="D562" s="86">
        <v>9.5445221685654857</v>
      </c>
      <c r="E562" s="88">
        <v>1</v>
      </c>
      <c r="F562" s="88">
        <v>24</v>
      </c>
      <c r="G562" s="37">
        <v>1</v>
      </c>
    </row>
    <row r="563" spans="1:7" x14ac:dyDescent="0.4">
      <c r="A563" s="70">
        <v>41663</v>
      </c>
      <c r="B563" s="84" t="s">
        <v>307</v>
      </c>
      <c r="C563" s="74">
        <v>-7.2</v>
      </c>
      <c r="D563" s="86">
        <v>11.849625347907228</v>
      </c>
      <c r="E563" s="88">
        <v>1</v>
      </c>
      <c r="F563" s="88">
        <v>24</v>
      </c>
      <c r="G563" s="37">
        <v>1</v>
      </c>
    </row>
    <row r="564" spans="1:7" x14ac:dyDescent="0.4">
      <c r="A564" s="70">
        <v>41663</v>
      </c>
      <c r="B564" s="84" t="s">
        <v>308</v>
      </c>
      <c r="C564" s="74">
        <v>-7.6</v>
      </c>
      <c r="D564" s="86">
        <v>8.19771626180464</v>
      </c>
      <c r="E564" s="88">
        <v>1</v>
      </c>
      <c r="F564" s="88">
        <v>24</v>
      </c>
      <c r="G564" s="37">
        <v>1</v>
      </c>
    </row>
    <row r="565" spans="1:7" x14ac:dyDescent="0.4">
      <c r="A565" s="70">
        <v>41663</v>
      </c>
      <c r="B565" s="84" t="s">
        <v>309</v>
      </c>
      <c r="C565" s="74">
        <v>-7.7</v>
      </c>
      <c r="D565" s="86">
        <v>8.1626640134341493</v>
      </c>
      <c r="E565" s="88">
        <v>1</v>
      </c>
      <c r="F565" s="88">
        <v>24</v>
      </c>
      <c r="G565" s="37">
        <v>0</v>
      </c>
    </row>
    <row r="566" spans="1:7" x14ac:dyDescent="0.4">
      <c r="A566" s="70">
        <v>41663</v>
      </c>
      <c r="B566" s="84" t="s">
        <v>310</v>
      </c>
      <c r="C566" s="74">
        <v>-4.3</v>
      </c>
      <c r="D566" s="86">
        <v>5.0705657061479688</v>
      </c>
      <c r="E566" s="88">
        <v>1</v>
      </c>
      <c r="F566" s="88">
        <v>24</v>
      </c>
      <c r="G566" s="37">
        <v>0</v>
      </c>
    </row>
    <row r="567" spans="1:7" x14ac:dyDescent="0.4">
      <c r="A567" s="70">
        <v>41663</v>
      </c>
      <c r="B567" s="84" t="s">
        <v>311</v>
      </c>
      <c r="C567" s="74">
        <v>-2.8</v>
      </c>
      <c r="D567" s="86">
        <v>2.5333964174284906</v>
      </c>
      <c r="E567" s="88">
        <v>1</v>
      </c>
      <c r="F567" s="88">
        <v>24</v>
      </c>
      <c r="G567" s="37">
        <v>0</v>
      </c>
    </row>
    <row r="568" spans="1:7" x14ac:dyDescent="0.4">
      <c r="A568" s="70">
        <v>41663</v>
      </c>
      <c r="B568" s="84" t="s">
        <v>312</v>
      </c>
      <c r="C568" s="74">
        <v>-2.6</v>
      </c>
      <c r="D568" s="86">
        <v>2.2399263379219283</v>
      </c>
      <c r="E568" s="88">
        <v>1</v>
      </c>
      <c r="F568" s="88">
        <v>24</v>
      </c>
      <c r="G568" s="37">
        <v>0</v>
      </c>
    </row>
    <row r="569" spans="1:7" x14ac:dyDescent="0.4">
      <c r="A569" s="70">
        <v>41663</v>
      </c>
      <c r="B569" s="84" t="s">
        <v>313</v>
      </c>
      <c r="C569" s="74">
        <v>-3.3</v>
      </c>
      <c r="D569" s="86">
        <v>4.6366656414301026</v>
      </c>
      <c r="E569" s="88">
        <v>1</v>
      </c>
      <c r="F569" s="88">
        <v>24</v>
      </c>
      <c r="G569" s="37">
        <v>0</v>
      </c>
    </row>
    <row r="570" spans="1:7" x14ac:dyDescent="0.4">
      <c r="A570" s="70">
        <v>41663</v>
      </c>
      <c r="B570" s="84" t="s">
        <v>314</v>
      </c>
      <c r="C570" s="74">
        <v>-2.6</v>
      </c>
      <c r="D570" s="86">
        <v>0.60784634292486528</v>
      </c>
      <c r="E570" s="88">
        <v>1</v>
      </c>
      <c r="F570" s="88">
        <v>24</v>
      </c>
      <c r="G570" s="37">
        <v>0</v>
      </c>
    </row>
    <row r="571" spans="1:7" x14ac:dyDescent="0.4">
      <c r="A571" s="70">
        <v>41663</v>
      </c>
      <c r="B571" s="84" t="s">
        <v>315</v>
      </c>
      <c r="C571" s="74">
        <v>-1.3</v>
      </c>
      <c r="D571" s="86">
        <v>1.9042060963148963</v>
      </c>
      <c r="E571" s="88">
        <v>1</v>
      </c>
      <c r="F571" s="88">
        <v>24</v>
      </c>
      <c r="G571" s="37">
        <v>0</v>
      </c>
    </row>
    <row r="572" spans="1:7" x14ac:dyDescent="0.4">
      <c r="A572" s="70">
        <v>41663</v>
      </c>
      <c r="B572" s="84" t="s">
        <v>316</v>
      </c>
      <c r="C572" s="74">
        <v>-2.1</v>
      </c>
      <c r="D572" s="86">
        <v>4.5012456318462721</v>
      </c>
      <c r="E572" s="88">
        <v>1</v>
      </c>
      <c r="F572" s="88">
        <v>24</v>
      </c>
      <c r="G572" s="37">
        <v>0</v>
      </c>
    </row>
    <row r="573" spans="1:7" x14ac:dyDescent="0.4">
      <c r="A573" s="70">
        <v>41663</v>
      </c>
      <c r="B573" s="84" t="s">
        <v>317</v>
      </c>
      <c r="C573" s="74">
        <v>-2.6</v>
      </c>
      <c r="D573" s="86">
        <v>5.2153898911817773</v>
      </c>
      <c r="E573" s="88">
        <v>1</v>
      </c>
      <c r="F573" s="88">
        <v>24</v>
      </c>
      <c r="G573" s="37">
        <v>0</v>
      </c>
    </row>
    <row r="574" spans="1:7" x14ac:dyDescent="0.4">
      <c r="A574" s="70">
        <v>41663</v>
      </c>
      <c r="B574" s="84" t="s">
        <v>318</v>
      </c>
      <c r="C574" s="74">
        <v>-3</v>
      </c>
      <c r="D574" s="86">
        <v>5.6923443357357231</v>
      </c>
      <c r="E574" s="88">
        <v>1</v>
      </c>
      <c r="F574" s="88">
        <v>24</v>
      </c>
      <c r="G574" s="37">
        <v>0</v>
      </c>
    </row>
    <row r="575" spans="1:7" x14ac:dyDescent="0.4">
      <c r="A575" s="70">
        <v>41663</v>
      </c>
      <c r="B575" s="84" t="s">
        <v>319</v>
      </c>
      <c r="C575" s="74">
        <v>-3</v>
      </c>
      <c r="D575" s="86">
        <v>9.891093704454061</v>
      </c>
      <c r="E575" s="88">
        <v>1</v>
      </c>
      <c r="F575" s="88">
        <v>24</v>
      </c>
      <c r="G575" s="37">
        <v>0</v>
      </c>
    </row>
    <row r="576" spans="1:7" x14ac:dyDescent="0.4">
      <c r="A576" s="70">
        <v>41663</v>
      </c>
      <c r="B576" s="84" t="s">
        <v>320</v>
      </c>
      <c r="C576" s="74">
        <v>-3</v>
      </c>
      <c r="D576" s="86">
        <v>10.143432009732805</v>
      </c>
      <c r="E576" s="88">
        <v>1</v>
      </c>
      <c r="F576" s="88">
        <v>24</v>
      </c>
      <c r="G576" s="37">
        <v>0</v>
      </c>
    </row>
    <row r="577" spans="1:7" x14ac:dyDescent="0.4">
      <c r="A577" s="70">
        <v>41663</v>
      </c>
      <c r="B577" s="84" t="s">
        <v>321</v>
      </c>
      <c r="C577" s="74">
        <v>-2.7</v>
      </c>
      <c r="D577" s="86">
        <v>5.9082934585439455</v>
      </c>
      <c r="E577" s="88">
        <v>1</v>
      </c>
      <c r="F577" s="88">
        <v>24</v>
      </c>
      <c r="G577" s="37">
        <v>0</v>
      </c>
    </row>
    <row r="578" spans="1:7" x14ac:dyDescent="0.4">
      <c r="A578" s="70">
        <v>41663</v>
      </c>
      <c r="B578" s="84" t="s">
        <v>322</v>
      </c>
      <c r="C578" s="74">
        <v>-2.5</v>
      </c>
      <c r="D578" s="86">
        <v>6.3518106995105894</v>
      </c>
      <c r="E578" s="88">
        <v>1</v>
      </c>
      <c r="F578" s="88">
        <v>24</v>
      </c>
      <c r="G578" s="37">
        <v>0</v>
      </c>
    </row>
    <row r="579" spans="1:7" x14ac:dyDescent="0.4">
      <c r="A579" s="70">
        <v>41663</v>
      </c>
      <c r="B579" s="84" t="s">
        <v>323</v>
      </c>
      <c r="C579" s="74">
        <v>-2.9</v>
      </c>
      <c r="D579" s="86">
        <v>6.8530137010491314</v>
      </c>
      <c r="E579" s="88">
        <v>1</v>
      </c>
      <c r="F579" s="88">
        <v>24</v>
      </c>
      <c r="G579" s="37">
        <v>0</v>
      </c>
    </row>
    <row r="580" spans="1:7" x14ac:dyDescent="0.4">
      <c r="A580" s="70">
        <v>41663</v>
      </c>
      <c r="B580" s="84" t="s">
        <v>324</v>
      </c>
      <c r="C580" s="74">
        <v>-2.7</v>
      </c>
      <c r="D580" s="86">
        <v>6.9862283839899586</v>
      </c>
      <c r="E580" s="88">
        <v>1</v>
      </c>
      <c r="F580" s="88">
        <v>24</v>
      </c>
      <c r="G580" s="37">
        <v>0</v>
      </c>
    </row>
    <row r="581" spans="1:7" x14ac:dyDescent="0.4">
      <c r="A581" s="70">
        <v>41663</v>
      </c>
      <c r="B581" s="84" t="s">
        <v>325</v>
      </c>
      <c r="C581" s="74">
        <v>-3.5</v>
      </c>
      <c r="D581" s="86">
        <v>8.202389415007568</v>
      </c>
      <c r="E581" s="88">
        <v>1</v>
      </c>
      <c r="F581" s="88">
        <v>25</v>
      </c>
      <c r="G581" s="37">
        <v>1</v>
      </c>
    </row>
    <row r="582" spans="1:7" x14ac:dyDescent="0.4">
      <c r="A582" s="70">
        <v>41664</v>
      </c>
      <c r="B582" s="84" t="s">
        <v>302</v>
      </c>
      <c r="C582" s="74">
        <v>-3.9</v>
      </c>
      <c r="D582" s="86">
        <v>8.4290779356316516</v>
      </c>
      <c r="E582" s="88">
        <v>1</v>
      </c>
      <c r="F582" s="88">
        <v>25</v>
      </c>
      <c r="G582" s="37">
        <v>1</v>
      </c>
    </row>
    <row r="583" spans="1:7" x14ac:dyDescent="0.4">
      <c r="A583" s="70">
        <v>41664</v>
      </c>
      <c r="B583" s="84" t="s">
        <v>303</v>
      </c>
      <c r="C583" s="74">
        <v>-4.2</v>
      </c>
      <c r="D583" s="86">
        <v>8.5808646761023777</v>
      </c>
      <c r="E583" s="88">
        <v>1</v>
      </c>
      <c r="F583" s="88">
        <v>25</v>
      </c>
      <c r="G583" s="37">
        <v>1</v>
      </c>
    </row>
    <row r="584" spans="1:7" x14ac:dyDescent="0.4">
      <c r="A584" s="70">
        <v>41664</v>
      </c>
      <c r="B584" s="84" t="s">
        <v>304</v>
      </c>
      <c r="C584" s="74">
        <v>-5.4</v>
      </c>
      <c r="D584" s="86">
        <v>8.8748348778910522</v>
      </c>
      <c r="E584" s="88">
        <v>1</v>
      </c>
      <c r="F584" s="88">
        <v>25</v>
      </c>
      <c r="G584" s="37">
        <v>1</v>
      </c>
    </row>
    <row r="585" spans="1:7" x14ac:dyDescent="0.4">
      <c r="A585" s="70">
        <v>41664</v>
      </c>
      <c r="B585" s="84" t="s">
        <v>305</v>
      </c>
      <c r="C585" s="74">
        <v>-5.6</v>
      </c>
      <c r="D585" s="86">
        <v>9.0150750329318345</v>
      </c>
      <c r="E585" s="88">
        <v>1</v>
      </c>
      <c r="F585" s="88">
        <v>25</v>
      </c>
      <c r="G585" s="37">
        <v>1</v>
      </c>
    </row>
    <row r="586" spans="1:7" x14ac:dyDescent="0.4">
      <c r="A586" s="70">
        <v>41664</v>
      </c>
      <c r="B586" s="84" t="s">
        <v>306</v>
      </c>
      <c r="C586" s="74">
        <v>-5.0999999999999996</v>
      </c>
      <c r="D586" s="86">
        <v>9.0039662309330364</v>
      </c>
      <c r="E586" s="88">
        <v>1</v>
      </c>
      <c r="F586" s="88">
        <v>25</v>
      </c>
      <c r="G586" s="37">
        <v>1</v>
      </c>
    </row>
    <row r="587" spans="1:7" x14ac:dyDescent="0.4">
      <c r="A587" s="70">
        <v>41664</v>
      </c>
      <c r="B587" s="84" t="s">
        <v>307</v>
      </c>
      <c r="C587" s="74">
        <v>-5.0999999999999996</v>
      </c>
      <c r="D587" s="86">
        <v>10.971994637503185</v>
      </c>
      <c r="E587" s="88">
        <v>1</v>
      </c>
      <c r="F587" s="88">
        <v>25</v>
      </c>
      <c r="G587" s="37">
        <v>1</v>
      </c>
    </row>
    <row r="588" spans="1:7" x14ac:dyDescent="0.4">
      <c r="A588" s="70">
        <v>41664</v>
      </c>
      <c r="B588" s="84" t="s">
        <v>308</v>
      </c>
      <c r="C588" s="74">
        <v>-5.0999999999999996</v>
      </c>
      <c r="D588" s="86">
        <v>7.3518181595207546</v>
      </c>
      <c r="E588" s="88">
        <v>1</v>
      </c>
      <c r="F588" s="88">
        <v>25</v>
      </c>
      <c r="G588" s="37">
        <v>1</v>
      </c>
    </row>
    <row r="589" spans="1:7" x14ac:dyDescent="0.4">
      <c r="A589" s="70">
        <v>41664</v>
      </c>
      <c r="B589" s="84" t="s">
        <v>309</v>
      </c>
      <c r="C589" s="74">
        <v>-4.3</v>
      </c>
      <c r="D589" s="86">
        <v>6.8633346392347923</v>
      </c>
      <c r="E589" s="88">
        <v>1</v>
      </c>
      <c r="F589" s="88">
        <v>25</v>
      </c>
      <c r="G589" s="37">
        <v>0</v>
      </c>
    </row>
    <row r="590" spans="1:7" x14ac:dyDescent="0.4">
      <c r="A590" s="70">
        <v>41664</v>
      </c>
      <c r="B590" s="84" t="s">
        <v>310</v>
      </c>
      <c r="C590" s="74">
        <v>-3.5</v>
      </c>
      <c r="D590" s="86">
        <v>6.0881006396665516</v>
      </c>
      <c r="E590" s="88">
        <v>1</v>
      </c>
      <c r="F590" s="88">
        <v>25</v>
      </c>
      <c r="G590" s="37">
        <v>0</v>
      </c>
    </row>
    <row r="591" spans="1:7" x14ac:dyDescent="0.4">
      <c r="A591" s="70">
        <v>41664</v>
      </c>
      <c r="B591" s="84" t="s">
        <v>311</v>
      </c>
      <c r="C591" s="74">
        <v>-2.8</v>
      </c>
      <c r="D591" s="86">
        <v>6.9084161602244922</v>
      </c>
      <c r="E591" s="88">
        <v>1</v>
      </c>
      <c r="F591" s="88">
        <v>25</v>
      </c>
      <c r="G591" s="37">
        <v>0</v>
      </c>
    </row>
    <row r="592" spans="1:7" x14ac:dyDescent="0.4">
      <c r="A592" s="70">
        <v>41664</v>
      </c>
      <c r="B592" s="84" t="s">
        <v>312</v>
      </c>
      <c r="C592" s="74">
        <v>-2.7</v>
      </c>
      <c r="D592" s="86">
        <v>7.0761210111270412</v>
      </c>
      <c r="E592" s="88">
        <v>1</v>
      </c>
      <c r="F592" s="88">
        <v>25</v>
      </c>
      <c r="G592" s="37">
        <v>0</v>
      </c>
    </row>
    <row r="593" spans="1:7" x14ac:dyDescent="0.4">
      <c r="A593" s="70">
        <v>41664</v>
      </c>
      <c r="B593" s="84" t="s">
        <v>313</v>
      </c>
      <c r="C593" s="74">
        <v>-2</v>
      </c>
      <c r="D593" s="86">
        <v>7.4440736994967871</v>
      </c>
      <c r="E593" s="88">
        <v>1</v>
      </c>
      <c r="F593" s="88">
        <v>25</v>
      </c>
      <c r="G593" s="37">
        <v>0</v>
      </c>
    </row>
    <row r="594" spans="1:7" x14ac:dyDescent="0.4">
      <c r="A594" s="70">
        <v>41664</v>
      </c>
      <c r="B594" s="84" t="s">
        <v>314</v>
      </c>
      <c r="C594" s="74">
        <v>-1.1000000000000001</v>
      </c>
      <c r="D594" s="86">
        <v>3.1006515473163647</v>
      </c>
      <c r="E594" s="88">
        <v>1</v>
      </c>
      <c r="F594" s="88">
        <v>25</v>
      </c>
      <c r="G594" s="37">
        <v>0</v>
      </c>
    </row>
    <row r="595" spans="1:7" x14ac:dyDescent="0.4">
      <c r="A595" s="70">
        <v>41664</v>
      </c>
      <c r="B595" s="84" t="s">
        <v>315</v>
      </c>
      <c r="C595" s="74">
        <v>0.6</v>
      </c>
      <c r="D595" s="86">
        <v>1.4244572117011298</v>
      </c>
      <c r="E595" s="88">
        <v>1</v>
      </c>
      <c r="F595" s="88">
        <v>25</v>
      </c>
      <c r="G595" s="37">
        <v>0</v>
      </c>
    </row>
    <row r="596" spans="1:7" x14ac:dyDescent="0.4">
      <c r="A596" s="70">
        <v>41664</v>
      </c>
      <c r="B596" s="84" t="s">
        <v>316</v>
      </c>
      <c r="C596" s="74">
        <v>-0.1</v>
      </c>
      <c r="D596" s="86">
        <v>4.6381916184146501</v>
      </c>
      <c r="E596" s="88">
        <v>1</v>
      </c>
      <c r="F596" s="88">
        <v>25</v>
      </c>
      <c r="G596" s="37">
        <v>0</v>
      </c>
    </row>
    <row r="597" spans="1:7" x14ac:dyDescent="0.4">
      <c r="A597" s="70">
        <v>41664</v>
      </c>
      <c r="B597" s="84" t="s">
        <v>317</v>
      </c>
      <c r="C597" s="74">
        <v>-0.8</v>
      </c>
      <c r="D597" s="86">
        <v>5.1453943168573693</v>
      </c>
      <c r="E597" s="88">
        <v>1</v>
      </c>
      <c r="F597" s="88">
        <v>25</v>
      </c>
      <c r="G597" s="37">
        <v>0</v>
      </c>
    </row>
    <row r="598" spans="1:7" x14ac:dyDescent="0.4">
      <c r="A598" s="70">
        <v>41664</v>
      </c>
      <c r="B598" s="84" t="s">
        <v>318</v>
      </c>
      <c r="C598" s="74">
        <v>-1.1000000000000001</v>
      </c>
      <c r="D598" s="86">
        <v>5.3966468882763188</v>
      </c>
      <c r="E598" s="88">
        <v>1</v>
      </c>
      <c r="F598" s="88">
        <v>25</v>
      </c>
      <c r="G598" s="37">
        <v>0</v>
      </c>
    </row>
    <row r="599" spans="1:7" x14ac:dyDescent="0.4">
      <c r="A599" s="70">
        <v>41664</v>
      </c>
      <c r="B599" s="84" t="s">
        <v>319</v>
      </c>
      <c r="C599" s="74">
        <v>-1.2</v>
      </c>
      <c r="D599" s="86">
        <v>9.1806876648565936</v>
      </c>
      <c r="E599" s="88">
        <v>1</v>
      </c>
      <c r="F599" s="88">
        <v>25</v>
      </c>
      <c r="G599" s="37">
        <v>0</v>
      </c>
    </row>
    <row r="600" spans="1:7" x14ac:dyDescent="0.4">
      <c r="A600" s="70">
        <v>41664</v>
      </c>
      <c r="B600" s="84" t="s">
        <v>320</v>
      </c>
      <c r="C600" s="74">
        <v>-0.8</v>
      </c>
      <c r="D600" s="86">
        <v>9.1965628782443201</v>
      </c>
      <c r="E600" s="88">
        <v>1</v>
      </c>
      <c r="F600" s="88">
        <v>25</v>
      </c>
      <c r="G600" s="37">
        <v>0</v>
      </c>
    </row>
    <row r="601" spans="1:7" x14ac:dyDescent="0.4">
      <c r="A601" s="70">
        <v>41664</v>
      </c>
      <c r="B601" s="84" t="s">
        <v>321</v>
      </c>
      <c r="C601" s="74">
        <v>-0.4</v>
      </c>
      <c r="D601" s="86">
        <v>5.2691754918197047</v>
      </c>
      <c r="E601" s="88">
        <v>1</v>
      </c>
      <c r="F601" s="88">
        <v>25</v>
      </c>
      <c r="G601" s="37">
        <v>0</v>
      </c>
    </row>
    <row r="602" spans="1:7" x14ac:dyDescent="0.4">
      <c r="A602" s="70">
        <v>41664</v>
      </c>
      <c r="B602" s="84" t="s">
        <v>322</v>
      </c>
      <c r="C602" s="74">
        <v>-1</v>
      </c>
      <c r="D602" s="86">
        <v>5.8272369491892313</v>
      </c>
      <c r="E602" s="88">
        <v>1</v>
      </c>
      <c r="F602" s="88">
        <v>25</v>
      </c>
      <c r="G602" s="37">
        <v>0</v>
      </c>
    </row>
    <row r="603" spans="1:7" x14ac:dyDescent="0.4">
      <c r="A603" s="70">
        <v>41664</v>
      </c>
      <c r="B603" s="84" t="s">
        <v>323</v>
      </c>
      <c r="C603" s="74">
        <v>-1.1000000000000001</v>
      </c>
      <c r="D603" s="86">
        <v>6.2625971827515539</v>
      </c>
      <c r="E603" s="88">
        <v>1</v>
      </c>
      <c r="F603" s="88">
        <v>25</v>
      </c>
      <c r="G603" s="37">
        <v>0</v>
      </c>
    </row>
    <row r="604" spans="1:7" x14ac:dyDescent="0.4">
      <c r="A604" s="70">
        <v>41664</v>
      </c>
      <c r="B604" s="84" t="s">
        <v>324</v>
      </c>
      <c r="C604" s="74">
        <v>-1</v>
      </c>
      <c r="D604" s="86">
        <v>6.5664820405176743</v>
      </c>
      <c r="E604" s="88">
        <v>1</v>
      </c>
      <c r="F604" s="88">
        <v>25</v>
      </c>
      <c r="G604" s="37">
        <v>0</v>
      </c>
    </row>
    <row r="605" spans="1:7" x14ac:dyDescent="0.4">
      <c r="A605" s="70">
        <v>41664</v>
      </c>
      <c r="B605" s="84" t="s">
        <v>325</v>
      </c>
      <c r="C605" s="74">
        <v>-1</v>
      </c>
      <c r="D605" s="86">
        <v>7.4723669207548085</v>
      </c>
      <c r="E605" s="88">
        <v>1</v>
      </c>
      <c r="F605" s="88">
        <v>26</v>
      </c>
      <c r="G605" s="37">
        <v>1</v>
      </c>
    </row>
    <row r="606" spans="1:7" x14ac:dyDescent="0.4">
      <c r="A606" s="70">
        <v>41665</v>
      </c>
      <c r="B606" s="84" t="s">
        <v>302</v>
      </c>
      <c r="C606" s="74">
        <v>-0.8</v>
      </c>
      <c r="D606" s="86">
        <v>7.5497945463770471</v>
      </c>
      <c r="E606" s="88">
        <v>1</v>
      </c>
      <c r="F606" s="88">
        <v>26</v>
      </c>
      <c r="G606" s="37">
        <v>1</v>
      </c>
    </row>
    <row r="607" spans="1:7" x14ac:dyDescent="0.4">
      <c r="A607" s="70">
        <v>41665</v>
      </c>
      <c r="B607" s="84" t="s">
        <v>303</v>
      </c>
      <c r="C607" s="74">
        <v>-0.8</v>
      </c>
      <c r="D607" s="86">
        <v>7.5958879507971497</v>
      </c>
      <c r="E607" s="88">
        <v>1</v>
      </c>
      <c r="F607" s="88">
        <v>26</v>
      </c>
      <c r="G607" s="37">
        <v>1</v>
      </c>
    </row>
    <row r="608" spans="1:7" x14ac:dyDescent="0.4">
      <c r="A608" s="70">
        <v>41665</v>
      </c>
      <c r="B608" s="84" t="s">
        <v>304</v>
      </c>
      <c r="C608" s="74">
        <v>-1.1000000000000001</v>
      </c>
      <c r="D608" s="86">
        <v>7.6747373471210967</v>
      </c>
      <c r="E608" s="88">
        <v>1</v>
      </c>
      <c r="F608" s="88">
        <v>26</v>
      </c>
      <c r="G608" s="37">
        <v>1</v>
      </c>
    </row>
    <row r="609" spans="1:7" x14ac:dyDescent="0.4">
      <c r="A609" s="70">
        <v>41665</v>
      </c>
      <c r="B609" s="84" t="s">
        <v>305</v>
      </c>
      <c r="C609" s="74">
        <v>-1.9</v>
      </c>
      <c r="D609" s="86">
        <v>7.8490224017026433</v>
      </c>
      <c r="E609" s="88">
        <v>1</v>
      </c>
      <c r="F609" s="88">
        <v>26</v>
      </c>
      <c r="G609" s="37">
        <v>1</v>
      </c>
    </row>
    <row r="610" spans="1:7" x14ac:dyDescent="0.4">
      <c r="A610" s="70">
        <v>41665</v>
      </c>
      <c r="B610" s="84" t="s">
        <v>306</v>
      </c>
      <c r="C610" s="74">
        <v>-1.3</v>
      </c>
      <c r="D610" s="86">
        <v>7.7887128663466019</v>
      </c>
      <c r="E610" s="88">
        <v>1</v>
      </c>
      <c r="F610" s="88">
        <v>26</v>
      </c>
      <c r="G610" s="37">
        <v>1</v>
      </c>
    </row>
    <row r="611" spans="1:7" x14ac:dyDescent="0.4">
      <c r="A611" s="70">
        <v>41665</v>
      </c>
      <c r="B611" s="84" t="s">
        <v>307</v>
      </c>
      <c r="C611" s="74">
        <v>-1.4</v>
      </c>
      <c r="D611" s="86">
        <v>9.392244922537591</v>
      </c>
      <c r="E611" s="88">
        <v>1</v>
      </c>
      <c r="F611" s="88">
        <v>26</v>
      </c>
      <c r="G611" s="37">
        <v>1</v>
      </c>
    </row>
    <row r="612" spans="1:7" x14ac:dyDescent="0.4">
      <c r="A612" s="70">
        <v>41665</v>
      </c>
      <c r="B612" s="84" t="s">
        <v>308</v>
      </c>
      <c r="C612" s="74">
        <v>-1.2</v>
      </c>
      <c r="D612" s="86">
        <v>6.216303479846216</v>
      </c>
      <c r="E612" s="88">
        <v>1</v>
      </c>
      <c r="F612" s="88">
        <v>26</v>
      </c>
      <c r="G612" s="37">
        <v>1</v>
      </c>
    </row>
    <row r="613" spans="1:7" x14ac:dyDescent="0.4">
      <c r="A613" s="70">
        <v>41665</v>
      </c>
      <c r="B613" s="84" t="s">
        <v>309</v>
      </c>
      <c r="C613" s="74">
        <v>-0.7</v>
      </c>
      <c r="D613" s="86">
        <v>5.9495259470620407</v>
      </c>
      <c r="E613" s="88">
        <v>1</v>
      </c>
      <c r="F613" s="88">
        <v>26</v>
      </c>
      <c r="G613" s="37">
        <v>0</v>
      </c>
    </row>
    <row r="614" spans="1:7" x14ac:dyDescent="0.4">
      <c r="A614" s="70">
        <v>41665</v>
      </c>
      <c r="B614" s="84" t="s">
        <v>310</v>
      </c>
      <c r="C614" s="74">
        <v>-0.4</v>
      </c>
      <c r="D614" s="86">
        <v>5.5609680580179939</v>
      </c>
      <c r="E614" s="88">
        <v>1</v>
      </c>
      <c r="F614" s="88">
        <v>26</v>
      </c>
      <c r="G614" s="37">
        <v>0</v>
      </c>
    </row>
    <row r="615" spans="1:7" x14ac:dyDescent="0.4">
      <c r="A615" s="70">
        <v>41665</v>
      </c>
      <c r="B615" s="84" t="s">
        <v>311</v>
      </c>
      <c r="C615" s="74">
        <v>0.2</v>
      </c>
      <c r="D615" s="86">
        <v>5.854306910036315</v>
      </c>
      <c r="E615" s="88">
        <v>1</v>
      </c>
      <c r="F615" s="88">
        <v>26</v>
      </c>
      <c r="G615" s="37">
        <v>0</v>
      </c>
    </row>
    <row r="616" spans="1:7" x14ac:dyDescent="0.4">
      <c r="A616" s="70">
        <v>41665</v>
      </c>
      <c r="B616" s="84" t="s">
        <v>312</v>
      </c>
      <c r="C616" s="74">
        <v>1</v>
      </c>
      <c r="D616" s="86">
        <v>4.829925205655913</v>
      </c>
      <c r="E616" s="88">
        <v>1</v>
      </c>
      <c r="F616" s="88">
        <v>26</v>
      </c>
      <c r="G616" s="37">
        <v>0</v>
      </c>
    </row>
    <row r="617" spans="1:7" x14ac:dyDescent="0.4">
      <c r="A617" s="70">
        <v>41665</v>
      </c>
      <c r="B617" s="84" t="s">
        <v>313</v>
      </c>
      <c r="C617" s="74">
        <v>2</v>
      </c>
      <c r="D617" s="86">
        <v>5.3611808734872728</v>
      </c>
      <c r="E617" s="88">
        <v>1</v>
      </c>
      <c r="F617" s="88">
        <v>26</v>
      </c>
      <c r="G617" s="37">
        <v>0</v>
      </c>
    </row>
    <row r="618" spans="1:7" x14ac:dyDescent="0.4">
      <c r="A618" s="70">
        <v>41665</v>
      </c>
      <c r="B618" s="84" t="s">
        <v>314</v>
      </c>
      <c r="C618" s="74">
        <v>2.2000000000000002</v>
      </c>
      <c r="D618" s="86">
        <v>3.4100868715859405</v>
      </c>
      <c r="E618" s="88">
        <v>1</v>
      </c>
      <c r="F618" s="88">
        <v>26</v>
      </c>
      <c r="G618" s="37">
        <v>0</v>
      </c>
    </row>
    <row r="619" spans="1:7" x14ac:dyDescent="0.4">
      <c r="A619" s="70">
        <v>41665</v>
      </c>
      <c r="B619" s="84" t="s">
        <v>315</v>
      </c>
      <c r="C619" s="74">
        <v>2.7</v>
      </c>
      <c r="D619" s="86">
        <v>4.1303050311831671</v>
      </c>
      <c r="E619" s="88">
        <v>1</v>
      </c>
      <c r="F619" s="88">
        <v>26</v>
      </c>
      <c r="G619" s="37">
        <v>0</v>
      </c>
    </row>
    <row r="620" spans="1:7" x14ac:dyDescent="0.4">
      <c r="A620" s="70">
        <v>41665</v>
      </c>
      <c r="B620" s="84" t="s">
        <v>316</v>
      </c>
      <c r="C620" s="74">
        <v>2.6</v>
      </c>
      <c r="D620" s="86">
        <v>4.9252556890088597</v>
      </c>
      <c r="E620" s="88">
        <v>1</v>
      </c>
      <c r="F620" s="88">
        <v>26</v>
      </c>
      <c r="G620" s="37">
        <v>0</v>
      </c>
    </row>
    <row r="621" spans="1:7" x14ac:dyDescent="0.4">
      <c r="A621" s="70">
        <v>41665</v>
      </c>
      <c r="B621" s="84" t="s">
        <v>317</v>
      </c>
      <c r="C621" s="74">
        <v>2.2000000000000002</v>
      </c>
      <c r="D621" s="86">
        <v>4.8376480611699924</v>
      </c>
      <c r="E621" s="88">
        <v>1</v>
      </c>
      <c r="F621" s="88">
        <v>26</v>
      </c>
      <c r="G621" s="37">
        <v>0</v>
      </c>
    </row>
    <row r="622" spans="1:7" x14ac:dyDescent="0.4">
      <c r="A622" s="70">
        <v>41665</v>
      </c>
      <c r="B622" s="84" t="s">
        <v>318</v>
      </c>
      <c r="C622" s="74">
        <v>1.9</v>
      </c>
      <c r="D622" s="86">
        <v>4.7573754857736317</v>
      </c>
      <c r="E622" s="88">
        <v>1</v>
      </c>
      <c r="F622" s="88">
        <v>26</v>
      </c>
      <c r="G622" s="37">
        <v>0</v>
      </c>
    </row>
    <row r="623" spans="1:7" x14ac:dyDescent="0.4">
      <c r="A623" s="70">
        <v>41665</v>
      </c>
      <c r="B623" s="84" t="s">
        <v>319</v>
      </c>
      <c r="C623" s="74">
        <v>1.4</v>
      </c>
      <c r="D623" s="86">
        <v>7.9649967367274837</v>
      </c>
      <c r="E623" s="88">
        <v>1</v>
      </c>
      <c r="F623" s="88">
        <v>26</v>
      </c>
      <c r="G623" s="37">
        <v>0</v>
      </c>
    </row>
    <row r="624" spans="1:7" x14ac:dyDescent="0.4">
      <c r="A624" s="70">
        <v>41665</v>
      </c>
      <c r="B624" s="84" t="s">
        <v>320</v>
      </c>
      <c r="C624" s="74">
        <v>0.9</v>
      </c>
      <c r="D624" s="86">
        <v>8.2106679261498918</v>
      </c>
      <c r="E624" s="88">
        <v>1</v>
      </c>
      <c r="F624" s="88">
        <v>26</v>
      </c>
      <c r="G624" s="37">
        <v>0</v>
      </c>
    </row>
    <row r="625" spans="1:7" x14ac:dyDescent="0.4">
      <c r="A625" s="70">
        <v>41665</v>
      </c>
      <c r="B625" s="84" t="s">
        <v>321</v>
      </c>
      <c r="C625" s="74">
        <v>0.5</v>
      </c>
      <c r="D625" s="86">
        <v>4.7260142193294943</v>
      </c>
      <c r="E625" s="88">
        <v>1</v>
      </c>
      <c r="F625" s="88">
        <v>26</v>
      </c>
      <c r="G625" s="37">
        <v>0</v>
      </c>
    </row>
    <row r="626" spans="1:7" x14ac:dyDescent="0.4">
      <c r="A626" s="70">
        <v>41665</v>
      </c>
      <c r="B626" s="84" t="s">
        <v>322</v>
      </c>
      <c r="C626" s="74">
        <v>0.2</v>
      </c>
      <c r="D626" s="86">
        <v>5.2598512603720309</v>
      </c>
      <c r="E626" s="88">
        <v>1</v>
      </c>
      <c r="F626" s="88">
        <v>26</v>
      </c>
      <c r="G626" s="37">
        <v>0</v>
      </c>
    </row>
    <row r="627" spans="1:7" x14ac:dyDescent="0.4">
      <c r="A627" s="70">
        <v>41665</v>
      </c>
      <c r="B627" s="84" t="s">
        <v>323</v>
      </c>
      <c r="C627" s="74">
        <v>-0.2</v>
      </c>
      <c r="D627" s="86">
        <v>5.7605917268942743</v>
      </c>
      <c r="E627" s="88">
        <v>1</v>
      </c>
      <c r="F627" s="88">
        <v>26</v>
      </c>
      <c r="G627" s="37">
        <v>0</v>
      </c>
    </row>
    <row r="628" spans="1:7" x14ac:dyDescent="0.4">
      <c r="A628" s="70">
        <v>41665</v>
      </c>
      <c r="B628" s="84" t="s">
        <v>324</v>
      </c>
      <c r="C628" s="74">
        <v>-0.5</v>
      </c>
      <c r="D628" s="86">
        <v>6.1576480755566898</v>
      </c>
      <c r="E628" s="88">
        <v>1</v>
      </c>
      <c r="F628" s="88">
        <v>26</v>
      </c>
      <c r="G628" s="37">
        <v>0</v>
      </c>
    </row>
    <row r="629" spans="1:7" x14ac:dyDescent="0.4">
      <c r="A629" s="70">
        <v>41665</v>
      </c>
      <c r="B629" s="84" t="s">
        <v>325</v>
      </c>
      <c r="C629" s="74">
        <v>-0.7</v>
      </c>
      <c r="D629" s="86">
        <v>7.1475857901260227</v>
      </c>
      <c r="E629" s="88">
        <v>1</v>
      </c>
      <c r="F629" s="88">
        <v>27</v>
      </c>
      <c r="G629" s="37">
        <v>1</v>
      </c>
    </row>
    <row r="630" spans="1:7" x14ac:dyDescent="0.4">
      <c r="A630" s="70">
        <v>41666</v>
      </c>
      <c r="B630" s="84" t="s">
        <v>302</v>
      </c>
      <c r="C630" s="74">
        <v>-0.8</v>
      </c>
      <c r="D630" s="86">
        <v>7.3138360076851336</v>
      </c>
      <c r="E630" s="88">
        <v>1</v>
      </c>
      <c r="F630" s="88">
        <v>27</v>
      </c>
      <c r="G630" s="37">
        <v>1</v>
      </c>
    </row>
    <row r="631" spans="1:7" x14ac:dyDescent="0.4">
      <c r="A631" s="70">
        <v>41666</v>
      </c>
      <c r="B631" s="84" t="s">
        <v>303</v>
      </c>
      <c r="C631" s="74">
        <v>-0.6</v>
      </c>
      <c r="D631" s="86">
        <v>7.3640993912775485</v>
      </c>
      <c r="E631" s="88">
        <v>1</v>
      </c>
      <c r="F631" s="88">
        <v>27</v>
      </c>
      <c r="G631" s="37">
        <v>1</v>
      </c>
    </row>
    <row r="632" spans="1:7" x14ac:dyDescent="0.4">
      <c r="A632" s="70">
        <v>41666</v>
      </c>
      <c r="B632" s="84" t="s">
        <v>304</v>
      </c>
      <c r="C632" s="74">
        <v>-0.6</v>
      </c>
      <c r="D632" s="86">
        <v>7.4134587717270328</v>
      </c>
      <c r="E632" s="88">
        <v>1</v>
      </c>
      <c r="F632" s="88">
        <v>27</v>
      </c>
      <c r="G632" s="37">
        <v>1</v>
      </c>
    </row>
    <row r="633" spans="1:7" x14ac:dyDescent="0.4">
      <c r="A633" s="70">
        <v>41666</v>
      </c>
      <c r="B633" s="84" t="s">
        <v>305</v>
      </c>
      <c r="C633" s="74">
        <v>-1.3</v>
      </c>
      <c r="D633" s="86">
        <v>7.5803755920478126</v>
      </c>
      <c r="E633" s="88">
        <v>1</v>
      </c>
      <c r="F633" s="88">
        <v>27</v>
      </c>
      <c r="G633" s="37">
        <v>1</v>
      </c>
    </row>
    <row r="634" spans="1:7" x14ac:dyDescent="0.4">
      <c r="A634" s="70">
        <v>41666</v>
      </c>
      <c r="B634" s="84" t="s">
        <v>306</v>
      </c>
      <c r="C634" s="74">
        <v>-2.5</v>
      </c>
      <c r="D634" s="86">
        <v>7.8634167803884125</v>
      </c>
      <c r="E634" s="88">
        <v>1</v>
      </c>
      <c r="F634" s="88">
        <v>27</v>
      </c>
      <c r="G634" s="37">
        <v>1</v>
      </c>
    </row>
    <row r="635" spans="1:7" x14ac:dyDescent="0.4">
      <c r="A635" s="70">
        <v>41666</v>
      </c>
      <c r="B635" s="84" t="s">
        <v>307</v>
      </c>
      <c r="C635" s="74">
        <v>-2.7</v>
      </c>
      <c r="D635" s="86">
        <v>9.6918152937509205</v>
      </c>
      <c r="E635" s="88">
        <v>1</v>
      </c>
      <c r="F635" s="88">
        <v>27</v>
      </c>
      <c r="G635" s="37">
        <v>1</v>
      </c>
    </row>
    <row r="636" spans="1:7" x14ac:dyDescent="0.4">
      <c r="A636" s="70">
        <v>41666</v>
      </c>
      <c r="B636" s="84" t="s">
        <v>308</v>
      </c>
      <c r="C636" s="74">
        <v>-2.7</v>
      </c>
      <c r="D636" s="86">
        <v>6.4299145824530095</v>
      </c>
      <c r="E636" s="88">
        <v>1</v>
      </c>
      <c r="F636" s="88">
        <v>27</v>
      </c>
      <c r="G636" s="37">
        <v>1</v>
      </c>
    </row>
    <row r="637" spans="1:7" x14ac:dyDescent="0.4">
      <c r="A637" s="70">
        <v>41666</v>
      </c>
      <c r="B637" s="84" t="s">
        <v>309</v>
      </c>
      <c r="C637" s="74">
        <v>-1.6</v>
      </c>
      <c r="D637" s="86">
        <v>6.1560741731431037</v>
      </c>
      <c r="E637" s="88">
        <v>1</v>
      </c>
      <c r="F637" s="88">
        <v>27</v>
      </c>
      <c r="G637" s="37">
        <v>0</v>
      </c>
    </row>
    <row r="638" spans="1:7" x14ac:dyDescent="0.4">
      <c r="A638" s="70">
        <v>41666</v>
      </c>
      <c r="B638" s="84" t="s">
        <v>310</v>
      </c>
      <c r="C638" s="74">
        <v>-1</v>
      </c>
      <c r="D638" s="86">
        <v>5.5000931009601421</v>
      </c>
      <c r="E638" s="88">
        <v>1</v>
      </c>
      <c r="F638" s="88">
        <v>27</v>
      </c>
      <c r="G638" s="37">
        <v>0</v>
      </c>
    </row>
    <row r="639" spans="1:7" x14ac:dyDescent="0.4">
      <c r="A639" s="70">
        <v>41666</v>
      </c>
      <c r="B639" s="84" t="s">
        <v>311</v>
      </c>
      <c r="C639" s="74">
        <v>-0.4</v>
      </c>
      <c r="D639" s="86">
        <v>5.2843534592237589</v>
      </c>
      <c r="E639" s="88">
        <v>1</v>
      </c>
      <c r="F639" s="88">
        <v>27</v>
      </c>
      <c r="G639" s="37">
        <v>0</v>
      </c>
    </row>
    <row r="640" spans="1:7" x14ac:dyDescent="0.4">
      <c r="A640" s="70">
        <v>41666</v>
      </c>
      <c r="B640" s="84" t="s">
        <v>312</v>
      </c>
      <c r="C640" s="74">
        <v>-0.7</v>
      </c>
      <c r="D640" s="86">
        <v>2.5671048745816796</v>
      </c>
      <c r="E640" s="88">
        <v>1</v>
      </c>
      <c r="F640" s="88">
        <v>27</v>
      </c>
      <c r="G640" s="37">
        <v>0</v>
      </c>
    </row>
    <row r="641" spans="1:7" x14ac:dyDescent="0.4">
      <c r="A641" s="70">
        <v>41666</v>
      </c>
      <c r="B641" s="84" t="s">
        <v>313</v>
      </c>
      <c r="C641" s="74">
        <v>0</v>
      </c>
      <c r="D641" s="86">
        <v>4.2740474375513742</v>
      </c>
      <c r="E641" s="88">
        <v>1</v>
      </c>
      <c r="F641" s="88">
        <v>27</v>
      </c>
      <c r="G641" s="37">
        <v>0</v>
      </c>
    </row>
    <row r="642" spans="1:7" x14ac:dyDescent="0.4">
      <c r="A642" s="70">
        <v>41666</v>
      </c>
      <c r="B642" s="84" t="s">
        <v>314</v>
      </c>
      <c r="C642" s="74">
        <v>-1.3</v>
      </c>
      <c r="D642" s="86">
        <v>2.4401055442036035</v>
      </c>
      <c r="E642" s="88">
        <v>1</v>
      </c>
      <c r="F642" s="88">
        <v>27</v>
      </c>
      <c r="G642" s="37">
        <v>0</v>
      </c>
    </row>
    <row r="643" spans="1:7" x14ac:dyDescent="0.4">
      <c r="A643" s="70">
        <v>41666</v>
      </c>
      <c r="B643" s="84" t="s">
        <v>315</v>
      </c>
      <c r="C643" s="74">
        <v>-1.3</v>
      </c>
      <c r="D643" s="86">
        <v>3.7501326836112967</v>
      </c>
      <c r="E643" s="88">
        <v>1</v>
      </c>
      <c r="F643" s="88">
        <v>27</v>
      </c>
      <c r="G643" s="37">
        <v>0</v>
      </c>
    </row>
    <row r="644" spans="1:7" x14ac:dyDescent="0.4">
      <c r="A644" s="70">
        <v>41666</v>
      </c>
      <c r="B644" s="84" t="s">
        <v>316</v>
      </c>
      <c r="C644" s="74">
        <v>-1.7</v>
      </c>
      <c r="D644" s="86">
        <v>5.0313099128525449</v>
      </c>
      <c r="E644" s="88">
        <v>1</v>
      </c>
      <c r="F644" s="88">
        <v>27</v>
      </c>
      <c r="G644" s="37">
        <v>0</v>
      </c>
    </row>
    <row r="645" spans="1:7" x14ac:dyDescent="0.4">
      <c r="A645" s="70">
        <v>41666</v>
      </c>
      <c r="B645" s="84" t="s">
        <v>317</v>
      </c>
      <c r="C645" s="74">
        <v>-2.4</v>
      </c>
      <c r="D645" s="86">
        <v>5.1221399364474154</v>
      </c>
      <c r="E645" s="88">
        <v>1</v>
      </c>
      <c r="F645" s="88">
        <v>27</v>
      </c>
      <c r="G645" s="37">
        <v>0</v>
      </c>
    </row>
    <row r="646" spans="1:7" x14ac:dyDescent="0.4">
      <c r="A646" s="70">
        <v>41666</v>
      </c>
      <c r="B646" s="84" t="s">
        <v>318</v>
      </c>
      <c r="C646" s="74">
        <v>-3.5</v>
      </c>
      <c r="D646" s="86">
        <v>5.8078737423530153</v>
      </c>
      <c r="E646" s="88">
        <v>1</v>
      </c>
      <c r="F646" s="88">
        <v>27</v>
      </c>
      <c r="G646" s="37">
        <v>0</v>
      </c>
    </row>
    <row r="647" spans="1:7" x14ac:dyDescent="0.4">
      <c r="A647" s="70">
        <v>41666</v>
      </c>
      <c r="B647" s="84" t="s">
        <v>319</v>
      </c>
      <c r="C647" s="74">
        <v>-4.2</v>
      </c>
      <c r="D647" s="86">
        <v>10.365115468195365</v>
      </c>
      <c r="E647" s="88">
        <v>1</v>
      </c>
      <c r="F647" s="88">
        <v>27</v>
      </c>
      <c r="G647" s="37">
        <v>0</v>
      </c>
    </row>
    <row r="648" spans="1:7" x14ac:dyDescent="0.4">
      <c r="A648" s="70">
        <v>41666</v>
      </c>
      <c r="B648" s="84" t="s">
        <v>320</v>
      </c>
      <c r="C648" s="74">
        <v>-4.5</v>
      </c>
      <c r="D648" s="86">
        <v>10.779906600438984</v>
      </c>
      <c r="E648" s="88">
        <v>1</v>
      </c>
      <c r="F648" s="88">
        <v>27</v>
      </c>
      <c r="G648" s="37">
        <v>0</v>
      </c>
    </row>
    <row r="649" spans="1:7" x14ac:dyDescent="0.4">
      <c r="A649" s="70">
        <v>41666</v>
      </c>
      <c r="B649" s="84" t="s">
        <v>321</v>
      </c>
      <c r="C649" s="74">
        <v>-5.6</v>
      </c>
      <c r="D649" s="86">
        <v>6.5957147256557365</v>
      </c>
      <c r="E649" s="88">
        <v>1</v>
      </c>
      <c r="F649" s="88">
        <v>27</v>
      </c>
      <c r="G649" s="37">
        <v>0</v>
      </c>
    </row>
    <row r="650" spans="1:7" x14ac:dyDescent="0.4">
      <c r="A650" s="70">
        <v>41666</v>
      </c>
      <c r="B650" s="84" t="s">
        <v>322</v>
      </c>
      <c r="C650" s="74">
        <v>-6.6</v>
      </c>
      <c r="D650" s="86">
        <v>7.1540119274607665</v>
      </c>
      <c r="E650" s="88">
        <v>1</v>
      </c>
      <c r="F650" s="88">
        <v>27</v>
      </c>
      <c r="G650" s="37">
        <v>0</v>
      </c>
    </row>
    <row r="651" spans="1:7" x14ac:dyDescent="0.4">
      <c r="A651" s="70">
        <v>41666</v>
      </c>
      <c r="B651" s="84" t="s">
        <v>323</v>
      </c>
      <c r="C651" s="74">
        <v>-6.6</v>
      </c>
      <c r="D651" s="86">
        <v>7.6941637176193849</v>
      </c>
      <c r="E651" s="88">
        <v>1</v>
      </c>
      <c r="F651" s="88">
        <v>27</v>
      </c>
      <c r="G651" s="37">
        <v>0</v>
      </c>
    </row>
    <row r="652" spans="1:7" x14ac:dyDescent="0.4">
      <c r="A652" s="70">
        <v>41666</v>
      </c>
      <c r="B652" s="84" t="s">
        <v>324</v>
      </c>
      <c r="C652" s="74">
        <v>-6.7</v>
      </c>
      <c r="D652" s="86">
        <v>8.1510472518945232</v>
      </c>
      <c r="E652" s="88">
        <v>1</v>
      </c>
      <c r="F652" s="88">
        <v>27</v>
      </c>
      <c r="G652" s="37">
        <v>0</v>
      </c>
    </row>
    <row r="653" spans="1:7" x14ac:dyDescent="0.4">
      <c r="A653" s="70">
        <v>41666</v>
      </c>
      <c r="B653" s="84" t="s">
        <v>325</v>
      </c>
      <c r="C653" s="74">
        <v>-7</v>
      </c>
      <c r="D653" s="86">
        <v>9.3530406445164651</v>
      </c>
      <c r="E653" s="88">
        <v>1</v>
      </c>
      <c r="F653" s="88">
        <v>28</v>
      </c>
      <c r="G653" s="37">
        <v>1</v>
      </c>
    </row>
    <row r="654" spans="1:7" x14ac:dyDescent="0.4">
      <c r="A654" s="70">
        <v>41667</v>
      </c>
      <c r="B654" s="84" t="s">
        <v>302</v>
      </c>
      <c r="C654" s="74">
        <v>-7.2</v>
      </c>
      <c r="D654" s="86">
        <v>9.5728197062193896</v>
      </c>
      <c r="E654" s="88">
        <v>1</v>
      </c>
      <c r="F654" s="88">
        <v>28</v>
      </c>
      <c r="G654" s="37">
        <v>1</v>
      </c>
    </row>
    <row r="655" spans="1:7" x14ac:dyDescent="0.4">
      <c r="A655" s="70">
        <v>41667</v>
      </c>
      <c r="B655" s="84" t="s">
        <v>303</v>
      </c>
      <c r="C655" s="74">
        <v>-5.8</v>
      </c>
      <c r="D655" s="86">
        <v>9.423828831205153</v>
      </c>
      <c r="E655" s="88">
        <v>1</v>
      </c>
      <c r="F655" s="88">
        <v>28</v>
      </c>
      <c r="G655" s="37">
        <v>1</v>
      </c>
    </row>
    <row r="656" spans="1:7" x14ac:dyDescent="0.4">
      <c r="A656" s="70">
        <v>41667</v>
      </c>
      <c r="B656" s="84" t="s">
        <v>304</v>
      </c>
      <c r="C656" s="74">
        <v>-4.9000000000000004</v>
      </c>
      <c r="D656" s="86">
        <v>9.283085602244558</v>
      </c>
      <c r="E656" s="88">
        <v>1</v>
      </c>
      <c r="F656" s="88">
        <v>28</v>
      </c>
      <c r="G656" s="37">
        <v>1</v>
      </c>
    </row>
    <row r="657" spans="1:7" x14ac:dyDescent="0.4">
      <c r="A657" s="70">
        <v>41667</v>
      </c>
      <c r="B657" s="84" t="s">
        <v>305</v>
      </c>
      <c r="C657" s="74">
        <v>-4.9000000000000004</v>
      </c>
      <c r="D657" s="86">
        <v>9.2706047297711827</v>
      </c>
      <c r="E657" s="88">
        <v>1</v>
      </c>
      <c r="F657" s="88">
        <v>28</v>
      </c>
      <c r="G657" s="37">
        <v>1</v>
      </c>
    </row>
    <row r="658" spans="1:7" x14ac:dyDescent="0.4">
      <c r="A658" s="70">
        <v>41667</v>
      </c>
      <c r="B658" s="84" t="s">
        <v>306</v>
      </c>
      <c r="C658" s="74">
        <v>-4.8</v>
      </c>
      <c r="D658" s="86">
        <v>9.2500346123015778</v>
      </c>
      <c r="E658" s="88">
        <v>1</v>
      </c>
      <c r="F658" s="88">
        <v>28</v>
      </c>
      <c r="G658" s="37">
        <v>1</v>
      </c>
    </row>
    <row r="659" spans="1:7" x14ac:dyDescent="0.4">
      <c r="A659" s="70">
        <v>41667</v>
      </c>
      <c r="B659" s="84" t="s">
        <v>307</v>
      </c>
      <c r="C659" s="74">
        <v>-5.7</v>
      </c>
      <c r="D659" s="86">
        <v>9.4172892696163171</v>
      </c>
      <c r="E659" s="88">
        <v>1</v>
      </c>
      <c r="F659" s="88">
        <v>28</v>
      </c>
      <c r="G659" s="37">
        <v>1</v>
      </c>
    </row>
    <row r="660" spans="1:7" x14ac:dyDescent="0.4">
      <c r="A660" s="70">
        <v>41667</v>
      </c>
      <c r="B660" s="84" t="s">
        <v>308</v>
      </c>
      <c r="C660" s="74">
        <v>-5.6</v>
      </c>
      <c r="D660" s="86">
        <v>9.0882598641126915</v>
      </c>
      <c r="E660" s="88">
        <v>1</v>
      </c>
      <c r="F660" s="88">
        <v>28</v>
      </c>
      <c r="G660" s="37">
        <v>1</v>
      </c>
    </row>
    <row r="661" spans="1:7" x14ac:dyDescent="0.4">
      <c r="A661" s="70">
        <v>41667</v>
      </c>
      <c r="B661" s="84" t="s">
        <v>309</v>
      </c>
      <c r="C661" s="74">
        <v>-5.4</v>
      </c>
      <c r="D661" s="86">
        <v>7.2841659420874709</v>
      </c>
      <c r="E661" s="88">
        <v>1</v>
      </c>
      <c r="F661" s="88">
        <v>28</v>
      </c>
      <c r="G661" s="37">
        <v>0</v>
      </c>
    </row>
    <row r="662" spans="1:7" x14ac:dyDescent="0.4">
      <c r="A662" s="70">
        <v>41667</v>
      </c>
      <c r="B662" s="84" t="s">
        <v>310</v>
      </c>
      <c r="C662" s="74">
        <v>-3.6</v>
      </c>
      <c r="D662" s="86">
        <v>2.7578294355923565</v>
      </c>
      <c r="E662" s="88">
        <v>1</v>
      </c>
      <c r="F662" s="88">
        <v>28</v>
      </c>
      <c r="G662" s="37">
        <v>0</v>
      </c>
    </row>
    <row r="663" spans="1:7" x14ac:dyDescent="0.4">
      <c r="A663" s="70">
        <v>41667</v>
      </c>
      <c r="B663" s="84" t="s">
        <v>311</v>
      </c>
      <c r="C663" s="74">
        <v>-2.5</v>
      </c>
      <c r="D663" s="86">
        <v>8.1811871720951362E-2</v>
      </c>
      <c r="E663" s="88">
        <v>1</v>
      </c>
      <c r="F663" s="88">
        <v>28</v>
      </c>
      <c r="G663" s="37">
        <v>0</v>
      </c>
    </row>
    <row r="664" spans="1:7" x14ac:dyDescent="0.4">
      <c r="A664" s="70">
        <v>41667</v>
      </c>
      <c r="B664" s="84" t="s">
        <v>312</v>
      </c>
      <c r="C664" s="74">
        <v>-1.6</v>
      </c>
      <c r="D664" s="86">
        <v>4.9249226136351298E-2</v>
      </c>
      <c r="E664" s="88">
        <v>1</v>
      </c>
      <c r="F664" s="88">
        <v>28</v>
      </c>
      <c r="G664" s="37">
        <v>0</v>
      </c>
    </row>
    <row r="665" spans="1:7" x14ac:dyDescent="0.4">
      <c r="A665" s="70">
        <v>41667</v>
      </c>
      <c r="B665" s="84" t="s">
        <v>313</v>
      </c>
      <c r="C665" s="74">
        <v>-0.9</v>
      </c>
      <c r="D665" s="86">
        <v>8.634648643836984E-2</v>
      </c>
      <c r="E665" s="88">
        <v>1</v>
      </c>
      <c r="F665" s="88">
        <v>28</v>
      </c>
      <c r="G665" s="37">
        <v>0</v>
      </c>
    </row>
    <row r="666" spans="1:7" x14ac:dyDescent="0.4">
      <c r="A666" s="70">
        <v>41667</v>
      </c>
      <c r="B666" s="84" t="s">
        <v>314</v>
      </c>
      <c r="C666" s="74">
        <v>-0.5</v>
      </c>
      <c r="D666" s="86">
        <v>7.3414161475067172E-2</v>
      </c>
      <c r="E666" s="88">
        <v>1</v>
      </c>
      <c r="F666" s="88">
        <v>28</v>
      </c>
      <c r="G666" s="37">
        <v>0</v>
      </c>
    </row>
    <row r="667" spans="1:7" x14ac:dyDescent="0.4">
      <c r="A667" s="70">
        <v>41667</v>
      </c>
      <c r="B667" s="84" t="s">
        <v>315</v>
      </c>
      <c r="C667" s="74">
        <v>-1</v>
      </c>
      <c r="D667" s="86">
        <v>9.8998479916560009E-2</v>
      </c>
      <c r="E667" s="88">
        <v>1</v>
      </c>
      <c r="F667" s="88">
        <v>28</v>
      </c>
      <c r="G667" s="37">
        <v>0</v>
      </c>
    </row>
    <row r="668" spans="1:7" x14ac:dyDescent="0.4">
      <c r="A668" s="70">
        <v>41667</v>
      </c>
      <c r="B668" s="84" t="s">
        <v>316</v>
      </c>
      <c r="C668" s="74">
        <v>-1.2</v>
      </c>
      <c r="D668" s="86">
        <v>2.41833792370107</v>
      </c>
      <c r="E668" s="88">
        <v>1</v>
      </c>
      <c r="F668" s="88">
        <v>28</v>
      </c>
      <c r="G668" s="37">
        <v>0</v>
      </c>
    </row>
    <row r="669" spans="1:7" x14ac:dyDescent="0.4">
      <c r="A669" s="70">
        <v>41667</v>
      </c>
      <c r="B669" s="84" t="s">
        <v>317</v>
      </c>
      <c r="C669" s="74">
        <v>-1.4</v>
      </c>
      <c r="D669" s="86">
        <v>3.2088199825478614</v>
      </c>
      <c r="E669" s="88">
        <v>1</v>
      </c>
      <c r="F669" s="88">
        <v>28</v>
      </c>
      <c r="G669" s="37">
        <v>0</v>
      </c>
    </row>
    <row r="670" spans="1:7" x14ac:dyDescent="0.4">
      <c r="A670" s="70">
        <v>41667</v>
      </c>
      <c r="B670" s="84" t="s">
        <v>318</v>
      </c>
      <c r="C670" s="74">
        <v>-2.5</v>
      </c>
      <c r="D670" s="86">
        <v>7.9325363669447331</v>
      </c>
      <c r="E670" s="88">
        <v>1</v>
      </c>
      <c r="F670" s="88">
        <v>28</v>
      </c>
      <c r="G670" s="37">
        <v>0</v>
      </c>
    </row>
    <row r="671" spans="1:7" x14ac:dyDescent="0.4">
      <c r="A671" s="70">
        <v>41667</v>
      </c>
      <c r="B671" s="84" t="s">
        <v>319</v>
      </c>
      <c r="C671" s="74">
        <v>-3.8</v>
      </c>
      <c r="D671" s="86">
        <v>9.5961585321305254</v>
      </c>
      <c r="E671" s="88">
        <v>1</v>
      </c>
      <c r="F671" s="88">
        <v>28</v>
      </c>
      <c r="G671" s="37">
        <v>0</v>
      </c>
    </row>
    <row r="672" spans="1:7" x14ac:dyDescent="0.4">
      <c r="A672" s="70">
        <v>41667</v>
      </c>
      <c r="B672" s="84" t="s">
        <v>320</v>
      </c>
      <c r="C672" s="74">
        <v>-4.7</v>
      </c>
      <c r="D672" s="86">
        <v>5.859003116884173</v>
      </c>
      <c r="E672" s="88">
        <v>1</v>
      </c>
      <c r="F672" s="88">
        <v>28</v>
      </c>
      <c r="G672" s="37">
        <v>0</v>
      </c>
    </row>
    <row r="673" spans="1:7" x14ac:dyDescent="0.4">
      <c r="A673" s="70">
        <v>41667</v>
      </c>
      <c r="B673" s="84" t="s">
        <v>321</v>
      </c>
      <c r="C673" s="74">
        <v>-5</v>
      </c>
      <c r="D673" s="86">
        <v>6.5332579147358008</v>
      </c>
      <c r="E673" s="88">
        <v>1</v>
      </c>
      <c r="F673" s="88">
        <v>28</v>
      </c>
      <c r="G673" s="37">
        <v>0</v>
      </c>
    </row>
    <row r="674" spans="1:7" x14ac:dyDescent="0.4">
      <c r="A674" s="70">
        <v>41667</v>
      </c>
      <c r="B674" s="84" t="s">
        <v>322</v>
      </c>
      <c r="C674" s="74">
        <v>-5.3</v>
      </c>
      <c r="D674" s="86">
        <v>6.8737475312655194</v>
      </c>
      <c r="E674" s="88">
        <v>1</v>
      </c>
      <c r="F674" s="88">
        <v>28</v>
      </c>
      <c r="G674" s="37">
        <v>0</v>
      </c>
    </row>
    <row r="675" spans="1:7" x14ac:dyDescent="0.4">
      <c r="A675" s="70">
        <v>41667</v>
      </c>
      <c r="B675" s="84" t="s">
        <v>323</v>
      </c>
      <c r="C675" s="74">
        <v>-5.4</v>
      </c>
      <c r="D675" s="86">
        <v>7.2507740367035343</v>
      </c>
      <c r="E675" s="88">
        <v>1</v>
      </c>
      <c r="F675" s="88">
        <v>28</v>
      </c>
      <c r="G675" s="37">
        <v>0</v>
      </c>
    </row>
    <row r="676" spans="1:7" x14ac:dyDescent="0.4">
      <c r="A676" s="70">
        <v>41667</v>
      </c>
      <c r="B676" s="84" t="s">
        <v>324</v>
      </c>
      <c r="C676" s="74">
        <v>-5.7</v>
      </c>
      <c r="D676" s="86">
        <v>8.7385887526769093</v>
      </c>
      <c r="E676" s="88">
        <v>1</v>
      </c>
      <c r="F676" s="88">
        <v>28</v>
      </c>
      <c r="G676" s="37">
        <v>0</v>
      </c>
    </row>
    <row r="677" spans="1:7" x14ac:dyDescent="0.4">
      <c r="A677" s="70">
        <v>41667</v>
      </c>
      <c r="B677" s="84" t="s">
        <v>325</v>
      </c>
      <c r="C677" s="74">
        <v>-5.6</v>
      </c>
      <c r="D677" s="86">
        <v>8.958382563702056</v>
      </c>
      <c r="E677" s="88">
        <v>1</v>
      </c>
      <c r="F677" s="88">
        <v>29</v>
      </c>
      <c r="G677" s="37">
        <v>1</v>
      </c>
    </row>
    <row r="678" spans="1:7" x14ac:dyDescent="0.4">
      <c r="A678" s="70">
        <v>41668</v>
      </c>
      <c r="B678" s="84" t="s">
        <v>302</v>
      </c>
      <c r="C678" s="74">
        <v>-5.8</v>
      </c>
      <c r="D678" s="86">
        <v>9.1169861238063632</v>
      </c>
      <c r="E678" s="88">
        <v>1</v>
      </c>
      <c r="F678" s="88">
        <v>29</v>
      </c>
      <c r="G678" s="37">
        <v>1</v>
      </c>
    </row>
    <row r="679" spans="1:7" x14ac:dyDescent="0.4">
      <c r="A679" s="70">
        <v>41668</v>
      </c>
      <c r="B679" s="84" t="s">
        <v>303</v>
      </c>
      <c r="C679" s="74">
        <v>-6.4</v>
      </c>
      <c r="D679" s="86">
        <v>9.3150813522590443</v>
      </c>
      <c r="E679" s="88">
        <v>1</v>
      </c>
      <c r="F679" s="88">
        <v>29</v>
      </c>
      <c r="G679" s="37">
        <v>1</v>
      </c>
    </row>
    <row r="680" spans="1:7" x14ac:dyDescent="0.4">
      <c r="A680" s="70">
        <v>41668</v>
      </c>
      <c r="B680" s="84" t="s">
        <v>304</v>
      </c>
      <c r="C680" s="74">
        <v>-6.3</v>
      </c>
      <c r="D680" s="86">
        <v>9.381837646209469</v>
      </c>
      <c r="E680" s="88">
        <v>1</v>
      </c>
      <c r="F680" s="88">
        <v>29</v>
      </c>
      <c r="G680" s="37">
        <v>1</v>
      </c>
    </row>
    <row r="681" spans="1:7" x14ac:dyDescent="0.4">
      <c r="A681" s="70">
        <v>41668</v>
      </c>
      <c r="B681" s="84" t="s">
        <v>305</v>
      </c>
      <c r="C681" s="74">
        <v>-6</v>
      </c>
      <c r="D681" s="86">
        <v>9.3850537581480964</v>
      </c>
      <c r="E681" s="88">
        <v>1</v>
      </c>
      <c r="F681" s="88">
        <v>29</v>
      </c>
      <c r="G681" s="37">
        <v>1</v>
      </c>
    </row>
    <row r="682" spans="1:7" x14ac:dyDescent="0.4">
      <c r="A682" s="70">
        <v>41668</v>
      </c>
      <c r="B682" s="84" t="s">
        <v>306</v>
      </c>
      <c r="C682" s="74">
        <v>-6.2</v>
      </c>
      <c r="D682" s="86">
        <v>9.4573603321359947</v>
      </c>
      <c r="E682" s="88">
        <v>1</v>
      </c>
      <c r="F682" s="88">
        <v>29</v>
      </c>
      <c r="G682" s="37">
        <v>1</v>
      </c>
    </row>
    <row r="683" spans="1:7" x14ac:dyDescent="0.4">
      <c r="A683" s="70">
        <v>41668</v>
      </c>
      <c r="B683" s="84" t="s">
        <v>307</v>
      </c>
      <c r="C683" s="74">
        <v>-5.7</v>
      </c>
      <c r="D683" s="86">
        <v>9.4009244731525214</v>
      </c>
      <c r="E683" s="88">
        <v>1</v>
      </c>
      <c r="F683" s="88">
        <v>29</v>
      </c>
      <c r="G683" s="37">
        <v>1</v>
      </c>
    </row>
    <row r="684" spans="1:7" x14ac:dyDescent="0.4">
      <c r="A684" s="70">
        <v>41668</v>
      </c>
      <c r="B684" s="84" t="s">
        <v>308</v>
      </c>
      <c r="C684" s="74">
        <v>-5.3</v>
      </c>
      <c r="D684" s="86">
        <v>9.2612805277506318</v>
      </c>
      <c r="E684" s="88">
        <v>1</v>
      </c>
      <c r="F684" s="88">
        <v>29</v>
      </c>
      <c r="G684" s="37">
        <v>1</v>
      </c>
    </row>
    <row r="685" spans="1:7" x14ac:dyDescent="0.4">
      <c r="A685" s="70">
        <v>41668</v>
      </c>
      <c r="B685" s="84" t="s">
        <v>309</v>
      </c>
      <c r="C685" s="74">
        <v>-5.3</v>
      </c>
      <c r="D685" s="86">
        <v>9.1981610359654287</v>
      </c>
      <c r="E685" s="88">
        <v>1</v>
      </c>
      <c r="F685" s="88">
        <v>29</v>
      </c>
      <c r="G685" s="37">
        <v>0</v>
      </c>
    </row>
    <row r="686" spans="1:7" x14ac:dyDescent="0.4">
      <c r="A686" s="70">
        <v>41668</v>
      </c>
      <c r="B686" s="84" t="s">
        <v>310</v>
      </c>
      <c r="C686" s="74">
        <v>-4.8</v>
      </c>
      <c r="D686" s="86">
        <v>6.1496630572626412</v>
      </c>
      <c r="E686" s="88">
        <v>1</v>
      </c>
      <c r="F686" s="88">
        <v>29</v>
      </c>
      <c r="G686" s="37">
        <v>0</v>
      </c>
    </row>
    <row r="687" spans="1:7" x14ac:dyDescent="0.4">
      <c r="A687" s="70">
        <v>41668</v>
      </c>
      <c r="B687" s="84" t="s">
        <v>311</v>
      </c>
      <c r="C687" s="74">
        <v>-3.4</v>
      </c>
      <c r="D687" s="86">
        <v>4.8461679806244664</v>
      </c>
      <c r="E687" s="88">
        <v>1</v>
      </c>
      <c r="F687" s="88">
        <v>29</v>
      </c>
      <c r="G687" s="37">
        <v>0</v>
      </c>
    </row>
    <row r="688" spans="1:7" x14ac:dyDescent="0.4">
      <c r="A688" s="70">
        <v>41668</v>
      </c>
      <c r="B688" s="84" t="s">
        <v>312</v>
      </c>
      <c r="C688" s="74">
        <v>-1.9</v>
      </c>
      <c r="D688" s="86">
        <v>1.3746529144776112</v>
      </c>
      <c r="E688" s="88">
        <v>1</v>
      </c>
      <c r="F688" s="88">
        <v>29</v>
      </c>
      <c r="G688" s="37">
        <v>0</v>
      </c>
    </row>
    <row r="689" spans="1:7" x14ac:dyDescent="0.4">
      <c r="A689" s="70">
        <v>41668</v>
      </c>
      <c r="B689" s="84" t="s">
        <v>313</v>
      </c>
      <c r="C689" s="74">
        <v>-0.4</v>
      </c>
      <c r="D689" s="86">
        <v>2.075920222966944</v>
      </c>
      <c r="E689" s="88">
        <v>1</v>
      </c>
      <c r="F689" s="88">
        <v>29</v>
      </c>
      <c r="G689" s="37">
        <v>0</v>
      </c>
    </row>
    <row r="690" spans="1:7" x14ac:dyDescent="0.4">
      <c r="A690" s="70">
        <v>41668</v>
      </c>
      <c r="B690" s="84" t="s">
        <v>314</v>
      </c>
      <c r="C690" s="74">
        <v>0.2</v>
      </c>
      <c r="D690" s="86">
        <v>1.0012431194877227</v>
      </c>
      <c r="E690" s="88">
        <v>1</v>
      </c>
      <c r="F690" s="88">
        <v>29</v>
      </c>
      <c r="G690" s="37">
        <v>0</v>
      </c>
    </row>
    <row r="691" spans="1:7" x14ac:dyDescent="0.4">
      <c r="A691" s="70">
        <v>41668</v>
      </c>
      <c r="B691" s="84" t="s">
        <v>315</v>
      </c>
      <c r="C691" s="74">
        <v>1</v>
      </c>
      <c r="D691" s="86">
        <v>1.6666417693380815</v>
      </c>
      <c r="E691" s="88">
        <v>1</v>
      </c>
      <c r="F691" s="88">
        <v>29</v>
      </c>
      <c r="G691" s="37">
        <v>0</v>
      </c>
    </row>
    <row r="692" spans="1:7" x14ac:dyDescent="0.4">
      <c r="A692" s="70">
        <v>41668</v>
      </c>
      <c r="B692" s="84" t="s">
        <v>316</v>
      </c>
      <c r="C692" s="74">
        <v>0.6</v>
      </c>
      <c r="D692" s="86">
        <v>1.8558281347877119</v>
      </c>
      <c r="E692" s="88">
        <v>1</v>
      </c>
      <c r="F692" s="88">
        <v>29</v>
      </c>
      <c r="G692" s="37">
        <v>0</v>
      </c>
    </row>
    <row r="693" spans="1:7" x14ac:dyDescent="0.4">
      <c r="A693" s="70">
        <v>41668</v>
      </c>
      <c r="B693" s="84" t="s">
        <v>317</v>
      </c>
      <c r="C693" s="74">
        <v>0.3</v>
      </c>
      <c r="D693" s="86">
        <v>2.7208073112056854</v>
      </c>
      <c r="E693" s="88">
        <v>1</v>
      </c>
      <c r="F693" s="88">
        <v>29</v>
      </c>
      <c r="G693" s="37">
        <v>0</v>
      </c>
    </row>
    <row r="694" spans="1:7" x14ac:dyDescent="0.4">
      <c r="A694" s="70">
        <v>41668</v>
      </c>
      <c r="B694" s="84" t="s">
        <v>318</v>
      </c>
      <c r="C694" s="74">
        <v>-0.6</v>
      </c>
      <c r="D694" s="86">
        <v>7.3948032887664281</v>
      </c>
      <c r="E694" s="88">
        <v>1</v>
      </c>
      <c r="F694" s="88">
        <v>29</v>
      </c>
      <c r="G694" s="37">
        <v>0</v>
      </c>
    </row>
    <row r="695" spans="1:7" x14ac:dyDescent="0.4">
      <c r="A695" s="70">
        <v>41668</v>
      </c>
      <c r="B695" s="84" t="s">
        <v>319</v>
      </c>
      <c r="C695" s="74">
        <v>-1.5</v>
      </c>
      <c r="D695" s="86">
        <v>8.6724954904547964</v>
      </c>
      <c r="E695" s="88">
        <v>1</v>
      </c>
      <c r="F695" s="88">
        <v>29</v>
      </c>
      <c r="G695" s="37">
        <v>0</v>
      </c>
    </row>
    <row r="696" spans="1:7" x14ac:dyDescent="0.4">
      <c r="A696" s="70">
        <v>41668</v>
      </c>
      <c r="B696" s="84" t="s">
        <v>320</v>
      </c>
      <c r="C696" s="74">
        <v>-1.4</v>
      </c>
      <c r="D696" s="86">
        <v>5.0561312681062365</v>
      </c>
      <c r="E696" s="88">
        <v>1</v>
      </c>
      <c r="F696" s="88">
        <v>29</v>
      </c>
      <c r="G696" s="37">
        <v>0</v>
      </c>
    </row>
    <row r="697" spans="1:7" x14ac:dyDescent="0.4">
      <c r="A697" s="70">
        <v>41668</v>
      </c>
      <c r="B697" s="84" t="s">
        <v>321</v>
      </c>
      <c r="C697" s="74">
        <v>-2.8</v>
      </c>
      <c r="D697" s="86">
        <v>5.829751876776486</v>
      </c>
      <c r="E697" s="88">
        <v>1</v>
      </c>
      <c r="F697" s="88">
        <v>29</v>
      </c>
      <c r="G697" s="37">
        <v>0</v>
      </c>
    </row>
    <row r="698" spans="1:7" x14ac:dyDescent="0.4">
      <c r="A698" s="70">
        <v>41668</v>
      </c>
      <c r="B698" s="84" t="s">
        <v>322</v>
      </c>
      <c r="C698" s="74">
        <v>-4.2</v>
      </c>
      <c r="D698" s="86">
        <v>6.3325510776394429</v>
      </c>
      <c r="E698" s="88">
        <v>1</v>
      </c>
      <c r="F698" s="88">
        <v>29</v>
      </c>
      <c r="G698" s="37">
        <v>0</v>
      </c>
    </row>
    <row r="699" spans="1:7" x14ac:dyDescent="0.4">
      <c r="A699" s="70">
        <v>41668</v>
      </c>
      <c r="B699" s="84" t="s">
        <v>323</v>
      </c>
      <c r="C699" s="74">
        <v>-4.8</v>
      </c>
      <c r="D699" s="86">
        <v>7.0355940100895582</v>
      </c>
      <c r="E699" s="88">
        <v>1</v>
      </c>
      <c r="F699" s="88">
        <v>29</v>
      </c>
      <c r="G699" s="37">
        <v>0</v>
      </c>
    </row>
    <row r="700" spans="1:7" x14ac:dyDescent="0.4">
      <c r="A700" s="70">
        <v>41668</v>
      </c>
      <c r="B700" s="84" t="s">
        <v>324</v>
      </c>
      <c r="C700" s="74">
        <v>-5.0999999999999996</v>
      </c>
      <c r="D700" s="86">
        <v>8.3636155382836925</v>
      </c>
      <c r="E700" s="88">
        <v>1</v>
      </c>
      <c r="F700" s="88">
        <v>29</v>
      </c>
      <c r="G700" s="37">
        <v>0</v>
      </c>
    </row>
    <row r="701" spans="1:7" x14ac:dyDescent="0.4">
      <c r="A701" s="70">
        <v>41668</v>
      </c>
      <c r="B701" s="84" t="s">
        <v>325</v>
      </c>
      <c r="C701" s="74">
        <v>-5.2</v>
      </c>
      <c r="D701" s="86">
        <v>8.6511867731373311</v>
      </c>
      <c r="E701" s="88">
        <v>1</v>
      </c>
      <c r="F701" s="88">
        <v>30</v>
      </c>
      <c r="G701" s="37">
        <v>1</v>
      </c>
    </row>
    <row r="702" spans="1:7" x14ac:dyDescent="0.4">
      <c r="A702" s="70">
        <v>41669</v>
      </c>
      <c r="B702" s="84" t="s">
        <v>302</v>
      </c>
      <c r="C702" s="74">
        <v>-5.2</v>
      </c>
      <c r="D702" s="86">
        <v>8.8088279418742559</v>
      </c>
      <c r="E702" s="88">
        <v>1</v>
      </c>
      <c r="F702" s="88">
        <v>30</v>
      </c>
      <c r="G702" s="37">
        <v>1</v>
      </c>
    </row>
    <row r="703" spans="1:7" x14ac:dyDescent="0.4">
      <c r="A703" s="70">
        <v>41669</v>
      </c>
      <c r="B703" s="84" t="s">
        <v>303</v>
      </c>
      <c r="C703" s="74">
        <v>-5.4</v>
      </c>
      <c r="D703" s="86">
        <v>8.9584398800820715</v>
      </c>
      <c r="E703" s="88">
        <v>1</v>
      </c>
      <c r="F703" s="88">
        <v>30</v>
      </c>
      <c r="G703" s="37">
        <v>1</v>
      </c>
    </row>
    <row r="704" spans="1:7" x14ac:dyDescent="0.4">
      <c r="A704" s="70">
        <v>41669</v>
      </c>
      <c r="B704" s="84" t="s">
        <v>304</v>
      </c>
      <c r="C704" s="74">
        <v>-5.4</v>
      </c>
      <c r="D704" s="86">
        <v>9.050150785130139</v>
      </c>
      <c r="E704" s="88">
        <v>1</v>
      </c>
      <c r="F704" s="88">
        <v>30</v>
      </c>
      <c r="G704" s="37">
        <v>1</v>
      </c>
    </row>
    <row r="705" spans="1:7" x14ac:dyDescent="0.4">
      <c r="A705" s="70">
        <v>41669</v>
      </c>
      <c r="B705" s="84" t="s">
        <v>305</v>
      </c>
      <c r="C705" s="74">
        <v>-6</v>
      </c>
      <c r="D705" s="86">
        <v>9.2397371584664754</v>
      </c>
      <c r="E705" s="88">
        <v>1</v>
      </c>
      <c r="F705" s="88">
        <v>30</v>
      </c>
      <c r="G705" s="37">
        <v>1</v>
      </c>
    </row>
    <row r="706" spans="1:7" x14ac:dyDescent="0.4">
      <c r="A706" s="70">
        <v>41669</v>
      </c>
      <c r="B706" s="84" t="s">
        <v>306</v>
      </c>
      <c r="C706" s="74">
        <v>-5.8</v>
      </c>
      <c r="D706" s="86">
        <v>9.2937778295444229</v>
      </c>
      <c r="E706" s="88">
        <v>1</v>
      </c>
      <c r="F706" s="88">
        <v>30</v>
      </c>
      <c r="G706" s="37">
        <v>1</v>
      </c>
    </row>
    <row r="707" spans="1:7" x14ac:dyDescent="0.4">
      <c r="A707" s="70">
        <v>41669</v>
      </c>
      <c r="B707" s="84" t="s">
        <v>307</v>
      </c>
      <c r="C707" s="74">
        <v>-6.3</v>
      </c>
      <c r="D707" s="86">
        <v>11.510187760485669</v>
      </c>
      <c r="E707" s="88">
        <v>1</v>
      </c>
      <c r="F707" s="88">
        <v>30</v>
      </c>
      <c r="G707" s="37">
        <v>1</v>
      </c>
    </row>
    <row r="708" spans="1:7" x14ac:dyDescent="0.4">
      <c r="A708" s="70">
        <v>41669</v>
      </c>
      <c r="B708" s="84" t="s">
        <v>308</v>
      </c>
      <c r="C708" s="74">
        <v>-7.3</v>
      </c>
      <c r="D708" s="86">
        <v>7.6716615448444454</v>
      </c>
      <c r="E708" s="88">
        <v>1</v>
      </c>
      <c r="F708" s="88">
        <v>30</v>
      </c>
      <c r="G708" s="37">
        <v>1</v>
      </c>
    </row>
    <row r="709" spans="1:7" x14ac:dyDescent="0.4">
      <c r="A709" s="70">
        <v>41669</v>
      </c>
      <c r="B709" s="84" t="s">
        <v>309</v>
      </c>
      <c r="C709" s="74">
        <v>-5.9</v>
      </c>
      <c r="D709" s="86">
        <v>3.8300503554613683</v>
      </c>
      <c r="E709" s="88">
        <v>1</v>
      </c>
      <c r="F709" s="88">
        <v>30</v>
      </c>
      <c r="G709" s="37">
        <v>0</v>
      </c>
    </row>
    <row r="710" spans="1:7" x14ac:dyDescent="0.4">
      <c r="A710" s="70">
        <v>41669</v>
      </c>
      <c r="B710" s="84" t="s">
        <v>310</v>
      </c>
      <c r="C710" s="74">
        <v>-4.5</v>
      </c>
      <c r="D710" s="86">
        <v>5.0265123346182925</v>
      </c>
      <c r="E710" s="88">
        <v>1</v>
      </c>
      <c r="F710" s="88">
        <v>30</v>
      </c>
      <c r="G710" s="37">
        <v>0</v>
      </c>
    </row>
    <row r="711" spans="1:7" x14ac:dyDescent="0.4">
      <c r="A711" s="70">
        <v>41669</v>
      </c>
      <c r="B711" s="84" t="s">
        <v>311</v>
      </c>
      <c r="C711" s="74">
        <v>-4.0999999999999996</v>
      </c>
      <c r="D711" s="86">
        <v>3.6406146178370435</v>
      </c>
      <c r="E711" s="88">
        <v>1</v>
      </c>
      <c r="F711" s="88">
        <v>30</v>
      </c>
      <c r="G711" s="37">
        <v>0</v>
      </c>
    </row>
    <row r="712" spans="1:7" x14ac:dyDescent="0.4">
      <c r="A712" s="70">
        <v>41669</v>
      </c>
      <c r="B712" s="84" t="s">
        <v>312</v>
      </c>
      <c r="C712" s="74">
        <v>-3.1</v>
      </c>
      <c r="D712" s="86">
        <v>2.3306879967483769</v>
      </c>
      <c r="E712" s="88">
        <v>1</v>
      </c>
      <c r="F712" s="88">
        <v>30</v>
      </c>
      <c r="G712" s="37">
        <v>0</v>
      </c>
    </row>
    <row r="713" spans="1:7" x14ac:dyDescent="0.4">
      <c r="A713" s="70">
        <v>41669</v>
      </c>
      <c r="B713" s="84" t="s">
        <v>313</v>
      </c>
      <c r="C713" s="74">
        <v>-1.4</v>
      </c>
      <c r="D713" s="86">
        <v>1.8313110731128417</v>
      </c>
      <c r="E713" s="88">
        <v>1</v>
      </c>
      <c r="F713" s="88">
        <v>30</v>
      </c>
      <c r="G713" s="37">
        <v>0</v>
      </c>
    </row>
    <row r="714" spans="1:7" x14ac:dyDescent="0.4">
      <c r="A714" s="70">
        <v>41669</v>
      </c>
      <c r="B714" s="84" t="s">
        <v>314</v>
      </c>
      <c r="C714" s="74">
        <v>-1.4</v>
      </c>
      <c r="D714" s="86">
        <v>6.7505769081997957E-2</v>
      </c>
      <c r="E714" s="88">
        <v>1</v>
      </c>
      <c r="F714" s="88">
        <v>30</v>
      </c>
      <c r="G714" s="37">
        <v>0</v>
      </c>
    </row>
    <row r="715" spans="1:7" x14ac:dyDescent="0.4">
      <c r="A715" s="70">
        <v>41669</v>
      </c>
      <c r="B715" s="84" t="s">
        <v>315</v>
      </c>
      <c r="C715" s="74">
        <v>-1.2</v>
      </c>
      <c r="D715" s="86">
        <v>0.41415848034961239</v>
      </c>
      <c r="E715" s="88">
        <v>1</v>
      </c>
      <c r="F715" s="88">
        <v>30</v>
      </c>
      <c r="G715" s="37">
        <v>0</v>
      </c>
    </row>
    <row r="716" spans="1:7" x14ac:dyDescent="0.4">
      <c r="A716" s="70">
        <v>41669</v>
      </c>
      <c r="B716" s="84" t="s">
        <v>316</v>
      </c>
      <c r="C716" s="74">
        <v>-1.3</v>
      </c>
      <c r="D716" s="86">
        <v>2.1556737102558858</v>
      </c>
      <c r="E716" s="88">
        <v>1</v>
      </c>
      <c r="F716" s="88">
        <v>30</v>
      </c>
      <c r="G716" s="37">
        <v>0</v>
      </c>
    </row>
    <row r="717" spans="1:7" x14ac:dyDescent="0.4">
      <c r="A717" s="70">
        <v>41669</v>
      </c>
      <c r="B717" s="84" t="s">
        <v>317</v>
      </c>
      <c r="C717" s="74">
        <v>-1.2</v>
      </c>
      <c r="D717" s="86">
        <v>2.5533720106068136</v>
      </c>
      <c r="E717" s="88">
        <v>1</v>
      </c>
      <c r="F717" s="88">
        <v>30</v>
      </c>
      <c r="G717" s="37">
        <v>0</v>
      </c>
    </row>
    <row r="718" spans="1:7" x14ac:dyDescent="0.4">
      <c r="A718" s="70">
        <v>41669</v>
      </c>
      <c r="B718" s="84" t="s">
        <v>318</v>
      </c>
      <c r="C718" s="74">
        <v>-2.2999999999999998</v>
      </c>
      <c r="D718" s="86">
        <v>4.2620291478684225</v>
      </c>
      <c r="E718" s="88">
        <v>1</v>
      </c>
      <c r="F718" s="88">
        <v>30</v>
      </c>
      <c r="G718" s="37">
        <v>0</v>
      </c>
    </row>
    <row r="719" spans="1:7" x14ac:dyDescent="0.4">
      <c r="A719" s="70">
        <v>41669</v>
      </c>
      <c r="B719" s="84" t="s">
        <v>319</v>
      </c>
      <c r="C719" s="74">
        <v>-3.9</v>
      </c>
      <c r="D719" s="86">
        <v>9.4762247312057273</v>
      </c>
      <c r="E719" s="88">
        <v>1</v>
      </c>
      <c r="F719" s="88">
        <v>30</v>
      </c>
      <c r="G719" s="37">
        <v>0</v>
      </c>
    </row>
    <row r="720" spans="1:7" x14ac:dyDescent="0.4">
      <c r="A720" s="70">
        <v>41669</v>
      </c>
      <c r="B720" s="84" t="s">
        <v>320</v>
      </c>
      <c r="C720" s="74">
        <v>-5.2</v>
      </c>
      <c r="D720" s="86">
        <v>10.605088627491705</v>
      </c>
      <c r="E720" s="88">
        <v>1</v>
      </c>
      <c r="F720" s="88">
        <v>30</v>
      </c>
      <c r="G720" s="37">
        <v>0</v>
      </c>
    </row>
    <row r="721" spans="1:7" x14ac:dyDescent="0.4">
      <c r="A721" s="70">
        <v>41669</v>
      </c>
      <c r="B721" s="84" t="s">
        <v>321</v>
      </c>
      <c r="C721" s="74">
        <v>-7</v>
      </c>
      <c r="D721" s="86">
        <v>6.6452585795694334</v>
      </c>
      <c r="E721" s="88">
        <v>1</v>
      </c>
      <c r="F721" s="88">
        <v>30</v>
      </c>
      <c r="G721" s="37">
        <v>0</v>
      </c>
    </row>
    <row r="722" spans="1:7" x14ac:dyDescent="0.4">
      <c r="A722" s="70">
        <v>41669</v>
      </c>
      <c r="B722" s="84" t="s">
        <v>322</v>
      </c>
      <c r="C722" s="74">
        <v>-8</v>
      </c>
      <c r="D722" s="86">
        <v>7.3560747733842389</v>
      </c>
      <c r="E722" s="88">
        <v>1</v>
      </c>
      <c r="F722" s="88">
        <v>30</v>
      </c>
      <c r="G722" s="37">
        <v>0</v>
      </c>
    </row>
    <row r="723" spans="1:7" x14ac:dyDescent="0.4">
      <c r="A723" s="70">
        <v>41669</v>
      </c>
      <c r="B723" s="84" t="s">
        <v>323</v>
      </c>
      <c r="C723" s="74">
        <v>-8.9</v>
      </c>
      <c r="D723" s="86">
        <v>8.1767422556226563</v>
      </c>
      <c r="E723" s="88">
        <v>1</v>
      </c>
      <c r="F723" s="88">
        <v>30</v>
      </c>
      <c r="G723" s="37">
        <v>0</v>
      </c>
    </row>
    <row r="724" spans="1:7" x14ac:dyDescent="0.4">
      <c r="A724" s="70">
        <v>41669</v>
      </c>
      <c r="B724" s="84" t="s">
        <v>324</v>
      </c>
      <c r="C724" s="74">
        <v>-9.4</v>
      </c>
      <c r="D724" s="86">
        <v>8.8399513000529648</v>
      </c>
      <c r="E724" s="88">
        <v>1</v>
      </c>
      <c r="F724" s="88">
        <v>30</v>
      </c>
      <c r="G724" s="37">
        <v>0</v>
      </c>
    </row>
    <row r="725" spans="1:7" x14ac:dyDescent="0.4">
      <c r="A725" s="70">
        <v>41669</v>
      </c>
      <c r="B725" s="84" t="s">
        <v>325</v>
      </c>
      <c r="C725" s="74">
        <v>-10.4</v>
      </c>
      <c r="D725" s="86">
        <v>10.276927637511038</v>
      </c>
      <c r="E725" s="88">
        <v>1</v>
      </c>
      <c r="F725" s="88">
        <v>31</v>
      </c>
      <c r="G725" s="37">
        <v>1</v>
      </c>
    </row>
    <row r="726" spans="1:7" x14ac:dyDescent="0.4">
      <c r="A726" s="70">
        <v>41670</v>
      </c>
      <c r="B726" s="84" t="s">
        <v>302</v>
      </c>
      <c r="C726" s="74">
        <v>-11.2</v>
      </c>
      <c r="D726" s="86">
        <v>10.706027711969536</v>
      </c>
      <c r="E726" s="88">
        <v>1</v>
      </c>
      <c r="F726" s="88">
        <v>31</v>
      </c>
      <c r="G726" s="37">
        <v>1</v>
      </c>
    </row>
    <row r="727" spans="1:7" x14ac:dyDescent="0.4">
      <c r="A727" s="70">
        <v>41670</v>
      </c>
      <c r="B727" s="84" t="s">
        <v>303</v>
      </c>
      <c r="C727" s="74">
        <v>-10.7</v>
      </c>
      <c r="D727" s="86">
        <v>10.822252948088929</v>
      </c>
      <c r="E727" s="88">
        <v>1</v>
      </c>
      <c r="F727" s="88">
        <v>31</v>
      </c>
      <c r="G727" s="37">
        <v>1</v>
      </c>
    </row>
    <row r="728" spans="1:7" x14ac:dyDescent="0.4">
      <c r="A728" s="70">
        <v>41670</v>
      </c>
      <c r="B728" s="84" t="s">
        <v>304</v>
      </c>
      <c r="C728" s="74">
        <v>-11.4</v>
      </c>
      <c r="D728" s="86">
        <v>11.082019700135472</v>
      </c>
      <c r="E728" s="88">
        <v>1</v>
      </c>
      <c r="F728" s="88">
        <v>31</v>
      </c>
      <c r="G728" s="37">
        <v>1</v>
      </c>
    </row>
    <row r="729" spans="1:7" x14ac:dyDescent="0.4">
      <c r="A729" s="70">
        <v>41670</v>
      </c>
      <c r="B729" s="84" t="s">
        <v>305</v>
      </c>
      <c r="C729" s="74">
        <v>-12</v>
      </c>
      <c r="D729" s="86">
        <v>11.322062696361504</v>
      </c>
      <c r="E729" s="88">
        <v>1</v>
      </c>
      <c r="F729" s="88">
        <v>31</v>
      </c>
      <c r="G729" s="37">
        <v>1</v>
      </c>
    </row>
    <row r="730" spans="1:7" x14ac:dyDescent="0.4">
      <c r="A730" s="70">
        <v>41670</v>
      </c>
      <c r="B730" s="84" t="s">
        <v>306</v>
      </c>
      <c r="C730" s="74">
        <v>-13.1</v>
      </c>
      <c r="D730" s="86">
        <v>11.650835736246883</v>
      </c>
      <c r="E730" s="88">
        <v>1</v>
      </c>
      <c r="F730" s="88">
        <v>31</v>
      </c>
      <c r="G730" s="37">
        <v>1</v>
      </c>
    </row>
    <row r="731" spans="1:7" x14ac:dyDescent="0.4">
      <c r="A731" s="70">
        <v>41670</v>
      </c>
      <c r="B731" s="84" t="s">
        <v>307</v>
      </c>
      <c r="C731" s="74">
        <v>-13</v>
      </c>
      <c r="D731" s="86">
        <v>13.954810463999999</v>
      </c>
      <c r="E731" s="88">
        <v>1</v>
      </c>
      <c r="F731" s="88">
        <v>31</v>
      </c>
      <c r="G731" s="37">
        <v>1</v>
      </c>
    </row>
    <row r="732" spans="1:7" x14ac:dyDescent="0.4">
      <c r="A732" s="70">
        <v>41670</v>
      </c>
      <c r="B732" s="84" t="s">
        <v>308</v>
      </c>
      <c r="C732" s="74">
        <v>-12.6</v>
      </c>
      <c r="D732" s="86">
        <v>9.5849520399819674</v>
      </c>
      <c r="E732" s="88">
        <v>1</v>
      </c>
      <c r="F732" s="88">
        <v>31</v>
      </c>
      <c r="G732" s="37">
        <v>1</v>
      </c>
    </row>
    <row r="733" spans="1:7" x14ac:dyDescent="0.4">
      <c r="A733" s="70">
        <v>41670</v>
      </c>
      <c r="B733" s="84" t="s">
        <v>309</v>
      </c>
      <c r="C733" s="74">
        <v>-10.9</v>
      </c>
      <c r="D733" s="86">
        <v>6.5044721711813001</v>
      </c>
      <c r="E733" s="88">
        <v>1</v>
      </c>
      <c r="F733" s="88">
        <v>31</v>
      </c>
      <c r="G733" s="37">
        <v>0</v>
      </c>
    </row>
    <row r="734" spans="1:7" x14ac:dyDescent="0.4">
      <c r="A734" s="70">
        <v>41670</v>
      </c>
      <c r="B734" s="84" t="s">
        <v>310</v>
      </c>
      <c r="C734" s="74">
        <v>-8.4</v>
      </c>
      <c r="D734" s="86">
        <v>3.3916038843307508</v>
      </c>
      <c r="E734" s="88">
        <v>1</v>
      </c>
      <c r="F734" s="88">
        <v>31</v>
      </c>
      <c r="G734" s="37">
        <v>0</v>
      </c>
    </row>
    <row r="735" spans="1:7" x14ac:dyDescent="0.4">
      <c r="A735" s="70">
        <v>41670</v>
      </c>
      <c r="B735" s="84" t="s">
        <v>311</v>
      </c>
      <c r="C735" s="74">
        <v>-6.1</v>
      </c>
      <c r="D735" s="86">
        <v>2.3293854597319861</v>
      </c>
      <c r="E735" s="88">
        <v>1</v>
      </c>
      <c r="F735" s="88">
        <v>31</v>
      </c>
      <c r="G735" s="37">
        <v>0</v>
      </c>
    </row>
    <row r="736" spans="1:7" x14ac:dyDescent="0.4">
      <c r="A736" s="70">
        <v>41670</v>
      </c>
      <c r="B736" s="84" t="s">
        <v>312</v>
      </c>
      <c r="C736" s="74">
        <v>-3.6</v>
      </c>
      <c r="D736" s="86">
        <v>1.8541709729990588</v>
      </c>
      <c r="E736" s="88">
        <v>1</v>
      </c>
      <c r="F736" s="88">
        <v>31</v>
      </c>
      <c r="G736" s="37">
        <v>0</v>
      </c>
    </row>
    <row r="737" spans="1:7" x14ac:dyDescent="0.4">
      <c r="A737" s="70">
        <v>41670</v>
      </c>
      <c r="B737" s="84" t="s">
        <v>313</v>
      </c>
      <c r="C737" s="74">
        <v>-1.5</v>
      </c>
      <c r="D737" s="86">
        <v>1.7181633676454009</v>
      </c>
      <c r="E737" s="88">
        <v>1</v>
      </c>
      <c r="F737" s="88">
        <v>31</v>
      </c>
      <c r="G737" s="37">
        <v>0</v>
      </c>
    </row>
    <row r="738" spans="1:7" x14ac:dyDescent="0.4">
      <c r="A738" s="70">
        <v>41670</v>
      </c>
      <c r="B738" s="84" t="s">
        <v>314</v>
      </c>
      <c r="C738" s="74">
        <v>-0.3</v>
      </c>
      <c r="D738" s="86">
        <v>6.9848795105215036E-2</v>
      </c>
      <c r="E738" s="88">
        <v>1</v>
      </c>
      <c r="F738" s="88">
        <v>31</v>
      </c>
      <c r="G738" s="37">
        <v>0</v>
      </c>
    </row>
    <row r="739" spans="1:7" x14ac:dyDescent="0.4">
      <c r="A739" s="70">
        <v>41670</v>
      </c>
      <c r="B739" s="84" t="s">
        <v>315</v>
      </c>
      <c r="C739" s="74">
        <v>0.6</v>
      </c>
      <c r="D739" s="86">
        <v>9.7539603320068391E-2</v>
      </c>
      <c r="E739" s="88">
        <v>1</v>
      </c>
      <c r="F739" s="88">
        <v>31</v>
      </c>
      <c r="G739" s="37">
        <v>0</v>
      </c>
    </row>
    <row r="740" spans="1:7" x14ac:dyDescent="0.4">
      <c r="A740" s="70">
        <v>41670</v>
      </c>
      <c r="B740" s="84" t="s">
        <v>316</v>
      </c>
      <c r="C740" s="74">
        <v>0.5</v>
      </c>
      <c r="D740" s="86">
        <v>1.9327680624057422</v>
      </c>
      <c r="E740" s="88">
        <v>1</v>
      </c>
      <c r="F740" s="88">
        <v>31</v>
      </c>
      <c r="G740" s="37">
        <v>0</v>
      </c>
    </row>
    <row r="741" spans="1:7" x14ac:dyDescent="0.4">
      <c r="A741" s="70">
        <v>41670</v>
      </c>
      <c r="B741" s="84" t="s">
        <v>317</v>
      </c>
      <c r="C741" s="74">
        <v>0</v>
      </c>
      <c r="D741" s="86">
        <v>3.1686245172790763</v>
      </c>
      <c r="E741" s="88">
        <v>1</v>
      </c>
      <c r="F741" s="88">
        <v>31</v>
      </c>
      <c r="G741" s="37">
        <v>0</v>
      </c>
    </row>
    <row r="742" spans="1:7" x14ac:dyDescent="0.4">
      <c r="A742" s="70">
        <v>41670</v>
      </c>
      <c r="B742" s="84" t="s">
        <v>318</v>
      </c>
      <c r="C742" s="74">
        <v>-1</v>
      </c>
      <c r="D742" s="86">
        <v>4.1888825362942335</v>
      </c>
      <c r="E742" s="88">
        <v>1</v>
      </c>
      <c r="F742" s="88">
        <v>31</v>
      </c>
      <c r="G742" s="37">
        <v>0</v>
      </c>
    </row>
    <row r="743" spans="1:7" x14ac:dyDescent="0.4">
      <c r="A743" s="70">
        <v>41670</v>
      </c>
      <c r="B743" s="84" t="s">
        <v>319</v>
      </c>
      <c r="C743" s="74">
        <v>-1.7</v>
      </c>
      <c r="D743" s="86">
        <v>8.6241704084331943</v>
      </c>
      <c r="E743" s="88">
        <v>1</v>
      </c>
      <c r="F743" s="88">
        <v>31</v>
      </c>
      <c r="G743" s="37">
        <v>0</v>
      </c>
    </row>
    <row r="744" spans="1:7" x14ac:dyDescent="0.4">
      <c r="A744" s="70">
        <v>41670</v>
      </c>
      <c r="B744" s="84" t="s">
        <v>320</v>
      </c>
      <c r="C744" s="74">
        <v>-1.4</v>
      </c>
      <c r="D744" s="86">
        <v>9.0050680027306935</v>
      </c>
      <c r="E744" s="88">
        <v>1</v>
      </c>
      <c r="F744" s="88">
        <v>31</v>
      </c>
      <c r="G744" s="37">
        <v>0</v>
      </c>
    </row>
    <row r="745" spans="1:7" x14ac:dyDescent="0.4">
      <c r="A745" s="70">
        <v>41670</v>
      </c>
      <c r="B745" s="84" t="s">
        <v>321</v>
      </c>
      <c r="C745" s="74">
        <v>-1.6</v>
      </c>
      <c r="D745" s="86">
        <v>5.2386303828260381</v>
      </c>
      <c r="E745" s="88">
        <v>1</v>
      </c>
      <c r="F745" s="88">
        <v>31</v>
      </c>
      <c r="G745" s="37">
        <v>0</v>
      </c>
    </row>
    <row r="746" spans="1:7" x14ac:dyDescent="0.4">
      <c r="A746" s="70">
        <v>41670</v>
      </c>
      <c r="B746" s="84" t="s">
        <v>322</v>
      </c>
      <c r="C746" s="74">
        <v>-1.9</v>
      </c>
      <c r="D746" s="86">
        <v>5.8638711528098257</v>
      </c>
      <c r="E746" s="88">
        <v>1</v>
      </c>
      <c r="F746" s="88">
        <v>31</v>
      </c>
      <c r="G746" s="37">
        <v>0</v>
      </c>
    </row>
    <row r="747" spans="1:7" x14ac:dyDescent="0.4">
      <c r="A747" s="70">
        <v>41670</v>
      </c>
      <c r="B747" s="84" t="s">
        <v>323</v>
      </c>
      <c r="C747" s="74">
        <v>-2</v>
      </c>
      <c r="D747" s="86">
        <v>6.3708243943731304</v>
      </c>
      <c r="E747" s="88">
        <v>1</v>
      </c>
      <c r="F747" s="88">
        <v>31</v>
      </c>
      <c r="G747" s="37">
        <v>0</v>
      </c>
    </row>
    <row r="748" spans="1:7" x14ac:dyDescent="0.4">
      <c r="A748" s="70">
        <v>41670</v>
      </c>
      <c r="B748" s="84" t="s">
        <v>324</v>
      </c>
      <c r="C748" s="74">
        <v>-1.9</v>
      </c>
      <c r="D748" s="86">
        <v>6.7313598579626372</v>
      </c>
      <c r="E748" s="88">
        <v>1</v>
      </c>
      <c r="F748" s="88">
        <v>31</v>
      </c>
      <c r="G748" s="37">
        <v>0</v>
      </c>
    </row>
    <row r="749" spans="1:7" x14ac:dyDescent="0.4">
      <c r="A749" s="70">
        <v>41670</v>
      </c>
      <c r="B749" s="84" t="s">
        <v>325</v>
      </c>
      <c r="C749" s="74">
        <v>-1.6</v>
      </c>
      <c r="D749" s="86">
        <v>7.6088812046118255</v>
      </c>
      <c r="E749" s="88">
        <v>2</v>
      </c>
      <c r="F749" s="88">
        <v>1</v>
      </c>
      <c r="G749" s="37">
        <v>1</v>
      </c>
    </row>
    <row r="750" spans="1:7" x14ac:dyDescent="0.4">
      <c r="A750" s="70">
        <v>41671</v>
      </c>
      <c r="B750" s="84" t="s">
        <v>302</v>
      </c>
      <c r="C750" s="74">
        <v>-1.6</v>
      </c>
      <c r="D750" s="86">
        <v>7.7322044401315857</v>
      </c>
      <c r="E750" s="88">
        <v>2</v>
      </c>
      <c r="F750" s="88">
        <v>1</v>
      </c>
      <c r="G750" s="37">
        <v>1</v>
      </c>
    </row>
    <row r="751" spans="1:7" x14ac:dyDescent="0.4">
      <c r="A751" s="70">
        <v>41671</v>
      </c>
      <c r="B751" s="84" t="s">
        <v>303</v>
      </c>
      <c r="C751" s="74">
        <v>-1.7</v>
      </c>
      <c r="D751" s="86">
        <v>7.8153842780005816</v>
      </c>
      <c r="E751" s="88">
        <v>2</v>
      </c>
      <c r="F751" s="88">
        <v>1</v>
      </c>
      <c r="G751" s="37">
        <v>1</v>
      </c>
    </row>
    <row r="752" spans="1:7" x14ac:dyDescent="0.4">
      <c r="A752" s="70">
        <v>41671</v>
      </c>
      <c r="B752" s="84" t="s">
        <v>304</v>
      </c>
      <c r="C752" s="74">
        <v>-1.7</v>
      </c>
      <c r="D752" s="86">
        <v>7.8594428268385972</v>
      </c>
      <c r="E752" s="88">
        <v>2</v>
      </c>
      <c r="F752" s="88">
        <v>1</v>
      </c>
      <c r="G752" s="37">
        <v>1</v>
      </c>
    </row>
    <row r="753" spans="1:7" x14ac:dyDescent="0.4">
      <c r="A753" s="70">
        <v>41671</v>
      </c>
      <c r="B753" s="84" t="s">
        <v>305</v>
      </c>
      <c r="C753" s="74">
        <v>-1.6</v>
      </c>
      <c r="D753" s="86">
        <v>7.8724446913617676</v>
      </c>
      <c r="E753" s="88">
        <v>2</v>
      </c>
      <c r="F753" s="88">
        <v>1</v>
      </c>
      <c r="G753" s="37">
        <v>1</v>
      </c>
    </row>
    <row r="754" spans="1:7" x14ac:dyDescent="0.4">
      <c r="A754" s="70">
        <v>41671</v>
      </c>
      <c r="B754" s="84" t="s">
        <v>306</v>
      </c>
      <c r="C754" s="74">
        <v>-1.7</v>
      </c>
      <c r="D754" s="86">
        <v>7.9116518132264595</v>
      </c>
      <c r="E754" s="88">
        <v>2</v>
      </c>
      <c r="F754" s="88">
        <v>1</v>
      </c>
      <c r="G754" s="37">
        <v>1</v>
      </c>
    </row>
    <row r="755" spans="1:7" x14ac:dyDescent="0.4">
      <c r="A755" s="70">
        <v>41671</v>
      </c>
      <c r="B755" s="84" t="s">
        <v>307</v>
      </c>
      <c r="C755" s="74">
        <v>-1.7</v>
      </c>
      <c r="D755" s="86">
        <v>9.5355354798339356</v>
      </c>
      <c r="E755" s="88">
        <v>2</v>
      </c>
      <c r="F755" s="88">
        <v>1</v>
      </c>
      <c r="G755" s="37">
        <v>1</v>
      </c>
    </row>
    <row r="756" spans="1:7" x14ac:dyDescent="0.4">
      <c r="A756" s="70">
        <v>41671</v>
      </c>
      <c r="B756" s="84" t="s">
        <v>308</v>
      </c>
      <c r="C756" s="74">
        <v>-2.1</v>
      </c>
      <c r="D756" s="86">
        <v>6.2478889133815718</v>
      </c>
      <c r="E756" s="88">
        <v>2</v>
      </c>
      <c r="F756" s="88">
        <v>1</v>
      </c>
      <c r="G756" s="37">
        <v>1</v>
      </c>
    </row>
    <row r="757" spans="1:7" x14ac:dyDescent="0.4">
      <c r="A757" s="70">
        <v>41671</v>
      </c>
      <c r="B757" s="84" t="s">
        <v>309</v>
      </c>
      <c r="C757" s="74">
        <v>-0.7</v>
      </c>
      <c r="D757" s="86">
        <v>5.6910551390720432</v>
      </c>
      <c r="E757" s="88">
        <v>2</v>
      </c>
      <c r="F757" s="88">
        <v>1</v>
      </c>
      <c r="G757" s="37">
        <v>0</v>
      </c>
    </row>
    <row r="758" spans="1:7" x14ac:dyDescent="0.4">
      <c r="A758" s="70">
        <v>41671</v>
      </c>
      <c r="B758" s="84" t="s">
        <v>310</v>
      </c>
      <c r="C758" s="74">
        <v>-1.1000000000000001</v>
      </c>
      <c r="D758" s="86">
        <v>5.1784835680592129</v>
      </c>
      <c r="E758" s="88">
        <v>2</v>
      </c>
      <c r="F758" s="88">
        <v>1</v>
      </c>
      <c r="G758" s="37">
        <v>0</v>
      </c>
    </row>
    <row r="759" spans="1:7" x14ac:dyDescent="0.4">
      <c r="A759" s="70">
        <v>41671</v>
      </c>
      <c r="B759" s="84" t="s">
        <v>311</v>
      </c>
      <c r="C759" s="74">
        <v>-0.8</v>
      </c>
      <c r="D759" s="86">
        <v>5.6146953161127584</v>
      </c>
      <c r="E759" s="88">
        <v>2</v>
      </c>
      <c r="F759" s="88">
        <v>1</v>
      </c>
      <c r="G759" s="37">
        <v>0</v>
      </c>
    </row>
    <row r="760" spans="1:7" x14ac:dyDescent="0.4">
      <c r="A760" s="70">
        <v>41671</v>
      </c>
      <c r="B760" s="84" t="s">
        <v>312</v>
      </c>
      <c r="C760" s="74">
        <v>-0.9</v>
      </c>
      <c r="D760" s="86">
        <v>5.5928483563356606</v>
      </c>
      <c r="E760" s="88">
        <v>2</v>
      </c>
      <c r="F760" s="88">
        <v>1</v>
      </c>
      <c r="G760" s="37">
        <v>0</v>
      </c>
    </row>
    <row r="761" spans="1:7" x14ac:dyDescent="0.4">
      <c r="A761" s="70">
        <v>41671</v>
      </c>
      <c r="B761" s="84" t="s">
        <v>313</v>
      </c>
      <c r="C761" s="74">
        <v>0</v>
      </c>
      <c r="D761" s="86">
        <v>4.0991797929128548</v>
      </c>
      <c r="E761" s="88">
        <v>2</v>
      </c>
      <c r="F761" s="88">
        <v>1</v>
      </c>
      <c r="G761" s="37">
        <v>0</v>
      </c>
    </row>
    <row r="762" spans="1:7" x14ac:dyDescent="0.4">
      <c r="A762" s="70">
        <v>41671</v>
      </c>
      <c r="B762" s="84" t="s">
        <v>314</v>
      </c>
      <c r="C762" s="74">
        <v>0.9</v>
      </c>
      <c r="D762" s="86">
        <v>2.4724857259368527</v>
      </c>
      <c r="E762" s="88">
        <v>2</v>
      </c>
      <c r="F762" s="88">
        <v>1</v>
      </c>
      <c r="G762" s="37">
        <v>0</v>
      </c>
    </row>
    <row r="763" spans="1:7" x14ac:dyDescent="0.4">
      <c r="A763" s="70">
        <v>41671</v>
      </c>
      <c r="B763" s="84" t="s">
        <v>315</v>
      </c>
      <c r="C763" s="74">
        <v>0.1</v>
      </c>
      <c r="D763" s="86">
        <v>4.4060391870431301</v>
      </c>
      <c r="E763" s="88">
        <v>2</v>
      </c>
      <c r="F763" s="88">
        <v>1</v>
      </c>
      <c r="G763" s="37">
        <v>0</v>
      </c>
    </row>
    <row r="764" spans="1:7" x14ac:dyDescent="0.4">
      <c r="A764" s="70">
        <v>41671</v>
      </c>
      <c r="B764" s="84" t="s">
        <v>316</v>
      </c>
      <c r="C764" s="74">
        <v>-0.9</v>
      </c>
      <c r="D764" s="86">
        <v>5.4116532172889533</v>
      </c>
      <c r="E764" s="88">
        <v>2</v>
      </c>
      <c r="F764" s="88">
        <v>1</v>
      </c>
      <c r="G764" s="37">
        <v>0</v>
      </c>
    </row>
    <row r="765" spans="1:7" x14ac:dyDescent="0.4">
      <c r="A765" s="70">
        <v>41671</v>
      </c>
      <c r="B765" s="84" t="s">
        <v>317</v>
      </c>
      <c r="C765" s="74">
        <v>-0.9</v>
      </c>
      <c r="D765" s="86">
        <v>5.1148470946787885</v>
      </c>
      <c r="E765" s="88">
        <v>2</v>
      </c>
      <c r="F765" s="88">
        <v>1</v>
      </c>
      <c r="G765" s="37">
        <v>0</v>
      </c>
    </row>
    <row r="766" spans="1:7" x14ac:dyDescent="0.4">
      <c r="A766" s="70">
        <v>41671</v>
      </c>
      <c r="B766" s="84" t="s">
        <v>318</v>
      </c>
      <c r="C766" s="74">
        <v>-1</v>
      </c>
      <c r="D766" s="86">
        <v>5.4207498169907415</v>
      </c>
      <c r="E766" s="88">
        <v>2</v>
      </c>
      <c r="F766" s="88">
        <v>1</v>
      </c>
      <c r="G766" s="37">
        <v>0</v>
      </c>
    </row>
    <row r="767" spans="1:7" x14ac:dyDescent="0.4">
      <c r="A767" s="70">
        <v>41671</v>
      </c>
      <c r="B767" s="84" t="s">
        <v>319</v>
      </c>
      <c r="C767" s="74">
        <v>-1.7</v>
      </c>
      <c r="D767" s="86">
        <v>9.3873753237176718</v>
      </c>
      <c r="E767" s="88">
        <v>2</v>
      </c>
      <c r="F767" s="88">
        <v>1</v>
      </c>
      <c r="G767" s="37">
        <v>0</v>
      </c>
    </row>
    <row r="768" spans="1:7" x14ac:dyDescent="0.4">
      <c r="A768" s="70">
        <v>41671</v>
      </c>
      <c r="B768" s="84" t="s">
        <v>320</v>
      </c>
      <c r="C768" s="74">
        <v>-2.2999999999999998</v>
      </c>
      <c r="D768" s="86">
        <v>9.8047936868538201</v>
      </c>
      <c r="E768" s="88">
        <v>2</v>
      </c>
      <c r="F768" s="88">
        <v>1</v>
      </c>
      <c r="G768" s="37">
        <v>0</v>
      </c>
    </row>
    <row r="769" spans="1:7" x14ac:dyDescent="0.4">
      <c r="A769" s="70">
        <v>41671</v>
      </c>
      <c r="B769" s="84" t="s">
        <v>321</v>
      </c>
      <c r="C769" s="74">
        <v>-2.5</v>
      </c>
      <c r="D769" s="86">
        <v>5.7977804244162154</v>
      </c>
      <c r="E769" s="88">
        <v>2</v>
      </c>
      <c r="F769" s="88">
        <v>1</v>
      </c>
      <c r="G769" s="37">
        <v>0</v>
      </c>
    </row>
    <row r="770" spans="1:7" x14ac:dyDescent="0.4">
      <c r="A770" s="70">
        <v>41671</v>
      </c>
      <c r="B770" s="84" t="s">
        <v>322</v>
      </c>
      <c r="C770" s="74">
        <v>-2.6</v>
      </c>
      <c r="D770" s="86">
        <v>6.3357263556914099</v>
      </c>
      <c r="E770" s="88">
        <v>2</v>
      </c>
      <c r="F770" s="88">
        <v>1</v>
      </c>
      <c r="G770" s="37">
        <v>0</v>
      </c>
    </row>
    <row r="771" spans="1:7" x14ac:dyDescent="0.4">
      <c r="A771" s="70">
        <v>41671</v>
      </c>
      <c r="B771" s="84" t="s">
        <v>323</v>
      </c>
      <c r="C771" s="74">
        <v>-2.4</v>
      </c>
      <c r="D771" s="86">
        <v>6.7593011880537999</v>
      </c>
      <c r="E771" s="88">
        <v>2</v>
      </c>
      <c r="F771" s="88">
        <v>1</v>
      </c>
      <c r="G771" s="37">
        <v>0</v>
      </c>
    </row>
    <row r="772" spans="1:7" x14ac:dyDescent="0.4">
      <c r="A772" s="70">
        <v>41671</v>
      </c>
      <c r="B772" s="84" t="s">
        <v>324</v>
      </c>
      <c r="C772" s="74">
        <v>-2.7</v>
      </c>
      <c r="D772" s="86">
        <v>6.99315895507495</v>
      </c>
      <c r="E772" s="88">
        <v>2</v>
      </c>
      <c r="F772" s="88">
        <v>1</v>
      </c>
      <c r="G772" s="37">
        <v>0</v>
      </c>
    </row>
    <row r="773" spans="1:7" x14ac:dyDescent="0.4">
      <c r="A773" s="70">
        <v>41671</v>
      </c>
      <c r="B773" s="84" t="s">
        <v>325</v>
      </c>
      <c r="C773" s="74">
        <v>-3.4</v>
      </c>
      <c r="D773" s="86">
        <v>8.2267985915642132</v>
      </c>
      <c r="E773" s="88">
        <v>2</v>
      </c>
      <c r="F773" s="88">
        <v>2</v>
      </c>
      <c r="G773" s="37">
        <v>1</v>
      </c>
    </row>
    <row r="774" spans="1:7" x14ac:dyDescent="0.4">
      <c r="A774" s="70">
        <v>41672</v>
      </c>
      <c r="B774" s="84" t="s">
        <v>302</v>
      </c>
      <c r="C774" s="74">
        <v>-3.6</v>
      </c>
      <c r="D774" s="86">
        <v>8.4387572510228086</v>
      </c>
      <c r="E774" s="88">
        <v>2</v>
      </c>
      <c r="F774" s="88">
        <v>2</v>
      </c>
      <c r="G774" s="37">
        <v>1</v>
      </c>
    </row>
    <row r="775" spans="1:7" x14ac:dyDescent="0.4">
      <c r="A775" s="70">
        <v>41672</v>
      </c>
      <c r="B775" s="84" t="s">
        <v>303</v>
      </c>
      <c r="C775" s="74">
        <v>-3.6</v>
      </c>
      <c r="D775" s="86">
        <v>8.5469696822660719</v>
      </c>
      <c r="E775" s="88">
        <v>2</v>
      </c>
      <c r="F775" s="88">
        <v>2</v>
      </c>
      <c r="G775" s="37">
        <v>1</v>
      </c>
    </row>
    <row r="776" spans="1:7" x14ac:dyDescent="0.4">
      <c r="A776" s="70">
        <v>41672</v>
      </c>
      <c r="B776" s="84" t="s">
        <v>304</v>
      </c>
      <c r="C776" s="74">
        <v>-5.6</v>
      </c>
      <c r="D776" s="86">
        <v>8.9961526042422157</v>
      </c>
      <c r="E776" s="88">
        <v>2</v>
      </c>
      <c r="F776" s="88">
        <v>2</v>
      </c>
      <c r="G776" s="37">
        <v>1</v>
      </c>
    </row>
    <row r="777" spans="1:7" x14ac:dyDescent="0.4">
      <c r="A777" s="70">
        <v>41672</v>
      </c>
      <c r="B777" s="84" t="s">
        <v>305</v>
      </c>
      <c r="C777" s="74">
        <v>-6.3</v>
      </c>
      <c r="D777" s="86">
        <v>9.2631681487342377</v>
      </c>
      <c r="E777" s="88">
        <v>2</v>
      </c>
      <c r="F777" s="88">
        <v>2</v>
      </c>
      <c r="G777" s="37">
        <v>1</v>
      </c>
    </row>
    <row r="778" spans="1:7" x14ac:dyDescent="0.4">
      <c r="A778" s="70">
        <v>41672</v>
      </c>
      <c r="B778" s="84" t="s">
        <v>306</v>
      </c>
      <c r="C778" s="74">
        <v>-6.8</v>
      </c>
      <c r="D778" s="86">
        <v>9.4900769790514179</v>
      </c>
      <c r="E778" s="88">
        <v>2</v>
      </c>
      <c r="F778" s="88">
        <v>2</v>
      </c>
      <c r="G778" s="37">
        <v>1</v>
      </c>
    </row>
    <row r="779" spans="1:7" x14ac:dyDescent="0.4">
      <c r="A779" s="70">
        <v>41672</v>
      </c>
      <c r="B779" s="84" t="s">
        <v>307</v>
      </c>
      <c r="C779" s="74">
        <v>-7.1</v>
      </c>
      <c r="D779" s="86">
        <v>11.798788263693849</v>
      </c>
      <c r="E779" s="88">
        <v>2</v>
      </c>
      <c r="F779" s="88">
        <v>2</v>
      </c>
      <c r="G779" s="37">
        <v>1</v>
      </c>
    </row>
    <row r="780" spans="1:7" x14ac:dyDescent="0.4">
      <c r="A780" s="70">
        <v>41672</v>
      </c>
      <c r="B780" s="84" t="s">
        <v>308</v>
      </c>
      <c r="C780" s="74">
        <v>-6.7</v>
      </c>
      <c r="D780" s="86">
        <v>6.8599554017478557</v>
      </c>
      <c r="E780" s="88">
        <v>2</v>
      </c>
      <c r="F780" s="88">
        <v>2</v>
      </c>
      <c r="G780" s="37">
        <v>1</v>
      </c>
    </row>
    <row r="781" spans="1:7" x14ac:dyDescent="0.4">
      <c r="A781" s="70">
        <v>41672</v>
      </c>
      <c r="B781" s="84" t="s">
        <v>309</v>
      </c>
      <c r="C781" s="74">
        <v>-5.3</v>
      </c>
      <c r="D781" s="86">
        <v>3.7502321447296114</v>
      </c>
      <c r="E781" s="88">
        <v>2</v>
      </c>
      <c r="F781" s="88">
        <v>2</v>
      </c>
      <c r="G781" s="37">
        <v>0</v>
      </c>
    </row>
    <row r="782" spans="1:7" x14ac:dyDescent="0.4">
      <c r="A782" s="70">
        <v>41672</v>
      </c>
      <c r="B782" s="84" t="s">
        <v>310</v>
      </c>
      <c r="C782" s="74">
        <v>-2.1</v>
      </c>
      <c r="D782" s="86">
        <v>0.65085744088919639</v>
      </c>
      <c r="E782" s="88">
        <v>2</v>
      </c>
      <c r="F782" s="88">
        <v>2</v>
      </c>
      <c r="G782" s="37">
        <v>0</v>
      </c>
    </row>
    <row r="783" spans="1:7" x14ac:dyDescent="0.4">
      <c r="A783" s="70">
        <v>41672</v>
      </c>
      <c r="B783" s="84" t="s">
        <v>311</v>
      </c>
      <c r="C783" s="74">
        <v>0.5</v>
      </c>
      <c r="D783" s="86">
        <v>7.312239407851194E-2</v>
      </c>
      <c r="E783" s="88">
        <v>2</v>
      </c>
      <c r="F783" s="88">
        <v>2</v>
      </c>
      <c r="G783" s="37">
        <v>0</v>
      </c>
    </row>
    <row r="784" spans="1:7" x14ac:dyDescent="0.4">
      <c r="A784" s="70">
        <v>41672</v>
      </c>
      <c r="B784" s="84" t="s">
        <v>312</v>
      </c>
      <c r="C784" s="74">
        <v>1.2</v>
      </c>
      <c r="D784" s="86">
        <v>5.2288419316466647E-2</v>
      </c>
      <c r="E784" s="88">
        <v>2</v>
      </c>
      <c r="F784" s="88">
        <v>2</v>
      </c>
      <c r="G784" s="37">
        <v>0</v>
      </c>
    </row>
    <row r="785" spans="1:7" x14ac:dyDescent="0.4">
      <c r="A785" s="70">
        <v>41672</v>
      </c>
      <c r="B785" s="84" t="s">
        <v>313</v>
      </c>
      <c r="C785" s="74">
        <v>2.4</v>
      </c>
      <c r="D785" s="86">
        <v>4.5382262725741473E-2</v>
      </c>
      <c r="E785" s="88">
        <v>2</v>
      </c>
      <c r="F785" s="88">
        <v>2</v>
      </c>
      <c r="G785" s="37">
        <v>0</v>
      </c>
    </row>
    <row r="786" spans="1:7" x14ac:dyDescent="0.4">
      <c r="A786" s="70">
        <v>41672</v>
      </c>
      <c r="B786" s="84" t="s">
        <v>314</v>
      </c>
      <c r="C786" s="74">
        <v>2.6</v>
      </c>
      <c r="D786" s="86">
        <v>3.2945820918109089E-2</v>
      </c>
      <c r="E786" s="88">
        <v>2</v>
      </c>
      <c r="F786" s="88">
        <v>2</v>
      </c>
      <c r="G786" s="37">
        <v>0</v>
      </c>
    </row>
    <row r="787" spans="1:7" x14ac:dyDescent="0.4">
      <c r="A787" s="70">
        <v>41672</v>
      </c>
      <c r="B787" s="84" t="s">
        <v>315</v>
      </c>
      <c r="C787" s="74">
        <v>2.4</v>
      </c>
      <c r="D787" s="86">
        <v>3.8700685916785285E-2</v>
      </c>
      <c r="E787" s="88">
        <v>2</v>
      </c>
      <c r="F787" s="88">
        <v>2</v>
      </c>
      <c r="G787" s="37">
        <v>0</v>
      </c>
    </row>
    <row r="788" spans="1:7" x14ac:dyDescent="0.4">
      <c r="A788" s="70">
        <v>41672</v>
      </c>
      <c r="B788" s="84" t="s">
        <v>316</v>
      </c>
      <c r="C788" s="74">
        <v>2</v>
      </c>
      <c r="D788" s="86">
        <v>4.1359817085758817E-2</v>
      </c>
      <c r="E788" s="88">
        <v>2</v>
      </c>
      <c r="F788" s="88">
        <v>2</v>
      </c>
      <c r="G788" s="37">
        <v>0</v>
      </c>
    </row>
    <row r="789" spans="1:7" x14ac:dyDescent="0.4">
      <c r="A789" s="70">
        <v>41672</v>
      </c>
      <c r="B789" s="84" t="s">
        <v>317</v>
      </c>
      <c r="C789" s="74">
        <v>0.6</v>
      </c>
      <c r="D789" s="86">
        <v>8.5015352989965959E-2</v>
      </c>
      <c r="E789" s="88">
        <v>2</v>
      </c>
      <c r="F789" s="88">
        <v>2</v>
      </c>
      <c r="G789" s="37">
        <v>0</v>
      </c>
    </row>
    <row r="790" spans="1:7" x14ac:dyDescent="0.4">
      <c r="A790" s="70">
        <v>41672</v>
      </c>
      <c r="B790" s="84" t="s">
        <v>318</v>
      </c>
      <c r="C790" s="74">
        <v>-0.2</v>
      </c>
      <c r="D790" s="86">
        <v>0.29389721047594458</v>
      </c>
      <c r="E790" s="88">
        <v>2</v>
      </c>
      <c r="F790" s="88">
        <v>2</v>
      </c>
      <c r="G790" s="37">
        <v>0</v>
      </c>
    </row>
    <row r="791" spans="1:7" x14ac:dyDescent="0.4">
      <c r="A791" s="70">
        <v>41672</v>
      </c>
      <c r="B791" s="84" t="s">
        <v>319</v>
      </c>
      <c r="C791" s="74">
        <v>-1.1000000000000001</v>
      </c>
      <c r="D791" s="86">
        <v>6.4514184685630536</v>
      </c>
      <c r="E791" s="88">
        <v>2</v>
      </c>
      <c r="F791" s="88">
        <v>2</v>
      </c>
      <c r="G791" s="37">
        <v>0</v>
      </c>
    </row>
    <row r="792" spans="1:7" x14ac:dyDescent="0.4">
      <c r="A792" s="70">
        <v>41672</v>
      </c>
      <c r="B792" s="84" t="s">
        <v>320</v>
      </c>
      <c r="C792" s="74">
        <v>-0.9</v>
      </c>
      <c r="D792" s="86">
        <v>7.1993804590413646</v>
      </c>
      <c r="E792" s="88">
        <v>2</v>
      </c>
      <c r="F792" s="88">
        <v>2</v>
      </c>
      <c r="G792" s="37">
        <v>0</v>
      </c>
    </row>
    <row r="793" spans="1:7" x14ac:dyDescent="0.4">
      <c r="A793" s="70">
        <v>41672</v>
      </c>
      <c r="B793" s="84" t="s">
        <v>321</v>
      </c>
      <c r="C793" s="74">
        <v>-2.2000000000000002</v>
      </c>
      <c r="D793" s="86">
        <v>4.2984059214229839</v>
      </c>
      <c r="E793" s="88">
        <v>2</v>
      </c>
      <c r="F793" s="88">
        <v>2</v>
      </c>
      <c r="G793" s="37">
        <v>0</v>
      </c>
    </row>
    <row r="794" spans="1:7" x14ac:dyDescent="0.4">
      <c r="A794" s="70">
        <v>41672</v>
      </c>
      <c r="B794" s="84" t="s">
        <v>322</v>
      </c>
      <c r="C794" s="74">
        <v>-3.1</v>
      </c>
      <c r="D794" s="86">
        <v>5.3656854967914533</v>
      </c>
      <c r="E794" s="88">
        <v>2</v>
      </c>
      <c r="F794" s="88">
        <v>2</v>
      </c>
      <c r="G794" s="37">
        <v>0</v>
      </c>
    </row>
    <row r="795" spans="1:7" x14ac:dyDescent="0.4">
      <c r="A795" s="70">
        <v>41672</v>
      </c>
      <c r="B795" s="84" t="s">
        <v>323</v>
      </c>
      <c r="C795" s="74">
        <v>-3.1</v>
      </c>
      <c r="D795" s="86">
        <v>6.1001956039179364</v>
      </c>
      <c r="E795" s="88">
        <v>2</v>
      </c>
      <c r="F795" s="88">
        <v>2</v>
      </c>
      <c r="G795" s="37">
        <v>0</v>
      </c>
    </row>
    <row r="796" spans="1:7" x14ac:dyDescent="0.4">
      <c r="A796" s="70">
        <v>41672</v>
      </c>
      <c r="B796" s="84" t="s">
        <v>324</v>
      </c>
      <c r="C796" s="74">
        <v>-3.4</v>
      </c>
      <c r="D796" s="86">
        <v>6.7211663342100314</v>
      </c>
      <c r="E796" s="88">
        <v>2</v>
      </c>
      <c r="F796" s="88">
        <v>2</v>
      </c>
      <c r="G796" s="37">
        <v>0</v>
      </c>
    </row>
    <row r="797" spans="1:7" x14ac:dyDescent="0.4">
      <c r="A797" s="70">
        <v>41672</v>
      </c>
      <c r="B797" s="84" t="s">
        <v>325</v>
      </c>
      <c r="C797" s="74">
        <v>-4.0999999999999996</v>
      </c>
      <c r="D797" s="86">
        <v>7.9113734576459667</v>
      </c>
      <c r="E797" s="88">
        <v>2</v>
      </c>
      <c r="F797" s="88">
        <v>3</v>
      </c>
      <c r="G797" s="37">
        <v>1</v>
      </c>
    </row>
    <row r="798" spans="1:7" x14ac:dyDescent="0.4">
      <c r="A798" s="70">
        <v>41673</v>
      </c>
      <c r="B798" s="84" t="s">
        <v>302</v>
      </c>
      <c r="C798" s="74">
        <v>-4.3</v>
      </c>
      <c r="D798" s="86">
        <v>8.2175566201524006</v>
      </c>
      <c r="E798" s="88">
        <v>2</v>
      </c>
      <c r="F798" s="88">
        <v>3</v>
      </c>
      <c r="G798" s="37">
        <v>1</v>
      </c>
    </row>
    <row r="799" spans="1:7" x14ac:dyDescent="0.4">
      <c r="A799" s="70">
        <v>41673</v>
      </c>
      <c r="B799" s="84" t="s">
        <v>303</v>
      </c>
      <c r="C799" s="74">
        <v>-2.2000000000000002</v>
      </c>
      <c r="D799" s="86">
        <v>8.0057517860846641</v>
      </c>
      <c r="E799" s="88">
        <v>2</v>
      </c>
      <c r="F799" s="88">
        <v>3</v>
      </c>
      <c r="G799" s="37">
        <v>1</v>
      </c>
    </row>
    <row r="800" spans="1:7" x14ac:dyDescent="0.4">
      <c r="A800" s="70">
        <v>41673</v>
      </c>
      <c r="B800" s="84" t="s">
        <v>304</v>
      </c>
      <c r="C800" s="74">
        <v>-2.1</v>
      </c>
      <c r="D800" s="86">
        <v>8.02903101266722</v>
      </c>
      <c r="E800" s="88">
        <v>2</v>
      </c>
      <c r="F800" s="88">
        <v>3</v>
      </c>
      <c r="G800" s="37">
        <v>1</v>
      </c>
    </row>
    <row r="801" spans="1:7" x14ac:dyDescent="0.4">
      <c r="A801" s="70">
        <v>41673</v>
      </c>
      <c r="B801" s="84" t="s">
        <v>305</v>
      </c>
      <c r="C801" s="74">
        <v>-4.5999999999999996</v>
      </c>
      <c r="D801" s="86">
        <v>8.5279668492092089</v>
      </c>
      <c r="E801" s="88">
        <v>2</v>
      </c>
      <c r="F801" s="88">
        <v>3</v>
      </c>
      <c r="G801" s="37">
        <v>1</v>
      </c>
    </row>
    <row r="802" spans="1:7" x14ac:dyDescent="0.4">
      <c r="A802" s="70">
        <v>41673</v>
      </c>
      <c r="B802" s="84" t="s">
        <v>306</v>
      </c>
      <c r="C802" s="74">
        <v>-5.0999999999999996</v>
      </c>
      <c r="D802" s="86">
        <v>8.7475777747523455</v>
      </c>
      <c r="E802" s="88">
        <v>2</v>
      </c>
      <c r="F802" s="88">
        <v>3</v>
      </c>
      <c r="G802" s="37">
        <v>1</v>
      </c>
    </row>
    <row r="803" spans="1:7" x14ac:dyDescent="0.4">
      <c r="A803" s="70">
        <v>41673</v>
      </c>
      <c r="B803" s="84" t="s">
        <v>307</v>
      </c>
      <c r="C803" s="74">
        <v>-4.7</v>
      </c>
      <c r="D803" s="86">
        <v>10.680408844218924</v>
      </c>
      <c r="E803" s="88">
        <v>2</v>
      </c>
      <c r="F803" s="88">
        <v>3</v>
      </c>
      <c r="G803" s="37">
        <v>1</v>
      </c>
    </row>
    <row r="804" spans="1:7" x14ac:dyDescent="0.4">
      <c r="A804" s="70">
        <v>41673</v>
      </c>
      <c r="B804" s="84" t="s">
        <v>308</v>
      </c>
      <c r="C804" s="74">
        <v>-5.9</v>
      </c>
      <c r="D804" s="86">
        <v>7.2855963431604511</v>
      </c>
      <c r="E804" s="88">
        <v>2</v>
      </c>
      <c r="F804" s="88">
        <v>3</v>
      </c>
      <c r="G804" s="37">
        <v>1</v>
      </c>
    </row>
    <row r="805" spans="1:7" x14ac:dyDescent="0.4">
      <c r="A805" s="70">
        <v>41673</v>
      </c>
      <c r="B805" s="84" t="s">
        <v>309</v>
      </c>
      <c r="C805" s="74">
        <v>-4.7</v>
      </c>
      <c r="D805" s="86">
        <v>6.5983906395401473</v>
      </c>
      <c r="E805" s="88">
        <v>2</v>
      </c>
      <c r="F805" s="88">
        <v>3</v>
      </c>
      <c r="G805" s="37">
        <v>0</v>
      </c>
    </row>
    <row r="806" spans="1:7" x14ac:dyDescent="0.4">
      <c r="A806" s="70">
        <v>41673</v>
      </c>
      <c r="B806" s="84" t="s">
        <v>310</v>
      </c>
      <c r="C806" s="74">
        <v>-2.2000000000000002</v>
      </c>
      <c r="D806" s="86">
        <v>3.1996149874571413</v>
      </c>
      <c r="E806" s="88">
        <v>2</v>
      </c>
      <c r="F806" s="88">
        <v>3</v>
      </c>
      <c r="G806" s="37">
        <v>0</v>
      </c>
    </row>
    <row r="807" spans="1:7" x14ac:dyDescent="0.4">
      <c r="A807" s="70">
        <v>41673</v>
      </c>
      <c r="B807" s="84" t="s">
        <v>311</v>
      </c>
      <c r="C807" s="74">
        <v>0.4</v>
      </c>
      <c r="D807" s="86">
        <v>0.58112131133849054</v>
      </c>
      <c r="E807" s="88">
        <v>2</v>
      </c>
      <c r="F807" s="88">
        <v>3</v>
      </c>
      <c r="G807" s="37">
        <v>0</v>
      </c>
    </row>
    <row r="808" spans="1:7" x14ac:dyDescent="0.4">
      <c r="A808" s="70">
        <v>41673</v>
      </c>
      <c r="B808" s="84" t="s">
        <v>312</v>
      </c>
      <c r="C808" s="74">
        <v>1.1000000000000001</v>
      </c>
      <c r="D808" s="86">
        <v>1.4238129254404612</v>
      </c>
      <c r="E808" s="88">
        <v>2</v>
      </c>
      <c r="F808" s="88">
        <v>3</v>
      </c>
      <c r="G808" s="37">
        <v>0</v>
      </c>
    </row>
    <row r="809" spans="1:7" x14ac:dyDescent="0.4">
      <c r="A809" s="70">
        <v>41673</v>
      </c>
      <c r="B809" s="84" t="s">
        <v>313</v>
      </c>
      <c r="C809" s="74">
        <v>1.8</v>
      </c>
      <c r="D809" s="86">
        <v>2.2843688034914944</v>
      </c>
      <c r="E809" s="88">
        <v>2</v>
      </c>
      <c r="F809" s="88">
        <v>3</v>
      </c>
      <c r="G809" s="37">
        <v>0</v>
      </c>
    </row>
    <row r="810" spans="1:7" x14ac:dyDescent="0.4">
      <c r="A810" s="70">
        <v>41673</v>
      </c>
      <c r="B810" s="84" t="s">
        <v>314</v>
      </c>
      <c r="C810" s="74">
        <v>1.6</v>
      </c>
      <c r="D810" s="86">
        <v>6.9815522672101935E-2</v>
      </c>
      <c r="E810" s="88">
        <v>2</v>
      </c>
      <c r="F810" s="88">
        <v>3</v>
      </c>
      <c r="G810" s="37">
        <v>0</v>
      </c>
    </row>
    <row r="811" spans="1:7" x14ac:dyDescent="0.4">
      <c r="A811" s="70">
        <v>41673</v>
      </c>
      <c r="B811" s="84" t="s">
        <v>315</v>
      </c>
      <c r="C811" s="74">
        <v>1.2</v>
      </c>
      <c r="D811" s="86">
        <v>2.5776070424829993</v>
      </c>
      <c r="E811" s="88">
        <v>2</v>
      </c>
      <c r="F811" s="88">
        <v>3</v>
      </c>
      <c r="G811" s="37">
        <v>0</v>
      </c>
    </row>
    <row r="812" spans="1:7" x14ac:dyDescent="0.4">
      <c r="A812" s="70">
        <v>41673</v>
      </c>
      <c r="B812" s="84" t="s">
        <v>316</v>
      </c>
      <c r="C812" s="74">
        <v>-0.3</v>
      </c>
      <c r="D812" s="86">
        <v>4.433865666603082</v>
      </c>
      <c r="E812" s="88">
        <v>2</v>
      </c>
      <c r="F812" s="88">
        <v>3</v>
      </c>
      <c r="G812" s="37">
        <v>0</v>
      </c>
    </row>
    <row r="813" spans="1:7" x14ac:dyDescent="0.4">
      <c r="A813" s="70">
        <v>41673</v>
      </c>
      <c r="B813" s="84" t="s">
        <v>317</v>
      </c>
      <c r="C813" s="74">
        <v>-0.3</v>
      </c>
      <c r="D813" s="86">
        <v>4.6799497547635811</v>
      </c>
      <c r="E813" s="88">
        <v>2</v>
      </c>
      <c r="F813" s="88">
        <v>3</v>
      </c>
      <c r="G813" s="37">
        <v>0</v>
      </c>
    </row>
    <row r="814" spans="1:7" x14ac:dyDescent="0.4">
      <c r="A814" s="70">
        <v>41673</v>
      </c>
      <c r="B814" s="84" t="s">
        <v>318</v>
      </c>
      <c r="C814" s="74">
        <v>-0.5</v>
      </c>
      <c r="D814" s="86">
        <v>4.9936653114828085</v>
      </c>
      <c r="E814" s="88">
        <v>2</v>
      </c>
      <c r="F814" s="88">
        <v>3</v>
      </c>
      <c r="G814" s="37">
        <v>0</v>
      </c>
    </row>
    <row r="815" spans="1:7" x14ac:dyDescent="0.4">
      <c r="A815" s="70">
        <v>41673</v>
      </c>
      <c r="B815" s="84" t="s">
        <v>319</v>
      </c>
      <c r="C815" s="74">
        <v>-0.5</v>
      </c>
      <c r="D815" s="86">
        <v>8.6669188452999446</v>
      </c>
      <c r="E815" s="88">
        <v>2</v>
      </c>
      <c r="F815" s="88">
        <v>3</v>
      </c>
      <c r="G815" s="37">
        <v>0</v>
      </c>
    </row>
    <row r="816" spans="1:7" x14ac:dyDescent="0.4">
      <c r="A816" s="70">
        <v>41673</v>
      </c>
      <c r="B816" s="84" t="s">
        <v>320</v>
      </c>
      <c r="C816" s="74">
        <v>-0.4</v>
      </c>
      <c r="D816" s="86">
        <v>8.8177978293467305</v>
      </c>
      <c r="E816" s="88">
        <v>2</v>
      </c>
      <c r="F816" s="88">
        <v>3</v>
      </c>
      <c r="G816" s="37">
        <v>0</v>
      </c>
    </row>
    <row r="817" spans="1:7" x14ac:dyDescent="0.4">
      <c r="A817" s="70">
        <v>41673</v>
      </c>
      <c r="B817" s="84" t="s">
        <v>321</v>
      </c>
      <c r="C817" s="74">
        <v>-0.6</v>
      </c>
      <c r="D817" s="86">
        <v>5.1140952543184079</v>
      </c>
      <c r="E817" s="88">
        <v>2</v>
      </c>
      <c r="F817" s="88">
        <v>3</v>
      </c>
      <c r="G817" s="37">
        <v>0</v>
      </c>
    </row>
    <row r="818" spans="1:7" x14ac:dyDescent="0.4">
      <c r="A818" s="70">
        <v>41673</v>
      </c>
      <c r="B818" s="84" t="s">
        <v>322</v>
      </c>
      <c r="C818" s="74">
        <v>-0.5</v>
      </c>
      <c r="D818" s="86">
        <v>5.5961666991920129</v>
      </c>
      <c r="E818" s="88">
        <v>2</v>
      </c>
      <c r="F818" s="88">
        <v>3</v>
      </c>
      <c r="G818" s="37">
        <v>0</v>
      </c>
    </row>
    <row r="819" spans="1:7" x14ac:dyDescent="0.4">
      <c r="A819" s="70">
        <v>41673</v>
      </c>
      <c r="B819" s="84" t="s">
        <v>323</v>
      </c>
      <c r="C819" s="74">
        <v>-1</v>
      </c>
      <c r="D819" s="86">
        <v>6.1256393283689254</v>
      </c>
      <c r="E819" s="88">
        <v>2</v>
      </c>
      <c r="F819" s="88">
        <v>3</v>
      </c>
      <c r="G819" s="37">
        <v>0</v>
      </c>
    </row>
    <row r="820" spans="1:7" x14ac:dyDescent="0.4">
      <c r="A820" s="70">
        <v>41673</v>
      </c>
      <c r="B820" s="84" t="s">
        <v>324</v>
      </c>
      <c r="C820" s="74">
        <v>-1.5</v>
      </c>
      <c r="D820" s="86">
        <v>6.5838890646664954</v>
      </c>
      <c r="E820" s="88">
        <v>2</v>
      </c>
      <c r="F820" s="88">
        <v>3</v>
      </c>
      <c r="G820" s="37">
        <v>0</v>
      </c>
    </row>
    <row r="821" spans="1:7" x14ac:dyDescent="0.4">
      <c r="A821" s="70">
        <v>41673</v>
      </c>
      <c r="B821" s="84" t="s">
        <v>325</v>
      </c>
      <c r="C821" s="74">
        <v>-1.4</v>
      </c>
      <c r="D821" s="86">
        <v>7.5159748378099165</v>
      </c>
      <c r="E821" s="88">
        <v>2</v>
      </c>
      <c r="F821" s="88">
        <v>4</v>
      </c>
      <c r="G821" s="37">
        <v>1</v>
      </c>
    </row>
    <row r="822" spans="1:7" x14ac:dyDescent="0.4">
      <c r="A822" s="70">
        <v>41674</v>
      </c>
      <c r="B822" s="84" t="s">
        <v>302</v>
      </c>
      <c r="C822" s="74">
        <v>-0.7</v>
      </c>
      <c r="D822" s="86">
        <v>7.5270618207229809</v>
      </c>
      <c r="E822" s="88">
        <v>2</v>
      </c>
      <c r="F822" s="88">
        <v>4</v>
      </c>
      <c r="G822" s="37">
        <v>1</v>
      </c>
    </row>
    <row r="823" spans="1:7" x14ac:dyDescent="0.4">
      <c r="A823" s="70">
        <v>41674</v>
      </c>
      <c r="B823" s="84" t="s">
        <v>303</v>
      </c>
      <c r="C823" s="74">
        <v>-1.5</v>
      </c>
      <c r="D823" s="86">
        <v>7.7224173209624523</v>
      </c>
      <c r="E823" s="88">
        <v>2</v>
      </c>
      <c r="F823" s="88">
        <v>4</v>
      </c>
      <c r="G823" s="37">
        <v>1</v>
      </c>
    </row>
    <row r="824" spans="1:7" x14ac:dyDescent="0.4">
      <c r="A824" s="70">
        <v>41674</v>
      </c>
      <c r="B824" s="84" t="s">
        <v>304</v>
      </c>
      <c r="C824" s="74">
        <v>-1.9</v>
      </c>
      <c r="D824" s="86">
        <v>7.8576847979231061</v>
      </c>
      <c r="E824" s="88">
        <v>2</v>
      </c>
      <c r="F824" s="88">
        <v>4</v>
      </c>
      <c r="G824" s="37">
        <v>1</v>
      </c>
    </row>
    <row r="825" spans="1:7" x14ac:dyDescent="0.4">
      <c r="A825" s="70">
        <v>41674</v>
      </c>
      <c r="B825" s="84" t="s">
        <v>305</v>
      </c>
      <c r="C825" s="74">
        <v>-3.4</v>
      </c>
      <c r="D825" s="86">
        <v>8.1941164008463936</v>
      </c>
      <c r="E825" s="88">
        <v>2</v>
      </c>
      <c r="F825" s="88">
        <v>4</v>
      </c>
      <c r="G825" s="37">
        <v>1</v>
      </c>
    </row>
    <row r="826" spans="1:7" x14ac:dyDescent="0.4">
      <c r="A826" s="70">
        <v>41674</v>
      </c>
      <c r="B826" s="84" t="s">
        <v>306</v>
      </c>
      <c r="C826" s="74">
        <v>-3.8</v>
      </c>
      <c r="D826" s="86">
        <v>8.3698449999451796</v>
      </c>
      <c r="E826" s="88">
        <v>2</v>
      </c>
      <c r="F826" s="88">
        <v>4</v>
      </c>
      <c r="G826" s="37">
        <v>1</v>
      </c>
    </row>
    <row r="827" spans="1:7" x14ac:dyDescent="0.4">
      <c r="A827" s="70">
        <v>41674</v>
      </c>
      <c r="B827" s="84" t="s">
        <v>307</v>
      </c>
      <c r="C827" s="74">
        <v>-2.6</v>
      </c>
      <c r="D827" s="86">
        <v>8.2378374231967868</v>
      </c>
      <c r="E827" s="88">
        <v>2</v>
      </c>
      <c r="F827" s="88">
        <v>4</v>
      </c>
      <c r="G827" s="37">
        <v>1</v>
      </c>
    </row>
    <row r="828" spans="1:7" x14ac:dyDescent="0.4">
      <c r="A828" s="70">
        <v>41674</v>
      </c>
      <c r="B828" s="84" t="s">
        <v>308</v>
      </c>
      <c r="C828" s="74">
        <v>-2.9</v>
      </c>
      <c r="D828" s="86">
        <v>8.0992181976742881</v>
      </c>
      <c r="E828" s="88">
        <v>2</v>
      </c>
      <c r="F828" s="88">
        <v>4</v>
      </c>
      <c r="G828" s="37">
        <v>1</v>
      </c>
    </row>
    <row r="829" spans="1:7" x14ac:dyDescent="0.4">
      <c r="A829" s="70">
        <v>41674</v>
      </c>
      <c r="B829" s="84" t="s">
        <v>309</v>
      </c>
      <c r="C829" s="74">
        <v>-2.7</v>
      </c>
      <c r="D829" s="86">
        <v>7.6304685108823298</v>
      </c>
      <c r="E829" s="88">
        <v>2</v>
      </c>
      <c r="F829" s="88">
        <v>4</v>
      </c>
      <c r="G829" s="37">
        <v>0</v>
      </c>
    </row>
    <row r="830" spans="1:7" x14ac:dyDescent="0.4">
      <c r="A830" s="70">
        <v>41674</v>
      </c>
      <c r="B830" s="84" t="s">
        <v>310</v>
      </c>
      <c r="C830" s="74">
        <v>-2.2000000000000002</v>
      </c>
      <c r="D830" s="86">
        <v>4.7455099868912169</v>
      </c>
      <c r="E830" s="88">
        <v>2</v>
      </c>
      <c r="F830" s="88">
        <v>4</v>
      </c>
      <c r="G830" s="37">
        <v>0</v>
      </c>
    </row>
    <row r="831" spans="1:7" x14ac:dyDescent="0.4">
      <c r="A831" s="70">
        <v>41674</v>
      </c>
      <c r="B831" s="84" t="s">
        <v>311</v>
      </c>
      <c r="C831" s="74">
        <v>-1.5</v>
      </c>
      <c r="D831" s="86">
        <v>3.3885946367650832</v>
      </c>
      <c r="E831" s="88">
        <v>2</v>
      </c>
      <c r="F831" s="88">
        <v>4</v>
      </c>
      <c r="G831" s="37">
        <v>0</v>
      </c>
    </row>
    <row r="832" spans="1:7" x14ac:dyDescent="0.4">
      <c r="A832" s="70">
        <v>41674</v>
      </c>
      <c r="B832" s="84" t="s">
        <v>312</v>
      </c>
      <c r="C832" s="74">
        <v>-0.1</v>
      </c>
      <c r="D832" s="86">
        <v>0.42355436495984544</v>
      </c>
      <c r="E832" s="88">
        <v>2</v>
      </c>
      <c r="F832" s="88">
        <v>4</v>
      </c>
      <c r="G832" s="37">
        <v>0</v>
      </c>
    </row>
    <row r="833" spans="1:7" x14ac:dyDescent="0.4">
      <c r="A833" s="70">
        <v>41674</v>
      </c>
      <c r="B833" s="84" t="s">
        <v>313</v>
      </c>
      <c r="C833" s="74">
        <v>1.2</v>
      </c>
      <c r="D833" s="86">
        <v>0.85797463712265531</v>
      </c>
      <c r="E833" s="88">
        <v>2</v>
      </c>
      <c r="F833" s="88">
        <v>4</v>
      </c>
      <c r="G833" s="37">
        <v>0</v>
      </c>
    </row>
    <row r="834" spans="1:7" x14ac:dyDescent="0.4">
      <c r="A834" s="70">
        <v>41674</v>
      </c>
      <c r="B834" s="84" t="s">
        <v>314</v>
      </c>
      <c r="C834" s="74">
        <v>1.6</v>
      </c>
      <c r="D834" s="86">
        <v>1.9142526123902677</v>
      </c>
      <c r="E834" s="88">
        <v>2</v>
      </c>
      <c r="F834" s="88">
        <v>4</v>
      </c>
      <c r="G834" s="37">
        <v>0</v>
      </c>
    </row>
    <row r="835" spans="1:7" x14ac:dyDescent="0.4">
      <c r="A835" s="70">
        <v>41674</v>
      </c>
      <c r="B835" s="84" t="s">
        <v>315</v>
      </c>
      <c r="C835" s="74">
        <v>2.2999999999999998</v>
      </c>
      <c r="D835" s="86">
        <v>2.640210692085617</v>
      </c>
      <c r="E835" s="88">
        <v>2</v>
      </c>
      <c r="F835" s="88">
        <v>4</v>
      </c>
      <c r="G835" s="37">
        <v>0</v>
      </c>
    </row>
    <row r="836" spans="1:7" x14ac:dyDescent="0.4">
      <c r="A836" s="70">
        <v>41674</v>
      </c>
      <c r="B836" s="84" t="s">
        <v>316</v>
      </c>
      <c r="C836" s="74">
        <v>0.6</v>
      </c>
      <c r="D836" s="86">
        <v>3.2382260950486272</v>
      </c>
      <c r="E836" s="88">
        <v>2</v>
      </c>
      <c r="F836" s="88">
        <v>4</v>
      </c>
      <c r="G836" s="37">
        <v>0</v>
      </c>
    </row>
    <row r="837" spans="1:7" x14ac:dyDescent="0.4">
      <c r="A837" s="70">
        <v>41674</v>
      </c>
      <c r="B837" s="84" t="s">
        <v>317</v>
      </c>
      <c r="C837" s="74">
        <v>1.1000000000000001</v>
      </c>
      <c r="D837" s="86">
        <v>3.4528510201004754</v>
      </c>
      <c r="E837" s="88">
        <v>2</v>
      </c>
      <c r="F837" s="88">
        <v>4</v>
      </c>
      <c r="G837" s="37">
        <v>0</v>
      </c>
    </row>
    <row r="838" spans="1:7" x14ac:dyDescent="0.4">
      <c r="A838" s="70">
        <v>41674</v>
      </c>
      <c r="B838" s="84" t="s">
        <v>318</v>
      </c>
      <c r="C838" s="74">
        <v>0</v>
      </c>
      <c r="D838" s="86">
        <v>7.5986195487916373</v>
      </c>
      <c r="E838" s="88">
        <v>2</v>
      </c>
      <c r="F838" s="88">
        <v>4</v>
      </c>
      <c r="G838" s="37">
        <v>0</v>
      </c>
    </row>
    <row r="839" spans="1:7" x14ac:dyDescent="0.4">
      <c r="A839" s="70">
        <v>41674</v>
      </c>
      <c r="B839" s="84" t="s">
        <v>319</v>
      </c>
      <c r="C839" s="74">
        <v>-0.5</v>
      </c>
      <c r="D839" s="86">
        <v>8.4597145222389862</v>
      </c>
      <c r="E839" s="88">
        <v>2</v>
      </c>
      <c r="F839" s="88">
        <v>4</v>
      </c>
      <c r="G839" s="37">
        <v>0</v>
      </c>
    </row>
    <row r="840" spans="1:7" x14ac:dyDescent="0.4">
      <c r="A840" s="70">
        <v>41674</v>
      </c>
      <c r="B840" s="84" t="s">
        <v>320</v>
      </c>
      <c r="C840" s="74">
        <v>-1</v>
      </c>
      <c r="D840" s="86">
        <v>5.0324198896892502</v>
      </c>
      <c r="E840" s="88">
        <v>2</v>
      </c>
      <c r="F840" s="88">
        <v>4</v>
      </c>
      <c r="G840" s="37">
        <v>0</v>
      </c>
    </row>
    <row r="841" spans="1:7" x14ac:dyDescent="0.4">
      <c r="A841" s="70">
        <v>41674</v>
      </c>
      <c r="B841" s="84" t="s">
        <v>321</v>
      </c>
      <c r="C841" s="74">
        <v>-2</v>
      </c>
      <c r="D841" s="86">
        <v>5.7118688525448125</v>
      </c>
      <c r="E841" s="88">
        <v>2</v>
      </c>
      <c r="F841" s="88">
        <v>4</v>
      </c>
      <c r="G841" s="37">
        <v>0</v>
      </c>
    </row>
    <row r="842" spans="1:7" x14ac:dyDescent="0.4">
      <c r="A842" s="70">
        <v>41674</v>
      </c>
      <c r="B842" s="84" t="s">
        <v>322</v>
      </c>
      <c r="C842" s="74">
        <v>-3.9</v>
      </c>
      <c r="D842" s="86">
        <v>6.2873345739729602</v>
      </c>
      <c r="E842" s="88">
        <v>2</v>
      </c>
      <c r="F842" s="88">
        <v>4</v>
      </c>
      <c r="G842" s="37">
        <v>0</v>
      </c>
    </row>
    <row r="843" spans="1:7" x14ac:dyDescent="0.4">
      <c r="A843" s="70">
        <v>41674</v>
      </c>
      <c r="B843" s="84" t="s">
        <v>323</v>
      </c>
      <c r="C843" s="74">
        <v>-4.5</v>
      </c>
      <c r="D843" s="86">
        <v>6.9776487529717119</v>
      </c>
      <c r="E843" s="88">
        <v>2</v>
      </c>
      <c r="F843" s="88">
        <v>4</v>
      </c>
      <c r="G843" s="37">
        <v>0</v>
      </c>
    </row>
    <row r="844" spans="1:7" x14ac:dyDescent="0.4">
      <c r="A844" s="70">
        <v>41674</v>
      </c>
      <c r="B844" s="84" t="s">
        <v>324</v>
      </c>
      <c r="C844" s="74">
        <v>-5.4</v>
      </c>
      <c r="D844" s="86">
        <v>8.4121513225845046</v>
      </c>
      <c r="E844" s="88">
        <v>2</v>
      </c>
      <c r="F844" s="88">
        <v>4</v>
      </c>
      <c r="G844" s="37">
        <v>0</v>
      </c>
    </row>
    <row r="845" spans="1:7" x14ac:dyDescent="0.4">
      <c r="A845" s="70">
        <v>41674</v>
      </c>
      <c r="B845" s="84" t="s">
        <v>325</v>
      </c>
      <c r="C845" s="74">
        <v>-6.1</v>
      </c>
      <c r="D845" s="86">
        <v>8.8168833320190565</v>
      </c>
      <c r="E845" s="88">
        <v>2</v>
      </c>
      <c r="F845" s="88">
        <v>5</v>
      </c>
      <c r="G845" s="37">
        <v>1</v>
      </c>
    </row>
    <row r="846" spans="1:7" x14ac:dyDescent="0.4">
      <c r="A846" s="70">
        <v>41675</v>
      </c>
      <c r="B846" s="84" t="s">
        <v>302</v>
      </c>
      <c r="C846" s="74">
        <v>-6</v>
      </c>
      <c r="D846" s="86">
        <v>8.9746766907591411</v>
      </c>
      <c r="E846" s="88">
        <v>2</v>
      </c>
      <c r="F846" s="88">
        <v>5</v>
      </c>
      <c r="G846" s="37">
        <v>1</v>
      </c>
    </row>
    <row r="847" spans="1:7" x14ac:dyDescent="0.4">
      <c r="A847" s="70">
        <v>41675</v>
      </c>
      <c r="B847" s="84" t="s">
        <v>303</v>
      </c>
      <c r="C847" s="74">
        <v>-5.8</v>
      </c>
      <c r="D847" s="86">
        <v>9.0465165759285213</v>
      </c>
      <c r="E847" s="88">
        <v>2</v>
      </c>
      <c r="F847" s="88">
        <v>5</v>
      </c>
      <c r="G847" s="37">
        <v>1</v>
      </c>
    </row>
    <row r="848" spans="1:7" x14ac:dyDescent="0.4">
      <c r="A848" s="70">
        <v>41675</v>
      </c>
      <c r="B848" s="84" t="s">
        <v>304</v>
      </c>
      <c r="C848" s="74">
        <v>-5.7</v>
      </c>
      <c r="D848" s="86">
        <v>9.0965588211550159</v>
      </c>
      <c r="E848" s="88">
        <v>2</v>
      </c>
      <c r="F848" s="88">
        <v>5</v>
      </c>
      <c r="G848" s="37">
        <v>1</v>
      </c>
    </row>
    <row r="849" spans="1:7" x14ac:dyDescent="0.4">
      <c r="A849" s="70">
        <v>41675</v>
      </c>
      <c r="B849" s="84" t="s">
        <v>305</v>
      </c>
      <c r="C849" s="74">
        <v>-5.0999999999999996</v>
      </c>
      <c r="D849" s="86">
        <v>9.02902830204774</v>
      </c>
      <c r="E849" s="88">
        <v>2</v>
      </c>
      <c r="F849" s="88">
        <v>5</v>
      </c>
      <c r="G849" s="37">
        <v>1</v>
      </c>
    </row>
    <row r="850" spans="1:7" x14ac:dyDescent="0.4">
      <c r="A850" s="70">
        <v>41675</v>
      </c>
      <c r="B850" s="84" t="s">
        <v>306</v>
      </c>
      <c r="C850" s="74">
        <v>-5.3</v>
      </c>
      <c r="D850" s="86">
        <v>9.0823406390025188</v>
      </c>
      <c r="E850" s="88">
        <v>2</v>
      </c>
      <c r="F850" s="88">
        <v>5</v>
      </c>
      <c r="G850" s="37">
        <v>1</v>
      </c>
    </row>
    <row r="851" spans="1:7" x14ac:dyDescent="0.4">
      <c r="A851" s="70">
        <v>41675</v>
      </c>
      <c r="B851" s="84" t="s">
        <v>307</v>
      </c>
      <c r="C851" s="74">
        <v>-5.0999999999999996</v>
      </c>
      <c r="D851" s="86">
        <v>9.064718261251647</v>
      </c>
      <c r="E851" s="88">
        <v>2</v>
      </c>
      <c r="F851" s="88">
        <v>5</v>
      </c>
      <c r="G851" s="37">
        <v>1</v>
      </c>
    </row>
    <row r="852" spans="1:7" x14ac:dyDescent="0.4">
      <c r="A852" s="70">
        <v>41675</v>
      </c>
      <c r="B852" s="84" t="s">
        <v>308</v>
      </c>
      <c r="C852" s="74">
        <v>-4.9000000000000004</v>
      </c>
      <c r="D852" s="86">
        <v>8.4185214825336772</v>
      </c>
      <c r="E852" s="88">
        <v>2</v>
      </c>
      <c r="F852" s="88">
        <v>5</v>
      </c>
      <c r="G852" s="37">
        <v>1</v>
      </c>
    </row>
    <row r="853" spans="1:7" x14ac:dyDescent="0.4">
      <c r="A853" s="70">
        <v>41675</v>
      </c>
      <c r="B853" s="84" t="s">
        <v>309</v>
      </c>
      <c r="C853" s="74">
        <v>-4.5</v>
      </c>
      <c r="D853" s="86">
        <v>7.4956777009651407</v>
      </c>
      <c r="E853" s="88">
        <v>2</v>
      </c>
      <c r="F853" s="88">
        <v>5</v>
      </c>
      <c r="G853" s="37">
        <v>0</v>
      </c>
    </row>
    <row r="854" spans="1:7" x14ac:dyDescent="0.4">
      <c r="A854" s="70">
        <v>41675</v>
      </c>
      <c r="B854" s="84" t="s">
        <v>310</v>
      </c>
      <c r="C854" s="74">
        <v>-3.5</v>
      </c>
      <c r="D854" s="86">
        <v>3.878959940898981</v>
      </c>
      <c r="E854" s="88">
        <v>2</v>
      </c>
      <c r="F854" s="88">
        <v>5</v>
      </c>
      <c r="G854" s="37">
        <v>0</v>
      </c>
    </row>
    <row r="855" spans="1:7" x14ac:dyDescent="0.4">
      <c r="A855" s="70">
        <v>41675</v>
      </c>
      <c r="B855" s="84" t="s">
        <v>311</v>
      </c>
      <c r="C855" s="74">
        <v>-1.9</v>
      </c>
      <c r="D855" s="86">
        <v>0.84892000326500672</v>
      </c>
      <c r="E855" s="88">
        <v>2</v>
      </c>
      <c r="F855" s="88">
        <v>5</v>
      </c>
      <c r="G855" s="37">
        <v>0</v>
      </c>
    </row>
    <row r="856" spans="1:7" x14ac:dyDescent="0.4">
      <c r="A856" s="70">
        <v>41675</v>
      </c>
      <c r="B856" s="84" t="s">
        <v>312</v>
      </c>
      <c r="C856" s="74">
        <v>-0.3</v>
      </c>
      <c r="D856" s="86">
        <v>5.2609937339983169E-2</v>
      </c>
      <c r="E856" s="88">
        <v>2</v>
      </c>
      <c r="F856" s="88">
        <v>5</v>
      </c>
      <c r="G856" s="37">
        <v>0</v>
      </c>
    </row>
    <row r="857" spans="1:7" x14ac:dyDescent="0.4">
      <c r="A857" s="70">
        <v>41675</v>
      </c>
      <c r="B857" s="84" t="s">
        <v>313</v>
      </c>
      <c r="C857" s="74">
        <v>0.8</v>
      </c>
      <c r="D857" s="86">
        <v>6.1236981214155842E-2</v>
      </c>
      <c r="E857" s="88">
        <v>2</v>
      </c>
      <c r="F857" s="88">
        <v>5</v>
      </c>
      <c r="G857" s="37">
        <v>0</v>
      </c>
    </row>
    <row r="858" spans="1:7" x14ac:dyDescent="0.4">
      <c r="A858" s="70">
        <v>41675</v>
      </c>
      <c r="B858" s="84" t="s">
        <v>314</v>
      </c>
      <c r="C858" s="74">
        <v>-0.1</v>
      </c>
      <c r="D858" s="86">
        <v>0.33086208936822664</v>
      </c>
      <c r="E858" s="88">
        <v>2</v>
      </c>
      <c r="F858" s="88">
        <v>5</v>
      </c>
      <c r="G858" s="37">
        <v>0</v>
      </c>
    </row>
    <row r="859" spans="1:7" x14ac:dyDescent="0.4">
      <c r="A859" s="70">
        <v>41675</v>
      </c>
      <c r="B859" s="84" t="s">
        <v>315</v>
      </c>
      <c r="C859" s="74">
        <v>-1.4</v>
      </c>
      <c r="D859" s="86">
        <v>3.7613518499734253</v>
      </c>
      <c r="E859" s="88">
        <v>2</v>
      </c>
      <c r="F859" s="88">
        <v>5</v>
      </c>
      <c r="G859" s="37">
        <v>0</v>
      </c>
    </row>
    <row r="860" spans="1:7" x14ac:dyDescent="0.4">
      <c r="A860" s="70">
        <v>41675</v>
      </c>
      <c r="B860" s="84" t="s">
        <v>316</v>
      </c>
      <c r="C860" s="74">
        <v>-0.9</v>
      </c>
      <c r="D860" s="86">
        <v>4.7062530156267988</v>
      </c>
      <c r="E860" s="88">
        <v>2</v>
      </c>
      <c r="F860" s="88">
        <v>5</v>
      </c>
      <c r="G860" s="37">
        <v>0</v>
      </c>
    </row>
    <row r="861" spans="1:7" x14ac:dyDescent="0.4">
      <c r="A861" s="70">
        <v>41675</v>
      </c>
      <c r="B861" s="84" t="s">
        <v>317</v>
      </c>
      <c r="C861" s="74">
        <v>-0.9</v>
      </c>
      <c r="D861" s="86">
        <v>4.1487955278735997</v>
      </c>
      <c r="E861" s="88">
        <v>2</v>
      </c>
      <c r="F861" s="88">
        <v>5</v>
      </c>
      <c r="G861" s="37">
        <v>0</v>
      </c>
    </row>
    <row r="862" spans="1:7" x14ac:dyDescent="0.4">
      <c r="A862" s="70">
        <v>41675</v>
      </c>
      <c r="B862" s="84" t="s">
        <v>318</v>
      </c>
      <c r="C862" s="74">
        <v>-1.7</v>
      </c>
      <c r="D862" s="86">
        <v>8.5745762947377244</v>
      </c>
      <c r="E862" s="88">
        <v>2</v>
      </c>
      <c r="F862" s="88">
        <v>5</v>
      </c>
      <c r="G862" s="37">
        <v>0</v>
      </c>
    </row>
    <row r="863" spans="1:7" x14ac:dyDescent="0.4">
      <c r="A863" s="70">
        <v>41675</v>
      </c>
      <c r="B863" s="84" t="s">
        <v>319</v>
      </c>
      <c r="C863" s="74">
        <v>-2.5</v>
      </c>
      <c r="D863" s="86">
        <v>9.5416218917819009</v>
      </c>
      <c r="E863" s="88">
        <v>2</v>
      </c>
      <c r="F863" s="88">
        <v>5</v>
      </c>
      <c r="G863" s="37">
        <v>0</v>
      </c>
    </row>
    <row r="864" spans="1:7" x14ac:dyDescent="0.4">
      <c r="A864" s="70">
        <v>41675</v>
      </c>
      <c r="B864" s="84" t="s">
        <v>320</v>
      </c>
      <c r="C864" s="74">
        <v>-1.6</v>
      </c>
      <c r="D864" s="86">
        <v>5.4941213187344342</v>
      </c>
      <c r="E864" s="88">
        <v>2</v>
      </c>
      <c r="F864" s="88">
        <v>5</v>
      </c>
      <c r="G864" s="37">
        <v>0</v>
      </c>
    </row>
    <row r="865" spans="1:7" x14ac:dyDescent="0.4">
      <c r="A865" s="70">
        <v>41675</v>
      </c>
      <c r="B865" s="84" t="s">
        <v>321</v>
      </c>
      <c r="C865" s="74">
        <v>-1.1000000000000001</v>
      </c>
      <c r="D865" s="86">
        <v>5.8235606917343743</v>
      </c>
      <c r="E865" s="88">
        <v>2</v>
      </c>
      <c r="F865" s="88">
        <v>5</v>
      </c>
      <c r="G865" s="37">
        <v>0</v>
      </c>
    </row>
    <row r="866" spans="1:7" x14ac:dyDescent="0.4">
      <c r="A866" s="70">
        <v>41675</v>
      </c>
      <c r="B866" s="84" t="s">
        <v>322</v>
      </c>
      <c r="C866" s="74">
        <v>-1.2</v>
      </c>
      <c r="D866" s="86">
        <v>5.9498448789270517</v>
      </c>
      <c r="E866" s="88">
        <v>2</v>
      </c>
      <c r="F866" s="88">
        <v>5</v>
      </c>
      <c r="G866" s="37">
        <v>0</v>
      </c>
    </row>
    <row r="867" spans="1:7" x14ac:dyDescent="0.4">
      <c r="A867" s="70">
        <v>41675</v>
      </c>
      <c r="B867" s="84" t="s">
        <v>323</v>
      </c>
      <c r="C867" s="74">
        <v>-1.5</v>
      </c>
      <c r="D867" s="86">
        <v>6.4373310864147344</v>
      </c>
      <c r="E867" s="88">
        <v>2</v>
      </c>
      <c r="F867" s="88">
        <v>5</v>
      </c>
      <c r="G867" s="37">
        <v>0</v>
      </c>
    </row>
    <row r="868" spans="1:7" x14ac:dyDescent="0.4">
      <c r="A868" s="70">
        <v>41675</v>
      </c>
      <c r="B868" s="84" t="s">
        <v>324</v>
      </c>
      <c r="C868" s="74">
        <v>-1.1000000000000001</v>
      </c>
      <c r="D868" s="86">
        <v>7.5307671839562493</v>
      </c>
      <c r="E868" s="88">
        <v>2</v>
      </c>
      <c r="F868" s="88">
        <v>5</v>
      </c>
      <c r="G868" s="37">
        <v>0</v>
      </c>
    </row>
    <row r="869" spans="1:7" x14ac:dyDescent="0.4">
      <c r="A869" s="70">
        <v>41675</v>
      </c>
      <c r="B869" s="84" t="s">
        <v>325</v>
      </c>
      <c r="C869" s="74">
        <v>-1.2</v>
      </c>
      <c r="D869" s="86">
        <v>7.694430877136428</v>
      </c>
      <c r="E869" s="88">
        <v>2</v>
      </c>
      <c r="F869" s="88">
        <v>6</v>
      </c>
      <c r="G869" s="37">
        <v>1</v>
      </c>
    </row>
    <row r="870" spans="1:7" x14ac:dyDescent="0.4">
      <c r="A870" s="70">
        <v>41676</v>
      </c>
      <c r="B870" s="84" t="s">
        <v>302</v>
      </c>
      <c r="C870" s="74">
        <v>-1.1000000000000001</v>
      </c>
      <c r="D870" s="86">
        <v>7.7442440535587433</v>
      </c>
      <c r="E870" s="88">
        <v>2</v>
      </c>
      <c r="F870" s="88">
        <v>6</v>
      </c>
      <c r="G870" s="37">
        <v>1</v>
      </c>
    </row>
    <row r="871" spans="1:7" x14ac:dyDescent="0.4">
      <c r="A871" s="70">
        <v>41676</v>
      </c>
      <c r="B871" s="84" t="s">
        <v>303</v>
      </c>
      <c r="C871" s="74">
        <v>-2.9</v>
      </c>
      <c r="D871" s="86">
        <v>8.1076622148207225</v>
      </c>
      <c r="E871" s="88">
        <v>2</v>
      </c>
      <c r="F871" s="88">
        <v>6</v>
      </c>
      <c r="G871" s="37">
        <v>1</v>
      </c>
    </row>
    <row r="872" spans="1:7" x14ac:dyDescent="0.4">
      <c r="A872" s="70">
        <v>41676</v>
      </c>
      <c r="B872" s="84" t="s">
        <v>304</v>
      </c>
      <c r="C872" s="74">
        <v>-3.5</v>
      </c>
      <c r="D872" s="86">
        <v>8.3101311221345942</v>
      </c>
      <c r="E872" s="88">
        <v>2</v>
      </c>
      <c r="F872" s="88">
        <v>6</v>
      </c>
      <c r="G872" s="37">
        <v>1</v>
      </c>
    </row>
    <row r="873" spans="1:7" x14ac:dyDescent="0.4">
      <c r="A873" s="70">
        <v>41676</v>
      </c>
      <c r="B873" s="84" t="s">
        <v>305</v>
      </c>
      <c r="C873" s="74">
        <v>-3.8</v>
      </c>
      <c r="D873" s="86">
        <v>8.4545998231966841</v>
      </c>
      <c r="E873" s="88">
        <v>2</v>
      </c>
      <c r="F873" s="88">
        <v>6</v>
      </c>
      <c r="G873" s="37">
        <v>1</v>
      </c>
    </row>
    <row r="874" spans="1:7" x14ac:dyDescent="0.4">
      <c r="A874" s="70">
        <v>41676</v>
      </c>
      <c r="B874" s="84" t="s">
        <v>306</v>
      </c>
      <c r="C874" s="74">
        <v>-4.4000000000000004</v>
      </c>
      <c r="D874" s="86">
        <v>8.6457159902440122</v>
      </c>
      <c r="E874" s="88">
        <v>2</v>
      </c>
      <c r="F874" s="88">
        <v>6</v>
      </c>
      <c r="G874" s="37">
        <v>1</v>
      </c>
    </row>
    <row r="875" spans="1:7" x14ac:dyDescent="0.4">
      <c r="A875" s="70">
        <v>41676</v>
      </c>
      <c r="B875" s="84" t="s">
        <v>307</v>
      </c>
      <c r="C875" s="74">
        <v>-4.7</v>
      </c>
      <c r="D875" s="86">
        <v>10.674046657904592</v>
      </c>
      <c r="E875" s="88">
        <v>2</v>
      </c>
      <c r="F875" s="88">
        <v>6</v>
      </c>
      <c r="G875" s="37">
        <v>1</v>
      </c>
    </row>
    <row r="876" spans="1:7" x14ac:dyDescent="0.4">
      <c r="A876" s="70">
        <v>41676</v>
      </c>
      <c r="B876" s="84" t="s">
        <v>308</v>
      </c>
      <c r="C876" s="74">
        <v>-4</v>
      </c>
      <c r="D876" s="86">
        <v>6.8488115915147914</v>
      </c>
      <c r="E876" s="88">
        <v>2</v>
      </c>
      <c r="F876" s="88">
        <v>6</v>
      </c>
      <c r="G876" s="37">
        <v>1</v>
      </c>
    </row>
    <row r="877" spans="1:7" x14ac:dyDescent="0.4">
      <c r="A877" s="70">
        <v>41676</v>
      </c>
      <c r="B877" s="84" t="s">
        <v>309</v>
      </c>
      <c r="C877" s="74">
        <v>-2.9</v>
      </c>
      <c r="D877" s="86">
        <v>6.1073438004736502</v>
      </c>
      <c r="E877" s="88">
        <v>2</v>
      </c>
      <c r="F877" s="88">
        <v>6</v>
      </c>
      <c r="G877" s="37">
        <v>0</v>
      </c>
    </row>
    <row r="878" spans="1:7" x14ac:dyDescent="0.4">
      <c r="A878" s="70">
        <v>41676</v>
      </c>
      <c r="B878" s="84" t="s">
        <v>310</v>
      </c>
      <c r="C878" s="74">
        <v>-1.7</v>
      </c>
      <c r="D878" s="86">
        <v>5.2053658359775161</v>
      </c>
      <c r="E878" s="88">
        <v>2</v>
      </c>
      <c r="F878" s="88">
        <v>6</v>
      </c>
      <c r="G878" s="37">
        <v>0</v>
      </c>
    </row>
    <row r="879" spans="1:7" x14ac:dyDescent="0.4">
      <c r="A879" s="70">
        <v>41676</v>
      </c>
      <c r="B879" s="84" t="s">
        <v>311</v>
      </c>
      <c r="C879" s="74">
        <v>-1</v>
      </c>
      <c r="D879" s="86">
        <v>5.4816398027737137</v>
      </c>
      <c r="E879" s="88">
        <v>2</v>
      </c>
      <c r="F879" s="88">
        <v>6</v>
      </c>
      <c r="G879" s="37">
        <v>0</v>
      </c>
    </row>
    <row r="880" spans="1:7" x14ac:dyDescent="0.4">
      <c r="A880" s="70">
        <v>41676</v>
      </c>
      <c r="B880" s="84" t="s">
        <v>312</v>
      </c>
      <c r="C880" s="74">
        <v>-0.3</v>
      </c>
      <c r="D880" s="86">
        <v>4.6476998680938246</v>
      </c>
      <c r="E880" s="88">
        <v>2</v>
      </c>
      <c r="F880" s="88">
        <v>6</v>
      </c>
      <c r="G880" s="37">
        <v>0</v>
      </c>
    </row>
    <row r="881" spans="1:7" x14ac:dyDescent="0.4">
      <c r="A881" s="70">
        <v>41676</v>
      </c>
      <c r="B881" s="84" t="s">
        <v>313</v>
      </c>
      <c r="C881" s="74">
        <v>1</v>
      </c>
      <c r="D881" s="86">
        <v>5.5481002937972992</v>
      </c>
      <c r="E881" s="88">
        <v>2</v>
      </c>
      <c r="F881" s="88">
        <v>6</v>
      </c>
      <c r="G881" s="37">
        <v>0</v>
      </c>
    </row>
    <row r="882" spans="1:7" x14ac:dyDescent="0.4">
      <c r="A882" s="70">
        <v>41676</v>
      </c>
      <c r="B882" s="84" t="s">
        <v>314</v>
      </c>
      <c r="C882" s="74">
        <v>0.2</v>
      </c>
      <c r="D882" s="86">
        <v>4.3233922711791042</v>
      </c>
      <c r="E882" s="88">
        <v>2</v>
      </c>
      <c r="F882" s="88">
        <v>6</v>
      </c>
      <c r="G882" s="37">
        <v>0</v>
      </c>
    </row>
    <row r="883" spans="1:7" x14ac:dyDescent="0.4">
      <c r="A883" s="70">
        <v>41676</v>
      </c>
      <c r="B883" s="84" t="s">
        <v>315</v>
      </c>
      <c r="C883" s="74">
        <v>-0.2</v>
      </c>
      <c r="D883" s="86">
        <v>5.4432757013297062</v>
      </c>
      <c r="E883" s="88">
        <v>2</v>
      </c>
      <c r="F883" s="88">
        <v>6</v>
      </c>
      <c r="G883" s="37">
        <v>0</v>
      </c>
    </row>
    <row r="884" spans="1:7" x14ac:dyDescent="0.4">
      <c r="A884" s="70">
        <v>41676</v>
      </c>
      <c r="B884" s="84" t="s">
        <v>316</v>
      </c>
      <c r="C884" s="74">
        <v>0.4</v>
      </c>
      <c r="D884" s="86">
        <v>5.5675966551329807</v>
      </c>
      <c r="E884" s="88">
        <v>2</v>
      </c>
      <c r="F884" s="88">
        <v>6</v>
      </c>
      <c r="G884" s="37">
        <v>0</v>
      </c>
    </row>
    <row r="885" spans="1:7" x14ac:dyDescent="0.4">
      <c r="A885" s="70">
        <v>41676</v>
      </c>
      <c r="B885" s="84" t="s">
        <v>317</v>
      </c>
      <c r="C885" s="74">
        <v>0.2</v>
      </c>
      <c r="D885" s="86">
        <v>5.2250155544548438</v>
      </c>
      <c r="E885" s="88">
        <v>2</v>
      </c>
      <c r="F885" s="88">
        <v>6</v>
      </c>
      <c r="G885" s="37">
        <v>0</v>
      </c>
    </row>
    <row r="886" spans="1:7" x14ac:dyDescent="0.4">
      <c r="A886" s="70">
        <v>41676</v>
      </c>
      <c r="B886" s="84" t="s">
        <v>318</v>
      </c>
      <c r="C886" s="74">
        <v>-0.8</v>
      </c>
      <c r="D886" s="86">
        <v>5.5274741495395672</v>
      </c>
      <c r="E886" s="88">
        <v>2</v>
      </c>
      <c r="F886" s="88">
        <v>6</v>
      </c>
      <c r="G886" s="37">
        <v>0</v>
      </c>
    </row>
    <row r="887" spans="1:7" x14ac:dyDescent="0.4">
      <c r="A887" s="70">
        <v>41676</v>
      </c>
      <c r="B887" s="84" t="s">
        <v>319</v>
      </c>
      <c r="C887" s="74">
        <v>-1.4</v>
      </c>
      <c r="D887" s="86">
        <v>9.3663820137053335</v>
      </c>
      <c r="E887" s="88">
        <v>2</v>
      </c>
      <c r="F887" s="88">
        <v>6</v>
      </c>
      <c r="G887" s="37">
        <v>0</v>
      </c>
    </row>
    <row r="888" spans="1:7" x14ac:dyDescent="0.4">
      <c r="A888" s="70">
        <v>41676</v>
      </c>
      <c r="B888" s="84" t="s">
        <v>320</v>
      </c>
      <c r="C888" s="74">
        <v>-1.4</v>
      </c>
      <c r="D888" s="86">
        <v>9.5188245345973783</v>
      </c>
      <c r="E888" s="88">
        <v>2</v>
      </c>
      <c r="F888" s="88">
        <v>6</v>
      </c>
      <c r="G888" s="37">
        <v>0</v>
      </c>
    </row>
    <row r="889" spans="1:7" x14ac:dyDescent="0.4">
      <c r="A889" s="70">
        <v>41676</v>
      </c>
      <c r="B889" s="84" t="s">
        <v>321</v>
      </c>
      <c r="C889" s="74">
        <v>-1.3</v>
      </c>
      <c r="D889" s="86">
        <v>5.5667125701441371</v>
      </c>
      <c r="E889" s="88">
        <v>2</v>
      </c>
      <c r="F889" s="88">
        <v>6</v>
      </c>
      <c r="G889" s="37">
        <v>0</v>
      </c>
    </row>
    <row r="890" spans="1:7" x14ac:dyDescent="0.4">
      <c r="A890" s="70">
        <v>41676</v>
      </c>
      <c r="B890" s="84" t="s">
        <v>322</v>
      </c>
      <c r="C890" s="74">
        <v>-2.1</v>
      </c>
      <c r="D890" s="86">
        <v>6.1934393015148483</v>
      </c>
      <c r="E890" s="88">
        <v>2</v>
      </c>
      <c r="F890" s="88">
        <v>6</v>
      </c>
      <c r="G890" s="37">
        <v>0</v>
      </c>
    </row>
    <row r="891" spans="1:7" x14ac:dyDescent="0.4">
      <c r="A891" s="70">
        <v>41676</v>
      </c>
      <c r="B891" s="84" t="s">
        <v>323</v>
      </c>
      <c r="C891" s="74">
        <v>-2.6</v>
      </c>
      <c r="D891" s="86">
        <v>6.7461223354769366</v>
      </c>
      <c r="E891" s="88">
        <v>2</v>
      </c>
      <c r="F891" s="88">
        <v>6</v>
      </c>
      <c r="G891" s="37">
        <v>0</v>
      </c>
    </row>
    <row r="892" spans="1:7" x14ac:dyDescent="0.4">
      <c r="A892" s="70">
        <v>41676</v>
      </c>
      <c r="B892" s="84" t="s">
        <v>324</v>
      </c>
      <c r="C892" s="74">
        <v>-2.2999999999999998</v>
      </c>
      <c r="D892" s="86">
        <v>6.8955082814701463</v>
      </c>
      <c r="E892" s="88">
        <v>2</v>
      </c>
      <c r="F892" s="88">
        <v>6</v>
      </c>
      <c r="G892" s="37">
        <v>0</v>
      </c>
    </row>
    <row r="893" spans="1:7" x14ac:dyDescent="0.4">
      <c r="A893" s="70">
        <v>41676</v>
      </c>
      <c r="B893" s="84" t="s">
        <v>325</v>
      </c>
      <c r="C893" s="74">
        <v>-4.4000000000000004</v>
      </c>
      <c r="D893" s="86">
        <v>8.3761059395284008</v>
      </c>
      <c r="E893" s="88">
        <v>2</v>
      </c>
      <c r="F893" s="88">
        <v>7</v>
      </c>
      <c r="G893" s="37">
        <v>1</v>
      </c>
    </row>
    <row r="894" spans="1:7" x14ac:dyDescent="0.4">
      <c r="A894" s="70">
        <v>41677</v>
      </c>
      <c r="B894" s="84" t="s">
        <v>302</v>
      </c>
      <c r="C894" s="74">
        <v>-4.2</v>
      </c>
      <c r="D894" s="86">
        <v>8.5590282127652078</v>
      </c>
      <c r="E894" s="88">
        <v>2</v>
      </c>
      <c r="F894" s="88">
        <v>7</v>
      </c>
      <c r="G894" s="37">
        <v>1</v>
      </c>
    </row>
    <row r="895" spans="1:7" x14ac:dyDescent="0.4">
      <c r="A895" s="70">
        <v>41677</v>
      </c>
      <c r="B895" s="84" t="s">
        <v>303</v>
      </c>
      <c r="C895" s="74">
        <v>-5.6</v>
      </c>
      <c r="D895" s="86">
        <v>8.9437915501130671</v>
      </c>
      <c r="E895" s="88">
        <v>2</v>
      </c>
      <c r="F895" s="88">
        <v>7</v>
      </c>
      <c r="G895" s="37">
        <v>1</v>
      </c>
    </row>
    <row r="896" spans="1:7" x14ac:dyDescent="0.4">
      <c r="A896" s="70">
        <v>41677</v>
      </c>
      <c r="B896" s="84" t="s">
        <v>304</v>
      </c>
      <c r="C896" s="74">
        <v>-5.2</v>
      </c>
      <c r="D896" s="86">
        <v>9.0130873567477998</v>
      </c>
      <c r="E896" s="88">
        <v>2</v>
      </c>
      <c r="F896" s="88">
        <v>7</v>
      </c>
      <c r="G896" s="37">
        <v>1</v>
      </c>
    </row>
    <row r="897" spans="1:7" x14ac:dyDescent="0.4">
      <c r="A897" s="70">
        <v>41677</v>
      </c>
      <c r="B897" s="84" t="s">
        <v>305</v>
      </c>
      <c r="C897" s="74">
        <v>-5.6</v>
      </c>
      <c r="D897" s="86">
        <v>9.1803012438858485</v>
      </c>
      <c r="E897" s="88">
        <v>2</v>
      </c>
      <c r="F897" s="88">
        <v>7</v>
      </c>
      <c r="G897" s="37">
        <v>1</v>
      </c>
    </row>
    <row r="898" spans="1:7" x14ac:dyDescent="0.4">
      <c r="A898" s="70">
        <v>41677</v>
      </c>
      <c r="B898" s="84" t="s">
        <v>306</v>
      </c>
      <c r="C898" s="74">
        <v>-5.8</v>
      </c>
      <c r="D898" s="86">
        <v>9.3088461215823823</v>
      </c>
      <c r="E898" s="88">
        <v>2</v>
      </c>
      <c r="F898" s="88">
        <v>7</v>
      </c>
      <c r="G898" s="37">
        <v>1</v>
      </c>
    </row>
    <row r="899" spans="1:7" x14ac:dyDescent="0.4">
      <c r="A899" s="70">
        <v>41677</v>
      </c>
      <c r="B899" s="84" t="s">
        <v>307</v>
      </c>
      <c r="C899" s="74">
        <v>-7.3</v>
      </c>
      <c r="D899" s="86">
        <v>11.81796664532127</v>
      </c>
      <c r="E899" s="88">
        <v>2</v>
      </c>
      <c r="F899" s="88">
        <v>7</v>
      </c>
      <c r="G899" s="37">
        <v>1</v>
      </c>
    </row>
    <row r="900" spans="1:7" x14ac:dyDescent="0.4">
      <c r="A900" s="70">
        <v>41677</v>
      </c>
      <c r="B900" s="84" t="s">
        <v>308</v>
      </c>
      <c r="C900" s="74">
        <v>-6.5</v>
      </c>
      <c r="D900" s="86">
        <v>6.389767325890217</v>
      </c>
      <c r="E900" s="88">
        <v>2</v>
      </c>
      <c r="F900" s="88">
        <v>7</v>
      </c>
      <c r="G900" s="37">
        <v>1</v>
      </c>
    </row>
    <row r="901" spans="1:7" x14ac:dyDescent="0.4">
      <c r="A901" s="70">
        <v>41677</v>
      </c>
      <c r="B901" s="84" t="s">
        <v>309</v>
      </c>
      <c r="C901" s="74">
        <v>-4.3</v>
      </c>
      <c r="D901" s="86">
        <v>4.3002868594084696</v>
      </c>
      <c r="E901" s="88">
        <v>2</v>
      </c>
      <c r="F901" s="88">
        <v>7</v>
      </c>
      <c r="G901" s="37">
        <v>0</v>
      </c>
    </row>
    <row r="902" spans="1:7" x14ac:dyDescent="0.4">
      <c r="A902" s="70">
        <v>41677</v>
      </c>
      <c r="B902" s="84" t="s">
        <v>310</v>
      </c>
      <c r="C902" s="74">
        <v>-0.8</v>
      </c>
      <c r="D902" s="86">
        <v>0.93436930014524</v>
      </c>
      <c r="E902" s="88">
        <v>2</v>
      </c>
      <c r="F902" s="88">
        <v>7</v>
      </c>
      <c r="G902" s="37">
        <v>0</v>
      </c>
    </row>
    <row r="903" spans="1:7" x14ac:dyDescent="0.4">
      <c r="A903" s="70">
        <v>41677</v>
      </c>
      <c r="B903" s="84" t="s">
        <v>311</v>
      </c>
      <c r="C903" s="74">
        <v>1</v>
      </c>
      <c r="D903" s="86">
        <v>7.0572052760745685E-2</v>
      </c>
      <c r="E903" s="88">
        <v>2</v>
      </c>
      <c r="F903" s="88">
        <v>7</v>
      </c>
      <c r="G903" s="37">
        <v>0</v>
      </c>
    </row>
    <row r="904" spans="1:7" x14ac:dyDescent="0.4">
      <c r="A904" s="70">
        <v>41677</v>
      </c>
      <c r="B904" s="84" t="s">
        <v>312</v>
      </c>
      <c r="C904" s="74">
        <v>1.9</v>
      </c>
      <c r="D904" s="86">
        <v>4.312479161504492E-2</v>
      </c>
      <c r="E904" s="88">
        <v>2</v>
      </c>
      <c r="F904" s="88">
        <v>7</v>
      </c>
      <c r="G904" s="37">
        <v>0</v>
      </c>
    </row>
    <row r="905" spans="1:7" x14ac:dyDescent="0.4">
      <c r="A905" s="70">
        <v>41677</v>
      </c>
      <c r="B905" s="84" t="s">
        <v>313</v>
      </c>
      <c r="C905" s="74">
        <v>2.8</v>
      </c>
      <c r="D905" s="86">
        <v>4.3143905180388561E-2</v>
      </c>
      <c r="E905" s="88">
        <v>2</v>
      </c>
      <c r="F905" s="88">
        <v>7</v>
      </c>
      <c r="G905" s="37">
        <v>0</v>
      </c>
    </row>
    <row r="906" spans="1:7" x14ac:dyDescent="0.4">
      <c r="A906" s="70">
        <v>41677</v>
      </c>
      <c r="B906" s="84" t="s">
        <v>314</v>
      </c>
      <c r="C906" s="74">
        <v>2.7</v>
      </c>
      <c r="D906" s="86">
        <v>3.1847490283398304E-2</v>
      </c>
      <c r="E906" s="88">
        <v>2</v>
      </c>
      <c r="F906" s="88">
        <v>7</v>
      </c>
      <c r="G906" s="37">
        <v>0</v>
      </c>
    </row>
    <row r="907" spans="1:7" x14ac:dyDescent="0.4">
      <c r="A907" s="70">
        <v>41677</v>
      </c>
      <c r="B907" s="84" t="s">
        <v>315</v>
      </c>
      <c r="C907" s="74">
        <v>2.6</v>
      </c>
      <c r="D907" s="86">
        <v>3.8367725301764834E-2</v>
      </c>
      <c r="E907" s="88">
        <v>2</v>
      </c>
      <c r="F907" s="88">
        <v>7</v>
      </c>
      <c r="G907" s="37">
        <v>0</v>
      </c>
    </row>
    <row r="908" spans="1:7" x14ac:dyDescent="0.4">
      <c r="A908" s="70">
        <v>41677</v>
      </c>
      <c r="B908" s="84" t="s">
        <v>316</v>
      </c>
      <c r="C908" s="74">
        <v>1.6</v>
      </c>
      <c r="D908" s="86">
        <v>4.254609165419946E-2</v>
      </c>
      <c r="E908" s="88">
        <v>2</v>
      </c>
      <c r="F908" s="88">
        <v>7</v>
      </c>
      <c r="G908" s="37">
        <v>0</v>
      </c>
    </row>
    <row r="909" spans="1:7" x14ac:dyDescent="0.4">
      <c r="A909" s="70">
        <v>41677</v>
      </c>
      <c r="B909" s="84" t="s">
        <v>317</v>
      </c>
      <c r="C909" s="74">
        <v>0.7</v>
      </c>
      <c r="D909" s="86">
        <v>0.10182926715985999</v>
      </c>
      <c r="E909" s="88">
        <v>2</v>
      </c>
      <c r="F909" s="88">
        <v>7</v>
      </c>
      <c r="G909" s="37">
        <v>0</v>
      </c>
    </row>
    <row r="910" spans="1:7" x14ac:dyDescent="0.4">
      <c r="A910" s="70">
        <v>41677</v>
      </c>
      <c r="B910" s="84" t="s">
        <v>318</v>
      </c>
      <c r="C910" s="74">
        <v>-0.2</v>
      </c>
      <c r="D910" s="86">
        <v>0.913185042257738</v>
      </c>
      <c r="E910" s="88">
        <v>2</v>
      </c>
      <c r="F910" s="88">
        <v>7</v>
      </c>
      <c r="G910" s="37">
        <v>0</v>
      </c>
    </row>
    <row r="911" spans="1:7" x14ac:dyDescent="0.4">
      <c r="A911" s="70">
        <v>41677</v>
      </c>
      <c r="B911" s="84" t="s">
        <v>319</v>
      </c>
      <c r="C911" s="74">
        <v>-1</v>
      </c>
      <c r="D911" s="86">
        <v>6.5933076329111433</v>
      </c>
      <c r="E911" s="88">
        <v>2</v>
      </c>
      <c r="F911" s="88">
        <v>7</v>
      </c>
      <c r="G911" s="37">
        <v>0</v>
      </c>
    </row>
    <row r="912" spans="1:7" x14ac:dyDescent="0.4">
      <c r="A912" s="70">
        <v>41677</v>
      </c>
      <c r="B912" s="84" t="s">
        <v>320</v>
      </c>
      <c r="C912" s="74">
        <v>-1.4</v>
      </c>
      <c r="D912" s="86">
        <v>7.5723919788010736</v>
      </c>
      <c r="E912" s="88">
        <v>2</v>
      </c>
      <c r="F912" s="88">
        <v>7</v>
      </c>
      <c r="G912" s="37">
        <v>0</v>
      </c>
    </row>
    <row r="913" spans="1:7" x14ac:dyDescent="0.4">
      <c r="A913" s="70">
        <v>41677</v>
      </c>
      <c r="B913" s="84" t="s">
        <v>321</v>
      </c>
      <c r="C913" s="74">
        <v>-1.9</v>
      </c>
      <c r="D913" s="86">
        <v>4.3521676353127381</v>
      </c>
      <c r="E913" s="88">
        <v>2</v>
      </c>
      <c r="F913" s="88">
        <v>7</v>
      </c>
      <c r="G913" s="37">
        <v>0</v>
      </c>
    </row>
    <row r="914" spans="1:7" x14ac:dyDescent="0.4">
      <c r="A914" s="70">
        <v>41677</v>
      </c>
      <c r="B914" s="84" t="s">
        <v>322</v>
      </c>
      <c r="C914" s="74">
        <v>-2.5</v>
      </c>
      <c r="D914" s="86">
        <v>5.3010784184198787</v>
      </c>
      <c r="E914" s="88">
        <v>2</v>
      </c>
      <c r="F914" s="88">
        <v>7</v>
      </c>
      <c r="G914" s="37">
        <v>0</v>
      </c>
    </row>
    <row r="915" spans="1:7" x14ac:dyDescent="0.4">
      <c r="A915" s="70">
        <v>41677</v>
      </c>
      <c r="B915" s="84" t="s">
        <v>323</v>
      </c>
      <c r="C915" s="74">
        <v>-4.3</v>
      </c>
      <c r="D915" s="86">
        <v>6.338355452849008</v>
      </c>
      <c r="E915" s="88">
        <v>2</v>
      </c>
      <c r="F915" s="88">
        <v>7</v>
      </c>
      <c r="G915" s="37">
        <v>0</v>
      </c>
    </row>
    <row r="916" spans="1:7" x14ac:dyDescent="0.4">
      <c r="A916" s="70">
        <v>41677</v>
      </c>
      <c r="B916" s="84" t="s">
        <v>324</v>
      </c>
      <c r="C916" s="74">
        <v>-5</v>
      </c>
      <c r="D916" s="86">
        <v>7.0915111496265029</v>
      </c>
      <c r="E916" s="88">
        <v>2</v>
      </c>
      <c r="F916" s="88">
        <v>7</v>
      </c>
      <c r="G916" s="37">
        <v>0</v>
      </c>
    </row>
    <row r="917" spans="1:7" x14ac:dyDescent="0.4">
      <c r="A917" s="70">
        <v>41677</v>
      </c>
      <c r="B917" s="84" t="s">
        <v>325</v>
      </c>
      <c r="C917" s="74">
        <v>-4.9000000000000004</v>
      </c>
      <c r="D917" s="86">
        <v>8.1555724793316369</v>
      </c>
      <c r="E917" s="88">
        <v>2</v>
      </c>
      <c r="F917" s="88">
        <v>8</v>
      </c>
      <c r="G917" s="37">
        <v>1</v>
      </c>
    </row>
    <row r="918" spans="1:7" x14ac:dyDescent="0.4">
      <c r="A918" s="70">
        <v>41678</v>
      </c>
      <c r="B918" s="84" t="s">
        <v>302</v>
      </c>
      <c r="C918" s="74">
        <v>-5.0999999999999996</v>
      </c>
      <c r="D918" s="86">
        <v>8.4606454064483838</v>
      </c>
      <c r="E918" s="88">
        <v>2</v>
      </c>
      <c r="F918" s="88">
        <v>8</v>
      </c>
      <c r="G918" s="37">
        <v>1</v>
      </c>
    </row>
    <row r="919" spans="1:7" x14ac:dyDescent="0.4">
      <c r="A919" s="70">
        <v>41678</v>
      </c>
      <c r="B919" s="84" t="s">
        <v>303</v>
      </c>
      <c r="C919" s="74">
        <v>-4.5</v>
      </c>
      <c r="D919" s="86">
        <v>8.5213396268219288</v>
      </c>
      <c r="E919" s="88">
        <v>2</v>
      </c>
      <c r="F919" s="88">
        <v>8</v>
      </c>
      <c r="G919" s="37">
        <v>1</v>
      </c>
    </row>
    <row r="920" spans="1:7" x14ac:dyDescent="0.4">
      <c r="A920" s="70">
        <v>41678</v>
      </c>
      <c r="B920" s="84" t="s">
        <v>304</v>
      </c>
      <c r="C920" s="74">
        <v>-4.5</v>
      </c>
      <c r="D920" s="86">
        <v>8.623145484648127</v>
      </c>
      <c r="E920" s="88">
        <v>2</v>
      </c>
      <c r="F920" s="88">
        <v>8</v>
      </c>
      <c r="G920" s="37">
        <v>1</v>
      </c>
    </row>
    <row r="921" spans="1:7" x14ac:dyDescent="0.4">
      <c r="A921" s="70">
        <v>41678</v>
      </c>
      <c r="B921" s="84" t="s">
        <v>305</v>
      </c>
      <c r="C921" s="74">
        <v>-4.2</v>
      </c>
      <c r="D921" s="86">
        <v>8.6435735783794492</v>
      </c>
      <c r="E921" s="88">
        <v>2</v>
      </c>
      <c r="F921" s="88">
        <v>8</v>
      </c>
      <c r="G921" s="37">
        <v>1</v>
      </c>
    </row>
    <row r="922" spans="1:7" x14ac:dyDescent="0.4">
      <c r="A922" s="70">
        <v>41678</v>
      </c>
      <c r="B922" s="84" t="s">
        <v>306</v>
      </c>
      <c r="C922" s="74">
        <v>-4.5</v>
      </c>
      <c r="D922" s="86">
        <v>8.7486192976607011</v>
      </c>
      <c r="E922" s="88">
        <v>2</v>
      </c>
      <c r="F922" s="88">
        <v>8</v>
      </c>
      <c r="G922" s="37">
        <v>1</v>
      </c>
    </row>
    <row r="923" spans="1:7" x14ac:dyDescent="0.4">
      <c r="A923" s="70">
        <v>41678</v>
      </c>
      <c r="B923" s="84" t="s">
        <v>307</v>
      </c>
      <c r="C923" s="74">
        <v>-5.7</v>
      </c>
      <c r="D923" s="86">
        <v>11.015330879797951</v>
      </c>
      <c r="E923" s="88">
        <v>2</v>
      </c>
      <c r="F923" s="88">
        <v>8</v>
      </c>
      <c r="G923" s="37">
        <v>1</v>
      </c>
    </row>
    <row r="924" spans="1:7" x14ac:dyDescent="0.4">
      <c r="A924" s="70">
        <v>41678</v>
      </c>
      <c r="B924" s="84" t="s">
        <v>308</v>
      </c>
      <c r="C924" s="74">
        <v>-6.5</v>
      </c>
      <c r="D924" s="86">
        <v>7.0352541177160521</v>
      </c>
      <c r="E924" s="88">
        <v>2</v>
      </c>
      <c r="F924" s="88">
        <v>8</v>
      </c>
      <c r="G924" s="37">
        <v>1</v>
      </c>
    </row>
    <row r="925" spans="1:7" x14ac:dyDescent="0.4">
      <c r="A925" s="70">
        <v>41678</v>
      </c>
      <c r="B925" s="84" t="s">
        <v>309</v>
      </c>
      <c r="C925" s="74">
        <v>-5.6</v>
      </c>
      <c r="D925" s="86">
        <v>6.6046286617411569</v>
      </c>
      <c r="E925" s="88">
        <v>2</v>
      </c>
      <c r="F925" s="88">
        <v>8</v>
      </c>
      <c r="G925" s="37">
        <v>0</v>
      </c>
    </row>
    <row r="926" spans="1:7" x14ac:dyDescent="0.4">
      <c r="A926" s="70">
        <v>41678</v>
      </c>
      <c r="B926" s="84" t="s">
        <v>310</v>
      </c>
      <c r="C926" s="74">
        <v>-4.2</v>
      </c>
      <c r="D926" s="86">
        <v>4.861169608036251</v>
      </c>
      <c r="E926" s="88">
        <v>2</v>
      </c>
      <c r="F926" s="88">
        <v>8</v>
      </c>
      <c r="G926" s="37">
        <v>0</v>
      </c>
    </row>
    <row r="927" spans="1:7" x14ac:dyDescent="0.4">
      <c r="A927" s="70">
        <v>41678</v>
      </c>
      <c r="B927" s="84" t="s">
        <v>311</v>
      </c>
      <c r="C927" s="74">
        <v>-2.9</v>
      </c>
      <c r="D927" s="86">
        <v>5.3974362743556314</v>
      </c>
      <c r="E927" s="88">
        <v>2</v>
      </c>
      <c r="F927" s="88">
        <v>8</v>
      </c>
      <c r="G927" s="37">
        <v>0</v>
      </c>
    </row>
    <row r="928" spans="1:7" x14ac:dyDescent="0.4">
      <c r="A928" s="70">
        <v>41678</v>
      </c>
      <c r="B928" s="84" t="s">
        <v>312</v>
      </c>
      <c r="C928" s="74">
        <v>-1.7</v>
      </c>
      <c r="D928" s="86">
        <v>4.9588813141877424</v>
      </c>
      <c r="E928" s="88">
        <v>2</v>
      </c>
      <c r="F928" s="88">
        <v>8</v>
      </c>
      <c r="G928" s="37">
        <v>0</v>
      </c>
    </row>
    <row r="929" spans="1:7" x14ac:dyDescent="0.4">
      <c r="A929" s="70">
        <v>41678</v>
      </c>
      <c r="B929" s="84" t="s">
        <v>313</v>
      </c>
      <c r="C929" s="74">
        <v>-1</v>
      </c>
      <c r="D929" s="86">
        <v>5.8929819754532247</v>
      </c>
      <c r="E929" s="88">
        <v>2</v>
      </c>
      <c r="F929" s="88">
        <v>8</v>
      </c>
      <c r="G929" s="37">
        <v>0</v>
      </c>
    </row>
    <row r="930" spans="1:7" x14ac:dyDescent="0.4">
      <c r="A930" s="70">
        <v>41678</v>
      </c>
      <c r="B930" s="84" t="s">
        <v>314</v>
      </c>
      <c r="C930" s="74">
        <v>-0.8</v>
      </c>
      <c r="D930" s="86">
        <v>3.4857441013714849</v>
      </c>
      <c r="E930" s="88">
        <v>2</v>
      </c>
      <c r="F930" s="88">
        <v>8</v>
      </c>
      <c r="G930" s="37">
        <v>0</v>
      </c>
    </row>
    <row r="931" spans="1:7" x14ac:dyDescent="0.4">
      <c r="A931" s="70">
        <v>41678</v>
      </c>
      <c r="B931" s="84" t="s">
        <v>315</v>
      </c>
      <c r="C931" s="74">
        <v>0.7</v>
      </c>
      <c r="D931" s="86">
        <v>4.3856915212220873</v>
      </c>
      <c r="E931" s="88">
        <v>2</v>
      </c>
      <c r="F931" s="88">
        <v>8</v>
      </c>
      <c r="G931" s="37">
        <v>0</v>
      </c>
    </row>
    <row r="932" spans="1:7" x14ac:dyDescent="0.4">
      <c r="A932" s="70">
        <v>41678</v>
      </c>
      <c r="B932" s="84" t="s">
        <v>316</v>
      </c>
      <c r="C932" s="74">
        <v>1.1000000000000001</v>
      </c>
      <c r="D932" s="86">
        <v>3.9657318784422149</v>
      </c>
      <c r="E932" s="88">
        <v>2</v>
      </c>
      <c r="F932" s="88">
        <v>8</v>
      </c>
      <c r="G932" s="37">
        <v>0</v>
      </c>
    </row>
    <row r="933" spans="1:7" x14ac:dyDescent="0.4">
      <c r="A933" s="70">
        <v>41678</v>
      </c>
      <c r="B933" s="84" t="s">
        <v>317</v>
      </c>
      <c r="C933" s="74">
        <v>0.8</v>
      </c>
      <c r="D933" s="86">
        <v>3.3176031999195246</v>
      </c>
      <c r="E933" s="88">
        <v>2</v>
      </c>
      <c r="F933" s="88">
        <v>8</v>
      </c>
      <c r="G933" s="37">
        <v>0</v>
      </c>
    </row>
    <row r="934" spans="1:7" x14ac:dyDescent="0.4">
      <c r="A934" s="70">
        <v>41678</v>
      </c>
      <c r="B934" s="84" t="s">
        <v>318</v>
      </c>
      <c r="C934" s="74">
        <v>-0.7</v>
      </c>
      <c r="D934" s="86">
        <v>4.7621743439658566</v>
      </c>
      <c r="E934" s="88">
        <v>2</v>
      </c>
      <c r="F934" s="88">
        <v>8</v>
      </c>
      <c r="G934" s="37">
        <v>0</v>
      </c>
    </row>
    <row r="935" spans="1:7" x14ac:dyDescent="0.4">
      <c r="A935" s="70">
        <v>41678</v>
      </c>
      <c r="B935" s="84" t="s">
        <v>319</v>
      </c>
      <c r="C935" s="74">
        <v>-1.2</v>
      </c>
      <c r="D935" s="86">
        <v>8.850836196174642</v>
      </c>
      <c r="E935" s="88">
        <v>2</v>
      </c>
      <c r="F935" s="88">
        <v>8</v>
      </c>
      <c r="G935" s="37">
        <v>0</v>
      </c>
    </row>
    <row r="936" spans="1:7" x14ac:dyDescent="0.4">
      <c r="A936" s="70">
        <v>41678</v>
      </c>
      <c r="B936" s="84" t="s">
        <v>320</v>
      </c>
      <c r="C936" s="74">
        <v>-1.3</v>
      </c>
      <c r="D936" s="86">
        <v>9.1906948903241812</v>
      </c>
      <c r="E936" s="88">
        <v>2</v>
      </c>
      <c r="F936" s="88">
        <v>8</v>
      </c>
      <c r="G936" s="37">
        <v>0</v>
      </c>
    </row>
    <row r="937" spans="1:7" x14ac:dyDescent="0.4">
      <c r="A937" s="70">
        <v>41678</v>
      </c>
      <c r="B937" s="84" t="s">
        <v>321</v>
      </c>
      <c r="C937" s="74">
        <v>-1.4</v>
      </c>
      <c r="D937" s="86">
        <v>5.3678007398003791</v>
      </c>
      <c r="E937" s="88">
        <v>2</v>
      </c>
      <c r="F937" s="88">
        <v>8</v>
      </c>
      <c r="G937" s="37">
        <v>0</v>
      </c>
    </row>
    <row r="938" spans="1:7" x14ac:dyDescent="0.4">
      <c r="A938" s="70">
        <v>41678</v>
      </c>
      <c r="B938" s="84" t="s">
        <v>322</v>
      </c>
      <c r="C938" s="74">
        <v>-2.4</v>
      </c>
      <c r="D938" s="86">
        <v>6.0919095088615558</v>
      </c>
      <c r="E938" s="88">
        <v>2</v>
      </c>
      <c r="F938" s="88">
        <v>8</v>
      </c>
      <c r="G938" s="37">
        <v>0</v>
      </c>
    </row>
    <row r="939" spans="1:7" x14ac:dyDescent="0.4">
      <c r="A939" s="70">
        <v>41678</v>
      </c>
      <c r="B939" s="84" t="s">
        <v>323</v>
      </c>
      <c r="C939" s="74">
        <v>-2.9</v>
      </c>
      <c r="D939" s="86">
        <v>6.6876659672813137</v>
      </c>
      <c r="E939" s="88">
        <v>2</v>
      </c>
      <c r="F939" s="88">
        <v>8</v>
      </c>
      <c r="G939" s="37">
        <v>0</v>
      </c>
    </row>
    <row r="940" spans="1:7" x14ac:dyDescent="0.4">
      <c r="A940" s="70">
        <v>41678</v>
      </c>
      <c r="B940" s="84" t="s">
        <v>324</v>
      </c>
      <c r="C940" s="74">
        <v>-3.5</v>
      </c>
      <c r="D940" s="86">
        <v>7.0313099699866521</v>
      </c>
      <c r="E940" s="88">
        <v>2</v>
      </c>
      <c r="F940" s="88">
        <v>8</v>
      </c>
      <c r="G940" s="37">
        <v>0</v>
      </c>
    </row>
    <row r="941" spans="1:7" x14ac:dyDescent="0.4">
      <c r="A941" s="70">
        <v>41678</v>
      </c>
      <c r="B941" s="84" t="s">
        <v>325</v>
      </c>
      <c r="C941" s="74">
        <v>-4.5999999999999996</v>
      </c>
      <c r="D941" s="86">
        <v>8.377988222508133</v>
      </c>
      <c r="E941" s="88">
        <v>2</v>
      </c>
      <c r="F941" s="88">
        <v>9</v>
      </c>
      <c r="G941" s="37">
        <v>1</v>
      </c>
    </row>
    <row r="942" spans="1:7" x14ac:dyDescent="0.4">
      <c r="A942" s="70">
        <v>41679</v>
      </c>
      <c r="B942" s="84" t="s">
        <v>302</v>
      </c>
      <c r="C942" s="74">
        <v>-4.7</v>
      </c>
      <c r="D942" s="86">
        <v>8.608006168119779</v>
      </c>
      <c r="E942" s="88">
        <v>2</v>
      </c>
      <c r="F942" s="88">
        <v>9</v>
      </c>
      <c r="G942" s="37">
        <v>1</v>
      </c>
    </row>
    <row r="943" spans="1:7" x14ac:dyDescent="0.4">
      <c r="A943" s="70">
        <v>41679</v>
      </c>
      <c r="B943" s="84" t="s">
        <v>303</v>
      </c>
      <c r="C943" s="74">
        <v>-5.7</v>
      </c>
      <c r="D943" s="86">
        <v>8.9243528095984459</v>
      </c>
      <c r="E943" s="88">
        <v>2</v>
      </c>
      <c r="F943" s="88">
        <v>9</v>
      </c>
      <c r="G943" s="37">
        <v>1</v>
      </c>
    </row>
    <row r="944" spans="1:7" x14ac:dyDescent="0.4">
      <c r="A944" s="70">
        <v>41679</v>
      </c>
      <c r="B944" s="84" t="s">
        <v>304</v>
      </c>
      <c r="C944" s="74">
        <v>-6</v>
      </c>
      <c r="D944" s="86">
        <v>9.1100600934983085</v>
      </c>
      <c r="E944" s="88">
        <v>2</v>
      </c>
      <c r="F944" s="88">
        <v>9</v>
      </c>
      <c r="G944" s="37">
        <v>1</v>
      </c>
    </row>
    <row r="945" spans="1:7" x14ac:dyDescent="0.4">
      <c r="A945" s="70">
        <v>41679</v>
      </c>
      <c r="B945" s="84" t="s">
        <v>305</v>
      </c>
      <c r="C945" s="74">
        <v>-5.3</v>
      </c>
      <c r="D945" s="86">
        <v>9.0841893685144832</v>
      </c>
      <c r="E945" s="88">
        <v>2</v>
      </c>
      <c r="F945" s="88">
        <v>9</v>
      </c>
      <c r="G945" s="37">
        <v>1</v>
      </c>
    </row>
    <row r="946" spans="1:7" x14ac:dyDescent="0.4">
      <c r="A946" s="70">
        <v>41679</v>
      </c>
      <c r="B946" s="84" t="s">
        <v>306</v>
      </c>
      <c r="C946" s="74">
        <v>-5.5</v>
      </c>
      <c r="D946" s="86">
        <v>9.1742579854545205</v>
      </c>
      <c r="E946" s="88">
        <v>2</v>
      </c>
      <c r="F946" s="88">
        <v>9</v>
      </c>
      <c r="G946" s="37">
        <v>1</v>
      </c>
    </row>
    <row r="947" spans="1:7" x14ac:dyDescent="0.4">
      <c r="A947" s="70">
        <v>41679</v>
      </c>
      <c r="B947" s="84" t="s">
        <v>307</v>
      </c>
      <c r="C947" s="74">
        <v>-5.8</v>
      </c>
      <c r="D947" s="86">
        <v>11.277965422476463</v>
      </c>
      <c r="E947" s="88">
        <v>2</v>
      </c>
      <c r="F947" s="88">
        <v>9</v>
      </c>
      <c r="G947" s="37">
        <v>1</v>
      </c>
    </row>
    <row r="948" spans="1:7" x14ac:dyDescent="0.4">
      <c r="A948" s="70">
        <v>41679</v>
      </c>
      <c r="B948" s="84" t="s">
        <v>308</v>
      </c>
      <c r="C948" s="74">
        <v>-5.2</v>
      </c>
      <c r="D948" s="86">
        <v>7.1767332641588277</v>
      </c>
      <c r="E948" s="88">
        <v>2</v>
      </c>
      <c r="F948" s="88">
        <v>9</v>
      </c>
      <c r="G948" s="37">
        <v>1</v>
      </c>
    </row>
    <row r="949" spans="1:7" x14ac:dyDescent="0.4">
      <c r="A949" s="70">
        <v>41679</v>
      </c>
      <c r="B949" s="84" t="s">
        <v>309</v>
      </c>
      <c r="C949" s="74">
        <v>-3.3</v>
      </c>
      <c r="D949" s="86">
        <v>6.6185604090980448</v>
      </c>
      <c r="E949" s="88">
        <v>2</v>
      </c>
      <c r="F949" s="88">
        <v>9</v>
      </c>
      <c r="G949" s="37">
        <v>0</v>
      </c>
    </row>
    <row r="950" spans="1:7" x14ac:dyDescent="0.4">
      <c r="A950" s="70">
        <v>41679</v>
      </c>
      <c r="B950" s="84" t="s">
        <v>310</v>
      </c>
      <c r="C950" s="74">
        <v>-1.2</v>
      </c>
      <c r="D950" s="86">
        <v>4.8607985455977998</v>
      </c>
      <c r="E950" s="88">
        <v>2</v>
      </c>
      <c r="F950" s="88">
        <v>9</v>
      </c>
      <c r="G950" s="37">
        <v>0</v>
      </c>
    </row>
    <row r="951" spans="1:7" x14ac:dyDescent="0.4">
      <c r="A951" s="70">
        <v>41679</v>
      </c>
      <c r="B951" s="84" t="s">
        <v>311</v>
      </c>
      <c r="C951" s="74">
        <v>1.4</v>
      </c>
      <c r="D951" s="86">
        <v>8.1816709437841986E-2</v>
      </c>
      <c r="E951" s="88">
        <v>2</v>
      </c>
      <c r="F951" s="88">
        <v>9</v>
      </c>
      <c r="G951" s="37">
        <v>0</v>
      </c>
    </row>
    <row r="952" spans="1:7" x14ac:dyDescent="0.4">
      <c r="A952" s="70">
        <v>41679</v>
      </c>
      <c r="B952" s="84" t="s">
        <v>312</v>
      </c>
      <c r="C952" s="74">
        <v>2.8</v>
      </c>
      <c r="D952" s="86">
        <v>6.9106557837662549E-2</v>
      </c>
      <c r="E952" s="88">
        <v>2</v>
      </c>
      <c r="F952" s="88">
        <v>9</v>
      </c>
      <c r="G952" s="37">
        <v>0</v>
      </c>
    </row>
    <row r="953" spans="1:7" x14ac:dyDescent="0.4">
      <c r="A953" s="70">
        <v>41679</v>
      </c>
      <c r="B953" s="84" t="s">
        <v>313</v>
      </c>
      <c r="C953" s="74">
        <v>3.5</v>
      </c>
      <c r="D953" s="86">
        <v>5.1898323234916187E-2</v>
      </c>
      <c r="E953" s="88">
        <v>2</v>
      </c>
      <c r="F953" s="88">
        <v>9</v>
      </c>
      <c r="G953" s="37">
        <v>0</v>
      </c>
    </row>
    <row r="954" spans="1:7" x14ac:dyDescent="0.4">
      <c r="A954" s="70">
        <v>41679</v>
      </c>
      <c r="B954" s="84" t="s">
        <v>314</v>
      </c>
      <c r="C954" s="74">
        <v>2.8</v>
      </c>
      <c r="D954" s="86">
        <v>3.2104631740899454E-2</v>
      </c>
      <c r="E954" s="88">
        <v>2</v>
      </c>
      <c r="F954" s="88">
        <v>9</v>
      </c>
      <c r="G954" s="37">
        <v>0</v>
      </c>
    </row>
    <row r="955" spans="1:7" x14ac:dyDescent="0.4">
      <c r="A955" s="70">
        <v>41679</v>
      </c>
      <c r="B955" s="84" t="s">
        <v>315</v>
      </c>
      <c r="C955" s="74">
        <v>3.7</v>
      </c>
      <c r="D955" s="86">
        <v>3.6114846314874542E-2</v>
      </c>
      <c r="E955" s="88">
        <v>2</v>
      </c>
      <c r="F955" s="88">
        <v>9</v>
      </c>
      <c r="G955" s="37">
        <v>0</v>
      </c>
    </row>
    <row r="956" spans="1:7" x14ac:dyDescent="0.4">
      <c r="A956" s="70">
        <v>41679</v>
      </c>
      <c r="B956" s="84" t="s">
        <v>316</v>
      </c>
      <c r="C956" s="74">
        <v>3</v>
      </c>
      <c r="D956" s="86">
        <v>3.8136104386683842E-2</v>
      </c>
      <c r="E956" s="88">
        <v>2</v>
      </c>
      <c r="F956" s="88">
        <v>9</v>
      </c>
      <c r="G956" s="37">
        <v>0</v>
      </c>
    </row>
    <row r="957" spans="1:7" x14ac:dyDescent="0.4">
      <c r="A957" s="70">
        <v>41679</v>
      </c>
      <c r="B957" s="84" t="s">
        <v>317</v>
      </c>
      <c r="C957" s="74">
        <v>2.4</v>
      </c>
      <c r="D957" s="86">
        <v>5.7874846557351159E-2</v>
      </c>
      <c r="E957" s="88">
        <v>2</v>
      </c>
      <c r="F957" s="88">
        <v>9</v>
      </c>
      <c r="G957" s="37">
        <v>0</v>
      </c>
    </row>
    <row r="958" spans="1:7" x14ac:dyDescent="0.4">
      <c r="A958" s="70">
        <v>41679</v>
      </c>
      <c r="B958" s="84" t="s">
        <v>318</v>
      </c>
      <c r="C958" s="74">
        <v>1.1000000000000001</v>
      </c>
      <c r="D958" s="86">
        <v>0.12320614462681154</v>
      </c>
      <c r="E958" s="88">
        <v>2</v>
      </c>
      <c r="F958" s="88">
        <v>9</v>
      </c>
      <c r="G958" s="37">
        <v>0</v>
      </c>
    </row>
    <row r="959" spans="1:7" x14ac:dyDescent="0.4">
      <c r="A959" s="70">
        <v>41679</v>
      </c>
      <c r="B959" s="84" t="s">
        <v>319</v>
      </c>
      <c r="C959" s="74">
        <v>0.9</v>
      </c>
      <c r="D959" s="86">
        <v>5.3519403246310393</v>
      </c>
      <c r="E959" s="88">
        <v>2</v>
      </c>
      <c r="F959" s="88">
        <v>9</v>
      </c>
      <c r="G959" s="37">
        <v>0</v>
      </c>
    </row>
    <row r="960" spans="1:7" x14ac:dyDescent="0.4">
      <c r="A960" s="70">
        <v>41679</v>
      </c>
      <c r="B960" s="84" t="s">
        <v>320</v>
      </c>
      <c r="C960" s="74">
        <v>0.3</v>
      </c>
      <c r="D960" s="86">
        <v>6.6429782765082459</v>
      </c>
      <c r="E960" s="88">
        <v>2</v>
      </c>
      <c r="F960" s="88">
        <v>9</v>
      </c>
      <c r="G960" s="37">
        <v>0</v>
      </c>
    </row>
    <row r="961" spans="1:7" x14ac:dyDescent="0.4">
      <c r="A961" s="70">
        <v>41679</v>
      </c>
      <c r="B961" s="84" t="s">
        <v>321</v>
      </c>
      <c r="C961" s="74">
        <v>-0.6</v>
      </c>
      <c r="D961" s="86">
        <v>3.7624630468799722</v>
      </c>
      <c r="E961" s="88">
        <v>2</v>
      </c>
      <c r="F961" s="88">
        <v>9</v>
      </c>
      <c r="G961" s="37">
        <v>0</v>
      </c>
    </row>
    <row r="962" spans="1:7" x14ac:dyDescent="0.4">
      <c r="A962" s="70">
        <v>41679</v>
      </c>
      <c r="B962" s="84" t="s">
        <v>322</v>
      </c>
      <c r="C962" s="74">
        <v>-0.9</v>
      </c>
      <c r="D962" s="86">
        <v>4.7001484544265395</v>
      </c>
      <c r="E962" s="88">
        <v>2</v>
      </c>
      <c r="F962" s="88">
        <v>9</v>
      </c>
      <c r="G962" s="37">
        <v>0</v>
      </c>
    </row>
    <row r="963" spans="1:7" x14ac:dyDescent="0.4">
      <c r="A963" s="70">
        <v>41679</v>
      </c>
      <c r="B963" s="84" t="s">
        <v>323</v>
      </c>
      <c r="C963" s="74">
        <v>-1.2</v>
      </c>
      <c r="D963" s="86">
        <v>5.449650665374616</v>
      </c>
      <c r="E963" s="88">
        <v>2</v>
      </c>
      <c r="F963" s="88">
        <v>9</v>
      </c>
      <c r="G963" s="37">
        <v>0</v>
      </c>
    </row>
    <row r="964" spans="1:7" x14ac:dyDescent="0.4">
      <c r="A964" s="70">
        <v>41679</v>
      </c>
      <c r="B964" s="84" t="s">
        <v>324</v>
      </c>
      <c r="C964" s="74">
        <v>-1.8</v>
      </c>
      <c r="D964" s="86">
        <v>6.0994047176620105</v>
      </c>
      <c r="E964" s="88">
        <v>2</v>
      </c>
      <c r="F964" s="88">
        <v>9</v>
      </c>
      <c r="G964" s="37">
        <v>0</v>
      </c>
    </row>
    <row r="965" spans="1:7" x14ac:dyDescent="0.4">
      <c r="A965" s="70">
        <v>41679</v>
      </c>
      <c r="B965" s="84" t="s">
        <v>325</v>
      </c>
      <c r="C965" s="74">
        <v>-1.8</v>
      </c>
      <c r="D965" s="86">
        <v>7.1792876622008048</v>
      </c>
      <c r="E965" s="88">
        <v>2</v>
      </c>
      <c r="F965" s="88">
        <v>10</v>
      </c>
      <c r="G965" s="37">
        <v>1</v>
      </c>
    </row>
    <row r="966" spans="1:7" x14ac:dyDescent="0.4">
      <c r="A966" s="70">
        <v>41680</v>
      </c>
      <c r="B966" s="84" t="s">
        <v>302</v>
      </c>
      <c r="C966" s="74">
        <v>-1.8</v>
      </c>
      <c r="D966" s="86">
        <v>7.4152358952202118</v>
      </c>
      <c r="E966" s="88">
        <v>2</v>
      </c>
      <c r="F966" s="88">
        <v>10</v>
      </c>
      <c r="G966" s="37">
        <v>1</v>
      </c>
    </row>
    <row r="967" spans="1:7" x14ac:dyDescent="0.4">
      <c r="A967" s="70">
        <v>41680</v>
      </c>
      <c r="B967" s="84" t="s">
        <v>303</v>
      </c>
      <c r="C967" s="74">
        <v>-1.3</v>
      </c>
      <c r="D967" s="86">
        <v>7.466272267979325</v>
      </c>
      <c r="E967" s="88">
        <v>2</v>
      </c>
      <c r="F967" s="88">
        <v>10</v>
      </c>
      <c r="G967" s="37">
        <v>1</v>
      </c>
    </row>
    <row r="968" spans="1:7" x14ac:dyDescent="0.4">
      <c r="A968" s="70">
        <v>41680</v>
      </c>
      <c r="B968" s="84" t="s">
        <v>304</v>
      </c>
      <c r="C968" s="74">
        <v>-1.7</v>
      </c>
      <c r="D968" s="86">
        <v>7.6207022118817198</v>
      </c>
      <c r="E968" s="88">
        <v>2</v>
      </c>
      <c r="F968" s="88">
        <v>10</v>
      </c>
      <c r="G968" s="37">
        <v>1</v>
      </c>
    </row>
    <row r="969" spans="1:7" x14ac:dyDescent="0.4">
      <c r="A969" s="70">
        <v>41680</v>
      </c>
      <c r="B969" s="84" t="s">
        <v>305</v>
      </c>
      <c r="C969" s="74">
        <v>-1.8</v>
      </c>
      <c r="D969" s="86">
        <v>7.7125784063831322</v>
      </c>
      <c r="E969" s="88">
        <v>2</v>
      </c>
      <c r="F969" s="88">
        <v>10</v>
      </c>
      <c r="G969" s="37">
        <v>1</v>
      </c>
    </row>
    <row r="970" spans="1:7" x14ac:dyDescent="0.4">
      <c r="A970" s="70">
        <v>41680</v>
      </c>
      <c r="B970" s="84" t="s">
        <v>306</v>
      </c>
      <c r="C970" s="74">
        <v>-2.2000000000000002</v>
      </c>
      <c r="D970" s="86">
        <v>7.8494251589894235</v>
      </c>
      <c r="E970" s="88">
        <v>2</v>
      </c>
      <c r="F970" s="88">
        <v>10</v>
      </c>
      <c r="G970" s="37">
        <v>1</v>
      </c>
    </row>
    <row r="971" spans="1:7" x14ac:dyDescent="0.4">
      <c r="A971" s="70">
        <v>41680</v>
      </c>
      <c r="B971" s="84" t="s">
        <v>307</v>
      </c>
      <c r="C971" s="74">
        <v>-2.5</v>
      </c>
      <c r="D971" s="86">
        <v>9.64337309630805</v>
      </c>
      <c r="E971" s="88">
        <v>2</v>
      </c>
      <c r="F971" s="88">
        <v>10</v>
      </c>
      <c r="G971" s="37">
        <v>1</v>
      </c>
    </row>
    <row r="972" spans="1:7" x14ac:dyDescent="0.4">
      <c r="A972" s="70">
        <v>41680</v>
      </c>
      <c r="B972" s="84" t="s">
        <v>308</v>
      </c>
      <c r="C972" s="74">
        <v>-2.7</v>
      </c>
      <c r="D972" s="86">
        <v>5.325490074642854</v>
      </c>
      <c r="E972" s="88">
        <v>2</v>
      </c>
      <c r="F972" s="88">
        <v>10</v>
      </c>
      <c r="G972" s="37">
        <v>1</v>
      </c>
    </row>
    <row r="973" spans="1:7" x14ac:dyDescent="0.4">
      <c r="A973" s="70">
        <v>41680</v>
      </c>
      <c r="B973" s="84" t="s">
        <v>309</v>
      </c>
      <c r="C973" s="74">
        <v>-1.4</v>
      </c>
      <c r="D973" s="86">
        <v>4.4481848225191181</v>
      </c>
      <c r="E973" s="88">
        <v>2</v>
      </c>
      <c r="F973" s="88">
        <v>10</v>
      </c>
      <c r="G973" s="37">
        <v>0</v>
      </c>
    </row>
    <row r="974" spans="1:7" x14ac:dyDescent="0.4">
      <c r="A974" s="70">
        <v>41680</v>
      </c>
      <c r="B974" s="84" t="s">
        <v>310</v>
      </c>
      <c r="C974" s="74">
        <v>-0.4</v>
      </c>
      <c r="D974" s="86">
        <v>3.5592216308263809</v>
      </c>
      <c r="E974" s="88">
        <v>2</v>
      </c>
      <c r="F974" s="88">
        <v>10</v>
      </c>
      <c r="G974" s="37">
        <v>0</v>
      </c>
    </row>
    <row r="975" spans="1:7" x14ac:dyDescent="0.4">
      <c r="A975" s="70">
        <v>41680</v>
      </c>
      <c r="B975" s="84" t="s">
        <v>311</v>
      </c>
      <c r="C975" s="74">
        <v>0.8</v>
      </c>
      <c r="D975" s="86">
        <v>4.3916390045510658</v>
      </c>
      <c r="E975" s="88">
        <v>2</v>
      </c>
      <c r="F975" s="88">
        <v>10</v>
      </c>
      <c r="G975" s="37">
        <v>0</v>
      </c>
    </row>
    <row r="976" spans="1:7" x14ac:dyDescent="0.4">
      <c r="A976" s="70">
        <v>41680</v>
      </c>
      <c r="B976" s="84" t="s">
        <v>312</v>
      </c>
      <c r="C976" s="74">
        <v>1.4</v>
      </c>
      <c r="D976" s="86">
        <v>5.0290233176917365</v>
      </c>
      <c r="E976" s="88">
        <v>2</v>
      </c>
      <c r="F976" s="88">
        <v>10</v>
      </c>
      <c r="G976" s="37">
        <v>0</v>
      </c>
    </row>
    <row r="977" spans="1:7" x14ac:dyDescent="0.4">
      <c r="A977" s="70">
        <v>41680</v>
      </c>
      <c r="B977" s="84" t="s">
        <v>313</v>
      </c>
      <c r="C977" s="74">
        <v>1.6</v>
      </c>
      <c r="D977" s="86">
        <v>6.0784825447289723</v>
      </c>
      <c r="E977" s="88">
        <v>2</v>
      </c>
      <c r="F977" s="88">
        <v>10</v>
      </c>
      <c r="G977" s="37">
        <v>0</v>
      </c>
    </row>
    <row r="978" spans="1:7" x14ac:dyDescent="0.4">
      <c r="A978" s="70">
        <v>41680</v>
      </c>
      <c r="B978" s="84" t="s">
        <v>314</v>
      </c>
      <c r="C978" s="74">
        <v>1.2</v>
      </c>
      <c r="D978" s="86">
        <v>4.7028800259212078</v>
      </c>
      <c r="E978" s="88">
        <v>2</v>
      </c>
      <c r="F978" s="88">
        <v>10</v>
      </c>
      <c r="G978" s="37">
        <v>0</v>
      </c>
    </row>
    <row r="979" spans="1:7" x14ac:dyDescent="0.4">
      <c r="A979" s="70">
        <v>41680</v>
      </c>
      <c r="B979" s="84" t="s">
        <v>315</v>
      </c>
      <c r="C979" s="74">
        <v>0.3</v>
      </c>
      <c r="D979" s="86">
        <v>5.9557870439315588</v>
      </c>
      <c r="E979" s="88">
        <v>2</v>
      </c>
      <c r="F979" s="88">
        <v>10</v>
      </c>
      <c r="G979" s="37">
        <v>0</v>
      </c>
    </row>
    <row r="980" spans="1:7" x14ac:dyDescent="0.4">
      <c r="A980" s="70">
        <v>41680</v>
      </c>
      <c r="B980" s="84" t="s">
        <v>316</v>
      </c>
      <c r="C980" s="74">
        <v>-0.1</v>
      </c>
      <c r="D980" s="86">
        <v>6.3782740919751379</v>
      </c>
      <c r="E980" s="88">
        <v>2</v>
      </c>
      <c r="F980" s="88">
        <v>10</v>
      </c>
      <c r="G980" s="37">
        <v>0</v>
      </c>
    </row>
    <row r="981" spans="1:7" x14ac:dyDescent="0.4">
      <c r="A981" s="70">
        <v>41680</v>
      </c>
      <c r="B981" s="84" t="s">
        <v>317</v>
      </c>
      <c r="C981" s="74">
        <v>-0.1</v>
      </c>
      <c r="D981" s="86">
        <v>5.8355157977177097</v>
      </c>
      <c r="E981" s="88">
        <v>2</v>
      </c>
      <c r="F981" s="88">
        <v>10</v>
      </c>
      <c r="G981" s="37">
        <v>0</v>
      </c>
    </row>
    <row r="982" spans="1:7" x14ac:dyDescent="0.4">
      <c r="A982" s="70">
        <v>41680</v>
      </c>
      <c r="B982" s="84" t="s">
        <v>318</v>
      </c>
      <c r="C982" s="74">
        <v>0</v>
      </c>
      <c r="D982" s="86">
        <v>5.5873566036035784</v>
      </c>
      <c r="E982" s="88">
        <v>2</v>
      </c>
      <c r="F982" s="88">
        <v>10</v>
      </c>
      <c r="G982" s="37">
        <v>0</v>
      </c>
    </row>
    <row r="983" spans="1:7" x14ac:dyDescent="0.4">
      <c r="A983" s="70">
        <v>41680</v>
      </c>
      <c r="B983" s="84" t="s">
        <v>319</v>
      </c>
      <c r="C983" s="74">
        <v>0.1</v>
      </c>
      <c r="D983" s="86">
        <v>8.8532623812427573</v>
      </c>
      <c r="E983" s="88">
        <v>2</v>
      </c>
      <c r="F983" s="88">
        <v>10</v>
      </c>
      <c r="G983" s="37">
        <v>0</v>
      </c>
    </row>
    <row r="984" spans="1:7" x14ac:dyDescent="0.4">
      <c r="A984" s="70">
        <v>41680</v>
      </c>
      <c r="B984" s="84" t="s">
        <v>320</v>
      </c>
      <c r="C984" s="74">
        <v>0.1</v>
      </c>
      <c r="D984" s="86">
        <v>8.8684113379196354</v>
      </c>
      <c r="E984" s="88">
        <v>2</v>
      </c>
      <c r="F984" s="88">
        <v>10</v>
      </c>
      <c r="G984" s="37">
        <v>0</v>
      </c>
    </row>
    <row r="985" spans="1:7" x14ac:dyDescent="0.4">
      <c r="A985" s="70">
        <v>41680</v>
      </c>
      <c r="B985" s="84" t="s">
        <v>321</v>
      </c>
      <c r="C985" s="74">
        <v>0.2</v>
      </c>
      <c r="D985" s="86">
        <v>5.095378039005845</v>
      </c>
      <c r="E985" s="88">
        <v>2</v>
      </c>
      <c r="F985" s="88">
        <v>10</v>
      </c>
      <c r="G985" s="37">
        <v>0</v>
      </c>
    </row>
    <row r="986" spans="1:7" x14ac:dyDescent="0.4">
      <c r="A986" s="70">
        <v>41680</v>
      </c>
      <c r="B986" s="84" t="s">
        <v>322</v>
      </c>
      <c r="C986" s="74">
        <v>0.2</v>
      </c>
      <c r="D986" s="86">
        <v>5.5090607205406821</v>
      </c>
      <c r="E986" s="88">
        <v>2</v>
      </c>
      <c r="F986" s="88">
        <v>10</v>
      </c>
      <c r="G986" s="37">
        <v>0</v>
      </c>
    </row>
    <row r="987" spans="1:7" x14ac:dyDescent="0.4">
      <c r="A987" s="70">
        <v>41680</v>
      </c>
      <c r="B987" s="84" t="s">
        <v>323</v>
      </c>
      <c r="C987" s="74">
        <v>0.3</v>
      </c>
      <c r="D987" s="86">
        <v>5.8597749505585224</v>
      </c>
      <c r="E987" s="88">
        <v>2</v>
      </c>
      <c r="F987" s="88">
        <v>10</v>
      </c>
      <c r="G987" s="37">
        <v>0</v>
      </c>
    </row>
    <row r="988" spans="1:7" x14ac:dyDescent="0.4">
      <c r="A988" s="70">
        <v>41680</v>
      </c>
      <c r="B988" s="84" t="s">
        <v>324</v>
      </c>
      <c r="C988" s="74">
        <v>0.3</v>
      </c>
      <c r="D988" s="86">
        <v>6.1360523874195616</v>
      </c>
      <c r="E988" s="88">
        <v>2</v>
      </c>
      <c r="F988" s="88">
        <v>10</v>
      </c>
      <c r="G988" s="37">
        <v>0</v>
      </c>
    </row>
    <row r="989" spans="1:7" x14ac:dyDescent="0.4">
      <c r="A989" s="70">
        <v>41680</v>
      </c>
      <c r="B989" s="84" t="s">
        <v>325</v>
      </c>
      <c r="C989" s="74">
        <v>0.3</v>
      </c>
      <c r="D989" s="86">
        <v>7.0338030691924684</v>
      </c>
      <c r="E989" s="88">
        <v>2</v>
      </c>
      <c r="F989" s="88">
        <v>11</v>
      </c>
      <c r="G989" s="37">
        <v>1</v>
      </c>
    </row>
    <row r="990" spans="1:7" x14ac:dyDescent="0.4">
      <c r="A990" s="70">
        <v>41681</v>
      </c>
      <c r="B990" s="84" t="s">
        <v>302</v>
      </c>
      <c r="C990" s="74">
        <v>0</v>
      </c>
      <c r="D990" s="86">
        <v>7.1863917613764059</v>
      </c>
      <c r="E990" s="88">
        <v>2</v>
      </c>
      <c r="F990" s="88">
        <v>11</v>
      </c>
      <c r="G990" s="37">
        <v>1</v>
      </c>
    </row>
    <row r="991" spans="1:7" x14ac:dyDescent="0.4">
      <c r="A991" s="70">
        <v>41681</v>
      </c>
      <c r="B991" s="84" t="s">
        <v>303</v>
      </c>
      <c r="C991" s="74">
        <v>-0.4</v>
      </c>
      <c r="D991" s="86">
        <v>7.3188325008641542</v>
      </c>
      <c r="E991" s="88">
        <v>2</v>
      </c>
      <c r="F991" s="88">
        <v>11</v>
      </c>
      <c r="G991" s="37">
        <v>1</v>
      </c>
    </row>
    <row r="992" spans="1:7" x14ac:dyDescent="0.4">
      <c r="A992" s="70">
        <v>41681</v>
      </c>
      <c r="B992" s="84" t="s">
        <v>304</v>
      </c>
      <c r="C992" s="74">
        <v>-0.7</v>
      </c>
      <c r="D992" s="86">
        <v>7.4327775715098685</v>
      </c>
      <c r="E992" s="88">
        <v>2</v>
      </c>
      <c r="F992" s="88">
        <v>11</v>
      </c>
      <c r="G992" s="37">
        <v>1</v>
      </c>
    </row>
    <row r="993" spans="1:7" x14ac:dyDescent="0.4">
      <c r="A993" s="70">
        <v>41681</v>
      </c>
      <c r="B993" s="84" t="s">
        <v>305</v>
      </c>
      <c r="C993" s="74">
        <v>-0.7</v>
      </c>
      <c r="D993" s="86">
        <v>7.4900862776945729</v>
      </c>
      <c r="E993" s="88">
        <v>2</v>
      </c>
      <c r="F993" s="88">
        <v>11</v>
      </c>
      <c r="G993" s="37">
        <v>1</v>
      </c>
    </row>
    <row r="994" spans="1:7" x14ac:dyDescent="0.4">
      <c r="A994" s="70">
        <v>41681</v>
      </c>
      <c r="B994" s="84" t="s">
        <v>306</v>
      </c>
      <c r="C994" s="74">
        <v>-1.3</v>
      </c>
      <c r="D994" s="86">
        <v>7.6473603906103369</v>
      </c>
      <c r="E994" s="88">
        <v>2</v>
      </c>
      <c r="F994" s="88">
        <v>11</v>
      </c>
      <c r="G994" s="37">
        <v>1</v>
      </c>
    </row>
    <row r="995" spans="1:7" x14ac:dyDescent="0.4">
      <c r="A995" s="70">
        <v>41681</v>
      </c>
      <c r="B995" s="84" t="s">
        <v>307</v>
      </c>
      <c r="C995" s="74">
        <v>-2.1</v>
      </c>
      <c r="D995" s="86">
        <v>7.8590015938159583</v>
      </c>
      <c r="E995" s="88">
        <v>2</v>
      </c>
      <c r="F995" s="88">
        <v>11</v>
      </c>
      <c r="G995" s="37">
        <v>1</v>
      </c>
    </row>
    <row r="996" spans="1:7" x14ac:dyDescent="0.4">
      <c r="A996" s="70">
        <v>41681</v>
      </c>
      <c r="B996" s="84" t="s">
        <v>308</v>
      </c>
      <c r="C996" s="74">
        <v>-2.1</v>
      </c>
      <c r="D996" s="86">
        <v>6.7886844909995272</v>
      </c>
      <c r="E996" s="88">
        <v>2</v>
      </c>
      <c r="F996" s="88">
        <v>11</v>
      </c>
      <c r="G996" s="37">
        <v>1</v>
      </c>
    </row>
    <row r="997" spans="1:7" x14ac:dyDescent="0.4">
      <c r="A997" s="70">
        <v>41681</v>
      </c>
      <c r="B997" s="84" t="s">
        <v>309</v>
      </c>
      <c r="C997" s="74">
        <v>-0.8</v>
      </c>
      <c r="D997" s="86">
        <v>6.1868334976385642</v>
      </c>
      <c r="E997" s="88">
        <v>2</v>
      </c>
      <c r="F997" s="88">
        <v>11</v>
      </c>
      <c r="G997" s="37">
        <v>0</v>
      </c>
    </row>
    <row r="998" spans="1:7" x14ac:dyDescent="0.4">
      <c r="A998" s="70">
        <v>41681</v>
      </c>
      <c r="B998" s="84" t="s">
        <v>310</v>
      </c>
      <c r="C998" s="74">
        <v>0.9</v>
      </c>
      <c r="D998" s="86">
        <v>3.1447612725412792</v>
      </c>
      <c r="E998" s="88">
        <v>2</v>
      </c>
      <c r="F998" s="88">
        <v>11</v>
      </c>
      <c r="G998" s="37">
        <v>0</v>
      </c>
    </row>
    <row r="999" spans="1:7" x14ac:dyDescent="0.4">
      <c r="A999" s="70">
        <v>41681</v>
      </c>
      <c r="B999" s="84" t="s">
        <v>311</v>
      </c>
      <c r="C999" s="74">
        <v>3.1</v>
      </c>
      <c r="D999" s="86">
        <v>5.7069781588608294E-2</v>
      </c>
      <c r="E999" s="88">
        <v>2</v>
      </c>
      <c r="F999" s="88">
        <v>11</v>
      </c>
      <c r="G999" s="37">
        <v>0</v>
      </c>
    </row>
    <row r="1000" spans="1:7" x14ac:dyDescent="0.4">
      <c r="A1000" s="70">
        <v>41681</v>
      </c>
      <c r="B1000" s="84" t="s">
        <v>312</v>
      </c>
      <c r="C1000" s="74">
        <v>4.5</v>
      </c>
      <c r="D1000" s="86">
        <v>2.6317234784375181E-2</v>
      </c>
      <c r="E1000" s="88">
        <v>2</v>
      </c>
      <c r="F1000" s="88">
        <v>11</v>
      </c>
      <c r="G1000" s="37">
        <v>0</v>
      </c>
    </row>
    <row r="1001" spans="1:7" x14ac:dyDescent="0.4">
      <c r="A1001" s="70">
        <v>41681</v>
      </c>
      <c r="B1001" s="84" t="s">
        <v>313</v>
      </c>
      <c r="C1001" s="74">
        <v>5.5</v>
      </c>
      <c r="D1001" s="86">
        <v>3.2096315531686105E-2</v>
      </c>
      <c r="E1001" s="88">
        <v>2</v>
      </c>
      <c r="F1001" s="88">
        <v>11</v>
      </c>
      <c r="G1001" s="37">
        <v>0</v>
      </c>
    </row>
    <row r="1002" spans="1:7" x14ac:dyDescent="0.4">
      <c r="A1002" s="70">
        <v>41681</v>
      </c>
      <c r="B1002" s="84" t="s">
        <v>314</v>
      </c>
      <c r="C1002" s="74">
        <v>6.3</v>
      </c>
      <c r="D1002" s="86">
        <v>2.718026835963119E-2</v>
      </c>
      <c r="E1002" s="88">
        <v>2</v>
      </c>
      <c r="F1002" s="88">
        <v>11</v>
      </c>
      <c r="G1002" s="37">
        <v>0</v>
      </c>
    </row>
    <row r="1003" spans="1:7" x14ac:dyDescent="0.4">
      <c r="A1003" s="70">
        <v>41681</v>
      </c>
      <c r="B1003" s="84" t="s">
        <v>315</v>
      </c>
      <c r="C1003" s="74">
        <v>6.6</v>
      </c>
      <c r="D1003" s="86">
        <v>3.0979460897060933E-2</v>
      </c>
      <c r="E1003" s="88">
        <v>2</v>
      </c>
      <c r="F1003" s="88">
        <v>11</v>
      </c>
      <c r="G1003" s="37">
        <v>0</v>
      </c>
    </row>
    <row r="1004" spans="1:7" x14ac:dyDescent="0.4">
      <c r="A1004" s="70">
        <v>41681</v>
      </c>
      <c r="B1004" s="84" t="s">
        <v>316</v>
      </c>
      <c r="C1004" s="74">
        <v>7</v>
      </c>
      <c r="D1004" s="86">
        <v>3.0934475981451937E-2</v>
      </c>
      <c r="E1004" s="88">
        <v>2</v>
      </c>
      <c r="F1004" s="88">
        <v>11</v>
      </c>
      <c r="G1004" s="37">
        <v>0</v>
      </c>
    </row>
    <row r="1005" spans="1:7" x14ac:dyDescent="0.4">
      <c r="A1005" s="70">
        <v>41681</v>
      </c>
      <c r="B1005" s="84" t="s">
        <v>317</v>
      </c>
      <c r="C1005" s="74">
        <v>6.1</v>
      </c>
      <c r="D1005" s="86">
        <v>3.1173602985704339E-2</v>
      </c>
      <c r="E1005" s="88">
        <v>2</v>
      </c>
      <c r="F1005" s="88">
        <v>11</v>
      </c>
      <c r="G1005" s="37">
        <v>0</v>
      </c>
    </row>
    <row r="1006" spans="1:7" x14ac:dyDescent="0.4">
      <c r="A1006" s="70">
        <v>41681</v>
      </c>
      <c r="B1006" s="84" t="s">
        <v>318</v>
      </c>
      <c r="C1006" s="74">
        <v>4.5999999999999996</v>
      </c>
      <c r="D1006" s="86">
        <v>0.67092953176049641</v>
      </c>
      <c r="E1006" s="88">
        <v>2</v>
      </c>
      <c r="F1006" s="88">
        <v>11</v>
      </c>
      <c r="G1006" s="37">
        <v>0</v>
      </c>
    </row>
    <row r="1007" spans="1:7" x14ac:dyDescent="0.4">
      <c r="A1007" s="70">
        <v>41681</v>
      </c>
      <c r="B1007" s="84" t="s">
        <v>319</v>
      </c>
      <c r="C1007" s="74">
        <v>3.3</v>
      </c>
      <c r="D1007" s="86">
        <v>4.3529524848267744</v>
      </c>
      <c r="E1007" s="88">
        <v>2</v>
      </c>
      <c r="F1007" s="88">
        <v>11</v>
      </c>
      <c r="G1007" s="37">
        <v>0</v>
      </c>
    </row>
    <row r="1008" spans="1:7" x14ac:dyDescent="0.4">
      <c r="A1008" s="70">
        <v>41681</v>
      </c>
      <c r="B1008" s="84" t="s">
        <v>320</v>
      </c>
      <c r="C1008" s="74">
        <v>2.2000000000000002</v>
      </c>
      <c r="D1008" s="86">
        <v>2.4228653584146271</v>
      </c>
      <c r="E1008" s="88">
        <v>2</v>
      </c>
      <c r="F1008" s="88">
        <v>11</v>
      </c>
      <c r="G1008" s="37">
        <v>0</v>
      </c>
    </row>
    <row r="1009" spans="1:7" x14ac:dyDescent="0.4">
      <c r="A1009" s="70">
        <v>41681</v>
      </c>
      <c r="B1009" s="84" t="s">
        <v>321</v>
      </c>
      <c r="C1009" s="74">
        <v>-0.2</v>
      </c>
      <c r="D1009" s="86">
        <v>3.7299012732423562</v>
      </c>
      <c r="E1009" s="88">
        <v>2</v>
      </c>
      <c r="F1009" s="88">
        <v>11</v>
      </c>
      <c r="G1009" s="37">
        <v>0</v>
      </c>
    </row>
    <row r="1010" spans="1:7" x14ac:dyDescent="0.4">
      <c r="A1010" s="70">
        <v>41681</v>
      </c>
      <c r="B1010" s="84" t="s">
        <v>322</v>
      </c>
      <c r="C1010" s="74">
        <v>-0.8</v>
      </c>
      <c r="D1010" s="86">
        <v>4.4953909903925418</v>
      </c>
      <c r="E1010" s="88">
        <v>2</v>
      </c>
      <c r="F1010" s="88">
        <v>11</v>
      </c>
      <c r="G1010" s="37">
        <v>0</v>
      </c>
    </row>
    <row r="1011" spans="1:7" x14ac:dyDescent="0.4">
      <c r="A1011" s="70">
        <v>41681</v>
      </c>
      <c r="B1011" s="84" t="s">
        <v>323</v>
      </c>
      <c r="C1011" s="74">
        <v>-1.7</v>
      </c>
      <c r="D1011" s="86">
        <v>5.4388483321536505</v>
      </c>
      <c r="E1011" s="88">
        <v>2</v>
      </c>
      <c r="F1011" s="88">
        <v>11</v>
      </c>
      <c r="G1011" s="37">
        <v>0</v>
      </c>
    </row>
    <row r="1012" spans="1:7" x14ac:dyDescent="0.4">
      <c r="A1012" s="70">
        <v>41681</v>
      </c>
      <c r="B1012" s="84" t="s">
        <v>324</v>
      </c>
      <c r="C1012" s="74">
        <v>-2.5</v>
      </c>
      <c r="D1012" s="86">
        <v>7.0421549919014659</v>
      </c>
      <c r="E1012" s="88">
        <v>2</v>
      </c>
      <c r="F1012" s="88">
        <v>11</v>
      </c>
      <c r="G1012" s="37">
        <v>0</v>
      </c>
    </row>
    <row r="1013" spans="1:7" x14ac:dyDescent="0.4">
      <c r="A1013" s="70">
        <v>41681</v>
      </c>
      <c r="B1013" s="84" t="s">
        <v>325</v>
      </c>
      <c r="C1013" s="74">
        <v>-2.8</v>
      </c>
      <c r="D1013" s="86">
        <v>7.4805147845264308</v>
      </c>
      <c r="E1013" s="88">
        <v>2</v>
      </c>
      <c r="F1013" s="88">
        <v>12</v>
      </c>
      <c r="G1013" s="37">
        <v>1</v>
      </c>
    </row>
    <row r="1014" spans="1:7" x14ac:dyDescent="0.4">
      <c r="A1014" s="70">
        <v>41682</v>
      </c>
      <c r="B1014" s="84" t="s">
        <v>302</v>
      </c>
      <c r="C1014" s="74">
        <v>-2.9</v>
      </c>
      <c r="D1014" s="86">
        <v>7.750163067627712</v>
      </c>
      <c r="E1014" s="88">
        <v>2</v>
      </c>
      <c r="F1014" s="88">
        <v>12</v>
      </c>
      <c r="G1014" s="37">
        <v>1</v>
      </c>
    </row>
    <row r="1015" spans="1:7" x14ac:dyDescent="0.4">
      <c r="A1015" s="70">
        <v>41682</v>
      </c>
      <c r="B1015" s="84" t="s">
        <v>303</v>
      </c>
      <c r="C1015" s="74">
        <v>-3.7</v>
      </c>
      <c r="D1015" s="86">
        <v>8.0765684964792825</v>
      </c>
      <c r="E1015" s="88">
        <v>2</v>
      </c>
      <c r="F1015" s="88">
        <v>12</v>
      </c>
      <c r="G1015" s="37">
        <v>1</v>
      </c>
    </row>
    <row r="1016" spans="1:7" x14ac:dyDescent="0.4">
      <c r="A1016" s="70">
        <v>41682</v>
      </c>
      <c r="B1016" s="84" t="s">
        <v>304</v>
      </c>
      <c r="C1016" s="74">
        <v>-3.6</v>
      </c>
      <c r="D1016" s="86">
        <v>8.2221956001983774</v>
      </c>
      <c r="E1016" s="88">
        <v>2</v>
      </c>
      <c r="F1016" s="88">
        <v>12</v>
      </c>
      <c r="G1016" s="37">
        <v>1</v>
      </c>
    </row>
    <row r="1017" spans="1:7" x14ac:dyDescent="0.4">
      <c r="A1017" s="70">
        <v>41682</v>
      </c>
      <c r="B1017" s="84" t="s">
        <v>305</v>
      </c>
      <c r="C1017" s="74">
        <v>-3.8</v>
      </c>
      <c r="D1017" s="86">
        <v>8.3803180748877004</v>
      </c>
      <c r="E1017" s="88">
        <v>2</v>
      </c>
      <c r="F1017" s="88">
        <v>12</v>
      </c>
      <c r="G1017" s="37">
        <v>1</v>
      </c>
    </row>
    <row r="1018" spans="1:7" x14ac:dyDescent="0.4">
      <c r="A1018" s="70">
        <v>41682</v>
      </c>
      <c r="B1018" s="84" t="s">
        <v>306</v>
      </c>
      <c r="C1018" s="74">
        <v>-4.5</v>
      </c>
      <c r="D1018" s="86">
        <v>8.6192736748762471</v>
      </c>
      <c r="E1018" s="88">
        <v>2</v>
      </c>
      <c r="F1018" s="88">
        <v>12</v>
      </c>
      <c r="G1018" s="37">
        <v>1</v>
      </c>
    </row>
    <row r="1019" spans="1:7" x14ac:dyDescent="0.4">
      <c r="A1019" s="70">
        <v>41682</v>
      </c>
      <c r="B1019" s="84" t="s">
        <v>307</v>
      </c>
      <c r="C1019" s="74">
        <v>-5.3</v>
      </c>
      <c r="D1019" s="86">
        <v>8.8816675858449372</v>
      </c>
      <c r="E1019" s="88">
        <v>2</v>
      </c>
      <c r="F1019" s="88">
        <v>12</v>
      </c>
      <c r="G1019" s="37">
        <v>1</v>
      </c>
    </row>
    <row r="1020" spans="1:7" x14ac:dyDescent="0.4">
      <c r="A1020" s="70">
        <v>41682</v>
      </c>
      <c r="B1020" s="84" t="s">
        <v>308</v>
      </c>
      <c r="C1020" s="74">
        <v>-5.4</v>
      </c>
      <c r="D1020" s="86">
        <v>7.8784728464777336</v>
      </c>
      <c r="E1020" s="88">
        <v>2</v>
      </c>
      <c r="F1020" s="88">
        <v>12</v>
      </c>
      <c r="G1020" s="37">
        <v>1</v>
      </c>
    </row>
    <row r="1021" spans="1:7" x14ac:dyDescent="0.4">
      <c r="A1021" s="70">
        <v>41682</v>
      </c>
      <c r="B1021" s="84" t="s">
        <v>309</v>
      </c>
      <c r="C1021" s="74">
        <v>-2.7</v>
      </c>
      <c r="D1021" s="86">
        <v>5.6374008045459085</v>
      </c>
      <c r="E1021" s="88">
        <v>2</v>
      </c>
      <c r="F1021" s="88">
        <v>12</v>
      </c>
      <c r="G1021" s="37">
        <v>0</v>
      </c>
    </row>
    <row r="1022" spans="1:7" x14ac:dyDescent="0.4">
      <c r="A1022" s="70">
        <v>41682</v>
      </c>
      <c r="B1022" s="84" t="s">
        <v>310</v>
      </c>
      <c r="C1022" s="74">
        <v>-0.1</v>
      </c>
      <c r="D1022" s="86">
        <v>2.8119192518329554</v>
      </c>
      <c r="E1022" s="88">
        <v>2</v>
      </c>
      <c r="F1022" s="88">
        <v>12</v>
      </c>
      <c r="G1022" s="37">
        <v>0</v>
      </c>
    </row>
    <row r="1023" spans="1:7" x14ac:dyDescent="0.4">
      <c r="A1023" s="70">
        <v>41682</v>
      </c>
      <c r="B1023" s="84" t="s">
        <v>311</v>
      </c>
      <c r="C1023" s="74">
        <v>0.8</v>
      </c>
      <c r="D1023" s="86">
        <v>1.0921247842238173</v>
      </c>
      <c r="E1023" s="88">
        <v>2</v>
      </c>
      <c r="F1023" s="88">
        <v>12</v>
      </c>
      <c r="G1023" s="37">
        <v>0</v>
      </c>
    </row>
    <row r="1024" spans="1:7" x14ac:dyDescent="0.4">
      <c r="A1024" s="70">
        <v>41682</v>
      </c>
      <c r="B1024" s="84" t="s">
        <v>312</v>
      </c>
      <c r="C1024" s="74">
        <v>0.6</v>
      </c>
      <c r="D1024" s="86">
        <v>1.5925616187727669</v>
      </c>
      <c r="E1024" s="88">
        <v>2</v>
      </c>
      <c r="F1024" s="88">
        <v>12</v>
      </c>
      <c r="G1024" s="37">
        <v>0</v>
      </c>
    </row>
    <row r="1025" spans="1:7" x14ac:dyDescent="0.4">
      <c r="A1025" s="70">
        <v>41682</v>
      </c>
      <c r="B1025" s="84" t="s">
        <v>313</v>
      </c>
      <c r="C1025" s="74">
        <v>1.3</v>
      </c>
      <c r="D1025" s="86">
        <v>3.6123350890911277</v>
      </c>
      <c r="E1025" s="88">
        <v>2</v>
      </c>
      <c r="F1025" s="88">
        <v>12</v>
      </c>
      <c r="G1025" s="37">
        <v>0</v>
      </c>
    </row>
    <row r="1026" spans="1:7" x14ac:dyDescent="0.4">
      <c r="A1026" s="70">
        <v>41682</v>
      </c>
      <c r="B1026" s="84" t="s">
        <v>314</v>
      </c>
      <c r="C1026" s="74">
        <v>1</v>
      </c>
      <c r="D1026" s="86">
        <v>2.4245215670895806</v>
      </c>
      <c r="E1026" s="88">
        <v>2</v>
      </c>
      <c r="F1026" s="88">
        <v>12</v>
      </c>
      <c r="G1026" s="37">
        <v>0</v>
      </c>
    </row>
    <row r="1027" spans="1:7" x14ac:dyDescent="0.4">
      <c r="A1027" s="70">
        <v>41682</v>
      </c>
      <c r="B1027" s="84" t="s">
        <v>315</v>
      </c>
      <c r="C1027" s="74">
        <v>2.2000000000000002</v>
      </c>
      <c r="D1027" s="86">
        <v>2.4326362158288921</v>
      </c>
      <c r="E1027" s="88">
        <v>2</v>
      </c>
      <c r="F1027" s="88">
        <v>12</v>
      </c>
      <c r="G1027" s="37">
        <v>0</v>
      </c>
    </row>
    <row r="1028" spans="1:7" x14ac:dyDescent="0.4">
      <c r="A1028" s="70">
        <v>41682</v>
      </c>
      <c r="B1028" s="84" t="s">
        <v>316</v>
      </c>
      <c r="C1028" s="74">
        <v>2.8</v>
      </c>
      <c r="D1028" s="86">
        <v>3.4707479200997313</v>
      </c>
      <c r="E1028" s="88">
        <v>2</v>
      </c>
      <c r="F1028" s="88">
        <v>12</v>
      </c>
      <c r="G1028" s="37">
        <v>0</v>
      </c>
    </row>
    <row r="1029" spans="1:7" x14ac:dyDescent="0.4">
      <c r="A1029" s="70">
        <v>41682</v>
      </c>
      <c r="B1029" s="84" t="s">
        <v>317</v>
      </c>
      <c r="C1029" s="74">
        <v>0.7</v>
      </c>
      <c r="D1029" s="86">
        <v>3.8088644894828709</v>
      </c>
      <c r="E1029" s="88">
        <v>2</v>
      </c>
      <c r="F1029" s="88">
        <v>12</v>
      </c>
      <c r="G1029" s="37">
        <v>0</v>
      </c>
    </row>
    <row r="1030" spans="1:7" x14ac:dyDescent="0.4">
      <c r="A1030" s="70">
        <v>41682</v>
      </c>
      <c r="B1030" s="84" t="s">
        <v>318</v>
      </c>
      <c r="C1030" s="74">
        <v>0.1</v>
      </c>
      <c r="D1030" s="86">
        <v>7.59468778260592</v>
      </c>
      <c r="E1030" s="88">
        <v>2</v>
      </c>
      <c r="F1030" s="88">
        <v>12</v>
      </c>
      <c r="G1030" s="37">
        <v>0</v>
      </c>
    </row>
    <row r="1031" spans="1:7" x14ac:dyDescent="0.4">
      <c r="A1031" s="70">
        <v>41682</v>
      </c>
      <c r="B1031" s="84" t="s">
        <v>319</v>
      </c>
      <c r="C1031" s="74">
        <v>-0.1</v>
      </c>
      <c r="D1031" s="86">
        <v>8.3566388293462754</v>
      </c>
      <c r="E1031" s="88">
        <v>2</v>
      </c>
      <c r="F1031" s="88">
        <v>12</v>
      </c>
      <c r="G1031" s="37">
        <v>0</v>
      </c>
    </row>
    <row r="1032" spans="1:7" x14ac:dyDescent="0.4">
      <c r="A1032" s="70">
        <v>41682</v>
      </c>
      <c r="B1032" s="84" t="s">
        <v>320</v>
      </c>
      <c r="C1032" s="74">
        <v>0.1</v>
      </c>
      <c r="D1032" s="86">
        <v>4.8505983295571102</v>
      </c>
      <c r="E1032" s="88">
        <v>2</v>
      </c>
      <c r="F1032" s="88">
        <v>12</v>
      </c>
      <c r="G1032" s="37">
        <v>0</v>
      </c>
    </row>
    <row r="1033" spans="1:7" x14ac:dyDescent="0.4">
      <c r="A1033" s="70">
        <v>41682</v>
      </c>
      <c r="B1033" s="84" t="s">
        <v>321</v>
      </c>
      <c r="C1033" s="74">
        <v>-0.4</v>
      </c>
      <c r="D1033" s="86">
        <v>5.4010730284244586</v>
      </c>
      <c r="E1033" s="88">
        <v>2</v>
      </c>
      <c r="F1033" s="88">
        <v>12</v>
      </c>
      <c r="G1033" s="37">
        <v>0</v>
      </c>
    </row>
    <row r="1034" spans="1:7" x14ac:dyDescent="0.4">
      <c r="A1034" s="70">
        <v>41682</v>
      </c>
      <c r="B1034" s="84" t="s">
        <v>322</v>
      </c>
      <c r="C1034" s="74">
        <v>-1.2</v>
      </c>
      <c r="D1034" s="86">
        <v>5.7106246501044726</v>
      </c>
      <c r="E1034" s="88">
        <v>2</v>
      </c>
      <c r="F1034" s="88">
        <v>12</v>
      </c>
      <c r="G1034" s="37">
        <v>0</v>
      </c>
    </row>
    <row r="1035" spans="1:7" x14ac:dyDescent="0.4">
      <c r="A1035" s="70">
        <v>41682</v>
      </c>
      <c r="B1035" s="84" t="s">
        <v>323</v>
      </c>
      <c r="C1035" s="74">
        <v>-1.6</v>
      </c>
      <c r="D1035" s="86">
        <v>6.2815539156080362</v>
      </c>
      <c r="E1035" s="88">
        <v>2</v>
      </c>
      <c r="F1035" s="88">
        <v>12</v>
      </c>
      <c r="G1035" s="37">
        <v>0</v>
      </c>
    </row>
    <row r="1036" spans="1:7" x14ac:dyDescent="0.4">
      <c r="A1036" s="70">
        <v>41682</v>
      </c>
      <c r="B1036" s="84" t="s">
        <v>324</v>
      </c>
      <c r="C1036" s="74">
        <v>-2.2999999999999998</v>
      </c>
      <c r="D1036" s="86">
        <v>7.6338928349365904</v>
      </c>
      <c r="E1036" s="88">
        <v>2</v>
      </c>
      <c r="F1036" s="88">
        <v>12</v>
      </c>
      <c r="G1036" s="37">
        <v>0</v>
      </c>
    </row>
    <row r="1037" spans="1:7" x14ac:dyDescent="0.4">
      <c r="A1037" s="70">
        <v>41682</v>
      </c>
      <c r="B1037" s="84" t="s">
        <v>325</v>
      </c>
      <c r="C1037" s="74">
        <v>-2.1</v>
      </c>
      <c r="D1037" s="86">
        <v>7.8260601654894151</v>
      </c>
      <c r="E1037" s="88">
        <v>2</v>
      </c>
      <c r="F1037" s="88">
        <v>13</v>
      </c>
      <c r="G1037" s="37">
        <v>1</v>
      </c>
    </row>
    <row r="1038" spans="1:7" x14ac:dyDescent="0.4">
      <c r="A1038" s="70">
        <v>41683</v>
      </c>
      <c r="B1038" s="84" t="s">
        <v>302</v>
      </c>
      <c r="C1038" s="74">
        <v>-2.5</v>
      </c>
      <c r="D1038" s="86">
        <v>8.0143531779453134</v>
      </c>
      <c r="E1038" s="88">
        <v>2</v>
      </c>
      <c r="F1038" s="88">
        <v>13</v>
      </c>
      <c r="G1038" s="37">
        <v>1</v>
      </c>
    </row>
    <row r="1039" spans="1:7" x14ac:dyDescent="0.4">
      <c r="A1039" s="70">
        <v>41683</v>
      </c>
      <c r="B1039" s="84" t="s">
        <v>303</v>
      </c>
      <c r="C1039" s="74">
        <v>-2.5</v>
      </c>
      <c r="D1039" s="86">
        <v>8.0996208287814078</v>
      </c>
      <c r="E1039" s="88">
        <v>2</v>
      </c>
      <c r="F1039" s="88">
        <v>13</v>
      </c>
      <c r="G1039" s="37">
        <v>1</v>
      </c>
    </row>
    <row r="1040" spans="1:7" x14ac:dyDescent="0.4">
      <c r="A1040" s="70">
        <v>41683</v>
      </c>
      <c r="B1040" s="84" t="s">
        <v>304</v>
      </c>
      <c r="C1040" s="74">
        <v>-3.2</v>
      </c>
      <c r="D1040" s="86">
        <v>8.2943910084038457</v>
      </c>
      <c r="E1040" s="88">
        <v>2</v>
      </c>
      <c r="F1040" s="88">
        <v>13</v>
      </c>
      <c r="G1040" s="37">
        <v>1</v>
      </c>
    </row>
    <row r="1041" spans="1:7" x14ac:dyDescent="0.4">
      <c r="A1041" s="70">
        <v>41683</v>
      </c>
      <c r="B1041" s="84" t="s">
        <v>305</v>
      </c>
      <c r="C1041" s="74">
        <v>-3.3</v>
      </c>
      <c r="D1041" s="86">
        <v>8.3918965739953517</v>
      </c>
      <c r="E1041" s="88">
        <v>2</v>
      </c>
      <c r="F1041" s="88">
        <v>13</v>
      </c>
      <c r="G1041" s="37">
        <v>1</v>
      </c>
    </row>
    <row r="1042" spans="1:7" x14ac:dyDescent="0.4">
      <c r="A1042" s="70">
        <v>41683</v>
      </c>
      <c r="B1042" s="84" t="s">
        <v>306</v>
      </c>
      <c r="C1042" s="74">
        <v>-3.8</v>
      </c>
      <c r="D1042" s="86">
        <v>8.548490014668106</v>
      </c>
      <c r="E1042" s="88">
        <v>2</v>
      </c>
      <c r="F1042" s="88">
        <v>13</v>
      </c>
      <c r="G1042" s="37">
        <v>1</v>
      </c>
    </row>
    <row r="1043" spans="1:7" x14ac:dyDescent="0.4">
      <c r="A1043" s="70">
        <v>41683</v>
      </c>
      <c r="B1043" s="84" t="s">
        <v>307</v>
      </c>
      <c r="C1043" s="74">
        <v>-3.8</v>
      </c>
      <c r="D1043" s="86">
        <v>10.426724524214945</v>
      </c>
      <c r="E1043" s="88">
        <v>2</v>
      </c>
      <c r="F1043" s="88">
        <v>13</v>
      </c>
      <c r="G1043" s="37">
        <v>1</v>
      </c>
    </row>
    <row r="1044" spans="1:7" x14ac:dyDescent="0.4">
      <c r="A1044" s="70">
        <v>41683</v>
      </c>
      <c r="B1044" s="84" t="s">
        <v>308</v>
      </c>
      <c r="C1044" s="74">
        <v>-5.3</v>
      </c>
      <c r="D1044" s="86">
        <v>7.0938195374489315</v>
      </c>
      <c r="E1044" s="88">
        <v>2</v>
      </c>
      <c r="F1044" s="88">
        <v>13</v>
      </c>
      <c r="G1044" s="37">
        <v>1</v>
      </c>
    </row>
    <row r="1045" spans="1:7" x14ac:dyDescent="0.4">
      <c r="A1045" s="70">
        <v>41683</v>
      </c>
      <c r="B1045" s="84" t="s">
        <v>309</v>
      </c>
      <c r="C1045" s="74">
        <v>-3.7</v>
      </c>
      <c r="D1045" s="86">
        <v>5.221270959438157</v>
      </c>
      <c r="E1045" s="88">
        <v>2</v>
      </c>
      <c r="F1045" s="88">
        <v>13</v>
      </c>
      <c r="G1045" s="37">
        <v>0</v>
      </c>
    </row>
    <row r="1046" spans="1:7" x14ac:dyDescent="0.4">
      <c r="A1046" s="70">
        <v>41683</v>
      </c>
      <c r="B1046" s="84" t="s">
        <v>310</v>
      </c>
      <c r="C1046" s="74">
        <v>-0.3</v>
      </c>
      <c r="D1046" s="86">
        <v>3.292309796882618</v>
      </c>
      <c r="E1046" s="88">
        <v>2</v>
      </c>
      <c r="F1046" s="88">
        <v>13</v>
      </c>
      <c r="G1046" s="37">
        <v>0</v>
      </c>
    </row>
    <row r="1047" spans="1:7" x14ac:dyDescent="0.4">
      <c r="A1047" s="70">
        <v>41683</v>
      </c>
      <c r="B1047" s="84" t="s">
        <v>311</v>
      </c>
      <c r="C1047" s="74">
        <v>1.1000000000000001</v>
      </c>
      <c r="D1047" s="86">
        <v>1.9133033088775235</v>
      </c>
      <c r="E1047" s="88">
        <v>2</v>
      </c>
      <c r="F1047" s="88">
        <v>13</v>
      </c>
      <c r="G1047" s="37">
        <v>0</v>
      </c>
    </row>
    <row r="1048" spans="1:7" x14ac:dyDescent="0.4">
      <c r="A1048" s="70">
        <v>41683</v>
      </c>
      <c r="B1048" s="84" t="s">
        <v>312</v>
      </c>
      <c r="C1048" s="74">
        <v>2.2999999999999998</v>
      </c>
      <c r="D1048" s="86">
        <v>0.4470827528119643</v>
      </c>
      <c r="E1048" s="88">
        <v>2</v>
      </c>
      <c r="F1048" s="88">
        <v>13</v>
      </c>
      <c r="G1048" s="37">
        <v>0</v>
      </c>
    </row>
    <row r="1049" spans="1:7" x14ac:dyDescent="0.4">
      <c r="A1049" s="70">
        <v>41683</v>
      </c>
      <c r="B1049" s="84" t="s">
        <v>313</v>
      </c>
      <c r="C1049" s="74">
        <v>3</v>
      </c>
      <c r="D1049" s="86">
        <v>0.76618789385765018</v>
      </c>
      <c r="E1049" s="88">
        <v>2</v>
      </c>
      <c r="F1049" s="88">
        <v>13</v>
      </c>
      <c r="G1049" s="37">
        <v>0</v>
      </c>
    </row>
    <row r="1050" spans="1:7" x14ac:dyDescent="0.4">
      <c r="A1050" s="70">
        <v>41683</v>
      </c>
      <c r="B1050" s="84" t="s">
        <v>314</v>
      </c>
      <c r="C1050" s="74">
        <v>3</v>
      </c>
      <c r="D1050" s="86">
        <v>3.3326757550831004E-2</v>
      </c>
      <c r="E1050" s="88">
        <v>2</v>
      </c>
      <c r="F1050" s="88">
        <v>13</v>
      </c>
      <c r="G1050" s="37">
        <v>0</v>
      </c>
    </row>
    <row r="1051" spans="1:7" x14ac:dyDescent="0.4">
      <c r="A1051" s="70">
        <v>41683</v>
      </c>
      <c r="B1051" s="84" t="s">
        <v>315</v>
      </c>
      <c r="C1051" s="74">
        <v>3.2</v>
      </c>
      <c r="D1051" s="86">
        <v>3.730329278874036E-2</v>
      </c>
      <c r="E1051" s="88">
        <v>2</v>
      </c>
      <c r="F1051" s="88">
        <v>13</v>
      </c>
      <c r="G1051" s="37">
        <v>0</v>
      </c>
    </row>
    <row r="1052" spans="1:7" x14ac:dyDescent="0.4">
      <c r="A1052" s="70">
        <v>41683</v>
      </c>
      <c r="B1052" s="84" t="s">
        <v>316</v>
      </c>
      <c r="C1052" s="74">
        <v>3.1</v>
      </c>
      <c r="D1052" s="86">
        <v>5.4483882133374226E-2</v>
      </c>
      <c r="E1052" s="88">
        <v>2</v>
      </c>
      <c r="F1052" s="88">
        <v>13</v>
      </c>
      <c r="G1052" s="37">
        <v>0</v>
      </c>
    </row>
    <row r="1053" spans="1:7" x14ac:dyDescent="0.4">
      <c r="A1053" s="70">
        <v>41683</v>
      </c>
      <c r="B1053" s="84" t="s">
        <v>317</v>
      </c>
      <c r="C1053" s="74">
        <v>1.7</v>
      </c>
      <c r="D1053" s="86">
        <v>0.11295276918518696</v>
      </c>
      <c r="E1053" s="88">
        <v>2</v>
      </c>
      <c r="F1053" s="88">
        <v>13</v>
      </c>
      <c r="G1053" s="37">
        <v>0</v>
      </c>
    </row>
    <row r="1054" spans="1:7" x14ac:dyDescent="0.4">
      <c r="A1054" s="70">
        <v>41683</v>
      </c>
      <c r="B1054" s="84" t="s">
        <v>318</v>
      </c>
      <c r="C1054" s="74">
        <v>1.2</v>
      </c>
      <c r="D1054" s="86">
        <v>2.4636944105038312</v>
      </c>
      <c r="E1054" s="88">
        <v>2</v>
      </c>
      <c r="F1054" s="88">
        <v>13</v>
      </c>
      <c r="G1054" s="37">
        <v>0</v>
      </c>
    </row>
    <row r="1055" spans="1:7" x14ac:dyDescent="0.4">
      <c r="A1055" s="70">
        <v>41683</v>
      </c>
      <c r="B1055" s="84" t="s">
        <v>319</v>
      </c>
      <c r="C1055" s="74">
        <v>0.9</v>
      </c>
      <c r="D1055" s="86">
        <v>6.4022059588176132</v>
      </c>
      <c r="E1055" s="88">
        <v>2</v>
      </c>
      <c r="F1055" s="88">
        <v>13</v>
      </c>
      <c r="G1055" s="37">
        <v>0</v>
      </c>
    </row>
    <row r="1056" spans="1:7" x14ac:dyDescent="0.4">
      <c r="A1056" s="70">
        <v>41683</v>
      </c>
      <c r="B1056" s="84" t="s">
        <v>320</v>
      </c>
      <c r="C1056" s="74">
        <v>0.3</v>
      </c>
      <c r="D1056" s="86">
        <v>7.4101991784388748</v>
      </c>
      <c r="E1056" s="88">
        <v>2</v>
      </c>
      <c r="F1056" s="88">
        <v>13</v>
      </c>
      <c r="G1056" s="37">
        <v>0</v>
      </c>
    </row>
    <row r="1057" spans="1:7" x14ac:dyDescent="0.4">
      <c r="A1057" s="70">
        <v>41683</v>
      </c>
      <c r="B1057" s="84" t="s">
        <v>321</v>
      </c>
      <c r="C1057" s="74">
        <v>0.6</v>
      </c>
      <c r="D1057" s="86">
        <v>4.0353108990551023</v>
      </c>
      <c r="E1057" s="88">
        <v>2</v>
      </c>
      <c r="F1057" s="88">
        <v>13</v>
      </c>
      <c r="G1057" s="37">
        <v>0</v>
      </c>
    </row>
    <row r="1058" spans="1:7" x14ac:dyDescent="0.4">
      <c r="A1058" s="70">
        <v>41683</v>
      </c>
      <c r="B1058" s="84" t="s">
        <v>322</v>
      </c>
      <c r="C1058" s="74">
        <v>0.6</v>
      </c>
      <c r="D1058" s="86">
        <v>4.7215331572690422</v>
      </c>
      <c r="E1058" s="88">
        <v>2</v>
      </c>
      <c r="F1058" s="88">
        <v>13</v>
      </c>
      <c r="G1058" s="37">
        <v>0</v>
      </c>
    </row>
    <row r="1059" spans="1:7" x14ac:dyDescent="0.4">
      <c r="A1059" s="70">
        <v>41683</v>
      </c>
      <c r="B1059" s="84" t="s">
        <v>323</v>
      </c>
      <c r="C1059" s="74">
        <v>0.4</v>
      </c>
      <c r="D1059" s="86">
        <v>5.3176807941414586</v>
      </c>
      <c r="E1059" s="88">
        <v>2</v>
      </c>
      <c r="F1059" s="88">
        <v>13</v>
      </c>
      <c r="G1059" s="37">
        <v>0</v>
      </c>
    </row>
    <row r="1060" spans="1:7" x14ac:dyDescent="0.4">
      <c r="A1060" s="70">
        <v>41683</v>
      </c>
      <c r="B1060" s="84" t="s">
        <v>324</v>
      </c>
      <c r="C1060" s="74">
        <v>-0.1</v>
      </c>
      <c r="D1060" s="86">
        <v>5.8526718905612496</v>
      </c>
      <c r="E1060" s="88">
        <v>2</v>
      </c>
      <c r="F1060" s="88">
        <v>13</v>
      </c>
      <c r="G1060" s="37">
        <v>0</v>
      </c>
    </row>
    <row r="1061" spans="1:7" x14ac:dyDescent="0.4">
      <c r="A1061" s="70">
        <v>41683</v>
      </c>
      <c r="B1061" s="84" t="s">
        <v>325</v>
      </c>
      <c r="C1061" s="74">
        <v>-0.9</v>
      </c>
      <c r="D1061" s="86">
        <v>7.0315626496378973</v>
      </c>
      <c r="E1061" s="88">
        <v>2</v>
      </c>
      <c r="F1061" s="88">
        <v>14</v>
      </c>
      <c r="G1061" s="37">
        <v>1</v>
      </c>
    </row>
    <row r="1062" spans="1:7" x14ac:dyDescent="0.4">
      <c r="A1062" s="70">
        <v>41684</v>
      </c>
      <c r="B1062" s="84" t="s">
        <v>302</v>
      </c>
      <c r="C1062" s="74">
        <v>-0.3</v>
      </c>
      <c r="D1062" s="86">
        <v>7.1520842703802225</v>
      </c>
      <c r="E1062" s="88">
        <v>2</v>
      </c>
      <c r="F1062" s="88">
        <v>14</v>
      </c>
      <c r="G1062" s="37">
        <v>1</v>
      </c>
    </row>
    <row r="1063" spans="1:7" x14ac:dyDescent="0.4">
      <c r="A1063" s="70">
        <v>41684</v>
      </c>
      <c r="B1063" s="84" t="s">
        <v>303</v>
      </c>
      <c r="C1063" s="74">
        <v>0.1</v>
      </c>
      <c r="D1063" s="86">
        <v>7.2038406520747857</v>
      </c>
      <c r="E1063" s="88">
        <v>2</v>
      </c>
      <c r="F1063" s="88">
        <v>14</v>
      </c>
      <c r="G1063" s="37">
        <v>1</v>
      </c>
    </row>
    <row r="1064" spans="1:7" x14ac:dyDescent="0.4">
      <c r="A1064" s="70">
        <v>41684</v>
      </c>
      <c r="B1064" s="84" t="s">
        <v>304</v>
      </c>
      <c r="C1064" s="74">
        <v>-2.2000000000000002</v>
      </c>
      <c r="D1064" s="86">
        <v>7.6951577481944744</v>
      </c>
      <c r="E1064" s="88">
        <v>2</v>
      </c>
      <c r="F1064" s="88">
        <v>14</v>
      </c>
      <c r="G1064" s="37">
        <v>1</v>
      </c>
    </row>
    <row r="1065" spans="1:7" x14ac:dyDescent="0.4">
      <c r="A1065" s="70">
        <v>41684</v>
      </c>
      <c r="B1065" s="84" t="s">
        <v>305</v>
      </c>
      <c r="C1065" s="74">
        <v>-2.8</v>
      </c>
      <c r="D1065" s="86">
        <v>7.9480070435343251</v>
      </c>
      <c r="E1065" s="88">
        <v>2</v>
      </c>
      <c r="F1065" s="88">
        <v>14</v>
      </c>
      <c r="G1065" s="37">
        <v>1</v>
      </c>
    </row>
    <row r="1066" spans="1:7" x14ac:dyDescent="0.4">
      <c r="A1066" s="70">
        <v>41684</v>
      </c>
      <c r="B1066" s="84" t="s">
        <v>306</v>
      </c>
      <c r="C1066" s="74">
        <v>-3.7</v>
      </c>
      <c r="D1066" s="86">
        <v>8.2480141444183044</v>
      </c>
      <c r="E1066" s="88">
        <v>2</v>
      </c>
      <c r="F1066" s="88">
        <v>14</v>
      </c>
      <c r="G1066" s="37">
        <v>1</v>
      </c>
    </row>
    <row r="1067" spans="1:7" x14ac:dyDescent="0.4">
      <c r="A1067" s="70">
        <v>41684</v>
      </c>
      <c r="B1067" s="84" t="s">
        <v>307</v>
      </c>
      <c r="C1067" s="74">
        <v>-4.4000000000000004</v>
      </c>
      <c r="D1067" s="86">
        <v>10.382642410682021</v>
      </c>
      <c r="E1067" s="88">
        <v>2</v>
      </c>
      <c r="F1067" s="88">
        <v>14</v>
      </c>
      <c r="G1067" s="37">
        <v>1</v>
      </c>
    </row>
    <row r="1068" spans="1:7" x14ac:dyDescent="0.4">
      <c r="A1068" s="70">
        <v>41684</v>
      </c>
      <c r="B1068" s="84" t="s">
        <v>308</v>
      </c>
      <c r="C1068" s="74">
        <v>-4.4000000000000004</v>
      </c>
      <c r="D1068" s="86">
        <v>6.3183087705255812</v>
      </c>
      <c r="E1068" s="88">
        <v>2</v>
      </c>
      <c r="F1068" s="88">
        <v>14</v>
      </c>
      <c r="G1068" s="37">
        <v>1</v>
      </c>
    </row>
    <row r="1069" spans="1:7" x14ac:dyDescent="0.4">
      <c r="A1069" s="70">
        <v>41684</v>
      </c>
      <c r="B1069" s="84" t="s">
        <v>309</v>
      </c>
      <c r="C1069" s="74">
        <v>-2.6</v>
      </c>
      <c r="D1069" s="86">
        <v>3.9064141067676692</v>
      </c>
      <c r="E1069" s="88">
        <v>2</v>
      </c>
      <c r="F1069" s="88">
        <v>14</v>
      </c>
      <c r="G1069" s="37">
        <v>0</v>
      </c>
    </row>
    <row r="1070" spans="1:7" x14ac:dyDescent="0.4">
      <c r="A1070" s="70">
        <v>41684</v>
      </c>
      <c r="B1070" s="84" t="s">
        <v>310</v>
      </c>
      <c r="C1070" s="74">
        <v>-0.2</v>
      </c>
      <c r="D1070" s="86">
        <v>0.59553293900583015</v>
      </c>
      <c r="E1070" s="88">
        <v>2</v>
      </c>
      <c r="F1070" s="88">
        <v>14</v>
      </c>
      <c r="G1070" s="37">
        <v>0</v>
      </c>
    </row>
    <row r="1071" spans="1:7" x14ac:dyDescent="0.4">
      <c r="A1071" s="70">
        <v>41684</v>
      </c>
      <c r="B1071" s="84" t="s">
        <v>311</v>
      </c>
      <c r="C1071" s="74">
        <v>3.2</v>
      </c>
      <c r="D1071" s="86">
        <v>5.6979599061194063E-2</v>
      </c>
      <c r="E1071" s="88">
        <v>2</v>
      </c>
      <c r="F1071" s="88">
        <v>14</v>
      </c>
      <c r="G1071" s="37">
        <v>0</v>
      </c>
    </row>
    <row r="1072" spans="1:7" x14ac:dyDescent="0.4">
      <c r="A1072" s="70">
        <v>41684</v>
      </c>
      <c r="B1072" s="84" t="s">
        <v>312</v>
      </c>
      <c r="C1072" s="74">
        <v>4.5</v>
      </c>
      <c r="D1072" s="86">
        <v>0.30848038093603158</v>
      </c>
      <c r="E1072" s="88">
        <v>2</v>
      </c>
      <c r="F1072" s="88">
        <v>14</v>
      </c>
      <c r="G1072" s="37">
        <v>0</v>
      </c>
    </row>
    <row r="1073" spans="1:7" x14ac:dyDescent="0.4">
      <c r="A1073" s="70">
        <v>41684</v>
      </c>
      <c r="B1073" s="84" t="s">
        <v>313</v>
      </c>
      <c r="C1073" s="74">
        <v>4</v>
      </c>
      <c r="D1073" s="86">
        <v>2.7589090451825946</v>
      </c>
      <c r="E1073" s="88">
        <v>2</v>
      </c>
      <c r="F1073" s="88">
        <v>14</v>
      </c>
      <c r="G1073" s="37">
        <v>0</v>
      </c>
    </row>
    <row r="1074" spans="1:7" x14ac:dyDescent="0.4">
      <c r="A1074" s="70">
        <v>41684</v>
      </c>
      <c r="B1074" s="84" t="s">
        <v>314</v>
      </c>
      <c r="C1074" s="74">
        <v>4.2</v>
      </c>
      <c r="D1074" s="86">
        <v>2.1678713206012383</v>
      </c>
      <c r="E1074" s="88">
        <v>2</v>
      </c>
      <c r="F1074" s="88">
        <v>14</v>
      </c>
      <c r="G1074" s="37">
        <v>0</v>
      </c>
    </row>
    <row r="1075" spans="1:7" x14ac:dyDescent="0.4">
      <c r="A1075" s="70">
        <v>41684</v>
      </c>
      <c r="B1075" s="84" t="s">
        <v>315</v>
      </c>
      <c r="C1075" s="74">
        <v>3.3</v>
      </c>
      <c r="D1075" s="86">
        <v>3.7821018168869576</v>
      </c>
      <c r="E1075" s="88">
        <v>2</v>
      </c>
      <c r="F1075" s="88">
        <v>14</v>
      </c>
      <c r="G1075" s="37">
        <v>0</v>
      </c>
    </row>
    <row r="1076" spans="1:7" x14ac:dyDescent="0.4">
      <c r="A1076" s="70">
        <v>41684</v>
      </c>
      <c r="B1076" s="84" t="s">
        <v>316</v>
      </c>
      <c r="C1076" s="74">
        <v>3.5</v>
      </c>
      <c r="D1076" s="86">
        <v>4.5405046058117922</v>
      </c>
      <c r="E1076" s="88">
        <v>2</v>
      </c>
      <c r="F1076" s="88">
        <v>14</v>
      </c>
      <c r="G1076" s="37">
        <v>0</v>
      </c>
    </row>
    <row r="1077" spans="1:7" x14ac:dyDescent="0.4">
      <c r="A1077" s="70">
        <v>41684</v>
      </c>
      <c r="B1077" s="84" t="s">
        <v>317</v>
      </c>
      <c r="C1077" s="74">
        <v>3.3</v>
      </c>
      <c r="D1077" s="86">
        <v>4.2020011324409676</v>
      </c>
      <c r="E1077" s="88">
        <v>2</v>
      </c>
      <c r="F1077" s="88">
        <v>14</v>
      </c>
      <c r="G1077" s="37">
        <v>0</v>
      </c>
    </row>
    <row r="1078" spans="1:7" x14ac:dyDescent="0.4">
      <c r="A1078" s="70">
        <v>41684</v>
      </c>
      <c r="B1078" s="84" t="s">
        <v>318</v>
      </c>
      <c r="C1078" s="74">
        <v>3.1</v>
      </c>
      <c r="D1078" s="86">
        <v>4.1591335904013542</v>
      </c>
      <c r="E1078" s="88">
        <v>2</v>
      </c>
      <c r="F1078" s="88">
        <v>14</v>
      </c>
      <c r="G1078" s="37">
        <v>0</v>
      </c>
    </row>
    <row r="1079" spans="1:7" x14ac:dyDescent="0.4">
      <c r="A1079" s="70">
        <v>41684</v>
      </c>
      <c r="B1079" s="84" t="s">
        <v>319</v>
      </c>
      <c r="C1079" s="74">
        <v>1.7</v>
      </c>
      <c r="D1079" s="86">
        <v>7.5850945906334273</v>
      </c>
      <c r="E1079" s="88">
        <v>2</v>
      </c>
      <c r="F1079" s="88">
        <v>14</v>
      </c>
      <c r="G1079" s="37">
        <v>0</v>
      </c>
    </row>
    <row r="1080" spans="1:7" x14ac:dyDescent="0.4">
      <c r="A1080" s="70">
        <v>41684</v>
      </c>
      <c r="B1080" s="84" t="s">
        <v>320</v>
      </c>
      <c r="C1080" s="74">
        <v>0.7</v>
      </c>
      <c r="D1080" s="86">
        <v>8.0869668235328316</v>
      </c>
      <c r="E1080" s="88">
        <v>2</v>
      </c>
      <c r="F1080" s="88">
        <v>14</v>
      </c>
      <c r="G1080" s="37">
        <v>0</v>
      </c>
    </row>
    <row r="1081" spans="1:7" x14ac:dyDescent="0.4">
      <c r="A1081" s="70">
        <v>41684</v>
      </c>
      <c r="B1081" s="84" t="s">
        <v>321</v>
      </c>
      <c r="C1081" s="74">
        <v>-0.3</v>
      </c>
      <c r="D1081" s="86">
        <v>4.7524115276093104</v>
      </c>
      <c r="E1081" s="88">
        <v>2</v>
      </c>
      <c r="F1081" s="88">
        <v>14</v>
      </c>
      <c r="G1081" s="37">
        <v>0</v>
      </c>
    </row>
    <row r="1082" spans="1:7" x14ac:dyDescent="0.4">
      <c r="A1082" s="70">
        <v>41684</v>
      </c>
      <c r="B1082" s="84" t="s">
        <v>322</v>
      </c>
      <c r="C1082" s="74">
        <v>-1.1000000000000001</v>
      </c>
      <c r="D1082" s="86">
        <v>5.46603882883681</v>
      </c>
      <c r="E1082" s="88">
        <v>2</v>
      </c>
      <c r="F1082" s="88">
        <v>14</v>
      </c>
      <c r="G1082" s="37">
        <v>0</v>
      </c>
    </row>
    <row r="1083" spans="1:7" x14ac:dyDescent="0.4">
      <c r="A1083" s="70">
        <v>41684</v>
      </c>
      <c r="B1083" s="84" t="s">
        <v>323</v>
      </c>
      <c r="C1083" s="74">
        <v>-1.7</v>
      </c>
      <c r="D1083" s="86">
        <v>6.087414710790334</v>
      </c>
      <c r="E1083" s="88">
        <v>2</v>
      </c>
      <c r="F1083" s="88">
        <v>14</v>
      </c>
      <c r="G1083" s="37">
        <v>0</v>
      </c>
    </row>
    <row r="1084" spans="1:7" x14ac:dyDescent="0.4">
      <c r="A1084" s="70">
        <v>41684</v>
      </c>
      <c r="B1084" s="84" t="s">
        <v>324</v>
      </c>
      <c r="C1084" s="74">
        <v>-1</v>
      </c>
      <c r="D1084" s="86">
        <v>6.3579730940826105</v>
      </c>
      <c r="E1084" s="88">
        <v>2</v>
      </c>
      <c r="F1084" s="88">
        <v>14</v>
      </c>
      <c r="G1084" s="37">
        <v>0</v>
      </c>
    </row>
    <row r="1085" spans="1:7" x14ac:dyDescent="0.4">
      <c r="A1085" s="70">
        <v>41684</v>
      </c>
      <c r="B1085" s="84" t="s">
        <v>325</v>
      </c>
      <c r="C1085" s="74">
        <v>-1.2</v>
      </c>
      <c r="D1085" s="86">
        <v>7.3402416334930507</v>
      </c>
      <c r="E1085" s="88">
        <v>2</v>
      </c>
      <c r="F1085" s="88">
        <v>15</v>
      </c>
      <c r="G1085" s="37">
        <v>1</v>
      </c>
    </row>
    <row r="1086" spans="1:7" x14ac:dyDescent="0.4">
      <c r="A1086" s="70">
        <v>41685</v>
      </c>
      <c r="B1086" s="84" t="s">
        <v>302</v>
      </c>
      <c r="C1086" s="74">
        <v>-0.7</v>
      </c>
      <c r="D1086" s="86">
        <v>7.3955015790365026</v>
      </c>
      <c r="E1086" s="88">
        <v>2</v>
      </c>
      <c r="F1086" s="88">
        <v>15</v>
      </c>
      <c r="G1086" s="37">
        <v>1</v>
      </c>
    </row>
    <row r="1087" spans="1:7" x14ac:dyDescent="0.4">
      <c r="A1087" s="70">
        <v>41685</v>
      </c>
      <c r="B1087" s="84" t="s">
        <v>303</v>
      </c>
      <c r="C1087" s="74">
        <v>-0.6</v>
      </c>
      <c r="D1087" s="86">
        <v>7.4380400338283676</v>
      </c>
      <c r="E1087" s="88">
        <v>2</v>
      </c>
      <c r="F1087" s="88">
        <v>15</v>
      </c>
      <c r="G1087" s="37">
        <v>1</v>
      </c>
    </row>
    <row r="1088" spans="1:7" x14ac:dyDescent="0.4">
      <c r="A1088" s="70">
        <v>41685</v>
      </c>
      <c r="B1088" s="84" t="s">
        <v>304</v>
      </c>
      <c r="C1088" s="74">
        <v>-0.9</v>
      </c>
      <c r="D1088" s="86">
        <v>7.5257398615284155</v>
      </c>
      <c r="E1088" s="88">
        <v>2</v>
      </c>
      <c r="F1088" s="88">
        <v>15</v>
      </c>
      <c r="G1088" s="37">
        <v>1</v>
      </c>
    </row>
    <row r="1089" spans="1:7" x14ac:dyDescent="0.4">
      <c r="A1089" s="70">
        <v>41685</v>
      </c>
      <c r="B1089" s="84" t="s">
        <v>305</v>
      </c>
      <c r="C1089" s="74">
        <v>-1.1000000000000001</v>
      </c>
      <c r="D1089" s="86">
        <v>7.5966909529770152</v>
      </c>
      <c r="E1089" s="88">
        <v>2</v>
      </c>
      <c r="F1089" s="88">
        <v>15</v>
      </c>
      <c r="G1089" s="37">
        <v>1</v>
      </c>
    </row>
    <row r="1090" spans="1:7" x14ac:dyDescent="0.4">
      <c r="A1090" s="70">
        <v>41685</v>
      </c>
      <c r="B1090" s="84" t="s">
        <v>306</v>
      </c>
      <c r="C1090" s="74">
        <v>-1.2</v>
      </c>
      <c r="D1090" s="86">
        <v>7.6446834296606268</v>
      </c>
      <c r="E1090" s="88">
        <v>2</v>
      </c>
      <c r="F1090" s="88">
        <v>15</v>
      </c>
      <c r="G1090" s="37">
        <v>1</v>
      </c>
    </row>
    <row r="1091" spans="1:7" x14ac:dyDescent="0.4">
      <c r="A1091" s="70">
        <v>41685</v>
      </c>
      <c r="B1091" s="84" t="s">
        <v>307</v>
      </c>
      <c r="C1091" s="74">
        <v>-0.9</v>
      </c>
      <c r="D1091" s="86">
        <v>9.1387605310487228</v>
      </c>
      <c r="E1091" s="88">
        <v>2</v>
      </c>
      <c r="F1091" s="88">
        <v>15</v>
      </c>
      <c r="G1091" s="37">
        <v>1</v>
      </c>
    </row>
    <row r="1092" spans="1:7" x14ac:dyDescent="0.4">
      <c r="A1092" s="70">
        <v>41685</v>
      </c>
      <c r="B1092" s="84" t="s">
        <v>308</v>
      </c>
      <c r="C1092" s="74">
        <v>-0.5</v>
      </c>
      <c r="D1092" s="86">
        <v>5.6831264105153538</v>
      </c>
      <c r="E1092" s="88">
        <v>2</v>
      </c>
      <c r="F1092" s="88">
        <v>15</v>
      </c>
      <c r="G1092" s="37">
        <v>1</v>
      </c>
    </row>
    <row r="1093" spans="1:7" x14ac:dyDescent="0.4">
      <c r="A1093" s="70">
        <v>41685</v>
      </c>
      <c r="B1093" s="84" t="s">
        <v>309</v>
      </c>
      <c r="C1093" s="74">
        <v>0.7</v>
      </c>
      <c r="D1093" s="86">
        <v>5.4772665978160093</v>
      </c>
      <c r="E1093" s="88">
        <v>2</v>
      </c>
      <c r="F1093" s="88">
        <v>15</v>
      </c>
      <c r="G1093" s="37">
        <v>0</v>
      </c>
    </row>
    <row r="1094" spans="1:7" x14ac:dyDescent="0.4">
      <c r="A1094" s="70">
        <v>41685</v>
      </c>
      <c r="B1094" s="84" t="s">
        <v>310</v>
      </c>
      <c r="C1094" s="74">
        <v>1.6</v>
      </c>
      <c r="D1094" s="86">
        <v>5.1879272526775875</v>
      </c>
      <c r="E1094" s="88">
        <v>2</v>
      </c>
      <c r="F1094" s="88">
        <v>15</v>
      </c>
      <c r="G1094" s="37">
        <v>0</v>
      </c>
    </row>
    <row r="1095" spans="1:7" x14ac:dyDescent="0.4">
      <c r="A1095" s="70">
        <v>41685</v>
      </c>
      <c r="B1095" s="84" t="s">
        <v>311</v>
      </c>
      <c r="C1095" s="74">
        <v>2.1</v>
      </c>
      <c r="D1095" s="86">
        <v>5.6751766864985269</v>
      </c>
      <c r="E1095" s="88">
        <v>2</v>
      </c>
      <c r="F1095" s="88">
        <v>15</v>
      </c>
      <c r="G1095" s="37">
        <v>0</v>
      </c>
    </row>
    <row r="1096" spans="1:7" x14ac:dyDescent="0.4">
      <c r="A1096" s="70">
        <v>41685</v>
      </c>
      <c r="B1096" s="84" t="s">
        <v>312</v>
      </c>
      <c r="C1096" s="74">
        <v>2.8</v>
      </c>
      <c r="D1096" s="86">
        <v>5.3218868139162758</v>
      </c>
      <c r="E1096" s="88">
        <v>2</v>
      </c>
      <c r="F1096" s="88">
        <v>15</v>
      </c>
      <c r="G1096" s="37">
        <v>0</v>
      </c>
    </row>
    <row r="1097" spans="1:7" x14ac:dyDescent="0.4">
      <c r="A1097" s="70">
        <v>41685</v>
      </c>
      <c r="B1097" s="84" t="s">
        <v>313</v>
      </c>
      <c r="C1097" s="74">
        <v>4</v>
      </c>
      <c r="D1097" s="86">
        <v>5.502089463403447</v>
      </c>
      <c r="E1097" s="88">
        <v>2</v>
      </c>
      <c r="F1097" s="88">
        <v>15</v>
      </c>
      <c r="G1097" s="37">
        <v>0</v>
      </c>
    </row>
    <row r="1098" spans="1:7" x14ac:dyDescent="0.4">
      <c r="A1098" s="70">
        <v>41685</v>
      </c>
      <c r="B1098" s="84" t="s">
        <v>314</v>
      </c>
      <c r="C1098" s="74">
        <v>1.9</v>
      </c>
      <c r="D1098" s="86">
        <v>4.6272063044298513</v>
      </c>
      <c r="E1098" s="88">
        <v>2</v>
      </c>
      <c r="F1098" s="88">
        <v>15</v>
      </c>
      <c r="G1098" s="37">
        <v>0</v>
      </c>
    </row>
    <row r="1099" spans="1:7" x14ac:dyDescent="0.4">
      <c r="A1099" s="70">
        <v>41685</v>
      </c>
      <c r="B1099" s="84" t="s">
        <v>315</v>
      </c>
      <c r="C1099" s="74">
        <v>0.8</v>
      </c>
      <c r="D1099" s="86">
        <v>5.9815291685478122</v>
      </c>
      <c r="E1099" s="88">
        <v>2</v>
      </c>
      <c r="F1099" s="88">
        <v>15</v>
      </c>
      <c r="G1099" s="37">
        <v>0</v>
      </c>
    </row>
    <row r="1100" spans="1:7" x14ac:dyDescent="0.4">
      <c r="A1100" s="70">
        <v>41685</v>
      </c>
      <c r="B1100" s="84" t="s">
        <v>316</v>
      </c>
      <c r="C1100" s="74">
        <v>0.6</v>
      </c>
      <c r="D1100" s="86">
        <v>6.3581205482720744</v>
      </c>
      <c r="E1100" s="88">
        <v>2</v>
      </c>
      <c r="F1100" s="88">
        <v>15</v>
      </c>
      <c r="G1100" s="37">
        <v>0</v>
      </c>
    </row>
    <row r="1101" spans="1:7" x14ac:dyDescent="0.4">
      <c r="A1101" s="70">
        <v>41685</v>
      </c>
      <c r="B1101" s="84" t="s">
        <v>317</v>
      </c>
      <c r="C1101" s="74">
        <v>0.5</v>
      </c>
      <c r="D1101" s="86">
        <v>5.7800018688839883</v>
      </c>
      <c r="E1101" s="88">
        <v>2</v>
      </c>
      <c r="F1101" s="88">
        <v>15</v>
      </c>
      <c r="G1101" s="37">
        <v>0</v>
      </c>
    </row>
    <row r="1102" spans="1:7" x14ac:dyDescent="0.4">
      <c r="A1102" s="70">
        <v>41685</v>
      </c>
      <c r="B1102" s="84" t="s">
        <v>318</v>
      </c>
      <c r="C1102" s="74">
        <v>0.5</v>
      </c>
      <c r="D1102" s="86">
        <v>5.4509991046598749</v>
      </c>
      <c r="E1102" s="88">
        <v>2</v>
      </c>
      <c r="F1102" s="88">
        <v>15</v>
      </c>
      <c r="G1102" s="37">
        <v>0</v>
      </c>
    </row>
    <row r="1103" spans="1:7" x14ac:dyDescent="0.4">
      <c r="A1103" s="70">
        <v>41685</v>
      </c>
      <c r="B1103" s="84" t="s">
        <v>319</v>
      </c>
      <c r="C1103" s="74">
        <v>0.6</v>
      </c>
      <c r="D1103" s="86">
        <v>8.6161771631012165</v>
      </c>
      <c r="E1103" s="88">
        <v>2</v>
      </c>
      <c r="F1103" s="88">
        <v>15</v>
      </c>
      <c r="G1103" s="37">
        <v>0</v>
      </c>
    </row>
    <row r="1104" spans="1:7" x14ac:dyDescent="0.4">
      <c r="A1104" s="70">
        <v>41685</v>
      </c>
      <c r="B1104" s="84" t="s">
        <v>320</v>
      </c>
      <c r="C1104" s="74">
        <v>0.7</v>
      </c>
      <c r="D1104" s="86">
        <v>8.5735806206856982</v>
      </c>
      <c r="E1104" s="88">
        <v>2</v>
      </c>
      <c r="F1104" s="88">
        <v>15</v>
      </c>
      <c r="G1104" s="37">
        <v>0</v>
      </c>
    </row>
    <row r="1105" spans="1:7" x14ac:dyDescent="0.4">
      <c r="A1105" s="70">
        <v>41685</v>
      </c>
      <c r="B1105" s="84" t="s">
        <v>321</v>
      </c>
      <c r="C1105" s="74">
        <v>1</v>
      </c>
      <c r="D1105" s="86">
        <v>4.8573021714022033</v>
      </c>
      <c r="E1105" s="88">
        <v>2</v>
      </c>
      <c r="F1105" s="88">
        <v>15</v>
      </c>
      <c r="G1105" s="37">
        <v>0</v>
      </c>
    </row>
    <row r="1106" spans="1:7" x14ac:dyDescent="0.4">
      <c r="A1106" s="70">
        <v>41685</v>
      </c>
      <c r="B1106" s="84" t="s">
        <v>322</v>
      </c>
      <c r="C1106" s="74">
        <v>1.1000000000000001</v>
      </c>
      <c r="D1106" s="86">
        <v>5.2373095493760466</v>
      </c>
      <c r="E1106" s="88">
        <v>2</v>
      </c>
      <c r="F1106" s="88">
        <v>15</v>
      </c>
      <c r="G1106" s="37">
        <v>0</v>
      </c>
    </row>
    <row r="1107" spans="1:7" x14ac:dyDescent="0.4">
      <c r="A1107" s="70">
        <v>41685</v>
      </c>
      <c r="B1107" s="84" t="s">
        <v>323</v>
      </c>
      <c r="C1107" s="74">
        <v>1.2</v>
      </c>
      <c r="D1107" s="86">
        <v>5.5704116143652627</v>
      </c>
      <c r="E1107" s="88">
        <v>2</v>
      </c>
      <c r="F1107" s="88">
        <v>15</v>
      </c>
      <c r="G1107" s="37">
        <v>0</v>
      </c>
    </row>
    <row r="1108" spans="1:7" x14ac:dyDescent="0.4">
      <c r="A1108" s="70">
        <v>41685</v>
      </c>
      <c r="B1108" s="84" t="s">
        <v>324</v>
      </c>
      <c r="C1108" s="74">
        <v>1.4</v>
      </c>
      <c r="D1108" s="86">
        <v>5.7863473436907844</v>
      </c>
      <c r="E1108" s="88">
        <v>2</v>
      </c>
      <c r="F1108" s="88">
        <v>15</v>
      </c>
      <c r="G1108" s="37">
        <v>0</v>
      </c>
    </row>
    <row r="1109" spans="1:7" x14ac:dyDescent="0.4">
      <c r="A1109" s="70">
        <v>41685</v>
      </c>
      <c r="B1109" s="84" t="s">
        <v>325</v>
      </c>
      <c r="C1109" s="74">
        <v>1.4</v>
      </c>
      <c r="D1109" s="86">
        <v>6.8207036539642489</v>
      </c>
      <c r="E1109" s="88">
        <v>2</v>
      </c>
      <c r="F1109" s="88">
        <v>16</v>
      </c>
      <c r="G1109" s="37">
        <v>1</v>
      </c>
    </row>
    <row r="1110" spans="1:7" x14ac:dyDescent="0.4">
      <c r="A1110" s="70">
        <v>41686</v>
      </c>
      <c r="B1110" s="84" t="s">
        <v>302</v>
      </c>
      <c r="C1110" s="74">
        <v>1.9</v>
      </c>
      <c r="D1110" s="86">
        <v>6.8078191188112713</v>
      </c>
      <c r="E1110" s="88">
        <v>2</v>
      </c>
      <c r="F1110" s="88">
        <v>16</v>
      </c>
      <c r="G1110" s="37">
        <v>1</v>
      </c>
    </row>
    <row r="1111" spans="1:7" x14ac:dyDescent="0.4">
      <c r="A1111" s="70">
        <v>41686</v>
      </c>
      <c r="B1111" s="84" t="s">
        <v>303</v>
      </c>
      <c r="C1111" s="74">
        <v>2.4</v>
      </c>
      <c r="D1111" s="86">
        <v>6.7261810230861494</v>
      </c>
      <c r="E1111" s="88">
        <v>2</v>
      </c>
      <c r="F1111" s="88">
        <v>16</v>
      </c>
      <c r="G1111" s="37">
        <v>1</v>
      </c>
    </row>
    <row r="1112" spans="1:7" x14ac:dyDescent="0.4">
      <c r="A1112" s="70">
        <v>41686</v>
      </c>
      <c r="B1112" s="84" t="s">
        <v>304</v>
      </c>
      <c r="C1112" s="74">
        <v>4.9000000000000004</v>
      </c>
      <c r="D1112" s="86">
        <v>6.2185311916059156</v>
      </c>
      <c r="E1112" s="88">
        <v>2</v>
      </c>
      <c r="F1112" s="88">
        <v>16</v>
      </c>
      <c r="G1112" s="37">
        <v>1</v>
      </c>
    </row>
    <row r="1113" spans="1:7" x14ac:dyDescent="0.4">
      <c r="A1113" s="70">
        <v>41686</v>
      </c>
      <c r="B1113" s="84" t="s">
        <v>305</v>
      </c>
      <c r="C1113" s="74">
        <v>5.0999999999999996</v>
      </c>
      <c r="D1113" s="86">
        <v>6.0639779388732356</v>
      </c>
      <c r="E1113" s="88">
        <v>2</v>
      </c>
      <c r="F1113" s="88">
        <v>16</v>
      </c>
      <c r="G1113" s="37">
        <v>1</v>
      </c>
    </row>
    <row r="1114" spans="1:7" x14ac:dyDescent="0.4">
      <c r="A1114" s="70">
        <v>41686</v>
      </c>
      <c r="B1114" s="84" t="s">
        <v>306</v>
      </c>
      <c r="C1114" s="74">
        <v>3.8</v>
      </c>
      <c r="D1114" s="86">
        <v>6.2185096415299599</v>
      </c>
      <c r="E1114" s="88">
        <v>2</v>
      </c>
      <c r="F1114" s="88">
        <v>16</v>
      </c>
      <c r="G1114" s="37">
        <v>1</v>
      </c>
    </row>
    <row r="1115" spans="1:7" x14ac:dyDescent="0.4">
      <c r="A1115" s="70">
        <v>41686</v>
      </c>
      <c r="B1115" s="84" t="s">
        <v>307</v>
      </c>
      <c r="C1115" s="74">
        <v>3.2</v>
      </c>
      <c r="D1115" s="86">
        <v>7.324735895428077</v>
      </c>
      <c r="E1115" s="88">
        <v>2</v>
      </c>
      <c r="F1115" s="88">
        <v>16</v>
      </c>
      <c r="G1115" s="37">
        <v>1</v>
      </c>
    </row>
    <row r="1116" spans="1:7" x14ac:dyDescent="0.4">
      <c r="A1116" s="70">
        <v>41686</v>
      </c>
      <c r="B1116" s="84" t="s">
        <v>308</v>
      </c>
      <c r="C1116" s="74">
        <v>3.6</v>
      </c>
      <c r="D1116" s="86">
        <v>4.5184952744817393</v>
      </c>
      <c r="E1116" s="88">
        <v>2</v>
      </c>
      <c r="F1116" s="88">
        <v>16</v>
      </c>
      <c r="G1116" s="37">
        <v>1</v>
      </c>
    </row>
    <row r="1117" spans="1:7" x14ac:dyDescent="0.4">
      <c r="A1117" s="70">
        <v>41686</v>
      </c>
      <c r="B1117" s="84" t="s">
        <v>309</v>
      </c>
      <c r="C1117" s="74">
        <v>4.2</v>
      </c>
      <c r="D1117" s="86">
        <v>4.3692373218965219</v>
      </c>
      <c r="E1117" s="88">
        <v>2</v>
      </c>
      <c r="F1117" s="88">
        <v>16</v>
      </c>
      <c r="G1117" s="37">
        <v>0</v>
      </c>
    </row>
    <row r="1118" spans="1:7" x14ac:dyDescent="0.4">
      <c r="A1118" s="70">
        <v>41686</v>
      </c>
      <c r="B1118" s="84" t="s">
        <v>310</v>
      </c>
      <c r="C1118" s="74">
        <v>4.0999999999999996</v>
      </c>
      <c r="D1118" s="86">
        <v>3.5325706472832596</v>
      </c>
      <c r="E1118" s="88">
        <v>2</v>
      </c>
      <c r="F1118" s="88">
        <v>16</v>
      </c>
      <c r="G1118" s="37">
        <v>0</v>
      </c>
    </row>
    <row r="1119" spans="1:7" x14ac:dyDescent="0.4">
      <c r="A1119" s="70">
        <v>41686</v>
      </c>
      <c r="B1119" s="84" t="s">
        <v>311</v>
      </c>
      <c r="C1119" s="74">
        <v>4</v>
      </c>
      <c r="D1119" s="86">
        <v>3.6294800127478801</v>
      </c>
      <c r="E1119" s="88">
        <v>2</v>
      </c>
      <c r="F1119" s="88">
        <v>16</v>
      </c>
      <c r="G1119" s="37">
        <v>0</v>
      </c>
    </row>
    <row r="1120" spans="1:7" x14ac:dyDescent="0.4">
      <c r="A1120" s="70">
        <v>41686</v>
      </c>
      <c r="B1120" s="84" t="s">
        <v>312</v>
      </c>
      <c r="C1120" s="74">
        <v>2.9</v>
      </c>
      <c r="D1120" s="86">
        <v>4.152822898318302</v>
      </c>
      <c r="E1120" s="88">
        <v>2</v>
      </c>
      <c r="F1120" s="88">
        <v>16</v>
      </c>
      <c r="G1120" s="37">
        <v>0</v>
      </c>
    </row>
    <row r="1121" spans="1:7" x14ac:dyDescent="0.4">
      <c r="A1121" s="70">
        <v>41686</v>
      </c>
      <c r="B1121" s="84" t="s">
        <v>313</v>
      </c>
      <c r="C1121" s="74">
        <v>2.2999999999999998</v>
      </c>
      <c r="D1121" s="86">
        <v>5.3528647873358732</v>
      </c>
      <c r="E1121" s="88">
        <v>2</v>
      </c>
      <c r="F1121" s="88">
        <v>16</v>
      </c>
      <c r="G1121" s="37">
        <v>0</v>
      </c>
    </row>
    <row r="1122" spans="1:7" x14ac:dyDescent="0.4">
      <c r="A1122" s="70">
        <v>41686</v>
      </c>
      <c r="B1122" s="84" t="s">
        <v>314</v>
      </c>
      <c r="C1122" s="74">
        <v>1.7</v>
      </c>
      <c r="D1122" s="86">
        <v>4.0500039073537364</v>
      </c>
      <c r="E1122" s="88">
        <v>2</v>
      </c>
      <c r="F1122" s="88">
        <v>16</v>
      </c>
      <c r="G1122" s="37">
        <v>0</v>
      </c>
    </row>
    <row r="1123" spans="1:7" x14ac:dyDescent="0.4">
      <c r="A1123" s="70">
        <v>41686</v>
      </c>
      <c r="B1123" s="84" t="s">
        <v>315</v>
      </c>
      <c r="C1123" s="74">
        <v>1.2</v>
      </c>
      <c r="D1123" s="86">
        <v>5.2923058190925278</v>
      </c>
      <c r="E1123" s="88">
        <v>2</v>
      </c>
      <c r="F1123" s="88">
        <v>16</v>
      </c>
      <c r="G1123" s="37">
        <v>0</v>
      </c>
    </row>
    <row r="1124" spans="1:7" x14ac:dyDescent="0.4">
      <c r="A1124" s="70">
        <v>41686</v>
      </c>
      <c r="B1124" s="84" t="s">
        <v>316</v>
      </c>
      <c r="C1124" s="74">
        <v>0.7</v>
      </c>
      <c r="D1124" s="86">
        <v>5.8600588272100653</v>
      </c>
      <c r="E1124" s="88">
        <v>2</v>
      </c>
      <c r="F1124" s="88">
        <v>16</v>
      </c>
      <c r="G1124" s="37">
        <v>0</v>
      </c>
    </row>
    <row r="1125" spans="1:7" x14ac:dyDescent="0.4">
      <c r="A1125" s="70">
        <v>41686</v>
      </c>
      <c r="B1125" s="84" t="s">
        <v>317</v>
      </c>
      <c r="C1125" s="74">
        <v>0.4</v>
      </c>
      <c r="D1125" s="86">
        <v>5.4381379501057703</v>
      </c>
      <c r="E1125" s="88">
        <v>2</v>
      </c>
      <c r="F1125" s="88">
        <v>16</v>
      </c>
      <c r="G1125" s="37">
        <v>0</v>
      </c>
    </row>
    <row r="1126" spans="1:7" x14ac:dyDescent="0.4">
      <c r="A1126" s="70">
        <v>41686</v>
      </c>
      <c r="B1126" s="84" t="s">
        <v>318</v>
      </c>
      <c r="C1126" s="74">
        <v>-0.3</v>
      </c>
      <c r="D1126" s="86">
        <v>5.3536941644177602</v>
      </c>
      <c r="E1126" s="88">
        <v>2</v>
      </c>
      <c r="F1126" s="88">
        <v>16</v>
      </c>
      <c r="G1126" s="37">
        <v>0</v>
      </c>
    </row>
    <row r="1127" spans="1:7" x14ac:dyDescent="0.4">
      <c r="A1127" s="70">
        <v>41686</v>
      </c>
      <c r="B1127" s="84" t="s">
        <v>319</v>
      </c>
      <c r="C1127" s="74">
        <v>-0.7</v>
      </c>
      <c r="D1127" s="86">
        <v>8.9449655825173497</v>
      </c>
      <c r="E1127" s="88">
        <v>2</v>
      </c>
      <c r="F1127" s="88">
        <v>16</v>
      </c>
      <c r="G1127" s="37">
        <v>0</v>
      </c>
    </row>
    <row r="1128" spans="1:7" x14ac:dyDescent="0.4">
      <c r="A1128" s="70">
        <v>41686</v>
      </c>
      <c r="B1128" s="84" t="s">
        <v>320</v>
      </c>
      <c r="C1128" s="74">
        <v>-1.2</v>
      </c>
      <c r="D1128" s="86">
        <v>9.2266363868343291</v>
      </c>
      <c r="E1128" s="88">
        <v>2</v>
      </c>
      <c r="F1128" s="88">
        <v>16</v>
      </c>
      <c r="G1128" s="37">
        <v>0</v>
      </c>
    </row>
    <row r="1129" spans="1:7" x14ac:dyDescent="0.4">
      <c r="A1129" s="70">
        <v>41686</v>
      </c>
      <c r="B1129" s="84" t="s">
        <v>321</v>
      </c>
      <c r="C1129" s="74">
        <v>-1.3</v>
      </c>
      <c r="D1129" s="86">
        <v>5.3267569687028908</v>
      </c>
      <c r="E1129" s="88">
        <v>2</v>
      </c>
      <c r="F1129" s="88">
        <v>16</v>
      </c>
      <c r="G1129" s="37">
        <v>0</v>
      </c>
    </row>
    <row r="1130" spans="1:7" x14ac:dyDescent="0.4">
      <c r="A1130" s="70">
        <v>41686</v>
      </c>
      <c r="B1130" s="84" t="s">
        <v>322</v>
      </c>
      <c r="C1130" s="74">
        <v>-1.1000000000000001</v>
      </c>
      <c r="D1130" s="86">
        <v>5.7555618577056231</v>
      </c>
      <c r="E1130" s="88">
        <v>2</v>
      </c>
      <c r="F1130" s="88">
        <v>16</v>
      </c>
      <c r="G1130" s="37">
        <v>0</v>
      </c>
    </row>
    <row r="1131" spans="1:7" x14ac:dyDescent="0.4">
      <c r="A1131" s="70">
        <v>41686</v>
      </c>
      <c r="B1131" s="84" t="s">
        <v>323</v>
      </c>
      <c r="C1131" s="74">
        <v>-1.2</v>
      </c>
      <c r="D1131" s="86">
        <v>6.1874149084359278</v>
      </c>
      <c r="E1131" s="88">
        <v>2</v>
      </c>
      <c r="F1131" s="88">
        <v>16</v>
      </c>
      <c r="G1131" s="37">
        <v>0</v>
      </c>
    </row>
    <row r="1132" spans="1:7" x14ac:dyDescent="0.4">
      <c r="A1132" s="70">
        <v>41686</v>
      </c>
      <c r="B1132" s="84" t="s">
        <v>324</v>
      </c>
      <c r="C1132" s="74">
        <v>-1.2</v>
      </c>
      <c r="D1132" s="86">
        <v>6.5113340852176229</v>
      </c>
      <c r="E1132" s="88">
        <v>2</v>
      </c>
      <c r="F1132" s="88">
        <v>16</v>
      </c>
      <c r="G1132" s="37">
        <v>0</v>
      </c>
    </row>
    <row r="1133" spans="1:7" x14ac:dyDescent="0.4">
      <c r="A1133" s="70">
        <v>41686</v>
      </c>
      <c r="B1133" s="84" t="s">
        <v>325</v>
      </c>
      <c r="C1133" s="74">
        <v>-1.3</v>
      </c>
      <c r="D1133" s="86">
        <v>7.4379695542615281</v>
      </c>
      <c r="E1133" s="88">
        <v>2</v>
      </c>
      <c r="F1133" s="88">
        <v>17</v>
      </c>
      <c r="G1133" s="37">
        <v>1</v>
      </c>
    </row>
    <row r="1134" spans="1:7" x14ac:dyDescent="0.4">
      <c r="A1134" s="70">
        <v>41687</v>
      </c>
      <c r="B1134" s="84" t="s">
        <v>302</v>
      </c>
      <c r="C1134" s="74">
        <v>-1.3</v>
      </c>
      <c r="D1134" s="86">
        <v>7.5574911248611309</v>
      </c>
      <c r="E1134" s="88">
        <v>2</v>
      </c>
      <c r="F1134" s="88">
        <v>17</v>
      </c>
      <c r="G1134" s="37">
        <v>1</v>
      </c>
    </row>
    <row r="1135" spans="1:7" x14ac:dyDescent="0.4">
      <c r="A1135" s="70">
        <v>41687</v>
      </c>
      <c r="B1135" s="84" t="s">
        <v>303</v>
      </c>
      <c r="C1135" s="74">
        <v>-1.5</v>
      </c>
      <c r="D1135" s="86">
        <v>7.6572842443905023</v>
      </c>
      <c r="E1135" s="88">
        <v>2</v>
      </c>
      <c r="F1135" s="88">
        <v>17</v>
      </c>
      <c r="G1135" s="37">
        <v>1</v>
      </c>
    </row>
    <row r="1136" spans="1:7" x14ac:dyDescent="0.4">
      <c r="A1136" s="70">
        <v>41687</v>
      </c>
      <c r="B1136" s="84" t="s">
        <v>304</v>
      </c>
      <c r="C1136" s="74">
        <v>-1.7</v>
      </c>
      <c r="D1136" s="86">
        <v>7.7462051376042602</v>
      </c>
      <c r="E1136" s="88">
        <v>2</v>
      </c>
      <c r="F1136" s="88">
        <v>17</v>
      </c>
      <c r="G1136" s="37">
        <v>1</v>
      </c>
    </row>
    <row r="1137" spans="1:7" x14ac:dyDescent="0.4">
      <c r="A1137" s="70">
        <v>41687</v>
      </c>
      <c r="B1137" s="84" t="s">
        <v>305</v>
      </c>
      <c r="C1137" s="74">
        <v>-1.9</v>
      </c>
      <c r="D1137" s="86">
        <v>7.8288221451870186</v>
      </c>
      <c r="E1137" s="88">
        <v>2</v>
      </c>
      <c r="F1137" s="88">
        <v>17</v>
      </c>
      <c r="G1137" s="37">
        <v>1</v>
      </c>
    </row>
    <row r="1138" spans="1:7" x14ac:dyDescent="0.4">
      <c r="A1138" s="70">
        <v>41687</v>
      </c>
      <c r="B1138" s="84" t="s">
        <v>306</v>
      </c>
      <c r="C1138" s="74">
        <v>-2</v>
      </c>
      <c r="D1138" s="86">
        <v>7.8955922493128643</v>
      </c>
      <c r="E1138" s="88">
        <v>2</v>
      </c>
      <c r="F1138" s="88">
        <v>17</v>
      </c>
      <c r="G1138" s="37">
        <v>1</v>
      </c>
    </row>
    <row r="1139" spans="1:7" x14ac:dyDescent="0.4">
      <c r="A1139" s="70">
        <v>41687</v>
      </c>
      <c r="B1139" s="84" t="s">
        <v>307</v>
      </c>
      <c r="C1139" s="74">
        <v>-2</v>
      </c>
      <c r="D1139" s="86">
        <v>9.5664699248018294</v>
      </c>
      <c r="E1139" s="88">
        <v>2</v>
      </c>
      <c r="F1139" s="88">
        <v>17</v>
      </c>
      <c r="G1139" s="37">
        <v>1</v>
      </c>
    </row>
    <row r="1140" spans="1:7" x14ac:dyDescent="0.4">
      <c r="A1140" s="70">
        <v>41687</v>
      </c>
      <c r="B1140" s="84" t="s">
        <v>308</v>
      </c>
      <c r="C1140" s="74">
        <v>-2.1</v>
      </c>
      <c r="D1140" s="86">
        <v>5.6315189922623041</v>
      </c>
      <c r="E1140" s="88">
        <v>2</v>
      </c>
      <c r="F1140" s="88">
        <v>17</v>
      </c>
      <c r="G1140" s="37">
        <v>1</v>
      </c>
    </row>
    <row r="1141" spans="1:7" x14ac:dyDescent="0.4">
      <c r="A1141" s="70">
        <v>41687</v>
      </c>
      <c r="B1141" s="84" t="s">
        <v>309</v>
      </c>
      <c r="C1141" s="74">
        <v>-1.6</v>
      </c>
      <c r="D1141" s="86">
        <v>4.6875974321337317</v>
      </c>
      <c r="E1141" s="88">
        <v>2</v>
      </c>
      <c r="F1141" s="88">
        <v>17</v>
      </c>
      <c r="G1141" s="37">
        <v>0</v>
      </c>
    </row>
    <row r="1142" spans="1:7" x14ac:dyDescent="0.4">
      <c r="A1142" s="70">
        <v>41687</v>
      </c>
      <c r="B1142" s="84" t="s">
        <v>310</v>
      </c>
      <c r="C1142" s="74">
        <v>-1.1000000000000001</v>
      </c>
      <c r="D1142" s="86">
        <v>3.3582436638443207</v>
      </c>
      <c r="E1142" s="88">
        <v>2</v>
      </c>
      <c r="F1142" s="88">
        <v>17</v>
      </c>
      <c r="G1142" s="37">
        <v>0</v>
      </c>
    </row>
    <row r="1143" spans="1:7" x14ac:dyDescent="0.4">
      <c r="A1143" s="70">
        <v>41687</v>
      </c>
      <c r="B1143" s="84" t="s">
        <v>311</v>
      </c>
      <c r="C1143" s="74">
        <v>0</v>
      </c>
      <c r="D1143" s="86">
        <v>1.7984388022299203</v>
      </c>
      <c r="E1143" s="88">
        <v>2</v>
      </c>
      <c r="F1143" s="88">
        <v>17</v>
      </c>
      <c r="G1143" s="37">
        <v>0</v>
      </c>
    </row>
    <row r="1144" spans="1:7" x14ac:dyDescent="0.4">
      <c r="A1144" s="70">
        <v>41687</v>
      </c>
      <c r="B1144" s="84" t="s">
        <v>312</v>
      </c>
      <c r="C1144" s="74">
        <v>1.2</v>
      </c>
      <c r="D1144" s="86">
        <v>0.87716099322872176</v>
      </c>
      <c r="E1144" s="88">
        <v>2</v>
      </c>
      <c r="F1144" s="88">
        <v>17</v>
      </c>
      <c r="G1144" s="37">
        <v>0</v>
      </c>
    </row>
    <row r="1145" spans="1:7" x14ac:dyDescent="0.4">
      <c r="A1145" s="70">
        <v>41687</v>
      </c>
      <c r="B1145" s="84" t="s">
        <v>313</v>
      </c>
      <c r="C1145" s="74">
        <v>1.4</v>
      </c>
      <c r="D1145" s="86">
        <v>2.965463998614942</v>
      </c>
      <c r="E1145" s="88">
        <v>2</v>
      </c>
      <c r="F1145" s="88">
        <v>17</v>
      </c>
      <c r="G1145" s="37">
        <v>0</v>
      </c>
    </row>
    <row r="1146" spans="1:7" x14ac:dyDescent="0.4">
      <c r="A1146" s="70">
        <v>41687</v>
      </c>
      <c r="B1146" s="84" t="s">
        <v>314</v>
      </c>
      <c r="C1146" s="74">
        <v>-0.2</v>
      </c>
      <c r="D1146" s="86">
        <v>1.8619219665760474</v>
      </c>
      <c r="E1146" s="88">
        <v>2</v>
      </c>
      <c r="F1146" s="88">
        <v>17</v>
      </c>
      <c r="G1146" s="37">
        <v>0</v>
      </c>
    </row>
    <row r="1147" spans="1:7" x14ac:dyDescent="0.4">
      <c r="A1147" s="70">
        <v>41687</v>
      </c>
      <c r="B1147" s="84" t="s">
        <v>315</v>
      </c>
      <c r="C1147" s="74">
        <v>-0.4</v>
      </c>
      <c r="D1147" s="86">
        <v>2.8527387442054195</v>
      </c>
      <c r="E1147" s="88">
        <v>2</v>
      </c>
      <c r="F1147" s="88">
        <v>17</v>
      </c>
      <c r="G1147" s="37">
        <v>0</v>
      </c>
    </row>
    <row r="1148" spans="1:7" x14ac:dyDescent="0.4">
      <c r="A1148" s="70">
        <v>41687</v>
      </c>
      <c r="B1148" s="84" t="s">
        <v>316</v>
      </c>
      <c r="C1148" s="74">
        <v>-1.4</v>
      </c>
      <c r="D1148" s="86">
        <v>4.6211598125828619</v>
      </c>
      <c r="E1148" s="88">
        <v>2</v>
      </c>
      <c r="F1148" s="88">
        <v>17</v>
      </c>
      <c r="G1148" s="37">
        <v>0</v>
      </c>
    </row>
    <row r="1149" spans="1:7" x14ac:dyDescent="0.4">
      <c r="A1149" s="70">
        <v>41687</v>
      </c>
      <c r="B1149" s="84" t="s">
        <v>317</v>
      </c>
      <c r="C1149" s="74">
        <v>-2.2999999999999998</v>
      </c>
      <c r="D1149" s="86">
        <v>5.0036813180044843</v>
      </c>
      <c r="E1149" s="88">
        <v>2</v>
      </c>
      <c r="F1149" s="88">
        <v>17</v>
      </c>
      <c r="G1149" s="37">
        <v>0</v>
      </c>
    </row>
    <row r="1150" spans="1:7" x14ac:dyDescent="0.4">
      <c r="A1150" s="70">
        <v>41687</v>
      </c>
      <c r="B1150" s="84" t="s">
        <v>318</v>
      </c>
      <c r="C1150" s="74">
        <v>-2.1</v>
      </c>
      <c r="D1150" s="86">
        <v>5.205723614510358</v>
      </c>
      <c r="E1150" s="88">
        <v>2</v>
      </c>
      <c r="F1150" s="88">
        <v>17</v>
      </c>
      <c r="G1150" s="37">
        <v>0</v>
      </c>
    </row>
    <row r="1151" spans="1:7" x14ac:dyDescent="0.4">
      <c r="A1151" s="70">
        <v>41687</v>
      </c>
      <c r="B1151" s="84" t="s">
        <v>319</v>
      </c>
      <c r="C1151" s="74">
        <v>-2.2000000000000002</v>
      </c>
      <c r="D1151" s="86">
        <v>9.3099872893917812</v>
      </c>
      <c r="E1151" s="88">
        <v>2</v>
      </c>
      <c r="F1151" s="88">
        <v>17</v>
      </c>
      <c r="G1151" s="37">
        <v>0</v>
      </c>
    </row>
    <row r="1152" spans="1:7" x14ac:dyDescent="0.4">
      <c r="A1152" s="70">
        <v>41687</v>
      </c>
      <c r="B1152" s="84" t="s">
        <v>320</v>
      </c>
      <c r="C1152" s="74">
        <v>-2.6</v>
      </c>
      <c r="D1152" s="86">
        <v>9.7135885225176786</v>
      </c>
      <c r="E1152" s="88">
        <v>2</v>
      </c>
      <c r="F1152" s="88">
        <v>17</v>
      </c>
      <c r="G1152" s="37">
        <v>0</v>
      </c>
    </row>
    <row r="1153" spans="1:7" x14ac:dyDescent="0.4">
      <c r="A1153" s="70">
        <v>41687</v>
      </c>
      <c r="B1153" s="84" t="s">
        <v>321</v>
      </c>
      <c r="C1153" s="74">
        <v>-3</v>
      </c>
      <c r="D1153" s="86">
        <v>5.7138100589070167</v>
      </c>
      <c r="E1153" s="88">
        <v>2</v>
      </c>
      <c r="F1153" s="88">
        <v>17</v>
      </c>
      <c r="G1153" s="37">
        <v>0</v>
      </c>
    </row>
    <row r="1154" spans="1:7" x14ac:dyDescent="0.4">
      <c r="A1154" s="70">
        <v>41687</v>
      </c>
      <c r="B1154" s="84" t="s">
        <v>322</v>
      </c>
      <c r="C1154" s="74">
        <v>-3.5</v>
      </c>
      <c r="D1154" s="86">
        <v>6.3611263686941601</v>
      </c>
      <c r="E1154" s="88">
        <v>2</v>
      </c>
      <c r="F1154" s="88">
        <v>17</v>
      </c>
      <c r="G1154" s="37">
        <v>0</v>
      </c>
    </row>
    <row r="1155" spans="1:7" x14ac:dyDescent="0.4">
      <c r="A1155" s="70">
        <v>41687</v>
      </c>
      <c r="B1155" s="84" t="s">
        <v>323</v>
      </c>
      <c r="C1155" s="74">
        <v>-3.9</v>
      </c>
      <c r="D1155" s="86">
        <v>6.9475183940005252</v>
      </c>
      <c r="E1155" s="88">
        <v>2</v>
      </c>
      <c r="F1155" s="88">
        <v>17</v>
      </c>
      <c r="G1155" s="37">
        <v>0</v>
      </c>
    </row>
    <row r="1156" spans="1:7" x14ac:dyDescent="0.4">
      <c r="A1156" s="70">
        <v>41687</v>
      </c>
      <c r="B1156" s="84" t="s">
        <v>324</v>
      </c>
      <c r="C1156" s="74">
        <v>-4.5</v>
      </c>
      <c r="D1156" s="86">
        <v>7.2946204314022642</v>
      </c>
      <c r="E1156" s="88">
        <v>2</v>
      </c>
      <c r="F1156" s="88">
        <v>17</v>
      </c>
      <c r="G1156" s="37">
        <v>0</v>
      </c>
    </row>
    <row r="1157" spans="1:7" x14ac:dyDescent="0.4">
      <c r="A1157" s="70">
        <v>41687</v>
      </c>
      <c r="B1157" s="84" t="s">
        <v>325</v>
      </c>
      <c r="C1157" s="74">
        <v>-5</v>
      </c>
      <c r="D1157" s="86">
        <v>8.548827614232188</v>
      </c>
      <c r="E1157" s="88">
        <v>2</v>
      </c>
      <c r="F1157" s="88">
        <v>18</v>
      </c>
      <c r="G1157" s="37">
        <v>1</v>
      </c>
    </row>
    <row r="1158" spans="1:7" x14ac:dyDescent="0.4">
      <c r="A1158" s="70">
        <v>41688</v>
      </c>
      <c r="B1158" s="84" t="s">
        <v>302</v>
      </c>
      <c r="C1158" s="74">
        <v>-5.3</v>
      </c>
      <c r="D1158" s="86">
        <v>8.8113963470305343</v>
      </c>
      <c r="E1158" s="88">
        <v>2</v>
      </c>
      <c r="F1158" s="88">
        <v>18</v>
      </c>
      <c r="G1158" s="37">
        <v>1</v>
      </c>
    </row>
    <row r="1159" spans="1:7" x14ac:dyDescent="0.4">
      <c r="A1159" s="70">
        <v>41688</v>
      </c>
      <c r="B1159" s="84" t="s">
        <v>303</v>
      </c>
      <c r="C1159" s="74">
        <v>-5.7</v>
      </c>
      <c r="D1159" s="86">
        <v>9.0280453325350773</v>
      </c>
      <c r="E1159" s="88">
        <v>2</v>
      </c>
      <c r="F1159" s="88">
        <v>18</v>
      </c>
      <c r="G1159" s="37">
        <v>1</v>
      </c>
    </row>
    <row r="1160" spans="1:7" x14ac:dyDescent="0.4">
      <c r="A1160" s="70">
        <v>41688</v>
      </c>
      <c r="B1160" s="84" t="s">
        <v>304</v>
      </c>
      <c r="C1160" s="74">
        <v>-6.2</v>
      </c>
      <c r="D1160" s="86">
        <v>9.2373052299819385</v>
      </c>
      <c r="E1160" s="88">
        <v>2</v>
      </c>
      <c r="F1160" s="88">
        <v>18</v>
      </c>
      <c r="G1160" s="37">
        <v>1</v>
      </c>
    </row>
    <row r="1161" spans="1:7" x14ac:dyDescent="0.4">
      <c r="A1161" s="70">
        <v>41688</v>
      </c>
      <c r="B1161" s="84" t="s">
        <v>305</v>
      </c>
      <c r="C1161" s="74">
        <v>-6.5</v>
      </c>
      <c r="D1161" s="86">
        <v>9.4078326369880223</v>
      </c>
      <c r="E1161" s="88">
        <v>2</v>
      </c>
      <c r="F1161" s="88">
        <v>18</v>
      </c>
      <c r="G1161" s="37">
        <v>1</v>
      </c>
    </row>
    <row r="1162" spans="1:7" x14ac:dyDescent="0.4">
      <c r="A1162" s="70">
        <v>41688</v>
      </c>
      <c r="B1162" s="84" t="s">
        <v>306</v>
      </c>
      <c r="C1162" s="74">
        <v>-8.1999999999999993</v>
      </c>
      <c r="D1162" s="86">
        <v>9.8254019460477231</v>
      </c>
      <c r="E1162" s="88">
        <v>2</v>
      </c>
      <c r="F1162" s="88">
        <v>18</v>
      </c>
      <c r="G1162" s="37">
        <v>1</v>
      </c>
    </row>
    <row r="1163" spans="1:7" x14ac:dyDescent="0.4">
      <c r="A1163" s="70">
        <v>41688</v>
      </c>
      <c r="B1163" s="84" t="s">
        <v>307</v>
      </c>
      <c r="C1163" s="74">
        <v>-7.5</v>
      </c>
      <c r="D1163" s="86">
        <v>9.8470973092034146</v>
      </c>
      <c r="E1163" s="88">
        <v>2</v>
      </c>
      <c r="F1163" s="88">
        <v>18</v>
      </c>
      <c r="G1163" s="37">
        <v>1</v>
      </c>
    </row>
    <row r="1164" spans="1:7" x14ac:dyDescent="0.4">
      <c r="A1164" s="70">
        <v>41688</v>
      </c>
      <c r="B1164" s="84" t="s">
        <v>308</v>
      </c>
      <c r="C1164" s="74">
        <v>-6.7</v>
      </c>
      <c r="D1164" s="86">
        <v>7.8378483749524923</v>
      </c>
      <c r="E1164" s="88">
        <v>2</v>
      </c>
      <c r="F1164" s="88">
        <v>18</v>
      </c>
      <c r="G1164" s="37">
        <v>1</v>
      </c>
    </row>
    <row r="1165" spans="1:7" x14ac:dyDescent="0.4">
      <c r="A1165" s="70">
        <v>41688</v>
      </c>
      <c r="B1165" s="84" t="s">
        <v>309</v>
      </c>
      <c r="C1165" s="74">
        <v>-5</v>
      </c>
      <c r="D1165" s="86">
        <v>4.6500227416716857</v>
      </c>
      <c r="E1165" s="88">
        <v>2</v>
      </c>
      <c r="F1165" s="88">
        <v>18</v>
      </c>
      <c r="G1165" s="37">
        <v>0</v>
      </c>
    </row>
    <row r="1166" spans="1:7" x14ac:dyDescent="0.4">
      <c r="A1166" s="70">
        <v>41688</v>
      </c>
      <c r="B1166" s="84" t="s">
        <v>310</v>
      </c>
      <c r="C1166" s="74">
        <v>-3.2</v>
      </c>
      <c r="D1166" s="86">
        <v>7.293144666488699E-2</v>
      </c>
      <c r="E1166" s="88">
        <v>2</v>
      </c>
      <c r="F1166" s="88">
        <v>18</v>
      </c>
      <c r="G1166" s="37">
        <v>0</v>
      </c>
    </row>
    <row r="1167" spans="1:7" x14ac:dyDescent="0.4">
      <c r="A1167" s="70">
        <v>41688</v>
      </c>
      <c r="B1167" s="84" t="s">
        <v>311</v>
      </c>
      <c r="C1167" s="74">
        <v>-1.6</v>
      </c>
      <c r="D1167" s="86">
        <v>3.7492738575094435E-2</v>
      </c>
      <c r="E1167" s="88">
        <v>2</v>
      </c>
      <c r="F1167" s="88">
        <v>18</v>
      </c>
      <c r="G1167" s="37">
        <v>0</v>
      </c>
    </row>
    <row r="1168" spans="1:7" x14ac:dyDescent="0.4">
      <c r="A1168" s="70">
        <v>41688</v>
      </c>
      <c r="B1168" s="84" t="s">
        <v>312</v>
      </c>
      <c r="C1168" s="74">
        <v>-1</v>
      </c>
      <c r="D1168" s="86">
        <v>3.4776841244549869E-2</v>
      </c>
      <c r="E1168" s="88">
        <v>2</v>
      </c>
      <c r="F1168" s="88">
        <v>18</v>
      </c>
      <c r="G1168" s="37">
        <v>0</v>
      </c>
    </row>
    <row r="1169" spans="1:7" x14ac:dyDescent="0.4">
      <c r="A1169" s="70">
        <v>41688</v>
      </c>
      <c r="B1169" s="84" t="s">
        <v>313</v>
      </c>
      <c r="C1169" s="74">
        <v>-0.1</v>
      </c>
      <c r="D1169" s="86">
        <v>4.5377163968282758E-2</v>
      </c>
      <c r="E1169" s="88">
        <v>2</v>
      </c>
      <c r="F1169" s="88">
        <v>18</v>
      </c>
      <c r="G1169" s="37">
        <v>0</v>
      </c>
    </row>
    <row r="1170" spans="1:7" x14ac:dyDescent="0.4">
      <c r="A1170" s="70">
        <v>41688</v>
      </c>
      <c r="B1170" s="84" t="s">
        <v>314</v>
      </c>
      <c r="C1170" s="74">
        <v>0.5</v>
      </c>
      <c r="D1170" s="86">
        <v>3.8706110622044862E-2</v>
      </c>
      <c r="E1170" s="88">
        <v>2</v>
      </c>
      <c r="F1170" s="88">
        <v>18</v>
      </c>
      <c r="G1170" s="37">
        <v>0</v>
      </c>
    </row>
    <row r="1171" spans="1:7" x14ac:dyDescent="0.4">
      <c r="A1171" s="70">
        <v>41688</v>
      </c>
      <c r="B1171" s="84" t="s">
        <v>315</v>
      </c>
      <c r="C1171" s="74">
        <v>1.1000000000000001</v>
      </c>
      <c r="D1171" s="86">
        <v>4.2170330056679882E-2</v>
      </c>
      <c r="E1171" s="88">
        <v>2</v>
      </c>
      <c r="F1171" s="88">
        <v>18</v>
      </c>
      <c r="G1171" s="37">
        <v>0</v>
      </c>
    </row>
    <row r="1172" spans="1:7" x14ac:dyDescent="0.4">
      <c r="A1172" s="70">
        <v>41688</v>
      </c>
      <c r="B1172" s="84" t="s">
        <v>316</v>
      </c>
      <c r="C1172" s="74">
        <v>0</v>
      </c>
      <c r="D1172" s="86">
        <v>9.7959241637592454E-2</v>
      </c>
      <c r="E1172" s="88">
        <v>2</v>
      </c>
      <c r="F1172" s="88">
        <v>18</v>
      </c>
      <c r="G1172" s="37">
        <v>0</v>
      </c>
    </row>
    <row r="1173" spans="1:7" x14ac:dyDescent="0.4">
      <c r="A1173" s="70">
        <v>41688</v>
      </c>
      <c r="B1173" s="84" t="s">
        <v>317</v>
      </c>
      <c r="C1173" s="74">
        <v>-0.3</v>
      </c>
      <c r="D1173" s="86">
        <v>0.1277516886988912</v>
      </c>
      <c r="E1173" s="88">
        <v>2</v>
      </c>
      <c r="F1173" s="88">
        <v>18</v>
      </c>
      <c r="G1173" s="37">
        <v>0</v>
      </c>
    </row>
    <row r="1174" spans="1:7" x14ac:dyDescent="0.4">
      <c r="A1174" s="70">
        <v>41688</v>
      </c>
      <c r="B1174" s="84" t="s">
        <v>318</v>
      </c>
      <c r="C1174" s="74">
        <v>-0.8</v>
      </c>
      <c r="D1174" s="86">
        <v>5.6574363465865911</v>
      </c>
      <c r="E1174" s="88">
        <v>2</v>
      </c>
      <c r="F1174" s="88">
        <v>18</v>
      </c>
      <c r="G1174" s="37">
        <v>0</v>
      </c>
    </row>
    <row r="1175" spans="1:7" x14ac:dyDescent="0.4">
      <c r="A1175" s="70">
        <v>41688</v>
      </c>
      <c r="B1175" s="84" t="s">
        <v>319</v>
      </c>
      <c r="C1175" s="74">
        <v>-1.2</v>
      </c>
      <c r="D1175" s="86">
        <v>7.157234633422175</v>
      </c>
      <c r="E1175" s="88">
        <v>2</v>
      </c>
      <c r="F1175" s="88">
        <v>18</v>
      </c>
      <c r="G1175" s="37">
        <v>0</v>
      </c>
    </row>
    <row r="1176" spans="1:7" x14ac:dyDescent="0.4">
      <c r="A1176" s="70">
        <v>41688</v>
      </c>
      <c r="B1176" s="84" t="s">
        <v>320</v>
      </c>
      <c r="C1176" s="74">
        <v>-1.9</v>
      </c>
      <c r="D1176" s="86">
        <v>4.3007165464957691</v>
      </c>
      <c r="E1176" s="88">
        <v>2</v>
      </c>
      <c r="F1176" s="88">
        <v>18</v>
      </c>
      <c r="G1176" s="37">
        <v>0</v>
      </c>
    </row>
    <row r="1177" spans="1:7" x14ac:dyDescent="0.4">
      <c r="A1177" s="70">
        <v>41688</v>
      </c>
      <c r="B1177" s="84" t="s">
        <v>321</v>
      </c>
      <c r="C1177" s="74">
        <v>-2.5</v>
      </c>
      <c r="D1177" s="86">
        <v>5.1983219358885915</v>
      </c>
      <c r="E1177" s="88">
        <v>2</v>
      </c>
      <c r="F1177" s="88">
        <v>18</v>
      </c>
      <c r="G1177" s="37">
        <v>0</v>
      </c>
    </row>
    <row r="1178" spans="1:7" x14ac:dyDescent="0.4">
      <c r="A1178" s="70">
        <v>41688</v>
      </c>
      <c r="B1178" s="84" t="s">
        <v>322</v>
      </c>
      <c r="C1178" s="74">
        <v>-3</v>
      </c>
      <c r="D1178" s="86">
        <v>5.6767056513810967</v>
      </c>
      <c r="E1178" s="88">
        <v>2</v>
      </c>
      <c r="F1178" s="88">
        <v>18</v>
      </c>
      <c r="G1178" s="37">
        <v>0</v>
      </c>
    </row>
    <row r="1179" spans="1:7" x14ac:dyDescent="0.4">
      <c r="A1179" s="70">
        <v>41688</v>
      </c>
      <c r="B1179" s="84" t="s">
        <v>323</v>
      </c>
      <c r="C1179" s="74">
        <v>-4</v>
      </c>
      <c r="D1179" s="86">
        <v>6.5055835010081804</v>
      </c>
      <c r="E1179" s="88">
        <v>2</v>
      </c>
      <c r="F1179" s="88">
        <v>18</v>
      </c>
      <c r="G1179" s="37">
        <v>0</v>
      </c>
    </row>
    <row r="1180" spans="1:7" x14ac:dyDescent="0.4">
      <c r="A1180" s="70">
        <v>41688</v>
      </c>
      <c r="B1180" s="84" t="s">
        <v>324</v>
      </c>
      <c r="C1180" s="74">
        <v>-4.4000000000000004</v>
      </c>
      <c r="D1180" s="86">
        <v>7.9182544748311932</v>
      </c>
      <c r="E1180" s="88">
        <v>2</v>
      </c>
      <c r="F1180" s="88">
        <v>18</v>
      </c>
      <c r="G1180" s="37">
        <v>0</v>
      </c>
    </row>
    <row r="1181" spans="1:7" x14ac:dyDescent="0.4">
      <c r="A1181" s="70">
        <v>41688</v>
      </c>
      <c r="B1181" s="84" t="s">
        <v>325</v>
      </c>
      <c r="C1181" s="74">
        <v>-4.5</v>
      </c>
      <c r="D1181" s="86">
        <v>8.2382495428966021</v>
      </c>
      <c r="E1181" s="88">
        <v>2</v>
      </c>
      <c r="F1181" s="88">
        <v>19</v>
      </c>
      <c r="G1181" s="37">
        <v>1</v>
      </c>
    </row>
    <row r="1182" spans="1:7" x14ac:dyDescent="0.4">
      <c r="A1182" s="70">
        <v>41689</v>
      </c>
      <c r="B1182" s="84" t="s">
        <v>302</v>
      </c>
      <c r="C1182" s="74">
        <v>-4.7</v>
      </c>
      <c r="D1182" s="86">
        <v>8.4496850983385325</v>
      </c>
      <c r="E1182" s="88">
        <v>2</v>
      </c>
      <c r="F1182" s="88">
        <v>19</v>
      </c>
      <c r="G1182" s="37">
        <v>1</v>
      </c>
    </row>
    <row r="1183" spans="1:7" x14ac:dyDescent="0.4">
      <c r="A1183" s="70">
        <v>41689</v>
      </c>
      <c r="B1183" s="84" t="s">
        <v>303</v>
      </c>
      <c r="C1183" s="74">
        <v>-4.8</v>
      </c>
      <c r="D1183" s="86">
        <v>8.5950940618599123</v>
      </c>
      <c r="E1183" s="88">
        <v>2</v>
      </c>
      <c r="F1183" s="88">
        <v>19</v>
      </c>
      <c r="G1183" s="37">
        <v>1</v>
      </c>
    </row>
    <row r="1184" spans="1:7" x14ac:dyDescent="0.4">
      <c r="A1184" s="70">
        <v>41689</v>
      </c>
      <c r="B1184" s="84" t="s">
        <v>304</v>
      </c>
      <c r="C1184" s="74">
        <v>-5</v>
      </c>
      <c r="D1184" s="86">
        <v>8.7284397489777028</v>
      </c>
      <c r="E1184" s="88">
        <v>2</v>
      </c>
      <c r="F1184" s="88">
        <v>19</v>
      </c>
      <c r="G1184" s="37">
        <v>1</v>
      </c>
    </row>
    <row r="1185" spans="1:7" x14ac:dyDescent="0.4">
      <c r="A1185" s="70">
        <v>41689</v>
      </c>
      <c r="B1185" s="84" t="s">
        <v>305</v>
      </c>
      <c r="C1185" s="74">
        <v>-5</v>
      </c>
      <c r="D1185" s="86">
        <v>8.8081050382356416</v>
      </c>
      <c r="E1185" s="88">
        <v>2</v>
      </c>
      <c r="F1185" s="88">
        <v>19</v>
      </c>
      <c r="G1185" s="37">
        <v>1</v>
      </c>
    </row>
    <row r="1186" spans="1:7" x14ac:dyDescent="0.4">
      <c r="A1186" s="70">
        <v>41689</v>
      </c>
      <c r="B1186" s="84" t="s">
        <v>306</v>
      </c>
      <c r="C1186" s="74">
        <v>-5.2</v>
      </c>
      <c r="D1186" s="86">
        <v>8.9087936967837145</v>
      </c>
      <c r="E1186" s="88">
        <v>2</v>
      </c>
      <c r="F1186" s="88">
        <v>19</v>
      </c>
      <c r="G1186" s="37">
        <v>1</v>
      </c>
    </row>
    <row r="1187" spans="1:7" x14ac:dyDescent="0.4">
      <c r="A1187" s="70">
        <v>41689</v>
      </c>
      <c r="B1187" s="84" t="s">
        <v>307</v>
      </c>
      <c r="C1187" s="74">
        <v>-5.2</v>
      </c>
      <c r="D1187" s="86">
        <v>8.9650225445309193</v>
      </c>
      <c r="E1187" s="88">
        <v>2</v>
      </c>
      <c r="F1187" s="88">
        <v>19</v>
      </c>
      <c r="G1187" s="37">
        <v>1</v>
      </c>
    </row>
    <row r="1188" spans="1:7" x14ac:dyDescent="0.4">
      <c r="A1188" s="70">
        <v>41689</v>
      </c>
      <c r="B1188" s="84" t="s">
        <v>308</v>
      </c>
      <c r="C1188" s="74">
        <v>-5.0999999999999996</v>
      </c>
      <c r="D1188" s="86">
        <v>8.9293466591368915</v>
      </c>
      <c r="E1188" s="88">
        <v>2</v>
      </c>
      <c r="F1188" s="88">
        <v>19</v>
      </c>
      <c r="G1188" s="37">
        <v>1</v>
      </c>
    </row>
    <row r="1189" spans="1:7" x14ac:dyDescent="0.4">
      <c r="A1189" s="70">
        <v>41689</v>
      </c>
      <c r="B1189" s="84" t="s">
        <v>309</v>
      </c>
      <c r="C1189" s="74">
        <v>-4.7</v>
      </c>
      <c r="D1189" s="86">
        <v>8.9534430668148097</v>
      </c>
      <c r="E1189" s="88">
        <v>2</v>
      </c>
      <c r="F1189" s="88">
        <v>19</v>
      </c>
      <c r="G1189" s="37">
        <v>0</v>
      </c>
    </row>
    <row r="1190" spans="1:7" x14ac:dyDescent="0.4">
      <c r="A1190" s="70">
        <v>41689</v>
      </c>
      <c r="B1190" s="84" t="s">
        <v>310</v>
      </c>
      <c r="C1190" s="74">
        <v>-4.4000000000000004</v>
      </c>
      <c r="D1190" s="86">
        <v>6.5476098519174171</v>
      </c>
      <c r="E1190" s="88">
        <v>2</v>
      </c>
      <c r="F1190" s="88">
        <v>19</v>
      </c>
      <c r="G1190" s="37">
        <v>0</v>
      </c>
    </row>
    <row r="1191" spans="1:7" x14ac:dyDescent="0.4">
      <c r="A1191" s="70">
        <v>41689</v>
      </c>
      <c r="B1191" s="84" t="s">
        <v>311</v>
      </c>
      <c r="C1191" s="74">
        <v>-4.0999999999999996</v>
      </c>
      <c r="D1191" s="86">
        <v>5.6366502571559325</v>
      </c>
      <c r="E1191" s="88">
        <v>2</v>
      </c>
      <c r="F1191" s="88">
        <v>19</v>
      </c>
      <c r="G1191" s="37">
        <v>0</v>
      </c>
    </row>
    <row r="1192" spans="1:7" x14ac:dyDescent="0.4">
      <c r="A1192" s="70">
        <v>41689</v>
      </c>
      <c r="B1192" s="84" t="s">
        <v>312</v>
      </c>
      <c r="C1192" s="74">
        <v>-3.3</v>
      </c>
      <c r="D1192" s="86">
        <v>4.7381078298465242</v>
      </c>
      <c r="E1192" s="88">
        <v>2</v>
      </c>
      <c r="F1192" s="88">
        <v>19</v>
      </c>
      <c r="G1192" s="37">
        <v>0</v>
      </c>
    </row>
    <row r="1193" spans="1:7" x14ac:dyDescent="0.4">
      <c r="A1193" s="70">
        <v>41689</v>
      </c>
      <c r="B1193" s="84" t="s">
        <v>313</v>
      </c>
      <c r="C1193" s="74">
        <v>-2.6</v>
      </c>
      <c r="D1193" s="86">
        <v>6.3984176489724067</v>
      </c>
      <c r="E1193" s="88">
        <v>2</v>
      </c>
      <c r="F1193" s="88">
        <v>19</v>
      </c>
      <c r="G1193" s="37">
        <v>0</v>
      </c>
    </row>
    <row r="1194" spans="1:7" x14ac:dyDescent="0.4">
      <c r="A1194" s="70">
        <v>41689</v>
      </c>
      <c r="B1194" s="84" t="s">
        <v>314</v>
      </c>
      <c r="C1194" s="74">
        <v>-2.1</v>
      </c>
      <c r="D1194" s="86">
        <v>5.1866363709782268</v>
      </c>
      <c r="E1194" s="88">
        <v>2</v>
      </c>
      <c r="F1194" s="88">
        <v>19</v>
      </c>
      <c r="G1194" s="37">
        <v>0</v>
      </c>
    </row>
    <row r="1195" spans="1:7" x14ac:dyDescent="0.4">
      <c r="A1195" s="70">
        <v>41689</v>
      </c>
      <c r="B1195" s="84" t="s">
        <v>315</v>
      </c>
      <c r="C1195" s="74">
        <v>-2</v>
      </c>
      <c r="D1195" s="86">
        <v>6.1137704260407499</v>
      </c>
      <c r="E1195" s="88">
        <v>2</v>
      </c>
      <c r="F1195" s="88">
        <v>19</v>
      </c>
      <c r="G1195" s="37">
        <v>0</v>
      </c>
    </row>
    <row r="1196" spans="1:7" x14ac:dyDescent="0.4">
      <c r="A1196" s="70">
        <v>41689</v>
      </c>
      <c r="B1196" s="84" t="s">
        <v>316</v>
      </c>
      <c r="C1196" s="74">
        <v>-2.5</v>
      </c>
      <c r="D1196" s="86">
        <v>6.882903453486751</v>
      </c>
      <c r="E1196" s="88">
        <v>2</v>
      </c>
      <c r="F1196" s="88">
        <v>19</v>
      </c>
      <c r="G1196" s="37">
        <v>0</v>
      </c>
    </row>
    <row r="1197" spans="1:7" x14ac:dyDescent="0.4">
      <c r="A1197" s="70">
        <v>41689</v>
      </c>
      <c r="B1197" s="84" t="s">
        <v>317</v>
      </c>
      <c r="C1197" s="74">
        <v>-3.3</v>
      </c>
      <c r="D1197" s="86">
        <v>6.3925573991478046</v>
      </c>
      <c r="E1197" s="88">
        <v>2</v>
      </c>
      <c r="F1197" s="88">
        <v>19</v>
      </c>
      <c r="G1197" s="37">
        <v>0</v>
      </c>
    </row>
    <row r="1198" spans="1:7" x14ac:dyDescent="0.4">
      <c r="A1198" s="70">
        <v>41689</v>
      </c>
      <c r="B1198" s="84" t="s">
        <v>318</v>
      </c>
      <c r="C1198" s="74">
        <v>-3.7</v>
      </c>
      <c r="D1198" s="86">
        <v>10.320276578578715</v>
      </c>
      <c r="E1198" s="88">
        <v>2</v>
      </c>
      <c r="F1198" s="88">
        <v>19</v>
      </c>
      <c r="G1198" s="37">
        <v>0</v>
      </c>
    </row>
    <row r="1199" spans="1:7" x14ac:dyDescent="0.4">
      <c r="A1199" s="70">
        <v>41689</v>
      </c>
      <c r="B1199" s="84" t="s">
        <v>319</v>
      </c>
      <c r="C1199" s="74">
        <v>-3.8</v>
      </c>
      <c r="D1199" s="86">
        <v>10.823432092781326</v>
      </c>
      <c r="E1199" s="88">
        <v>2</v>
      </c>
      <c r="F1199" s="88">
        <v>19</v>
      </c>
      <c r="G1199" s="37">
        <v>0</v>
      </c>
    </row>
    <row r="1200" spans="1:7" x14ac:dyDescent="0.4">
      <c r="A1200" s="70">
        <v>41689</v>
      </c>
      <c r="B1200" s="84" t="s">
        <v>320</v>
      </c>
      <c r="C1200" s="74">
        <v>-4</v>
      </c>
      <c r="D1200" s="86">
        <v>6.600501847425984</v>
      </c>
      <c r="E1200" s="88">
        <v>2</v>
      </c>
      <c r="F1200" s="88">
        <v>19</v>
      </c>
      <c r="G1200" s="37">
        <v>0</v>
      </c>
    </row>
    <row r="1201" spans="1:7" x14ac:dyDescent="0.4">
      <c r="A1201" s="70">
        <v>41689</v>
      </c>
      <c r="B1201" s="84" t="s">
        <v>321</v>
      </c>
      <c r="C1201" s="74">
        <v>-4.2</v>
      </c>
      <c r="D1201" s="86">
        <v>6.9931225088965778</v>
      </c>
      <c r="E1201" s="88">
        <v>2</v>
      </c>
      <c r="F1201" s="88">
        <v>19</v>
      </c>
      <c r="G1201" s="37">
        <v>0</v>
      </c>
    </row>
    <row r="1202" spans="1:7" x14ac:dyDescent="0.4">
      <c r="A1202" s="70">
        <v>41689</v>
      </c>
      <c r="B1202" s="84" t="s">
        <v>322</v>
      </c>
      <c r="C1202" s="74">
        <v>-4.3</v>
      </c>
      <c r="D1202" s="86">
        <v>6.9211071824234622</v>
      </c>
      <c r="E1202" s="88">
        <v>2</v>
      </c>
      <c r="F1202" s="88">
        <v>19</v>
      </c>
      <c r="G1202" s="37">
        <v>0</v>
      </c>
    </row>
    <row r="1203" spans="1:7" x14ac:dyDescent="0.4">
      <c r="A1203" s="70">
        <v>41689</v>
      </c>
      <c r="B1203" s="84" t="s">
        <v>323</v>
      </c>
      <c r="C1203" s="74">
        <v>-4.5</v>
      </c>
      <c r="D1203" s="86">
        <v>7.3820110850851801</v>
      </c>
      <c r="E1203" s="88">
        <v>2</v>
      </c>
      <c r="F1203" s="88">
        <v>19</v>
      </c>
      <c r="G1203" s="37">
        <v>0</v>
      </c>
    </row>
    <row r="1204" spans="1:7" x14ac:dyDescent="0.4">
      <c r="A1204" s="70">
        <v>41689</v>
      </c>
      <c r="B1204" s="84" t="s">
        <v>324</v>
      </c>
      <c r="C1204" s="74">
        <v>-4.7</v>
      </c>
      <c r="D1204" s="86">
        <v>8.7577347884498788</v>
      </c>
      <c r="E1204" s="88">
        <v>2</v>
      </c>
      <c r="F1204" s="88">
        <v>19</v>
      </c>
      <c r="G1204" s="37">
        <v>0</v>
      </c>
    </row>
    <row r="1205" spans="1:7" x14ac:dyDescent="0.4">
      <c r="A1205" s="70">
        <v>41689</v>
      </c>
      <c r="B1205" s="84" t="s">
        <v>325</v>
      </c>
      <c r="C1205" s="74">
        <v>-4.9000000000000004</v>
      </c>
      <c r="D1205" s="86">
        <v>8.966784608183179</v>
      </c>
      <c r="E1205" s="88">
        <v>2</v>
      </c>
      <c r="F1205" s="88">
        <v>20</v>
      </c>
      <c r="G1205" s="37">
        <v>1</v>
      </c>
    </row>
    <row r="1206" spans="1:7" x14ac:dyDescent="0.4">
      <c r="A1206" s="70">
        <v>41690</v>
      </c>
      <c r="B1206" s="84" t="s">
        <v>302</v>
      </c>
      <c r="C1206" s="74">
        <v>-5.6</v>
      </c>
      <c r="D1206" s="86">
        <v>9.1893944754699888</v>
      </c>
      <c r="E1206" s="88">
        <v>2</v>
      </c>
      <c r="F1206" s="88">
        <v>20</v>
      </c>
      <c r="G1206" s="37">
        <v>1</v>
      </c>
    </row>
    <row r="1207" spans="1:7" x14ac:dyDescent="0.4">
      <c r="A1207" s="70">
        <v>41690</v>
      </c>
      <c r="B1207" s="84" t="s">
        <v>303</v>
      </c>
      <c r="C1207" s="74">
        <v>-6</v>
      </c>
      <c r="D1207" s="86">
        <v>9.3461246951469459</v>
      </c>
      <c r="E1207" s="88">
        <v>2</v>
      </c>
      <c r="F1207" s="88">
        <v>20</v>
      </c>
      <c r="G1207" s="37">
        <v>1</v>
      </c>
    </row>
    <row r="1208" spans="1:7" x14ac:dyDescent="0.4">
      <c r="A1208" s="70">
        <v>41690</v>
      </c>
      <c r="B1208" s="84" t="s">
        <v>304</v>
      </c>
      <c r="C1208" s="74">
        <v>-6.9</v>
      </c>
      <c r="D1208" s="86">
        <v>9.5933196053887695</v>
      </c>
      <c r="E1208" s="88">
        <v>2</v>
      </c>
      <c r="F1208" s="88">
        <v>20</v>
      </c>
      <c r="G1208" s="37">
        <v>1</v>
      </c>
    </row>
    <row r="1209" spans="1:7" x14ac:dyDescent="0.4">
      <c r="A1209" s="70">
        <v>41690</v>
      </c>
      <c r="B1209" s="84" t="s">
        <v>305</v>
      </c>
      <c r="C1209" s="74">
        <v>-8.3000000000000007</v>
      </c>
      <c r="D1209" s="86">
        <v>9.9559761919038579</v>
      </c>
      <c r="E1209" s="88">
        <v>2</v>
      </c>
      <c r="F1209" s="88">
        <v>20</v>
      </c>
      <c r="G1209" s="37">
        <v>1</v>
      </c>
    </row>
    <row r="1210" spans="1:7" x14ac:dyDescent="0.4">
      <c r="A1210" s="70">
        <v>41690</v>
      </c>
      <c r="B1210" s="84" t="s">
        <v>306</v>
      </c>
      <c r="C1210" s="74">
        <v>-9.6</v>
      </c>
      <c r="D1210" s="86">
        <v>10.334809356596423</v>
      </c>
      <c r="E1210" s="88">
        <v>2</v>
      </c>
      <c r="F1210" s="88">
        <v>20</v>
      </c>
      <c r="G1210" s="37">
        <v>1</v>
      </c>
    </row>
    <row r="1211" spans="1:7" x14ac:dyDescent="0.4">
      <c r="A1211" s="70">
        <v>41690</v>
      </c>
      <c r="B1211" s="84" t="s">
        <v>307</v>
      </c>
      <c r="C1211" s="74">
        <v>-10.3</v>
      </c>
      <c r="D1211" s="86">
        <v>13.069459171299005</v>
      </c>
      <c r="E1211" s="88">
        <v>2</v>
      </c>
      <c r="F1211" s="88">
        <v>20</v>
      </c>
      <c r="G1211" s="37">
        <v>1</v>
      </c>
    </row>
    <row r="1212" spans="1:7" x14ac:dyDescent="0.4">
      <c r="A1212" s="70">
        <v>41690</v>
      </c>
      <c r="B1212" s="84" t="s">
        <v>308</v>
      </c>
      <c r="C1212" s="74">
        <v>-10.9</v>
      </c>
      <c r="D1212" s="86">
        <v>7.3339923678617831</v>
      </c>
      <c r="E1212" s="88">
        <v>2</v>
      </c>
      <c r="F1212" s="88">
        <v>20</v>
      </c>
      <c r="G1212" s="37">
        <v>1</v>
      </c>
    </row>
    <row r="1213" spans="1:7" x14ac:dyDescent="0.4">
      <c r="A1213" s="70">
        <v>41690</v>
      </c>
      <c r="B1213" s="84" t="s">
        <v>309</v>
      </c>
      <c r="C1213" s="74">
        <v>-8.6999999999999993</v>
      </c>
      <c r="D1213" s="86">
        <v>4.1844944244224118</v>
      </c>
      <c r="E1213" s="88">
        <v>2</v>
      </c>
      <c r="F1213" s="88">
        <v>20</v>
      </c>
      <c r="G1213" s="37">
        <v>0</v>
      </c>
    </row>
    <row r="1214" spans="1:7" x14ac:dyDescent="0.4">
      <c r="A1214" s="70">
        <v>41690</v>
      </c>
      <c r="B1214" s="84" t="s">
        <v>310</v>
      </c>
      <c r="C1214" s="74">
        <v>-6</v>
      </c>
      <c r="D1214" s="86">
        <v>0.98187251713949308</v>
      </c>
      <c r="E1214" s="88">
        <v>2</v>
      </c>
      <c r="F1214" s="88">
        <v>20</v>
      </c>
      <c r="G1214" s="37">
        <v>0</v>
      </c>
    </row>
    <row r="1215" spans="1:7" x14ac:dyDescent="0.4">
      <c r="A1215" s="70">
        <v>41690</v>
      </c>
      <c r="B1215" s="84" t="s">
        <v>311</v>
      </c>
      <c r="C1215" s="74">
        <v>-3.9</v>
      </c>
      <c r="D1215" s="86">
        <v>0.16912779308677559</v>
      </c>
      <c r="E1215" s="88">
        <v>2</v>
      </c>
      <c r="F1215" s="88">
        <v>20</v>
      </c>
      <c r="G1215" s="37">
        <v>0</v>
      </c>
    </row>
    <row r="1216" spans="1:7" x14ac:dyDescent="0.4">
      <c r="A1216" s="70">
        <v>41690</v>
      </c>
      <c r="B1216" s="84" t="s">
        <v>312</v>
      </c>
      <c r="C1216" s="74">
        <v>-2.5</v>
      </c>
      <c r="D1216" s="86">
        <v>0.34035495180270126</v>
      </c>
      <c r="E1216" s="88">
        <v>2</v>
      </c>
      <c r="F1216" s="88">
        <v>20</v>
      </c>
      <c r="G1216" s="37">
        <v>0</v>
      </c>
    </row>
    <row r="1217" spans="1:7" x14ac:dyDescent="0.4">
      <c r="A1217" s="70">
        <v>41690</v>
      </c>
      <c r="B1217" s="84" t="s">
        <v>313</v>
      </c>
      <c r="C1217" s="74">
        <v>-1.6</v>
      </c>
      <c r="D1217" s="86">
        <v>1.5344453161866856</v>
      </c>
      <c r="E1217" s="88">
        <v>2</v>
      </c>
      <c r="F1217" s="88">
        <v>20</v>
      </c>
      <c r="G1217" s="37">
        <v>0</v>
      </c>
    </row>
    <row r="1218" spans="1:7" x14ac:dyDescent="0.4">
      <c r="A1218" s="70">
        <v>41690</v>
      </c>
      <c r="B1218" s="84" t="s">
        <v>314</v>
      </c>
      <c r="C1218" s="74">
        <v>-0.6</v>
      </c>
      <c r="D1218" s="86">
        <v>6.6062423695365455E-2</v>
      </c>
      <c r="E1218" s="88">
        <v>2</v>
      </c>
      <c r="F1218" s="88">
        <v>20</v>
      </c>
      <c r="G1218" s="37">
        <v>0</v>
      </c>
    </row>
    <row r="1219" spans="1:7" x14ac:dyDescent="0.4">
      <c r="A1219" s="70">
        <v>41690</v>
      </c>
      <c r="B1219" s="84" t="s">
        <v>315</v>
      </c>
      <c r="C1219" s="74">
        <v>-0.1</v>
      </c>
      <c r="D1219" s="86">
        <v>8.387453469285959E-2</v>
      </c>
      <c r="E1219" s="88">
        <v>2</v>
      </c>
      <c r="F1219" s="88">
        <v>20</v>
      </c>
      <c r="G1219" s="37">
        <v>0</v>
      </c>
    </row>
    <row r="1220" spans="1:7" x14ac:dyDescent="0.4">
      <c r="A1220" s="70">
        <v>41690</v>
      </c>
      <c r="B1220" s="84" t="s">
        <v>316</v>
      </c>
      <c r="C1220" s="74">
        <v>-0.4</v>
      </c>
      <c r="D1220" s="86">
        <v>2.1525191361967564</v>
      </c>
      <c r="E1220" s="88">
        <v>2</v>
      </c>
      <c r="F1220" s="88">
        <v>20</v>
      </c>
      <c r="G1220" s="37">
        <v>0</v>
      </c>
    </row>
    <row r="1221" spans="1:7" x14ac:dyDescent="0.4">
      <c r="A1221" s="70">
        <v>41690</v>
      </c>
      <c r="B1221" s="84" t="s">
        <v>317</v>
      </c>
      <c r="C1221" s="74">
        <v>-0.8</v>
      </c>
      <c r="D1221" s="86">
        <v>3.3593809833640789</v>
      </c>
      <c r="E1221" s="88">
        <v>2</v>
      </c>
      <c r="F1221" s="88">
        <v>20</v>
      </c>
      <c r="G1221" s="37">
        <v>0</v>
      </c>
    </row>
    <row r="1222" spans="1:7" x14ac:dyDescent="0.4">
      <c r="A1222" s="70">
        <v>41690</v>
      </c>
      <c r="B1222" s="84" t="s">
        <v>318</v>
      </c>
      <c r="C1222" s="74">
        <v>-1.1000000000000001</v>
      </c>
      <c r="D1222" s="86">
        <v>4.0767612821635435</v>
      </c>
      <c r="E1222" s="88">
        <v>2</v>
      </c>
      <c r="F1222" s="88">
        <v>20</v>
      </c>
      <c r="G1222" s="37">
        <v>0</v>
      </c>
    </row>
    <row r="1223" spans="1:7" x14ac:dyDescent="0.4">
      <c r="A1223" s="70">
        <v>41690</v>
      </c>
      <c r="B1223" s="84" t="s">
        <v>319</v>
      </c>
      <c r="C1223" s="74">
        <v>-1.3</v>
      </c>
      <c r="D1223" s="86">
        <v>8.28847612433505</v>
      </c>
      <c r="E1223" s="88">
        <v>2</v>
      </c>
      <c r="F1223" s="88">
        <v>20</v>
      </c>
      <c r="G1223" s="37">
        <v>0</v>
      </c>
    </row>
    <row r="1224" spans="1:7" x14ac:dyDescent="0.4">
      <c r="A1224" s="70">
        <v>41690</v>
      </c>
      <c r="B1224" s="84" t="s">
        <v>320</v>
      </c>
      <c r="C1224" s="74">
        <v>-3.5</v>
      </c>
      <c r="D1224" s="86">
        <v>9.6051649480558403</v>
      </c>
      <c r="E1224" s="88">
        <v>2</v>
      </c>
      <c r="F1224" s="88">
        <v>20</v>
      </c>
      <c r="G1224" s="37">
        <v>0</v>
      </c>
    </row>
    <row r="1225" spans="1:7" x14ac:dyDescent="0.4">
      <c r="A1225" s="70">
        <v>41690</v>
      </c>
      <c r="B1225" s="84" t="s">
        <v>321</v>
      </c>
      <c r="C1225" s="74">
        <v>-3.4</v>
      </c>
      <c r="D1225" s="86">
        <v>5.5056385607112199</v>
      </c>
      <c r="E1225" s="88">
        <v>2</v>
      </c>
      <c r="F1225" s="88">
        <v>20</v>
      </c>
      <c r="G1225" s="37">
        <v>0</v>
      </c>
    </row>
    <row r="1226" spans="1:7" x14ac:dyDescent="0.4">
      <c r="A1226" s="70">
        <v>41690</v>
      </c>
      <c r="B1226" s="84" t="s">
        <v>322</v>
      </c>
      <c r="C1226" s="74">
        <v>-3.3</v>
      </c>
      <c r="D1226" s="86">
        <v>6.1057301602961616</v>
      </c>
      <c r="E1226" s="88">
        <v>2</v>
      </c>
      <c r="F1226" s="88">
        <v>20</v>
      </c>
      <c r="G1226" s="37">
        <v>0</v>
      </c>
    </row>
    <row r="1227" spans="1:7" x14ac:dyDescent="0.4">
      <c r="A1227" s="70">
        <v>41690</v>
      </c>
      <c r="B1227" s="84" t="s">
        <v>323</v>
      </c>
      <c r="C1227" s="74">
        <v>-3.4</v>
      </c>
      <c r="D1227" s="86">
        <v>6.6505321995823579</v>
      </c>
      <c r="E1227" s="88">
        <v>2</v>
      </c>
      <c r="F1227" s="88">
        <v>20</v>
      </c>
      <c r="G1227" s="37">
        <v>0</v>
      </c>
    </row>
    <row r="1228" spans="1:7" x14ac:dyDescent="0.4">
      <c r="A1228" s="70">
        <v>41690</v>
      </c>
      <c r="B1228" s="84" t="s">
        <v>324</v>
      </c>
      <c r="C1228" s="74">
        <v>-3.4</v>
      </c>
      <c r="D1228" s="86">
        <v>7.0684692572214542</v>
      </c>
      <c r="E1228" s="88">
        <v>2</v>
      </c>
      <c r="F1228" s="88">
        <v>20</v>
      </c>
      <c r="G1228" s="37">
        <v>0</v>
      </c>
    </row>
    <row r="1229" spans="1:7" x14ac:dyDescent="0.4">
      <c r="A1229" s="70">
        <v>41690</v>
      </c>
      <c r="B1229" s="84" t="s">
        <v>325</v>
      </c>
      <c r="C1229" s="74">
        <v>-3.5</v>
      </c>
      <c r="D1229" s="86">
        <v>8.028651588543875</v>
      </c>
      <c r="E1229" s="88">
        <v>2</v>
      </c>
      <c r="F1229" s="88">
        <v>21</v>
      </c>
      <c r="G1229" s="37">
        <v>1</v>
      </c>
    </row>
    <row r="1230" spans="1:7" x14ac:dyDescent="0.4">
      <c r="A1230" s="70">
        <v>41691</v>
      </c>
      <c r="B1230" s="84" t="s">
        <v>302</v>
      </c>
      <c r="C1230" s="74">
        <v>-3.3</v>
      </c>
      <c r="D1230" s="86">
        <v>8.1556150367904365</v>
      </c>
      <c r="E1230" s="88">
        <v>2</v>
      </c>
      <c r="F1230" s="88">
        <v>21</v>
      </c>
      <c r="G1230" s="37">
        <v>1</v>
      </c>
    </row>
    <row r="1231" spans="1:7" x14ac:dyDescent="0.4">
      <c r="A1231" s="70">
        <v>41691</v>
      </c>
      <c r="B1231" s="84" t="s">
        <v>303</v>
      </c>
      <c r="C1231" s="74">
        <v>-3.4</v>
      </c>
      <c r="D1231" s="86">
        <v>8.256847634332301</v>
      </c>
      <c r="E1231" s="88">
        <v>2</v>
      </c>
      <c r="F1231" s="88">
        <v>21</v>
      </c>
      <c r="G1231" s="37">
        <v>1</v>
      </c>
    </row>
    <row r="1232" spans="1:7" x14ac:dyDescent="0.4">
      <c r="A1232" s="70">
        <v>41691</v>
      </c>
      <c r="B1232" s="84" t="s">
        <v>304</v>
      </c>
      <c r="C1232" s="74">
        <v>-3.6</v>
      </c>
      <c r="D1232" s="86">
        <v>8.3567633758766497</v>
      </c>
      <c r="E1232" s="88">
        <v>2</v>
      </c>
      <c r="F1232" s="88">
        <v>21</v>
      </c>
      <c r="G1232" s="37">
        <v>1</v>
      </c>
    </row>
    <row r="1233" spans="1:7" x14ac:dyDescent="0.4">
      <c r="A1233" s="70">
        <v>41691</v>
      </c>
      <c r="B1233" s="84" t="s">
        <v>305</v>
      </c>
      <c r="C1233" s="74">
        <v>-3.7</v>
      </c>
      <c r="D1233" s="86">
        <v>8.4281212592076606</v>
      </c>
      <c r="E1233" s="88">
        <v>2</v>
      </c>
      <c r="F1233" s="88">
        <v>21</v>
      </c>
      <c r="G1233" s="37">
        <v>1</v>
      </c>
    </row>
    <row r="1234" spans="1:7" x14ac:dyDescent="0.4">
      <c r="A1234" s="70">
        <v>41691</v>
      </c>
      <c r="B1234" s="84" t="s">
        <v>306</v>
      </c>
      <c r="C1234" s="74">
        <v>-3.5</v>
      </c>
      <c r="D1234" s="86">
        <v>8.4318483574946939</v>
      </c>
      <c r="E1234" s="88">
        <v>2</v>
      </c>
      <c r="F1234" s="88">
        <v>21</v>
      </c>
      <c r="G1234" s="37">
        <v>1</v>
      </c>
    </row>
    <row r="1235" spans="1:7" x14ac:dyDescent="0.4">
      <c r="A1235" s="70">
        <v>41691</v>
      </c>
      <c r="B1235" s="84" t="s">
        <v>307</v>
      </c>
      <c r="C1235" s="74">
        <v>-3.6</v>
      </c>
      <c r="D1235" s="86">
        <v>10.26516308739019</v>
      </c>
      <c r="E1235" s="88">
        <v>2</v>
      </c>
      <c r="F1235" s="88">
        <v>21</v>
      </c>
      <c r="G1235" s="37">
        <v>1</v>
      </c>
    </row>
    <row r="1236" spans="1:7" x14ac:dyDescent="0.4">
      <c r="A1236" s="70">
        <v>41691</v>
      </c>
      <c r="B1236" s="84" t="s">
        <v>308</v>
      </c>
      <c r="C1236" s="74">
        <v>-3.5</v>
      </c>
      <c r="D1236" s="86">
        <v>6.4671171318055176</v>
      </c>
      <c r="E1236" s="88">
        <v>2</v>
      </c>
      <c r="F1236" s="88">
        <v>21</v>
      </c>
      <c r="G1236" s="37">
        <v>1</v>
      </c>
    </row>
    <row r="1237" spans="1:7" x14ac:dyDescent="0.4">
      <c r="A1237" s="70">
        <v>41691</v>
      </c>
      <c r="B1237" s="84" t="s">
        <v>309</v>
      </c>
      <c r="C1237" s="74">
        <v>-3.5</v>
      </c>
      <c r="D1237" s="86">
        <v>3.199261102265516</v>
      </c>
      <c r="E1237" s="88">
        <v>2</v>
      </c>
      <c r="F1237" s="88">
        <v>21</v>
      </c>
      <c r="G1237" s="37">
        <v>0</v>
      </c>
    </row>
    <row r="1238" spans="1:7" x14ac:dyDescent="0.4">
      <c r="A1238" s="70">
        <v>41691</v>
      </c>
      <c r="B1238" s="84" t="s">
        <v>310</v>
      </c>
      <c r="C1238" s="74">
        <v>-1.4</v>
      </c>
      <c r="D1238" s="86">
        <v>6.1927438120678399E-2</v>
      </c>
      <c r="E1238" s="88">
        <v>2</v>
      </c>
      <c r="F1238" s="88">
        <v>21</v>
      </c>
      <c r="G1238" s="37">
        <v>0</v>
      </c>
    </row>
    <row r="1239" spans="1:7" x14ac:dyDescent="0.4">
      <c r="A1239" s="70">
        <v>41691</v>
      </c>
      <c r="B1239" s="84" t="s">
        <v>311</v>
      </c>
      <c r="C1239" s="74">
        <v>-0.3</v>
      </c>
      <c r="D1239" s="86">
        <v>8.8573549897658435E-2</v>
      </c>
      <c r="E1239" s="88">
        <v>2</v>
      </c>
      <c r="F1239" s="88">
        <v>21</v>
      </c>
      <c r="G1239" s="37">
        <v>0</v>
      </c>
    </row>
    <row r="1240" spans="1:7" x14ac:dyDescent="0.4">
      <c r="A1240" s="70">
        <v>41691</v>
      </c>
      <c r="B1240" s="84" t="s">
        <v>312</v>
      </c>
      <c r="C1240" s="74">
        <v>-0.5</v>
      </c>
      <c r="D1240" s="86">
        <v>2.2135883330833499</v>
      </c>
      <c r="E1240" s="88">
        <v>2</v>
      </c>
      <c r="F1240" s="88">
        <v>21</v>
      </c>
      <c r="G1240" s="37">
        <v>0</v>
      </c>
    </row>
    <row r="1241" spans="1:7" x14ac:dyDescent="0.4">
      <c r="A1241" s="70">
        <v>41691</v>
      </c>
      <c r="B1241" s="84" t="s">
        <v>313</v>
      </c>
      <c r="C1241" s="74">
        <v>0.5</v>
      </c>
      <c r="D1241" s="86">
        <v>4.014628953759023</v>
      </c>
      <c r="E1241" s="88">
        <v>2</v>
      </c>
      <c r="F1241" s="88">
        <v>21</v>
      </c>
      <c r="G1241" s="37">
        <v>0</v>
      </c>
    </row>
    <row r="1242" spans="1:7" x14ac:dyDescent="0.4">
      <c r="A1242" s="70">
        <v>41691</v>
      </c>
      <c r="B1242" s="84" t="s">
        <v>314</v>
      </c>
      <c r="C1242" s="74">
        <v>-0.8</v>
      </c>
      <c r="D1242" s="86">
        <v>2.2390336603336909</v>
      </c>
      <c r="E1242" s="88">
        <v>2</v>
      </c>
      <c r="F1242" s="88">
        <v>21</v>
      </c>
      <c r="G1242" s="37">
        <v>0</v>
      </c>
    </row>
    <row r="1243" spans="1:7" x14ac:dyDescent="0.4">
      <c r="A1243" s="70">
        <v>41691</v>
      </c>
      <c r="B1243" s="84" t="s">
        <v>315</v>
      </c>
      <c r="C1243" s="74">
        <v>1.3</v>
      </c>
      <c r="D1243" s="86">
        <v>1.6230063482822268</v>
      </c>
      <c r="E1243" s="88">
        <v>2</v>
      </c>
      <c r="F1243" s="88">
        <v>21</v>
      </c>
      <c r="G1243" s="37">
        <v>0</v>
      </c>
    </row>
    <row r="1244" spans="1:7" x14ac:dyDescent="0.4">
      <c r="A1244" s="70">
        <v>41691</v>
      </c>
      <c r="B1244" s="84" t="s">
        <v>316</v>
      </c>
      <c r="C1244" s="74">
        <v>1.9</v>
      </c>
      <c r="D1244" s="86">
        <v>2.2911825539514439</v>
      </c>
      <c r="E1244" s="88">
        <v>2</v>
      </c>
      <c r="F1244" s="88">
        <v>21</v>
      </c>
      <c r="G1244" s="37">
        <v>0</v>
      </c>
    </row>
    <row r="1245" spans="1:7" x14ac:dyDescent="0.4">
      <c r="A1245" s="70">
        <v>41691</v>
      </c>
      <c r="B1245" s="84" t="s">
        <v>317</v>
      </c>
      <c r="C1245" s="74">
        <v>1.3</v>
      </c>
      <c r="D1245" s="86">
        <v>2.6727759050124895</v>
      </c>
      <c r="E1245" s="88">
        <v>2</v>
      </c>
      <c r="F1245" s="88">
        <v>21</v>
      </c>
      <c r="G1245" s="37">
        <v>0</v>
      </c>
    </row>
    <row r="1246" spans="1:7" x14ac:dyDescent="0.4">
      <c r="A1246" s="70">
        <v>41691</v>
      </c>
      <c r="B1246" s="84" t="s">
        <v>318</v>
      </c>
      <c r="C1246" s="74">
        <v>0.5</v>
      </c>
      <c r="D1246" s="86">
        <v>3.8835574070197323</v>
      </c>
      <c r="E1246" s="88">
        <v>2</v>
      </c>
      <c r="F1246" s="88">
        <v>21</v>
      </c>
      <c r="G1246" s="37">
        <v>0</v>
      </c>
    </row>
    <row r="1247" spans="1:7" x14ac:dyDescent="0.4">
      <c r="A1247" s="70">
        <v>41691</v>
      </c>
      <c r="B1247" s="84" t="s">
        <v>319</v>
      </c>
      <c r="C1247" s="74">
        <v>-1.1000000000000001</v>
      </c>
      <c r="D1247" s="86">
        <v>8.3132193890998582</v>
      </c>
      <c r="E1247" s="88">
        <v>2</v>
      </c>
      <c r="F1247" s="88">
        <v>21</v>
      </c>
      <c r="G1247" s="37">
        <v>0</v>
      </c>
    </row>
    <row r="1248" spans="1:7" x14ac:dyDescent="0.4">
      <c r="A1248" s="70">
        <v>41691</v>
      </c>
      <c r="B1248" s="84" t="s">
        <v>320</v>
      </c>
      <c r="C1248" s="74">
        <v>-1.3</v>
      </c>
      <c r="D1248" s="86">
        <v>8.7738731822323572</v>
      </c>
      <c r="E1248" s="88">
        <v>2</v>
      </c>
      <c r="F1248" s="88">
        <v>21</v>
      </c>
      <c r="G1248" s="37">
        <v>0</v>
      </c>
    </row>
    <row r="1249" spans="1:7" x14ac:dyDescent="0.4">
      <c r="A1249" s="70">
        <v>41691</v>
      </c>
      <c r="B1249" s="84" t="s">
        <v>321</v>
      </c>
      <c r="C1249" s="74">
        <v>-1.9</v>
      </c>
      <c r="D1249" s="86">
        <v>5.0867287301505648</v>
      </c>
      <c r="E1249" s="88">
        <v>2</v>
      </c>
      <c r="F1249" s="88">
        <v>21</v>
      </c>
      <c r="G1249" s="37">
        <v>0</v>
      </c>
    </row>
    <row r="1250" spans="1:7" x14ac:dyDescent="0.4">
      <c r="A1250" s="70">
        <v>41691</v>
      </c>
      <c r="B1250" s="84" t="s">
        <v>322</v>
      </c>
      <c r="C1250" s="74">
        <v>-1.8</v>
      </c>
      <c r="D1250" s="86">
        <v>5.6629607581381736</v>
      </c>
      <c r="E1250" s="88">
        <v>2</v>
      </c>
      <c r="F1250" s="88">
        <v>21</v>
      </c>
      <c r="G1250" s="37">
        <v>0</v>
      </c>
    </row>
    <row r="1251" spans="1:7" x14ac:dyDescent="0.4">
      <c r="A1251" s="70">
        <v>41691</v>
      </c>
      <c r="B1251" s="84" t="s">
        <v>323</v>
      </c>
      <c r="C1251" s="74">
        <v>-1.7</v>
      </c>
      <c r="D1251" s="86">
        <v>6.1390771714288075</v>
      </c>
      <c r="E1251" s="88">
        <v>2</v>
      </c>
      <c r="F1251" s="88">
        <v>21</v>
      </c>
      <c r="G1251" s="37">
        <v>0</v>
      </c>
    </row>
    <row r="1252" spans="1:7" x14ac:dyDescent="0.4">
      <c r="A1252" s="70">
        <v>41691</v>
      </c>
      <c r="B1252" s="84" t="s">
        <v>324</v>
      </c>
      <c r="C1252" s="74">
        <v>-1.5</v>
      </c>
      <c r="D1252" s="86">
        <v>6.4825247715276477</v>
      </c>
      <c r="E1252" s="88">
        <v>2</v>
      </c>
      <c r="F1252" s="88">
        <v>21</v>
      </c>
      <c r="G1252" s="37">
        <v>0</v>
      </c>
    </row>
    <row r="1253" spans="1:7" x14ac:dyDescent="0.4">
      <c r="A1253" s="70">
        <v>41691</v>
      </c>
      <c r="B1253" s="84" t="s">
        <v>325</v>
      </c>
      <c r="C1253" s="74">
        <v>-1.1000000000000001</v>
      </c>
      <c r="D1253" s="86">
        <v>7.3509222384440447</v>
      </c>
      <c r="E1253" s="88">
        <v>2</v>
      </c>
      <c r="F1253" s="88">
        <v>22</v>
      </c>
      <c r="G1253" s="37">
        <v>1</v>
      </c>
    </row>
    <row r="1254" spans="1:7" x14ac:dyDescent="0.4">
      <c r="A1254" s="70">
        <v>41692</v>
      </c>
      <c r="B1254" s="84" t="s">
        <v>302</v>
      </c>
      <c r="C1254" s="74">
        <v>-1.6</v>
      </c>
      <c r="D1254" s="86">
        <v>7.5655555770733445</v>
      </c>
      <c r="E1254" s="88">
        <v>2</v>
      </c>
      <c r="F1254" s="88">
        <v>22</v>
      </c>
      <c r="G1254" s="37">
        <v>1</v>
      </c>
    </row>
    <row r="1255" spans="1:7" x14ac:dyDescent="0.4">
      <c r="A1255" s="70">
        <v>41692</v>
      </c>
      <c r="B1255" s="84" t="s">
        <v>303</v>
      </c>
      <c r="C1255" s="74">
        <v>-2</v>
      </c>
      <c r="D1255" s="86">
        <v>7.725060808208938</v>
      </c>
      <c r="E1255" s="88">
        <v>2</v>
      </c>
      <c r="F1255" s="88">
        <v>22</v>
      </c>
      <c r="G1255" s="37">
        <v>1</v>
      </c>
    </row>
    <row r="1256" spans="1:7" x14ac:dyDescent="0.4">
      <c r="A1256" s="70">
        <v>41692</v>
      </c>
      <c r="B1256" s="84" t="s">
        <v>304</v>
      </c>
      <c r="C1256" s="74">
        <v>-2.2000000000000002</v>
      </c>
      <c r="D1256" s="86">
        <v>7.831106143846819</v>
      </c>
      <c r="E1256" s="88">
        <v>2</v>
      </c>
      <c r="F1256" s="88">
        <v>22</v>
      </c>
      <c r="G1256" s="37">
        <v>1</v>
      </c>
    </row>
    <row r="1257" spans="1:7" x14ac:dyDescent="0.4">
      <c r="A1257" s="70">
        <v>41692</v>
      </c>
      <c r="B1257" s="84" t="s">
        <v>305</v>
      </c>
      <c r="C1257" s="74">
        <v>-2.5</v>
      </c>
      <c r="D1257" s="86">
        <v>7.9475287929358096</v>
      </c>
      <c r="E1257" s="88">
        <v>2</v>
      </c>
      <c r="F1257" s="88">
        <v>22</v>
      </c>
      <c r="G1257" s="37">
        <v>1</v>
      </c>
    </row>
    <row r="1258" spans="1:7" x14ac:dyDescent="0.4">
      <c r="A1258" s="70">
        <v>41692</v>
      </c>
      <c r="B1258" s="84" t="s">
        <v>306</v>
      </c>
      <c r="C1258" s="74">
        <v>-3.3</v>
      </c>
      <c r="D1258" s="86">
        <v>8.1539991860100294</v>
      </c>
      <c r="E1258" s="88">
        <v>2</v>
      </c>
      <c r="F1258" s="88">
        <v>22</v>
      </c>
      <c r="G1258" s="37">
        <v>1</v>
      </c>
    </row>
    <row r="1259" spans="1:7" x14ac:dyDescent="0.4">
      <c r="A1259" s="70">
        <v>41692</v>
      </c>
      <c r="B1259" s="84" t="s">
        <v>307</v>
      </c>
      <c r="C1259" s="74">
        <v>-3.2</v>
      </c>
      <c r="D1259" s="86">
        <v>9.9709435686542278</v>
      </c>
      <c r="E1259" s="88">
        <v>2</v>
      </c>
      <c r="F1259" s="88">
        <v>22</v>
      </c>
      <c r="G1259" s="37">
        <v>1</v>
      </c>
    </row>
    <row r="1260" spans="1:7" x14ac:dyDescent="0.4">
      <c r="A1260" s="70">
        <v>41692</v>
      </c>
      <c r="B1260" s="84" t="s">
        <v>308</v>
      </c>
      <c r="C1260" s="74">
        <v>-3.5</v>
      </c>
      <c r="D1260" s="86">
        <v>5.7467961629285851</v>
      </c>
      <c r="E1260" s="88">
        <v>2</v>
      </c>
      <c r="F1260" s="88">
        <v>22</v>
      </c>
      <c r="G1260" s="37">
        <v>1</v>
      </c>
    </row>
    <row r="1261" spans="1:7" x14ac:dyDescent="0.4">
      <c r="A1261" s="70">
        <v>41692</v>
      </c>
      <c r="B1261" s="84" t="s">
        <v>309</v>
      </c>
      <c r="C1261" s="74">
        <v>-3</v>
      </c>
      <c r="D1261" s="86">
        <v>5.693484274556539</v>
      </c>
      <c r="E1261" s="88">
        <v>2</v>
      </c>
      <c r="F1261" s="88">
        <v>22</v>
      </c>
      <c r="G1261" s="37">
        <v>0</v>
      </c>
    </row>
    <row r="1262" spans="1:7" x14ac:dyDescent="0.4">
      <c r="A1262" s="70">
        <v>41692</v>
      </c>
      <c r="B1262" s="84" t="s">
        <v>310</v>
      </c>
      <c r="C1262" s="74">
        <v>-1.9</v>
      </c>
      <c r="D1262" s="86">
        <v>3.7413692915054026</v>
      </c>
      <c r="E1262" s="88">
        <v>2</v>
      </c>
      <c r="F1262" s="88">
        <v>22</v>
      </c>
      <c r="G1262" s="37">
        <v>0</v>
      </c>
    </row>
    <row r="1263" spans="1:7" x14ac:dyDescent="0.4">
      <c r="A1263" s="70">
        <v>41692</v>
      </c>
      <c r="B1263" s="84" t="s">
        <v>311</v>
      </c>
      <c r="C1263" s="74">
        <v>-0.8</v>
      </c>
      <c r="D1263" s="86">
        <v>0.64075155248342441</v>
      </c>
      <c r="E1263" s="88">
        <v>2</v>
      </c>
      <c r="F1263" s="88">
        <v>22</v>
      </c>
      <c r="G1263" s="37">
        <v>0</v>
      </c>
    </row>
    <row r="1264" spans="1:7" x14ac:dyDescent="0.4">
      <c r="A1264" s="70">
        <v>41692</v>
      </c>
      <c r="B1264" s="84" t="s">
        <v>312</v>
      </c>
      <c r="C1264" s="74">
        <v>0.1</v>
      </c>
      <c r="D1264" s="86">
        <v>7.2296758333621522E-2</v>
      </c>
      <c r="E1264" s="88">
        <v>2</v>
      </c>
      <c r="F1264" s="88">
        <v>22</v>
      </c>
      <c r="G1264" s="37">
        <v>0</v>
      </c>
    </row>
    <row r="1265" spans="1:7" x14ac:dyDescent="0.4">
      <c r="A1265" s="70">
        <v>41692</v>
      </c>
      <c r="B1265" s="84" t="s">
        <v>313</v>
      </c>
      <c r="C1265" s="74">
        <v>-0.3</v>
      </c>
      <c r="D1265" s="86">
        <v>3.7312413607486947</v>
      </c>
      <c r="E1265" s="88">
        <v>2</v>
      </c>
      <c r="F1265" s="88">
        <v>22</v>
      </c>
      <c r="G1265" s="37">
        <v>0</v>
      </c>
    </row>
    <row r="1266" spans="1:7" x14ac:dyDescent="0.4">
      <c r="A1266" s="70">
        <v>41692</v>
      </c>
      <c r="B1266" s="84" t="s">
        <v>314</v>
      </c>
      <c r="C1266" s="74">
        <v>-2</v>
      </c>
      <c r="D1266" s="86">
        <v>3.6376358076714919</v>
      </c>
      <c r="E1266" s="88">
        <v>2</v>
      </c>
      <c r="F1266" s="88">
        <v>22</v>
      </c>
      <c r="G1266" s="37">
        <v>0</v>
      </c>
    </row>
    <row r="1267" spans="1:7" x14ac:dyDescent="0.4">
      <c r="A1267" s="70">
        <v>41692</v>
      </c>
      <c r="B1267" s="84" t="s">
        <v>315</v>
      </c>
      <c r="C1267" s="74">
        <v>-2.2999999999999998</v>
      </c>
      <c r="D1267" s="86">
        <v>5.5115248048575527</v>
      </c>
      <c r="E1267" s="88">
        <v>2</v>
      </c>
      <c r="F1267" s="88">
        <v>22</v>
      </c>
      <c r="G1267" s="37">
        <v>0</v>
      </c>
    </row>
    <row r="1268" spans="1:7" x14ac:dyDescent="0.4">
      <c r="A1268" s="70">
        <v>41692</v>
      </c>
      <c r="B1268" s="84" t="s">
        <v>316</v>
      </c>
      <c r="C1268" s="74">
        <v>-1.8</v>
      </c>
      <c r="D1268" s="86">
        <v>5.9805282820795505</v>
      </c>
      <c r="E1268" s="88">
        <v>2</v>
      </c>
      <c r="F1268" s="88">
        <v>22</v>
      </c>
      <c r="G1268" s="37">
        <v>0</v>
      </c>
    </row>
    <row r="1269" spans="1:7" x14ac:dyDescent="0.4">
      <c r="A1269" s="70">
        <v>41692</v>
      </c>
      <c r="B1269" s="84" t="s">
        <v>317</v>
      </c>
      <c r="C1269" s="74">
        <v>-1.7</v>
      </c>
      <c r="D1269" s="86">
        <v>5.6831599164908875</v>
      </c>
      <c r="E1269" s="88">
        <v>2</v>
      </c>
      <c r="F1269" s="88">
        <v>22</v>
      </c>
      <c r="G1269" s="37">
        <v>0</v>
      </c>
    </row>
    <row r="1270" spans="1:7" x14ac:dyDescent="0.4">
      <c r="A1270" s="70">
        <v>41692</v>
      </c>
      <c r="B1270" s="84" t="s">
        <v>318</v>
      </c>
      <c r="C1270" s="74">
        <v>-2.2999999999999998</v>
      </c>
      <c r="D1270" s="86">
        <v>5.8109429068287692</v>
      </c>
      <c r="E1270" s="88">
        <v>2</v>
      </c>
      <c r="F1270" s="88">
        <v>22</v>
      </c>
      <c r="G1270" s="37">
        <v>0</v>
      </c>
    </row>
    <row r="1271" spans="1:7" x14ac:dyDescent="0.4">
      <c r="A1271" s="70">
        <v>41692</v>
      </c>
      <c r="B1271" s="84" t="s">
        <v>319</v>
      </c>
      <c r="C1271" s="74">
        <v>-2.2999999999999998</v>
      </c>
      <c r="D1271" s="86">
        <v>9.7181163457462088</v>
      </c>
      <c r="E1271" s="88">
        <v>2</v>
      </c>
      <c r="F1271" s="88">
        <v>22</v>
      </c>
      <c r="G1271" s="37">
        <v>0</v>
      </c>
    </row>
    <row r="1272" spans="1:7" x14ac:dyDescent="0.4">
      <c r="A1272" s="70">
        <v>41692</v>
      </c>
      <c r="B1272" s="84" t="s">
        <v>320</v>
      </c>
      <c r="C1272" s="74">
        <v>-2.6</v>
      </c>
      <c r="D1272" s="86">
        <v>9.9807601833125617</v>
      </c>
      <c r="E1272" s="88">
        <v>2</v>
      </c>
      <c r="F1272" s="88">
        <v>22</v>
      </c>
      <c r="G1272" s="37">
        <v>0</v>
      </c>
    </row>
    <row r="1273" spans="1:7" x14ac:dyDescent="0.4">
      <c r="A1273" s="70">
        <v>41692</v>
      </c>
      <c r="B1273" s="84" t="s">
        <v>321</v>
      </c>
      <c r="C1273" s="74">
        <v>-2.7</v>
      </c>
      <c r="D1273" s="86">
        <v>5.8510519920041144</v>
      </c>
      <c r="E1273" s="88">
        <v>2</v>
      </c>
      <c r="F1273" s="88">
        <v>22</v>
      </c>
      <c r="G1273" s="37">
        <v>0</v>
      </c>
    </row>
    <row r="1274" spans="1:7" x14ac:dyDescent="0.4">
      <c r="A1274" s="70">
        <v>41692</v>
      </c>
      <c r="B1274" s="84" t="s">
        <v>322</v>
      </c>
      <c r="C1274" s="74">
        <v>-3.6</v>
      </c>
      <c r="D1274" s="86">
        <v>6.5048205202086624</v>
      </c>
      <c r="E1274" s="88">
        <v>2</v>
      </c>
      <c r="F1274" s="88">
        <v>22</v>
      </c>
      <c r="G1274" s="37">
        <v>0</v>
      </c>
    </row>
    <row r="1275" spans="1:7" x14ac:dyDescent="0.4">
      <c r="A1275" s="70">
        <v>41692</v>
      </c>
      <c r="B1275" s="84" t="s">
        <v>323</v>
      </c>
      <c r="C1275" s="74">
        <v>-3.6</v>
      </c>
      <c r="D1275" s="86">
        <v>6.9703077192940306</v>
      </c>
      <c r="E1275" s="88">
        <v>2</v>
      </c>
      <c r="F1275" s="88">
        <v>22</v>
      </c>
      <c r="G1275" s="37">
        <v>0</v>
      </c>
    </row>
    <row r="1276" spans="1:7" x14ac:dyDescent="0.4">
      <c r="A1276" s="70">
        <v>41692</v>
      </c>
      <c r="B1276" s="84" t="s">
        <v>324</v>
      </c>
      <c r="C1276" s="74">
        <v>-3.8</v>
      </c>
      <c r="D1276" s="86">
        <v>7.1844947960022951</v>
      </c>
      <c r="E1276" s="88">
        <v>2</v>
      </c>
      <c r="F1276" s="88">
        <v>22</v>
      </c>
      <c r="G1276" s="37">
        <v>0</v>
      </c>
    </row>
    <row r="1277" spans="1:7" x14ac:dyDescent="0.4">
      <c r="A1277" s="70">
        <v>41692</v>
      </c>
      <c r="B1277" s="84" t="s">
        <v>325</v>
      </c>
      <c r="C1277" s="74">
        <v>-3.5</v>
      </c>
      <c r="D1277" s="86">
        <v>8.2234600639529702</v>
      </c>
      <c r="E1277" s="88">
        <v>2</v>
      </c>
      <c r="F1277" s="88">
        <v>23</v>
      </c>
      <c r="G1277" s="37">
        <v>1</v>
      </c>
    </row>
    <row r="1278" spans="1:7" x14ac:dyDescent="0.4">
      <c r="A1278" s="70">
        <v>41693</v>
      </c>
      <c r="B1278" s="84" t="s">
        <v>302</v>
      </c>
      <c r="C1278" s="74">
        <v>-3.5</v>
      </c>
      <c r="D1278" s="86">
        <v>8.3466053214571634</v>
      </c>
      <c r="E1278" s="88">
        <v>2</v>
      </c>
      <c r="F1278" s="88">
        <v>23</v>
      </c>
      <c r="G1278" s="37">
        <v>1</v>
      </c>
    </row>
    <row r="1279" spans="1:7" x14ac:dyDescent="0.4">
      <c r="A1279" s="70">
        <v>41693</v>
      </c>
      <c r="B1279" s="84" t="s">
        <v>303</v>
      </c>
      <c r="C1279" s="74">
        <v>-3.5</v>
      </c>
      <c r="D1279" s="86">
        <v>8.4077669548378342</v>
      </c>
      <c r="E1279" s="88">
        <v>2</v>
      </c>
      <c r="F1279" s="88">
        <v>23</v>
      </c>
      <c r="G1279" s="37">
        <v>1</v>
      </c>
    </row>
    <row r="1280" spans="1:7" x14ac:dyDescent="0.4">
      <c r="A1280" s="70">
        <v>41693</v>
      </c>
      <c r="B1280" s="84" t="s">
        <v>304</v>
      </c>
      <c r="C1280" s="74">
        <v>-3.4</v>
      </c>
      <c r="D1280" s="86">
        <v>8.4259890516048763</v>
      </c>
      <c r="E1280" s="88">
        <v>2</v>
      </c>
      <c r="F1280" s="88">
        <v>23</v>
      </c>
      <c r="G1280" s="37">
        <v>1</v>
      </c>
    </row>
    <row r="1281" spans="1:7" x14ac:dyDescent="0.4">
      <c r="A1281" s="70">
        <v>41693</v>
      </c>
      <c r="B1281" s="84" t="s">
        <v>305</v>
      </c>
      <c r="C1281" s="74">
        <v>-3.4</v>
      </c>
      <c r="D1281" s="86">
        <v>8.4707220539436285</v>
      </c>
      <c r="E1281" s="88">
        <v>2</v>
      </c>
      <c r="F1281" s="88">
        <v>23</v>
      </c>
      <c r="G1281" s="37">
        <v>1</v>
      </c>
    </row>
    <row r="1282" spans="1:7" x14ac:dyDescent="0.4">
      <c r="A1282" s="70">
        <v>41693</v>
      </c>
      <c r="B1282" s="84" t="s">
        <v>306</v>
      </c>
      <c r="C1282" s="74">
        <v>-3.7</v>
      </c>
      <c r="D1282" s="86">
        <v>8.5772971685240815</v>
      </c>
      <c r="E1282" s="88">
        <v>2</v>
      </c>
      <c r="F1282" s="88">
        <v>23</v>
      </c>
      <c r="G1282" s="37">
        <v>1</v>
      </c>
    </row>
    <row r="1283" spans="1:7" x14ac:dyDescent="0.4">
      <c r="A1283" s="70">
        <v>41693</v>
      </c>
      <c r="B1283" s="84" t="s">
        <v>307</v>
      </c>
      <c r="C1283" s="74">
        <v>-4.8</v>
      </c>
      <c r="D1283" s="86">
        <v>10.752138717641452</v>
      </c>
      <c r="E1283" s="88">
        <v>2</v>
      </c>
      <c r="F1283" s="88">
        <v>23</v>
      </c>
      <c r="G1283" s="37">
        <v>1</v>
      </c>
    </row>
    <row r="1284" spans="1:7" x14ac:dyDescent="0.4">
      <c r="A1284" s="70">
        <v>41693</v>
      </c>
      <c r="B1284" s="84" t="s">
        <v>308</v>
      </c>
      <c r="C1284" s="74">
        <v>-5.6</v>
      </c>
      <c r="D1284" s="86">
        <v>6.5127909901177885</v>
      </c>
      <c r="E1284" s="88">
        <v>2</v>
      </c>
      <c r="F1284" s="88">
        <v>23</v>
      </c>
      <c r="G1284" s="37">
        <v>1</v>
      </c>
    </row>
    <row r="1285" spans="1:7" x14ac:dyDescent="0.4">
      <c r="A1285" s="70">
        <v>41693</v>
      </c>
      <c r="B1285" s="84" t="s">
        <v>309</v>
      </c>
      <c r="C1285" s="74">
        <v>-2.6</v>
      </c>
      <c r="D1285" s="86">
        <v>3.8598448063006541</v>
      </c>
      <c r="E1285" s="88">
        <v>2</v>
      </c>
      <c r="F1285" s="88">
        <v>23</v>
      </c>
      <c r="G1285" s="37">
        <v>0</v>
      </c>
    </row>
    <row r="1286" spans="1:7" x14ac:dyDescent="0.4">
      <c r="A1286" s="70">
        <v>41693</v>
      </c>
      <c r="B1286" s="84" t="s">
        <v>310</v>
      </c>
      <c r="C1286" s="74">
        <v>-1.5</v>
      </c>
      <c r="D1286" s="86">
        <v>2.220750379447701</v>
      </c>
      <c r="E1286" s="88">
        <v>2</v>
      </c>
      <c r="F1286" s="88">
        <v>23</v>
      </c>
      <c r="G1286" s="37">
        <v>0</v>
      </c>
    </row>
    <row r="1287" spans="1:7" x14ac:dyDescent="0.4">
      <c r="A1287" s="70">
        <v>41693</v>
      </c>
      <c r="B1287" s="84" t="s">
        <v>311</v>
      </c>
      <c r="C1287" s="74">
        <v>-1.7</v>
      </c>
      <c r="D1287" s="86">
        <v>3.6490784170605468</v>
      </c>
      <c r="E1287" s="88">
        <v>2</v>
      </c>
      <c r="F1287" s="88">
        <v>23</v>
      </c>
      <c r="G1287" s="37">
        <v>0</v>
      </c>
    </row>
    <row r="1288" spans="1:7" x14ac:dyDescent="0.4">
      <c r="A1288" s="70">
        <v>41693</v>
      </c>
      <c r="B1288" s="84" t="s">
        <v>312</v>
      </c>
      <c r="C1288" s="74">
        <v>-3</v>
      </c>
      <c r="D1288" s="86">
        <v>4.4807408950045966</v>
      </c>
      <c r="E1288" s="88">
        <v>2</v>
      </c>
      <c r="F1288" s="88">
        <v>23</v>
      </c>
      <c r="G1288" s="37">
        <v>0</v>
      </c>
    </row>
    <row r="1289" spans="1:7" x14ac:dyDescent="0.4">
      <c r="A1289" s="70">
        <v>41693</v>
      </c>
      <c r="B1289" s="84" t="s">
        <v>313</v>
      </c>
      <c r="C1289" s="74">
        <v>-0.9</v>
      </c>
      <c r="D1289" s="86">
        <v>3.5755347915711986</v>
      </c>
      <c r="E1289" s="88">
        <v>2</v>
      </c>
      <c r="F1289" s="88">
        <v>23</v>
      </c>
      <c r="G1289" s="37">
        <v>0</v>
      </c>
    </row>
    <row r="1290" spans="1:7" x14ac:dyDescent="0.4">
      <c r="A1290" s="70">
        <v>41693</v>
      </c>
      <c r="B1290" s="84" t="s">
        <v>314</v>
      </c>
      <c r="C1290" s="74">
        <v>-3</v>
      </c>
      <c r="D1290" s="86">
        <v>3.51140790017037</v>
      </c>
      <c r="E1290" s="88">
        <v>2</v>
      </c>
      <c r="F1290" s="88">
        <v>23</v>
      </c>
      <c r="G1290" s="37">
        <v>0</v>
      </c>
    </row>
    <row r="1291" spans="1:7" x14ac:dyDescent="0.4">
      <c r="A1291" s="70">
        <v>41693</v>
      </c>
      <c r="B1291" s="84" t="s">
        <v>315</v>
      </c>
      <c r="C1291" s="74">
        <v>-1.4</v>
      </c>
      <c r="D1291" s="86">
        <v>3.8302003120073409</v>
      </c>
      <c r="E1291" s="88">
        <v>2</v>
      </c>
      <c r="F1291" s="88">
        <v>23</v>
      </c>
      <c r="G1291" s="37">
        <v>0</v>
      </c>
    </row>
    <row r="1292" spans="1:7" x14ac:dyDescent="0.4">
      <c r="A1292" s="70">
        <v>41693</v>
      </c>
      <c r="B1292" s="84" t="s">
        <v>316</v>
      </c>
      <c r="C1292" s="74">
        <v>-2.1</v>
      </c>
      <c r="D1292" s="86">
        <v>2.7782819803877148</v>
      </c>
      <c r="E1292" s="88">
        <v>2</v>
      </c>
      <c r="F1292" s="88">
        <v>23</v>
      </c>
      <c r="G1292" s="37">
        <v>0</v>
      </c>
    </row>
    <row r="1293" spans="1:7" x14ac:dyDescent="0.4">
      <c r="A1293" s="70">
        <v>41693</v>
      </c>
      <c r="B1293" s="84" t="s">
        <v>317</v>
      </c>
      <c r="C1293" s="74">
        <v>-3.5</v>
      </c>
      <c r="D1293" s="86">
        <v>4.2440162078834325</v>
      </c>
      <c r="E1293" s="88">
        <v>2</v>
      </c>
      <c r="F1293" s="88">
        <v>23</v>
      </c>
      <c r="G1293" s="37">
        <v>0</v>
      </c>
    </row>
    <row r="1294" spans="1:7" x14ac:dyDescent="0.4">
      <c r="A1294" s="70">
        <v>41693</v>
      </c>
      <c r="B1294" s="84" t="s">
        <v>318</v>
      </c>
      <c r="C1294" s="74">
        <v>-4.2</v>
      </c>
      <c r="D1294" s="86">
        <v>5.297852300629815</v>
      </c>
      <c r="E1294" s="88">
        <v>2</v>
      </c>
      <c r="F1294" s="88">
        <v>23</v>
      </c>
      <c r="G1294" s="37">
        <v>0</v>
      </c>
    </row>
    <row r="1295" spans="1:7" x14ac:dyDescent="0.4">
      <c r="A1295" s="70">
        <v>41693</v>
      </c>
      <c r="B1295" s="84" t="s">
        <v>319</v>
      </c>
      <c r="C1295" s="74">
        <v>-5.3</v>
      </c>
      <c r="D1295" s="86">
        <v>10.503603522889106</v>
      </c>
      <c r="E1295" s="88">
        <v>2</v>
      </c>
      <c r="F1295" s="88">
        <v>23</v>
      </c>
      <c r="G1295" s="37">
        <v>0</v>
      </c>
    </row>
    <row r="1296" spans="1:7" x14ac:dyDescent="0.4">
      <c r="A1296" s="70">
        <v>41693</v>
      </c>
      <c r="B1296" s="84" t="s">
        <v>320</v>
      </c>
      <c r="C1296" s="74">
        <v>-5.5</v>
      </c>
      <c r="D1296" s="86">
        <v>11.057783870032175</v>
      </c>
      <c r="E1296" s="88">
        <v>2</v>
      </c>
      <c r="F1296" s="88">
        <v>23</v>
      </c>
      <c r="G1296" s="37">
        <v>0</v>
      </c>
    </row>
    <row r="1297" spans="1:7" x14ac:dyDescent="0.4">
      <c r="A1297" s="70">
        <v>41693</v>
      </c>
      <c r="B1297" s="84" t="s">
        <v>321</v>
      </c>
      <c r="C1297" s="74">
        <v>-6</v>
      </c>
      <c r="D1297" s="86">
        <v>6.6710360949577518</v>
      </c>
      <c r="E1297" s="88">
        <v>2</v>
      </c>
      <c r="F1297" s="88">
        <v>23</v>
      </c>
      <c r="G1297" s="37">
        <v>0</v>
      </c>
    </row>
    <row r="1298" spans="1:7" x14ac:dyDescent="0.4">
      <c r="A1298" s="70">
        <v>41693</v>
      </c>
      <c r="B1298" s="84" t="s">
        <v>322</v>
      </c>
      <c r="C1298" s="74">
        <v>-6.4</v>
      </c>
      <c r="D1298" s="86">
        <v>7.13838998976588</v>
      </c>
      <c r="E1298" s="88">
        <v>2</v>
      </c>
      <c r="F1298" s="88">
        <v>23</v>
      </c>
      <c r="G1298" s="37">
        <v>0</v>
      </c>
    </row>
    <row r="1299" spans="1:7" x14ac:dyDescent="0.4">
      <c r="A1299" s="70">
        <v>41693</v>
      </c>
      <c r="B1299" s="84" t="s">
        <v>323</v>
      </c>
      <c r="C1299" s="74">
        <v>-6.5</v>
      </c>
      <c r="D1299" s="86">
        <v>7.6887264320120687</v>
      </c>
      <c r="E1299" s="88">
        <v>2</v>
      </c>
      <c r="F1299" s="88">
        <v>23</v>
      </c>
      <c r="G1299" s="37">
        <v>0</v>
      </c>
    </row>
    <row r="1300" spans="1:7" x14ac:dyDescent="0.4">
      <c r="A1300" s="70">
        <v>41693</v>
      </c>
      <c r="B1300" s="84" t="s">
        <v>324</v>
      </c>
      <c r="C1300" s="74">
        <v>-6.6</v>
      </c>
      <c r="D1300" s="86">
        <v>8.138428447506552</v>
      </c>
      <c r="E1300" s="88">
        <v>2</v>
      </c>
      <c r="F1300" s="88">
        <v>23</v>
      </c>
      <c r="G1300" s="37">
        <v>0</v>
      </c>
    </row>
    <row r="1301" spans="1:7" x14ac:dyDescent="0.4">
      <c r="A1301" s="70">
        <v>41693</v>
      </c>
      <c r="B1301" s="84" t="s">
        <v>325</v>
      </c>
      <c r="C1301" s="74">
        <v>-6.9</v>
      </c>
      <c r="D1301" s="86">
        <v>9.3350601378097249</v>
      </c>
      <c r="E1301" s="88">
        <v>2</v>
      </c>
      <c r="F1301" s="88">
        <v>24</v>
      </c>
      <c r="G1301" s="37">
        <v>1</v>
      </c>
    </row>
    <row r="1302" spans="1:7" x14ac:dyDescent="0.4">
      <c r="A1302" s="70">
        <v>41694</v>
      </c>
      <c r="B1302" s="84" t="s">
        <v>302</v>
      </c>
      <c r="C1302" s="74">
        <v>-7.4</v>
      </c>
      <c r="D1302" s="86">
        <v>9.6061089514074069</v>
      </c>
      <c r="E1302" s="88">
        <v>2</v>
      </c>
      <c r="F1302" s="88">
        <v>24</v>
      </c>
      <c r="G1302" s="37">
        <v>1</v>
      </c>
    </row>
    <row r="1303" spans="1:7" x14ac:dyDescent="0.4">
      <c r="A1303" s="70">
        <v>41694</v>
      </c>
      <c r="B1303" s="84" t="s">
        <v>303</v>
      </c>
      <c r="C1303" s="74">
        <v>-7.5</v>
      </c>
      <c r="D1303" s="86">
        <v>9.7464515559372451</v>
      </c>
      <c r="E1303" s="88">
        <v>2</v>
      </c>
      <c r="F1303" s="88">
        <v>24</v>
      </c>
      <c r="G1303" s="37">
        <v>1</v>
      </c>
    </row>
    <row r="1304" spans="1:7" x14ac:dyDescent="0.4">
      <c r="A1304" s="70">
        <v>41694</v>
      </c>
      <c r="B1304" s="84" t="s">
        <v>304</v>
      </c>
      <c r="C1304" s="74">
        <v>-7.6</v>
      </c>
      <c r="D1304" s="86">
        <v>9.8466119178594234</v>
      </c>
      <c r="E1304" s="88">
        <v>2</v>
      </c>
      <c r="F1304" s="88">
        <v>24</v>
      </c>
      <c r="G1304" s="37">
        <v>1</v>
      </c>
    </row>
    <row r="1305" spans="1:7" x14ac:dyDescent="0.4">
      <c r="A1305" s="70">
        <v>41694</v>
      </c>
      <c r="B1305" s="84" t="s">
        <v>305</v>
      </c>
      <c r="C1305" s="74">
        <v>-8.1</v>
      </c>
      <c r="D1305" s="86">
        <v>10.009733255066596</v>
      </c>
      <c r="E1305" s="88">
        <v>2</v>
      </c>
      <c r="F1305" s="88">
        <v>24</v>
      </c>
      <c r="G1305" s="37">
        <v>1</v>
      </c>
    </row>
    <row r="1306" spans="1:7" x14ac:dyDescent="0.4">
      <c r="A1306" s="70">
        <v>41694</v>
      </c>
      <c r="B1306" s="84" t="s">
        <v>306</v>
      </c>
      <c r="C1306" s="74">
        <v>-8.6</v>
      </c>
      <c r="D1306" s="86">
        <v>10.173308876249623</v>
      </c>
      <c r="E1306" s="88">
        <v>2</v>
      </c>
      <c r="F1306" s="88">
        <v>24</v>
      </c>
      <c r="G1306" s="37">
        <v>1</v>
      </c>
    </row>
    <row r="1307" spans="1:7" x14ac:dyDescent="0.4">
      <c r="A1307" s="70">
        <v>41694</v>
      </c>
      <c r="B1307" s="84" t="s">
        <v>307</v>
      </c>
      <c r="C1307" s="74">
        <v>-9.6</v>
      </c>
      <c r="D1307" s="86">
        <v>12.810492964074385</v>
      </c>
      <c r="E1307" s="88">
        <v>2</v>
      </c>
      <c r="F1307" s="88">
        <v>24</v>
      </c>
      <c r="G1307" s="37">
        <v>1</v>
      </c>
    </row>
    <row r="1308" spans="1:7" x14ac:dyDescent="0.4">
      <c r="A1308" s="70">
        <v>41694</v>
      </c>
      <c r="B1308" s="84" t="s">
        <v>308</v>
      </c>
      <c r="C1308" s="74">
        <v>-9.4</v>
      </c>
      <c r="D1308" s="86">
        <v>7.8367184807583641</v>
      </c>
      <c r="E1308" s="88">
        <v>2</v>
      </c>
      <c r="F1308" s="88">
        <v>24</v>
      </c>
      <c r="G1308" s="37">
        <v>1</v>
      </c>
    </row>
    <row r="1309" spans="1:7" x14ac:dyDescent="0.4">
      <c r="A1309" s="70">
        <v>41694</v>
      </c>
      <c r="B1309" s="84" t="s">
        <v>309</v>
      </c>
      <c r="C1309" s="74">
        <v>-8.3000000000000007</v>
      </c>
      <c r="D1309" s="86">
        <v>7.4450937062780564</v>
      </c>
      <c r="E1309" s="88">
        <v>2</v>
      </c>
      <c r="F1309" s="88">
        <v>24</v>
      </c>
      <c r="G1309" s="37">
        <v>0</v>
      </c>
    </row>
    <row r="1310" spans="1:7" x14ac:dyDescent="0.4">
      <c r="A1310" s="70">
        <v>41694</v>
      </c>
      <c r="B1310" s="84" t="s">
        <v>310</v>
      </c>
      <c r="C1310" s="74">
        <v>-5.9</v>
      </c>
      <c r="D1310" s="86">
        <v>2.018134211276529</v>
      </c>
      <c r="E1310" s="88">
        <v>2</v>
      </c>
      <c r="F1310" s="88">
        <v>24</v>
      </c>
      <c r="G1310" s="37">
        <v>0</v>
      </c>
    </row>
    <row r="1311" spans="1:7" x14ac:dyDescent="0.4">
      <c r="A1311" s="70">
        <v>41694</v>
      </c>
      <c r="B1311" s="84" t="s">
        <v>311</v>
      </c>
      <c r="C1311" s="74">
        <v>-3.4</v>
      </c>
      <c r="D1311" s="86">
        <v>0.51533156693089299</v>
      </c>
      <c r="E1311" s="88">
        <v>2</v>
      </c>
      <c r="F1311" s="88">
        <v>24</v>
      </c>
      <c r="G1311" s="37">
        <v>0</v>
      </c>
    </row>
    <row r="1312" spans="1:7" x14ac:dyDescent="0.4">
      <c r="A1312" s="70">
        <v>41694</v>
      </c>
      <c r="B1312" s="84" t="s">
        <v>312</v>
      </c>
      <c r="C1312" s="74">
        <v>-2.6</v>
      </c>
      <c r="D1312" s="86">
        <v>8.8663772894156362E-2</v>
      </c>
      <c r="E1312" s="88">
        <v>2</v>
      </c>
      <c r="F1312" s="88">
        <v>24</v>
      </c>
      <c r="G1312" s="37">
        <v>0</v>
      </c>
    </row>
    <row r="1313" spans="1:7" x14ac:dyDescent="0.4">
      <c r="A1313" s="70">
        <v>41694</v>
      </c>
      <c r="B1313" s="84" t="s">
        <v>313</v>
      </c>
      <c r="C1313" s="74">
        <v>-1.9</v>
      </c>
      <c r="D1313" s="86">
        <v>0.53042464053576088</v>
      </c>
      <c r="E1313" s="88">
        <v>2</v>
      </c>
      <c r="F1313" s="88">
        <v>24</v>
      </c>
      <c r="G1313" s="37">
        <v>0</v>
      </c>
    </row>
    <row r="1314" spans="1:7" x14ac:dyDescent="0.4">
      <c r="A1314" s="70">
        <v>41694</v>
      </c>
      <c r="B1314" s="84" t="s">
        <v>314</v>
      </c>
      <c r="C1314" s="74">
        <v>-1.8</v>
      </c>
      <c r="D1314" s="86">
        <v>0.18944867508726315</v>
      </c>
      <c r="E1314" s="88">
        <v>2</v>
      </c>
      <c r="F1314" s="88">
        <v>24</v>
      </c>
      <c r="G1314" s="37">
        <v>0</v>
      </c>
    </row>
    <row r="1315" spans="1:7" x14ac:dyDescent="0.4">
      <c r="A1315" s="70">
        <v>41694</v>
      </c>
      <c r="B1315" s="84" t="s">
        <v>315</v>
      </c>
      <c r="C1315" s="74">
        <v>-2.5</v>
      </c>
      <c r="D1315" s="86">
        <v>2.2578399383500494</v>
      </c>
      <c r="E1315" s="88">
        <v>2</v>
      </c>
      <c r="F1315" s="88">
        <v>24</v>
      </c>
      <c r="G1315" s="37">
        <v>0</v>
      </c>
    </row>
    <row r="1316" spans="1:7" x14ac:dyDescent="0.4">
      <c r="A1316" s="70">
        <v>41694</v>
      </c>
      <c r="B1316" s="84" t="s">
        <v>316</v>
      </c>
      <c r="C1316" s="74">
        <v>-2.7</v>
      </c>
      <c r="D1316" s="86">
        <v>3.9549208807596634</v>
      </c>
      <c r="E1316" s="88">
        <v>2</v>
      </c>
      <c r="F1316" s="88">
        <v>24</v>
      </c>
      <c r="G1316" s="37">
        <v>0</v>
      </c>
    </row>
    <row r="1317" spans="1:7" x14ac:dyDescent="0.4">
      <c r="A1317" s="70">
        <v>41694</v>
      </c>
      <c r="B1317" s="84" t="s">
        <v>317</v>
      </c>
      <c r="C1317" s="74">
        <v>-3.3</v>
      </c>
      <c r="D1317" s="86">
        <v>4.5153066082453508</v>
      </c>
      <c r="E1317" s="88">
        <v>2</v>
      </c>
      <c r="F1317" s="88">
        <v>24</v>
      </c>
      <c r="G1317" s="37">
        <v>0</v>
      </c>
    </row>
    <row r="1318" spans="1:7" x14ac:dyDescent="0.4">
      <c r="A1318" s="70">
        <v>41694</v>
      </c>
      <c r="B1318" s="84" t="s">
        <v>318</v>
      </c>
      <c r="C1318" s="74">
        <v>-3.8</v>
      </c>
      <c r="D1318" s="86">
        <v>5.316929929776701</v>
      </c>
      <c r="E1318" s="88">
        <v>2</v>
      </c>
      <c r="F1318" s="88">
        <v>24</v>
      </c>
      <c r="G1318" s="37">
        <v>0</v>
      </c>
    </row>
    <row r="1319" spans="1:7" x14ac:dyDescent="0.4">
      <c r="A1319" s="70">
        <v>41694</v>
      </c>
      <c r="B1319" s="84" t="s">
        <v>319</v>
      </c>
      <c r="C1319" s="74">
        <v>-4.0999999999999996</v>
      </c>
      <c r="D1319" s="86">
        <v>10.047966974335845</v>
      </c>
      <c r="E1319" s="88">
        <v>2</v>
      </c>
      <c r="F1319" s="88">
        <v>24</v>
      </c>
      <c r="G1319" s="37">
        <v>0</v>
      </c>
    </row>
    <row r="1320" spans="1:7" x14ac:dyDescent="0.4">
      <c r="A1320" s="70">
        <v>41694</v>
      </c>
      <c r="B1320" s="84" t="s">
        <v>320</v>
      </c>
      <c r="C1320" s="74">
        <v>-4.5</v>
      </c>
      <c r="D1320" s="86">
        <v>10.574348324044278</v>
      </c>
      <c r="E1320" s="88">
        <v>2</v>
      </c>
      <c r="F1320" s="88">
        <v>24</v>
      </c>
      <c r="G1320" s="37">
        <v>0</v>
      </c>
    </row>
    <row r="1321" spans="1:7" x14ac:dyDescent="0.4">
      <c r="A1321" s="70">
        <v>41694</v>
      </c>
      <c r="B1321" s="84" t="s">
        <v>321</v>
      </c>
      <c r="C1321" s="74">
        <v>-5.7</v>
      </c>
      <c r="D1321" s="86">
        <v>6.4420598331244223</v>
      </c>
      <c r="E1321" s="88">
        <v>2</v>
      </c>
      <c r="F1321" s="88">
        <v>24</v>
      </c>
      <c r="G1321" s="37">
        <v>0</v>
      </c>
    </row>
    <row r="1322" spans="1:7" x14ac:dyDescent="0.4">
      <c r="A1322" s="70">
        <v>41694</v>
      </c>
      <c r="B1322" s="84" t="s">
        <v>322</v>
      </c>
      <c r="C1322" s="74">
        <v>-5.7</v>
      </c>
      <c r="D1322" s="86">
        <v>7.0338222259394385</v>
      </c>
      <c r="E1322" s="88">
        <v>2</v>
      </c>
      <c r="F1322" s="88">
        <v>24</v>
      </c>
      <c r="G1322" s="37">
        <v>0</v>
      </c>
    </row>
    <row r="1323" spans="1:7" x14ac:dyDescent="0.4">
      <c r="A1323" s="70">
        <v>41694</v>
      </c>
      <c r="B1323" s="84" t="s">
        <v>323</v>
      </c>
      <c r="C1323" s="74">
        <v>-5.7</v>
      </c>
      <c r="D1323" s="86">
        <v>7.3450766459032826</v>
      </c>
      <c r="E1323" s="88">
        <v>2</v>
      </c>
      <c r="F1323" s="88">
        <v>24</v>
      </c>
      <c r="G1323" s="37">
        <v>0</v>
      </c>
    </row>
    <row r="1324" spans="1:7" x14ac:dyDescent="0.4">
      <c r="A1324" s="70">
        <v>41694</v>
      </c>
      <c r="B1324" s="84" t="s">
        <v>324</v>
      </c>
      <c r="C1324" s="74">
        <v>-5.6</v>
      </c>
      <c r="D1324" s="86">
        <v>7.738089646943596</v>
      </c>
      <c r="E1324" s="88">
        <v>2</v>
      </c>
      <c r="F1324" s="88">
        <v>24</v>
      </c>
      <c r="G1324" s="37">
        <v>0</v>
      </c>
    </row>
    <row r="1325" spans="1:7" x14ac:dyDescent="0.4">
      <c r="A1325" s="70">
        <v>41694</v>
      </c>
      <c r="B1325" s="84" t="s">
        <v>325</v>
      </c>
      <c r="C1325" s="74">
        <v>-5.7</v>
      </c>
      <c r="D1325" s="86">
        <v>8.8744447343630846</v>
      </c>
      <c r="E1325" s="88">
        <v>2</v>
      </c>
      <c r="F1325" s="88">
        <v>25</v>
      </c>
      <c r="G1325" s="37">
        <v>1</v>
      </c>
    </row>
    <row r="1326" spans="1:7" x14ac:dyDescent="0.4">
      <c r="A1326" s="70">
        <v>41695</v>
      </c>
      <c r="B1326" s="84" t="s">
        <v>302</v>
      </c>
      <c r="C1326" s="74">
        <v>-5.5</v>
      </c>
      <c r="D1326" s="86">
        <v>9.0056459502247463</v>
      </c>
      <c r="E1326" s="88">
        <v>2</v>
      </c>
      <c r="F1326" s="88">
        <v>25</v>
      </c>
      <c r="G1326" s="37">
        <v>1</v>
      </c>
    </row>
    <row r="1327" spans="1:7" x14ac:dyDescent="0.4">
      <c r="A1327" s="70">
        <v>41695</v>
      </c>
      <c r="B1327" s="84" t="s">
        <v>303</v>
      </c>
      <c r="C1327" s="74">
        <v>-5.9</v>
      </c>
      <c r="D1327" s="86">
        <v>9.1783388037851648</v>
      </c>
      <c r="E1327" s="88">
        <v>2</v>
      </c>
      <c r="F1327" s="88">
        <v>25</v>
      </c>
      <c r="G1327" s="37">
        <v>1</v>
      </c>
    </row>
    <row r="1328" spans="1:7" x14ac:dyDescent="0.4">
      <c r="A1328" s="70">
        <v>41695</v>
      </c>
      <c r="B1328" s="84" t="s">
        <v>304</v>
      </c>
      <c r="C1328" s="74">
        <v>-7.2</v>
      </c>
      <c r="D1328" s="86">
        <v>9.5121453869533124</v>
      </c>
      <c r="E1328" s="88">
        <v>2</v>
      </c>
      <c r="F1328" s="88">
        <v>25</v>
      </c>
      <c r="G1328" s="37">
        <v>1</v>
      </c>
    </row>
    <row r="1329" spans="1:7" x14ac:dyDescent="0.4">
      <c r="A1329" s="70">
        <v>41695</v>
      </c>
      <c r="B1329" s="84" t="s">
        <v>305</v>
      </c>
      <c r="C1329" s="74">
        <v>-8.3000000000000007</v>
      </c>
      <c r="D1329" s="86">
        <v>9.8474797292687555</v>
      </c>
      <c r="E1329" s="88">
        <v>2</v>
      </c>
      <c r="F1329" s="88">
        <v>25</v>
      </c>
      <c r="G1329" s="37">
        <v>1</v>
      </c>
    </row>
    <row r="1330" spans="1:7" x14ac:dyDescent="0.4">
      <c r="A1330" s="70">
        <v>41695</v>
      </c>
      <c r="B1330" s="84" t="s">
        <v>306</v>
      </c>
      <c r="C1330" s="74">
        <v>-8</v>
      </c>
      <c r="D1330" s="86">
        <v>9.9413165719912087</v>
      </c>
      <c r="E1330" s="88">
        <v>2</v>
      </c>
      <c r="F1330" s="88">
        <v>25</v>
      </c>
      <c r="G1330" s="37">
        <v>1</v>
      </c>
    </row>
    <row r="1331" spans="1:7" x14ac:dyDescent="0.4">
      <c r="A1331" s="70">
        <v>41695</v>
      </c>
      <c r="B1331" s="84" t="s">
        <v>307</v>
      </c>
      <c r="C1331" s="74">
        <v>-8.1</v>
      </c>
      <c r="D1331" s="86">
        <v>10.066840444681807</v>
      </c>
      <c r="E1331" s="88">
        <v>2</v>
      </c>
      <c r="F1331" s="88">
        <v>25</v>
      </c>
      <c r="G1331" s="37">
        <v>1</v>
      </c>
    </row>
    <row r="1332" spans="1:7" x14ac:dyDescent="0.4">
      <c r="A1332" s="70">
        <v>41695</v>
      </c>
      <c r="B1332" s="84" t="s">
        <v>308</v>
      </c>
      <c r="C1332" s="74">
        <v>-8.6</v>
      </c>
      <c r="D1332" s="86">
        <v>8.0648441084902984</v>
      </c>
      <c r="E1332" s="88">
        <v>2</v>
      </c>
      <c r="F1332" s="88">
        <v>25</v>
      </c>
      <c r="G1332" s="37">
        <v>1</v>
      </c>
    </row>
    <row r="1333" spans="1:7" x14ac:dyDescent="0.4">
      <c r="A1333" s="70">
        <v>41695</v>
      </c>
      <c r="B1333" s="84" t="s">
        <v>309</v>
      </c>
      <c r="C1333" s="74">
        <v>-6.7</v>
      </c>
      <c r="D1333" s="86">
        <v>5.2270143826066926</v>
      </c>
      <c r="E1333" s="88">
        <v>2</v>
      </c>
      <c r="F1333" s="88">
        <v>25</v>
      </c>
      <c r="G1333" s="37">
        <v>0</v>
      </c>
    </row>
    <row r="1334" spans="1:7" x14ac:dyDescent="0.4">
      <c r="A1334" s="70">
        <v>41695</v>
      </c>
      <c r="B1334" s="84" t="s">
        <v>310</v>
      </c>
      <c r="C1334" s="74">
        <v>-5.5</v>
      </c>
      <c r="D1334" s="86">
        <v>2.0608536081840461</v>
      </c>
      <c r="E1334" s="88">
        <v>2</v>
      </c>
      <c r="F1334" s="88">
        <v>25</v>
      </c>
      <c r="G1334" s="37">
        <v>0</v>
      </c>
    </row>
    <row r="1335" spans="1:7" x14ac:dyDescent="0.4">
      <c r="A1335" s="70">
        <v>41695</v>
      </c>
      <c r="B1335" s="84" t="s">
        <v>311</v>
      </c>
      <c r="C1335" s="74">
        <v>-5</v>
      </c>
      <c r="D1335" s="86">
        <v>0.24254555999659744</v>
      </c>
      <c r="E1335" s="88">
        <v>2</v>
      </c>
      <c r="F1335" s="88">
        <v>25</v>
      </c>
      <c r="G1335" s="37">
        <v>0</v>
      </c>
    </row>
    <row r="1336" spans="1:7" x14ac:dyDescent="0.4">
      <c r="A1336" s="70">
        <v>41695</v>
      </c>
      <c r="B1336" s="84" t="s">
        <v>312</v>
      </c>
      <c r="C1336" s="74">
        <v>-2.9</v>
      </c>
      <c r="D1336" s="86">
        <v>4.818985206562116E-2</v>
      </c>
      <c r="E1336" s="88">
        <v>2</v>
      </c>
      <c r="F1336" s="88">
        <v>25</v>
      </c>
      <c r="G1336" s="37">
        <v>0</v>
      </c>
    </row>
    <row r="1337" spans="1:7" x14ac:dyDescent="0.4">
      <c r="A1337" s="70">
        <v>41695</v>
      </c>
      <c r="B1337" s="84" t="s">
        <v>313</v>
      </c>
      <c r="C1337" s="74">
        <v>-2.1</v>
      </c>
      <c r="D1337" s="86">
        <v>0.9891551818158375</v>
      </c>
      <c r="E1337" s="88">
        <v>2</v>
      </c>
      <c r="F1337" s="88">
        <v>25</v>
      </c>
      <c r="G1337" s="37">
        <v>0</v>
      </c>
    </row>
    <row r="1338" spans="1:7" x14ac:dyDescent="0.4">
      <c r="A1338" s="70">
        <v>41695</v>
      </c>
      <c r="B1338" s="84" t="s">
        <v>314</v>
      </c>
      <c r="C1338" s="74">
        <v>-0.3</v>
      </c>
      <c r="D1338" s="86">
        <v>0.48211681451241084</v>
      </c>
      <c r="E1338" s="88">
        <v>2</v>
      </c>
      <c r="F1338" s="88">
        <v>25</v>
      </c>
      <c r="G1338" s="37">
        <v>0</v>
      </c>
    </row>
    <row r="1339" spans="1:7" x14ac:dyDescent="0.4">
      <c r="A1339" s="70">
        <v>41695</v>
      </c>
      <c r="B1339" s="84" t="s">
        <v>315</v>
      </c>
      <c r="C1339" s="74">
        <v>0.3</v>
      </c>
      <c r="D1339" s="86">
        <v>0.39437807397425562</v>
      </c>
      <c r="E1339" s="88">
        <v>2</v>
      </c>
      <c r="F1339" s="88">
        <v>25</v>
      </c>
      <c r="G1339" s="37">
        <v>0</v>
      </c>
    </row>
    <row r="1340" spans="1:7" x14ac:dyDescent="0.4">
      <c r="A1340" s="70">
        <v>41695</v>
      </c>
      <c r="B1340" s="84" t="s">
        <v>316</v>
      </c>
      <c r="C1340" s="74">
        <v>0.5</v>
      </c>
      <c r="D1340" s="86">
        <v>2.587592585277191</v>
      </c>
      <c r="E1340" s="88">
        <v>2</v>
      </c>
      <c r="F1340" s="88">
        <v>25</v>
      </c>
      <c r="G1340" s="37">
        <v>0</v>
      </c>
    </row>
    <row r="1341" spans="1:7" x14ac:dyDescent="0.4">
      <c r="A1341" s="70">
        <v>41695</v>
      </c>
      <c r="B1341" s="84" t="s">
        <v>317</v>
      </c>
      <c r="C1341" s="74">
        <v>-0.5</v>
      </c>
      <c r="D1341" s="86">
        <v>3.2578656597159301</v>
      </c>
      <c r="E1341" s="88">
        <v>2</v>
      </c>
      <c r="F1341" s="88">
        <v>25</v>
      </c>
      <c r="G1341" s="37">
        <v>0</v>
      </c>
    </row>
    <row r="1342" spans="1:7" x14ac:dyDescent="0.4">
      <c r="A1342" s="70">
        <v>41695</v>
      </c>
      <c r="B1342" s="84" t="s">
        <v>318</v>
      </c>
      <c r="C1342" s="74">
        <v>-0.8</v>
      </c>
      <c r="D1342" s="86">
        <v>7.2349543228186795</v>
      </c>
      <c r="E1342" s="88">
        <v>2</v>
      </c>
      <c r="F1342" s="88">
        <v>25</v>
      </c>
      <c r="G1342" s="37">
        <v>0</v>
      </c>
    </row>
    <row r="1343" spans="1:7" x14ac:dyDescent="0.4">
      <c r="A1343" s="70">
        <v>41695</v>
      </c>
      <c r="B1343" s="84" t="s">
        <v>319</v>
      </c>
      <c r="C1343" s="74">
        <v>-1.4</v>
      </c>
      <c r="D1343" s="86">
        <v>8.5847092767395061</v>
      </c>
      <c r="E1343" s="88">
        <v>2</v>
      </c>
      <c r="F1343" s="88">
        <v>25</v>
      </c>
      <c r="G1343" s="37">
        <v>0</v>
      </c>
    </row>
    <row r="1344" spans="1:7" x14ac:dyDescent="0.4">
      <c r="A1344" s="70">
        <v>41695</v>
      </c>
      <c r="B1344" s="84" t="s">
        <v>320</v>
      </c>
      <c r="C1344" s="74">
        <v>-1.4</v>
      </c>
      <c r="D1344" s="86">
        <v>5.0357638312578921</v>
      </c>
      <c r="E1344" s="88">
        <v>2</v>
      </c>
      <c r="F1344" s="88">
        <v>25</v>
      </c>
      <c r="G1344" s="37">
        <v>0</v>
      </c>
    </row>
    <row r="1345" spans="1:7" x14ac:dyDescent="0.4">
      <c r="A1345" s="70">
        <v>41695</v>
      </c>
      <c r="B1345" s="84" t="s">
        <v>321</v>
      </c>
      <c r="C1345" s="74">
        <v>-1.8</v>
      </c>
      <c r="D1345" s="86">
        <v>5.6571988895096625</v>
      </c>
      <c r="E1345" s="88">
        <v>2</v>
      </c>
      <c r="F1345" s="88">
        <v>25</v>
      </c>
      <c r="G1345" s="37">
        <v>0</v>
      </c>
    </row>
    <row r="1346" spans="1:7" x14ac:dyDescent="0.4">
      <c r="A1346" s="70">
        <v>41695</v>
      </c>
      <c r="B1346" s="84" t="s">
        <v>322</v>
      </c>
      <c r="C1346" s="74">
        <v>-2.5</v>
      </c>
      <c r="D1346" s="86">
        <v>6.0150962250244628</v>
      </c>
      <c r="E1346" s="88">
        <v>2</v>
      </c>
      <c r="F1346" s="88">
        <v>25</v>
      </c>
      <c r="G1346" s="37">
        <v>0</v>
      </c>
    </row>
    <row r="1347" spans="1:7" x14ac:dyDescent="0.4">
      <c r="A1347" s="70">
        <v>41695</v>
      </c>
      <c r="B1347" s="84" t="s">
        <v>323</v>
      </c>
      <c r="C1347" s="74">
        <v>-2.2999999999999998</v>
      </c>
      <c r="D1347" s="86">
        <v>6.5127888823223987</v>
      </c>
      <c r="E1347" s="88">
        <v>2</v>
      </c>
      <c r="F1347" s="88">
        <v>25</v>
      </c>
      <c r="G1347" s="37">
        <v>0</v>
      </c>
    </row>
    <row r="1348" spans="1:7" x14ac:dyDescent="0.4">
      <c r="A1348" s="70">
        <v>41695</v>
      </c>
      <c r="B1348" s="84" t="s">
        <v>324</v>
      </c>
      <c r="C1348" s="74">
        <v>-1.5</v>
      </c>
      <c r="D1348" s="86">
        <v>7.5799934766954911</v>
      </c>
      <c r="E1348" s="88">
        <v>2</v>
      </c>
      <c r="F1348" s="88">
        <v>25</v>
      </c>
      <c r="G1348" s="37">
        <v>0</v>
      </c>
    </row>
    <row r="1349" spans="1:7" x14ac:dyDescent="0.4">
      <c r="A1349" s="70">
        <v>41695</v>
      </c>
      <c r="B1349" s="84" t="s">
        <v>325</v>
      </c>
      <c r="C1349" s="74">
        <v>-3.7</v>
      </c>
      <c r="D1349" s="86">
        <v>8.1557444207625789</v>
      </c>
      <c r="E1349" s="88">
        <v>2</v>
      </c>
      <c r="F1349" s="88">
        <v>26</v>
      </c>
      <c r="G1349" s="37">
        <v>1</v>
      </c>
    </row>
    <row r="1350" spans="1:7" x14ac:dyDescent="0.4">
      <c r="A1350" s="70">
        <v>41696</v>
      </c>
      <c r="B1350" s="84" t="s">
        <v>302</v>
      </c>
      <c r="C1350" s="74">
        <v>-1.3</v>
      </c>
      <c r="D1350" s="86">
        <v>7.8783112849738721</v>
      </c>
      <c r="E1350" s="88">
        <v>2</v>
      </c>
      <c r="F1350" s="88">
        <v>26</v>
      </c>
      <c r="G1350" s="37">
        <v>1</v>
      </c>
    </row>
    <row r="1351" spans="1:7" x14ac:dyDescent="0.4">
      <c r="A1351" s="70">
        <v>41696</v>
      </c>
      <c r="B1351" s="84" t="s">
        <v>303</v>
      </c>
      <c r="C1351" s="74">
        <v>-2.4</v>
      </c>
      <c r="D1351" s="86">
        <v>8.1007154857438994</v>
      </c>
      <c r="E1351" s="88">
        <v>2</v>
      </c>
      <c r="F1351" s="88">
        <v>26</v>
      </c>
      <c r="G1351" s="37">
        <v>1</v>
      </c>
    </row>
    <row r="1352" spans="1:7" x14ac:dyDescent="0.4">
      <c r="A1352" s="70">
        <v>41696</v>
      </c>
      <c r="B1352" s="84" t="s">
        <v>304</v>
      </c>
      <c r="C1352" s="74">
        <v>-2.4</v>
      </c>
      <c r="D1352" s="86">
        <v>8.1553896057693116</v>
      </c>
      <c r="E1352" s="88">
        <v>2</v>
      </c>
      <c r="F1352" s="88">
        <v>26</v>
      </c>
      <c r="G1352" s="37">
        <v>1</v>
      </c>
    </row>
    <row r="1353" spans="1:7" x14ac:dyDescent="0.4">
      <c r="A1353" s="70">
        <v>41696</v>
      </c>
      <c r="B1353" s="84" t="s">
        <v>305</v>
      </c>
      <c r="C1353" s="74">
        <v>-1.6</v>
      </c>
      <c r="D1353" s="86">
        <v>8.0501217158448846</v>
      </c>
      <c r="E1353" s="88">
        <v>2</v>
      </c>
      <c r="F1353" s="88">
        <v>26</v>
      </c>
      <c r="G1353" s="37">
        <v>1</v>
      </c>
    </row>
    <row r="1354" spans="1:7" x14ac:dyDescent="0.4">
      <c r="A1354" s="70">
        <v>41696</v>
      </c>
      <c r="B1354" s="84" t="s">
        <v>306</v>
      </c>
      <c r="C1354" s="74">
        <v>-1.7</v>
      </c>
      <c r="D1354" s="86">
        <v>8.0751845618082569</v>
      </c>
      <c r="E1354" s="88">
        <v>2</v>
      </c>
      <c r="F1354" s="88">
        <v>26</v>
      </c>
      <c r="G1354" s="37">
        <v>1</v>
      </c>
    </row>
    <row r="1355" spans="1:7" x14ac:dyDescent="0.4">
      <c r="A1355" s="70">
        <v>41696</v>
      </c>
      <c r="B1355" s="84" t="s">
        <v>307</v>
      </c>
      <c r="C1355" s="74">
        <v>-0.6</v>
      </c>
      <c r="D1355" s="86">
        <v>7.8790009488956443</v>
      </c>
      <c r="E1355" s="88">
        <v>2</v>
      </c>
      <c r="F1355" s="88">
        <v>26</v>
      </c>
      <c r="G1355" s="37">
        <v>1</v>
      </c>
    </row>
    <row r="1356" spans="1:7" x14ac:dyDescent="0.4">
      <c r="A1356" s="70">
        <v>41696</v>
      </c>
      <c r="B1356" s="84" t="s">
        <v>308</v>
      </c>
      <c r="C1356" s="74">
        <v>-2.4</v>
      </c>
      <c r="D1356" s="86">
        <v>7.5820905808643584</v>
      </c>
      <c r="E1356" s="88">
        <v>2</v>
      </c>
      <c r="F1356" s="88">
        <v>26</v>
      </c>
      <c r="G1356" s="37">
        <v>1</v>
      </c>
    </row>
    <row r="1357" spans="1:7" x14ac:dyDescent="0.4">
      <c r="A1357" s="70">
        <v>41696</v>
      </c>
      <c r="B1357" s="84" t="s">
        <v>309</v>
      </c>
      <c r="C1357" s="74">
        <v>-2.2000000000000002</v>
      </c>
      <c r="D1357" s="86">
        <v>7.0309147629527722</v>
      </c>
      <c r="E1357" s="88">
        <v>2</v>
      </c>
      <c r="F1357" s="88">
        <v>26</v>
      </c>
      <c r="G1357" s="37">
        <v>0</v>
      </c>
    </row>
    <row r="1358" spans="1:7" x14ac:dyDescent="0.4">
      <c r="A1358" s="70">
        <v>41696</v>
      </c>
      <c r="B1358" s="84" t="s">
        <v>310</v>
      </c>
      <c r="C1358" s="74">
        <v>2.8</v>
      </c>
      <c r="D1358" s="86">
        <v>7.3144491069353626E-2</v>
      </c>
      <c r="E1358" s="88">
        <v>2</v>
      </c>
      <c r="F1358" s="88">
        <v>26</v>
      </c>
      <c r="G1358" s="37">
        <v>0</v>
      </c>
    </row>
    <row r="1359" spans="1:7" x14ac:dyDescent="0.4">
      <c r="A1359" s="70">
        <v>41696</v>
      </c>
      <c r="B1359" s="84" t="s">
        <v>311</v>
      </c>
      <c r="C1359" s="74">
        <v>4.2</v>
      </c>
      <c r="D1359" s="86">
        <v>2.4719896365838365E-2</v>
      </c>
      <c r="E1359" s="88">
        <v>2</v>
      </c>
      <c r="F1359" s="88">
        <v>26</v>
      </c>
      <c r="G1359" s="37">
        <v>0</v>
      </c>
    </row>
    <row r="1360" spans="1:7" x14ac:dyDescent="0.4">
      <c r="A1360" s="70">
        <v>41696</v>
      </c>
      <c r="B1360" s="84" t="s">
        <v>312</v>
      </c>
      <c r="C1360" s="74">
        <v>3.5</v>
      </c>
      <c r="D1360" s="86">
        <v>2.8268631529182943E-2</v>
      </c>
      <c r="E1360" s="88">
        <v>2</v>
      </c>
      <c r="F1360" s="88">
        <v>26</v>
      </c>
      <c r="G1360" s="37">
        <v>0</v>
      </c>
    </row>
    <row r="1361" spans="1:7" x14ac:dyDescent="0.4">
      <c r="A1361" s="70">
        <v>41696</v>
      </c>
      <c r="B1361" s="84" t="s">
        <v>313</v>
      </c>
      <c r="C1361" s="74">
        <v>3.2</v>
      </c>
      <c r="D1361" s="86">
        <v>7.643467572559827E-2</v>
      </c>
      <c r="E1361" s="88">
        <v>2</v>
      </c>
      <c r="F1361" s="88">
        <v>26</v>
      </c>
      <c r="G1361" s="37">
        <v>0</v>
      </c>
    </row>
    <row r="1362" spans="1:7" x14ac:dyDescent="0.4">
      <c r="A1362" s="70">
        <v>41696</v>
      </c>
      <c r="B1362" s="84" t="s">
        <v>314</v>
      </c>
      <c r="C1362" s="74">
        <v>4.5999999999999996</v>
      </c>
      <c r="D1362" s="86">
        <v>3.0166666393967909E-2</v>
      </c>
      <c r="E1362" s="88">
        <v>2</v>
      </c>
      <c r="F1362" s="88">
        <v>26</v>
      </c>
      <c r="G1362" s="37">
        <v>0</v>
      </c>
    </row>
    <row r="1363" spans="1:7" x14ac:dyDescent="0.4">
      <c r="A1363" s="70">
        <v>41696</v>
      </c>
      <c r="B1363" s="84" t="s">
        <v>315</v>
      </c>
      <c r="C1363" s="74">
        <v>4.8</v>
      </c>
      <c r="D1363" s="86">
        <v>3.2259787587309484E-2</v>
      </c>
      <c r="E1363" s="88">
        <v>2</v>
      </c>
      <c r="F1363" s="88">
        <v>26</v>
      </c>
      <c r="G1363" s="37">
        <v>0</v>
      </c>
    </row>
    <row r="1364" spans="1:7" x14ac:dyDescent="0.4">
      <c r="A1364" s="70">
        <v>41696</v>
      </c>
      <c r="B1364" s="84" t="s">
        <v>316</v>
      </c>
      <c r="C1364" s="74">
        <v>4.4000000000000004</v>
      </c>
      <c r="D1364" s="86">
        <v>3.4646607876147983E-2</v>
      </c>
      <c r="E1364" s="88">
        <v>2</v>
      </c>
      <c r="F1364" s="88">
        <v>26</v>
      </c>
      <c r="G1364" s="37">
        <v>0</v>
      </c>
    </row>
    <row r="1365" spans="1:7" x14ac:dyDescent="0.4">
      <c r="A1365" s="70">
        <v>41696</v>
      </c>
      <c r="B1365" s="84" t="s">
        <v>317</v>
      </c>
      <c r="C1365" s="74">
        <v>3.6</v>
      </c>
      <c r="D1365" s="86">
        <v>3.9934679028680573E-2</v>
      </c>
      <c r="E1365" s="88">
        <v>2</v>
      </c>
      <c r="F1365" s="88">
        <v>26</v>
      </c>
      <c r="G1365" s="37">
        <v>0</v>
      </c>
    </row>
    <row r="1366" spans="1:7" x14ac:dyDescent="0.4">
      <c r="A1366" s="70">
        <v>41696</v>
      </c>
      <c r="B1366" s="84" t="s">
        <v>318</v>
      </c>
      <c r="C1366" s="74">
        <v>2.8</v>
      </c>
      <c r="D1366" s="86">
        <v>1.0861998230210466</v>
      </c>
      <c r="E1366" s="88">
        <v>2</v>
      </c>
      <c r="F1366" s="88">
        <v>26</v>
      </c>
      <c r="G1366" s="37">
        <v>0</v>
      </c>
    </row>
    <row r="1367" spans="1:7" x14ac:dyDescent="0.4">
      <c r="A1367" s="70">
        <v>41696</v>
      </c>
      <c r="B1367" s="84" t="s">
        <v>319</v>
      </c>
      <c r="C1367" s="74">
        <v>2.7</v>
      </c>
      <c r="D1367" s="86">
        <v>4.5819798607467472</v>
      </c>
      <c r="E1367" s="88">
        <v>2</v>
      </c>
      <c r="F1367" s="88">
        <v>26</v>
      </c>
      <c r="G1367" s="37">
        <v>0</v>
      </c>
    </row>
    <row r="1368" spans="1:7" x14ac:dyDescent="0.4">
      <c r="A1368" s="70">
        <v>41696</v>
      </c>
      <c r="B1368" s="84" t="s">
        <v>320</v>
      </c>
      <c r="C1368" s="74">
        <v>1.6</v>
      </c>
      <c r="D1368" s="86">
        <v>2.5705942127843588</v>
      </c>
      <c r="E1368" s="88">
        <v>2</v>
      </c>
      <c r="F1368" s="88">
        <v>26</v>
      </c>
      <c r="G1368" s="37">
        <v>0</v>
      </c>
    </row>
    <row r="1369" spans="1:7" x14ac:dyDescent="0.4">
      <c r="A1369" s="70">
        <v>41696</v>
      </c>
      <c r="B1369" s="84" t="s">
        <v>321</v>
      </c>
      <c r="C1369" s="74">
        <v>2.5</v>
      </c>
      <c r="D1369" s="86">
        <v>3.2453000654625566</v>
      </c>
      <c r="E1369" s="88">
        <v>2</v>
      </c>
      <c r="F1369" s="88">
        <v>26</v>
      </c>
      <c r="G1369" s="37">
        <v>0</v>
      </c>
    </row>
    <row r="1370" spans="1:7" x14ac:dyDescent="0.4">
      <c r="A1370" s="70">
        <v>41696</v>
      </c>
      <c r="B1370" s="84" t="s">
        <v>322</v>
      </c>
      <c r="C1370" s="74">
        <v>2.8</v>
      </c>
      <c r="D1370" s="86">
        <v>3.7290938528971438</v>
      </c>
      <c r="E1370" s="88">
        <v>2</v>
      </c>
      <c r="F1370" s="88">
        <v>26</v>
      </c>
      <c r="G1370" s="37">
        <v>0</v>
      </c>
    </row>
    <row r="1371" spans="1:7" x14ac:dyDescent="0.4">
      <c r="A1371" s="70">
        <v>41696</v>
      </c>
      <c r="B1371" s="84" t="s">
        <v>323</v>
      </c>
      <c r="C1371" s="74">
        <v>-0.2</v>
      </c>
      <c r="D1371" s="86">
        <v>4.932700828157107</v>
      </c>
      <c r="E1371" s="88">
        <v>2</v>
      </c>
      <c r="F1371" s="88">
        <v>26</v>
      </c>
      <c r="G1371" s="37">
        <v>0</v>
      </c>
    </row>
    <row r="1372" spans="1:7" x14ac:dyDescent="0.4">
      <c r="A1372" s="70">
        <v>41696</v>
      </c>
      <c r="B1372" s="84" t="s">
        <v>324</v>
      </c>
      <c r="C1372" s="74">
        <v>0</v>
      </c>
      <c r="D1372" s="86">
        <v>6.4919989594505951</v>
      </c>
      <c r="E1372" s="88">
        <v>2</v>
      </c>
      <c r="F1372" s="88">
        <v>26</v>
      </c>
      <c r="G1372" s="37">
        <v>0</v>
      </c>
    </row>
    <row r="1373" spans="1:7" x14ac:dyDescent="0.4">
      <c r="A1373" s="70">
        <v>41696</v>
      </c>
      <c r="B1373" s="84" t="s">
        <v>325</v>
      </c>
      <c r="C1373" s="74">
        <v>-0.4</v>
      </c>
      <c r="D1373" s="86">
        <v>6.9049504934742965</v>
      </c>
      <c r="E1373" s="88">
        <v>2</v>
      </c>
      <c r="F1373" s="88">
        <v>27</v>
      </c>
      <c r="G1373" s="37">
        <v>1</v>
      </c>
    </row>
    <row r="1374" spans="1:7" x14ac:dyDescent="0.4">
      <c r="A1374" s="70">
        <v>41697</v>
      </c>
      <c r="B1374" s="84" t="s">
        <v>302</v>
      </c>
      <c r="C1374" s="74">
        <v>-0.9</v>
      </c>
      <c r="D1374" s="86">
        <v>7.0528339462075893</v>
      </c>
      <c r="E1374" s="88">
        <v>2</v>
      </c>
      <c r="F1374" s="88">
        <v>27</v>
      </c>
      <c r="G1374" s="37">
        <v>1</v>
      </c>
    </row>
    <row r="1375" spans="1:7" x14ac:dyDescent="0.4">
      <c r="A1375" s="70">
        <v>41697</v>
      </c>
      <c r="B1375" s="84" t="s">
        <v>303</v>
      </c>
      <c r="C1375" s="74">
        <v>-0.8</v>
      </c>
      <c r="D1375" s="86">
        <v>7.1919145413912355</v>
      </c>
      <c r="E1375" s="88">
        <v>2</v>
      </c>
      <c r="F1375" s="88">
        <v>27</v>
      </c>
      <c r="G1375" s="37">
        <v>1</v>
      </c>
    </row>
    <row r="1376" spans="1:7" x14ac:dyDescent="0.4">
      <c r="A1376" s="70">
        <v>41697</v>
      </c>
      <c r="B1376" s="84" t="s">
        <v>304</v>
      </c>
      <c r="C1376" s="74">
        <v>1</v>
      </c>
      <c r="D1376" s="86">
        <v>6.9720665008269593</v>
      </c>
      <c r="E1376" s="88">
        <v>2</v>
      </c>
      <c r="F1376" s="88">
        <v>27</v>
      </c>
      <c r="G1376" s="37">
        <v>1</v>
      </c>
    </row>
    <row r="1377" spans="1:7" x14ac:dyDescent="0.4">
      <c r="A1377" s="70">
        <v>41697</v>
      </c>
      <c r="B1377" s="84" t="s">
        <v>305</v>
      </c>
      <c r="C1377" s="74">
        <v>1</v>
      </c>
      <c r="D1377" s="86">
        <v>6.9866329306874988</v>
      </c>
      <c r="E1377" s="88">
        <v>2</v>
      </c>
      <c r="F1377" s="88">
        <v>27</v>
      </c>
      <c r="G1377" s="37">
        <v>1</v>
      </c>
    </row>
    <row r="1378" spans="1:7" x14ac:dyDescent="0.4">
      <c r="A1378" s="70">
        <v>41697</v>
      </c>
      <c r="B1378" s="84" t="s">
        <v>306</v>
      </c>
      <c r="C1378" s="74">
        <v>0.3</v>
      </c>
      <c r="D1378" s="86">
        <v>7.1285614597715465</v>
      </c>
      <c r="E1378" s="88">
        <v>2</v>
      </c>
      <c r="F1378" s="88">
        <v>27</v>
      </c>
      <c r="G1378" s="37">
        <v>1</v>
      </c>
    </row>
    <row r="1379" spans="1:7" x14ac:dyDescent="0.4">
      <c r="A1379" s="70">
        <v>41697</v>
      </c>
      <c r="B1379" s="84" t="s">
        <v>307</v>
      </c>
      <c r="C1379" s="74">
        <v>0.2</v>
      </c>
      <c r="D1379" s="86">
        <v>8.6019810975517856</v>
      </c>
      <c r="E1379" s="88">
        <v>2</v>
      </c>
      <c r="F1379" s="88">
        <v>27</v>
      </c>
      <c r="G1379" s="37">
        <v>1</v>
      </c>
    </row>
    <row r="1380" spans="1:7" x14ac:dyDescent="0.4">
      <c r="A1380" s="70">
        <v>41697</v>
      </c>
      <c r="B1380" s="84" t="s">
        <v>308</v>
      </c>
      <c r="C1380" s="74">
        <v>0.3</v>
      </c>
      <c r="D1380" s="86">
        <v>5.5630413171001711</v>
      </c>
      <c r="E1380" s="88">
        <v>2</v>
      </c>
      <c r="F1380" s="88">
        <v>27</v>
      </c>
      <c r="G1380" s="37">
        <v>1</v>
      </c>
    </row>
    <row r="1381" spans="1:7" x14ac:dyDescent="0.4">
      <c r="A1381" s="70">
        <v>41697</v>
      </c>
      <c r="B1381" s="84" t="s">
        <v>309</v>
      </c>
      <c r="C1381" s="74">
        <v>0.7</v>
      </c>
      <c r="D1381" s="86">
        <v>5.2587231182867633</v>
      </c>
      <c r="E1381" s="88">
        <v>2</v>
      </c>
      <c r="F1381" s="88">
        <v>27</v>
      </c>
      <c r="G1381" s="37">
        <v>0</v>
      </c>
    </row>
    <row r="1382" spans="1:7" x14ac:dyDescent="0.4">
      <c r="A1382" s="70">
        <v>41697</v>
      </c>
      <c r="B1382" s="84" t="s">
        <v>310</v>
      </c>
      <c r="C1382" s="74">
        <v>1.1000000000000001</v>
      </c>
      <c r="D1382" s="86">
        <v>4.7223485880094209</v>
      </c>
      <c r="E1382" s="88">
        <v>2</v>
      </c>
      <c r="F1382" s="88">
        <v>27</v>
      </c>
      <c r="G1382" s="37">
        <v>0</v>
      </c>
    </row>
    <row r="1383" spans="1:7" x14ac:dyDescent="0.4">
      <c r="A1383" s="70">
        <v>41697</v>
      </c>
      <c r="B1383" s="84" t="s">
        <v>311</v>
      </c>
      <c r="C1383" s="74">
        <v>2.2000000000000002</v>
      </c>
      <c r="D1383" s="86">
        <v>5.3137186120299331</v>
      </c>
      <c r="E1383" s="88">
        <v>2</v>
      </c>
      <c r="F1383" s="88">
        <v>27</v>
      </c>
      <c r="G1383" s="37">
        <v>0</v>
      </c>
    </row>
    <row r="1384" spans="1:7" x14ac:dyDescent="0.4">
      <c r="A1384" s="70">
        <v>41697</v>
      </c>
      <c r="B1384" s="84" t="s">
        <v>312</v>
      </c>
      <c r="C1384" s="74">
        <v>2</v>
      </c>
      <c r="D1384" s="86">
        <v>5.2213963771513701</v>
      </c>
      <c r="E1384" s="88">
        <v>2</v>
      </c>
      <c r="F1384" s="88">
        <v>27</v>
      </c>
      <c r="G1384" s="37">
        <v>0</v>
      </c>
    </row>
    <row r="1385" spans="1:7" x14ac:dyDescent="0.4">
      <c r="A1385" s="70">
        <v>41697</v>
      </c>
      <c r="B1385" s="84" t="s">
        <v>313</v>
      </c>
      <c r="C1385" s="74">
        <v>3.5</v>
      </c>
      <c r="D1385" s="86">
        <v>4.781525988292807</v>
      </c>
      <c r="E1385" s="88">
        <v>2</v>
      </c>
      <c r="F1385" s="88">
        <v>27</v>
      </c>
      <c r="G1385" s="37">
        <v>0</v>
      </c>
    </row>
    <row r="1386" spans="1:7" x14ac:dyDescent="0.4">
      <c r="A1386" s="70">
        <v>41697</v>
      </c>
      <c r="B1386" s="84" t="s">
        <v>314</v>
      </c>
      <c r="C1386" s="74">
        <v>3.8</v>
      </c>
      <c r="D1386" s="86">
        <v>1.9705364047544047</v>
      </c>
      <c r="E1386" s="88">
        <v>2</v>
      </c>
      <c r="F1386" s="88">
        <v>27</v>
      </c>
      <c r="G1386" s="37">
        <v>0</v>
      </c>
    </row>
    <row r="1387" spans="1:7" x14ac:dyDescent="0.4">
      <c r="A1387" s="70">
        <v>41697</v>
      </c>
      <c r="B1387" s="84" t="s">
        <v>315</v>
      </c>
      <c r="C1387" s="74">
        <v>5.6</v>
      </c>
      <c r="D1387" s="86">
        <v>3.2542746744840492</v>
      </c>
      <c r="E1387" s="88">
        <v>2</v>
      </c>
      <c r="F1387" s="88">
        <v>27</v>
      </c>
      <c r="G1387" s="37">
        <v>0</v>
      </c>
    </row>
    <row r="1388" spans="1:7" x14ac:dyDescent="0.4">
      <c r="A1388" s="70">
        <v>41697</v>
      </c>
      <c r="B1388" s="84" t="s">
        <v>316</v>
      </c>
      <c r="C1388" s="74">
        <v>5.6</v>
      </c>
      <c r="D1388" s="86">
        <v>3.667554307521729</v>
      </c>
      <c r="E1388" s="88">
        <v>2</v>
      </c>
      <c r="F1388" s="88">
        <v>27</v>
      </c>
      <c r="G1388" s="37">
        <v>0</v>
      </c>
    </row>
    <row r="1389" spans="1:7" x14ac:dyDescent="0.4">
      <c r="A1389" s="70">
        <v>41697</v>
      </c>
      <c r="B1389" s="84" t="s">
        <v>317</v>
      </c>
      <c r="C1389" s="74">
        <v>5.3</v>
      </c>
      <c r="D1389" s="86">
        <v>3.208270573470541</v>
      </c>
      <c r="E1389" s="88">
        <v>2</v>
      </c>
      <c r="F1389" s="88">
        <v>27</v>
      </c>
      <c r="G1389" s="37">
        <v>0</v>
      </c>
    </row>
    <row r="1390" spans="1:7" x14ac:dyDescent="0.4">
      <c r="A1390" s="70">
        <v>41697</v>
      </c>
      <c r="B1390" s="84" t="s">
        <v>318</v>
      </c>
      <c r="C1390" s="74">
        <v>5.0999999999999996</v>
      </c>
      <c r="D1390" s="86">
        <v>3.1455420471746285</v>
      </c>
      <c r="E1390" s="88">
        <v>2</v>
      </c>
      <c r="F1390" s="88">
        <v>27</v>
      </c>
      <c r="G1390" s="37">
        <v>0</v>
      </c>
    </row>
    <row r="1391" spans="1:7" x14ac:dyDescent="0.4">
      <c r="A1391" s="70">
        <v>41697</v>
      </c>
      <c r="B1391" s="84" t="s">
        <v>319</v>
      </c>
      <c r="C1391" s="74">
        <v>4</v>
      </c>
      <c r="D1391" s="86">
        <v>6.4518745497015182</v>
      </c>
      <c r="E1391" s="88">
        <v>2</v>
      </c>
      <c r="F1391" s="88">
        <v>27</v>
      </c>
      <c r="G1391" s="37">
        <v>0</v>
      </c>
    </row>
    <row r="1392" spans="1:7" x14ac:dyDescent="0.4">
      <c r="A1392" s="70">
        <v>41697</v>
      </c>
      <c r="B1392" s="84" t="s">
        <v>320</v>
      </c>
      <c r="C1392" s="74">
        <v>3.4</v>
      </c>
      <c r="D1392" s="86">
        <v>6.8355234812459447</v>
      </c>
      <c r="E1392" s="88">
        <v>2</v>
      </c>
      <c r="F1392" s="88">
        <v>27</v>
      </c>
      <c r="G1392" s="37">
        <v>0</v>
      </c>
    </row>
    <row r="1393" spans="1:7" x14ac:dyDescent="0.4">
      <c r="A1393" s="70">
        <v>41697</v>
      </c>
      <c r="B1393" s="84" t="s">
        <v>321</v>
      </c>
      <c r="C1393" s="74">
        <v>3.2</v>
      </c>
      <c r="D1393" s="86">
        <v>3.6994771587905459</v>
      </c>
      <c r="E1393" s="88">
        <v>2</v>
      </c>
      <c r="F1393" s="88">
        <v>27</v>
      </c>
      <c r="G1393" s="37">
        <v>0</v>
      </c>
    </row>
    <row r="1394" spans="1:7" x14ac:dyDescent="0.4">
      <c r="A1394" s="70">
        <v>41697</v>
      </c>
      <c r="B1394" s="84" t="s">
        <v>322</v>
      </c>
      <c r="C1394" s="74">
        <v>2.8</v>
      </c>
      <c r="D1394" s="86">
        <v>4.3041418045509534</v>
      </c>
      <c r="E1394" s="88">
        <v>2</v>
      </c>
      <c r="F1394" s="88">
        <v>27</v>
      </c>
      <c r="G1394" s="37">
        <v>0</v>
      </c>
    </row>
    <row r="1395" spans="1:7" x14ac:dyDescent="0.4">
      <c r="A1395" s="70">
        <v>41697</v>
      </c>
      <c r="B1395" s="84" t="s">
        <v>323</v>
      </c>
      <c r="C1395" s="74">
        <v>2.9</v>
      </c>
      <c r="D1395" s="86">
        <v>4.7322915884842214</v>
      </c>
      <c r="E1395" s="88">
        <v>2</v>
      </c>
      <c r="F1395" s="88">
        <v>27</v>
      </c>
      <c r="G1395" s="37">
        <v>0</v>
      </c>
    </row>
    <row r="1396" spans="1:7" x14ac:dyDescent="0.4">
      <c r="A1396" s="70">
        <v>41697</v>
      </c>
      <c r="B1396" s="84" t="s">
        <v>324</v>
      </c>
      <c r="C1396" s="74">
        <v>2.8</v>
      </c>
      <c r="D1396" s="86">
        <v>5.0761468723669108</v>
      </c>
      <c r="E1396" s="88">
        <v>2</v>
      </c>
      <c r="F1396" s="88">
        <v>27</v>
      </c>
      <c r="G1396" s="37">
        <v>0</v>
      </c>
    </row>
    <row r="1397" spans="1:7" x14ac:dyDescent="0.4">
      <c r="A1397" s="70">
        <v>41697</v>
      </c>
      <c r="B1397" s="84" t="s">
        <v>325</v>
      </c>
      <c r="C1397" s="74">
        <v>3</v>
      </c>
      <c r="D1397" s="86">
        <v>6.1298485400884735</v>
      </c>
      <c r="E1397" s="88">
        <v>2</v>
      </c>
      <c r="F1397" s="88">
        <v>28</v>
      </c>
      <c r="G1397" s="37">
        <v>1</v>
      </c>
    </row>
    <row r="1398" spans="1:7" x14ac:dyDescent="0.4">
      <c r="A1398" s="70">
        <v>41698</v>
      </c>
      <c r="B1398" s="84" t="s">
        <v>302</v>
      </c>
      <c r="C1398" s="74">
        <v>3.2</v>
      </c>
      <c r="D1398" s="86">
        <v>6.2149068957637255</v>
      </c>
      <c r="E1398" s="88">
        <v>2</v>
      </c>
      <c r="F1398" s="88">
        <v>28</v>
      </c>
      <c r="G1398" s="37">
        <v>1</v>
      </c>
    </row>
    <row r="1399" spans="1:7" x14ac:dyDescent="0.4">
      <c r="A1399" s="70">
        <v>41698</v>
      </c>
      <c r="B1399" s="84" t="s">
        <v>303</v>
      </c>
      <c r="C1399" s="74">
        <v>3.1</v>
      </c>
      <c r="D1399" s="86">
        <v>6.2876887141639664</v>
      </c>
      <c r="E1399" s="88">
        <v>2</v>
      </c>
      <c r="F1399" s="88">
        <v>28</v>
      </c>
      <c r="G1399" s="37">
        <v>1</v>
      </c>
    </row>
    <row r="1400" spans="1:7" x14ac:dyDescent="0.4">
      <c r="A1400" s="70">
        <v>41698</v>
      </c>
      <c r="B1400" s="84" t="s">
        <v>304</v>
      </c>
      <c r="C1400" s="74">
        <v>2.5</v>
      </c>
      <c r="D1400" s="86">
        <v>6.43988257623813</v>
      </c>
      <c r="E1400" s="88">
        <v>2</v>
      </c>
      <c r="F1400" s="88">
        <v>28</v>
      </c>
      <c r="G1400" s="37">
        <v>1</v>
      </c>
    </row>
    <row r="1401" spans="1:7" x14ac:dyDescent="0.4">
      <c r="A1401" s="70">
        <v>41698</v>
      </c>
      <c r="B1401" s="84" t="s">
        <v>305</v>
      </c>
      <c r="C1401" s="74">
        <v>2.9</v>
      </c>
      <c r="D1401" s="86">
        <v>6.4092603048683161</v>
      </c>
      <c r="E1401" s="88">
        <v>2</v>
      </c>
      <c r="F1401" s="88">
        <v>28</v>
      </c>
      <c r="G1401" s="37">
        <v>1</v>
      </c>
    </row>
    <row r="1402" spans="1:7" x14ac:dyDescent="0.4">
      <c r="A1402" s="70">
        <v>41698</v>
      </c>
      <c r="B1402" s="84" t="s">
        <v>306</v>
      </c>
      <c r="C1402" s="74">
        <v>3</v>
      </c>
      <c r="D1402" s="86">
        <v>6.4058675582792448</v>
      </c>
      <c r="E1402" s="88">
        <v>2</v>
      </c>
      <c r="F1402" s="88">
        <v>28</v>
      </c>
      <c r="G1402" s="37">
        <v>1</v>
      </c>
    </row>
    <row r="1403" spans="1:7" x14ac:dyDescent="0.4">
      <c r="A1403" s="70">
        <v>41698</v>
      </c>
      <c r="B1403" s="84" t="s">
        <v>307</v>
      </c>
      <c r="C1403" s="74">
        <v>2.2999999999999998</v>
      </c>
      <c r="D1403" s="86">
        <v>7.6369166419286376</v>
      </c>
      <c r="E1403" s="88">
        <v>2</v>
      </c>
      <c r="F1403" s="88">
        <v>28</v>
      </c>
      <c r="G1403" s="37">
        <v>1</v>
      </c>
    </row>
    <row r="1404" spans="1:7" x14ac:dyDescent="0.4">
      <c r="A1404" s="70">
        <v>41698</v>
      </c>
      <c r="B1404" s="84" t="s">
        <v>308</v>
      </c>
      <c r="C1404" s="74">
        <v>2.9</v>
      </c>
      <c r="D1404" s="86">
        <v>4.5434764845307427</v>
      </c>
      <c r="E1404" s="88">
        <v>2</v>
      </c>
      <c r="F1404" s="88">
        <v>28</v>
      </c>
      <c r="G1404" s="37">
        <v>1</v>
      </c>
    </row>
    <row r="1405" spans="1:7" x14ac:dyDescent="0.4">
      <c r="A1405" s="70">
        <v>41698</v>
      </c>
      <c r="B1405" s="84" t="s">
        <v>309</v>
      </c>
      <c r="C1405" s="74">
        <v>2.7</v>
      </c>
      <c r="D1405" s="86">
        <v>4.7251069096582716</v>
      </c>
      <c r="E1405" s="88">
        <v>2</v>
      </c>
      <c r="F1405" s="88">
        <v>28</v>
      </c>
      <c r="G1405" s="37">
        <v>0</v>
      </c>
    </row>
    <row r="1406" spans="1:7" x14ac:dyDescent="0.4">
      <c r="A1406" s="70">
        <v>41698</v>
      </c>
      <c r="B1406" s="84" t="s">
        <v>310</v>
      </c>
      <c r="C1406" s="74">
        <v>2.7</v>
      </c>
      <c r="D1406" s="86">
        <v>4.3869181686341854</v>
      </c>
      <c r="E1406" s="88">
        <v>2</v>
      </c>
      <c r="F1406" s="88">
        <v>28</v>
      </c>
      <c r="G1406" s="37">
        <v>0</v>
      </c>
    </row>
    <row r="1407" spans="1:7" x14ac:dyDescent="0.4">
      <c r="A1407" s="70">
        <v>41698</v>
      </c>
      <c r="B1407" s="84" t="s">
        <v>311</v>
      </c>
      <c r="C1407" s="74">
        <v>3.8</v>
      </c>
      <c r="D1407" s="86">
        <v>4.8220257690996355</v>
      </c>
      <c r="E1407" s="88">
        <v>2</v>
      </c>
      <c r="F1407" s="88">
        <v>28</v>
      </c>
      <c r="G1407" s="37">
        <v>0</v>
      </c>
    </row>
    <row r="1408" spans="1:7" x14ac:dyDescent="0.4">
      <c r="A1408" s="70">
        <v>41698</v>
      </c>
      <c r="B1408" s="84" t="s">
        <v>312</v>
      </c>
      <c r="C1408" s="74">
        <v>3.7</v>
      </c>
      <c r="D1408" s="86">
        <v>5.1805594391015459</v>
      </c>
      <c r="E1408" s="88">
        <v>2</v>
      </c>
      <c r="F1408" s="88">
        <v>28</v>
      </c>
      <c r="G1408" s="37">
        <v>0</v>
      </c>
    </row>
    <row r="1409" spans="1:7" x14ac:dyDescent="0.4">
      <c r="A1409" s="70">
        <v>41698</v>
      </c>
      <c r="B1409" s="84" t="s">
        <v>313</v>
      </c>
      <c r="C1409" s="74">
        <v>3.1</v>
      </c>
      <c r="D1409" s="86">
        <v>5.8940939969419466</v>
      </c>
      <c r="E1409" s="88">
        <v>2</v>
      </c>
      <c r="F1409" s="88">
        <v>28</v>
      </c>
      <c r="G1409" s="37">
        <v>0</v>
      </c>
    </row>
    <row r="1410" spans="1:7" x14ac:dyDescent="0.4">
      <c r="A1410" s="70">
        <v>41698</v>
      </c>
      <c r="B1410" s="84" t="s">
        <v>314</v>
      </c>
      <c r="C1410" s="74">
        <v>2.2999999999999998</v>
      </c>
      <c r="D1410" s="86">
        <v>4.5012046234947327</v>
      </c>
      <c r="E1410" s="88">
        <v>2</v>
      </c>
      <c r="F1410" s="88">
        <v>28</v>
      </c>
      <c r="G1410" s="37">
        <v>0</v>
      </c>
    </row>
    <row r="1411" spans="1:7" x14ac:dyDescent="0.4">
      <c r="A1411" s="70">
        <v>41698</v>
      </c>
      <c r="B1411" s="84" t="s">
        <v>315</v>
      </c>
      <c r="C1411" s="74">
        <v>2.4</v>
      </c>
      <c r="D1411" s="86">
        <v>5.5499081770517762</v>
      </c>
      <c r="E1411" s="88">
        <v>2</v>
      </c>
      <c r="F1411" s="88">
        <v>28</v>
      </c>
      <c r="G1411" s="37">
        <v>0</v>
      </c>
    </row>
    <row r="1412" spans="1:7" x14ac:dyDescent="0.4">
      <c r="A1412" s="70">
        <v>41698</v>
      </c>
      <c r="B1412" s="84" t="s">
        <v>316</v>
      </c>
      <c r="C1412" s="74">
        <v>2.7</v>
      </c>
      <c r="D1412" s="86">
        <v>5.7573378698231714</v>
      </c>
      <c r="E1412" s="88">
        <v>2</v>
      </c>
      <c r="F1412" s="88">
        <v>28</v>
      </c>
      <c r="G1412" s="37">
        <v>0</v>
      </c>
    </row>
    <row r="1413" spans="1:7" x14ac:dyDescent="0.4">
      <c r="A1413" s="70">
        <v>41698</v>
      </c>
      <c r="B1413" s="84" t="s">
        <v>317</v>
      </c>
      <c r="C1413" s="74">
        <v>2.9</v>
      </c>
      <c r="D1413" s="86">
        <v>5.0835513975382884</v>
      </c>
      <c r="E1413" s="88">
        <v>2</v>
      </c>
      <c r="F1413" s="88">
        <v>28</v>
      </c>
      <c r="G1413" s="37">
        <v>0</v>
      </c>
    </row>
    <row r="1414" spans="1:7" x14ac:dyDescent="0.4">
      <c r="A1414" s="70">
        <v>41698</v>
      </c>
      <c r="B1414" s="84" t="s">
        <v>318</v>
      </c>
      <c r="C1414" s="74">
        <v>3.6</v>
      </c>
      <c r="D1414" s="86">
        <v>4.597330234884577</v>
      </c>
      <c r="E1414" s="88">
        <v>2</v>
      </c>
      <c r="F1414" s="88">
        <v>28</v>
      </c>
      <c r="G1414" s="37">
        <v>0</v>
      </c>
    </row>
    <row r="1415" spans="1:7" x14ac:dyDescent="0.4">
      <c r="A1415" s="70">
        <v>41698</v>
      </c>
      <c r="B1415" s="84" t="s">
        <v>319</v>
      </c>
      <c r="C1415" s="74">
        <v>3.8</v>
      </c>
      <c r="D1415" s="86">
        <v>7.1106567392009916</v>
      </c>
      <c r="E1415" s="88">
        <v>2</v>
      </c>
      <c r="F1415" s="88">
        <v>28</v>
      </c>
      <c r="G1415" s="37">
        <v>0</v>
      </c>
    </row>
    <row r="1416" spans="1:7" x14ac:dyDescent="0.4">
      <c r="A1416" s="70">
        <v>41698</v>
      </c>
      <c r="B1416" s="84" t="s">
        <v>320</v>
      </c>
      <c r="C1416" s="74">
        <v>2.7</v>
      </c>
      <c r="D1416" s="86">
        <v>7.4550842478661261</v>
      </c>
      <c r="E1416" s="88">
        <v>2</v>
      </c>
      <c r="F1416" s="88">
        <v>28</v>
      </c>
      <c r="G1416" s="37">
        <v>0</v>
      </c>
    </row>
    <row r="1417" spans="1:7" x14ac:dyDescent="0.4">
      <c r="A1417" s="70">
        <v>41698</v>
      </c>
      <c r="B1417" s="84" t="s">
        <v>321</v>
      </c>
      <c r="C1417" s="74">
        <v>1.8</v>
      </c>
      <c r="D1417" s="86">
        <v>4.3624998341485108</v>
      </c>
      <c r="E1417" s="88">
        <v>2</v>
      </c>
      <c r="F1417" s="88">
        <v>28</v>
      </c>
      <c r="G1417" s="37">
        <v>0</v>
      </c>
    </row>
    <row r="1418" spans="1:7" x14ac:dyDescent="0.4">
      <c r="A1418" s="70">
        <v>41698</v>
      </c>
      <c r="B1418" s="84" t="s">
        <v>322</v>
      </c>
      <c r="C1418" s="74">
        <v>0.6</v>
      </c>
      <c r="D1418" s="86">
        <v>5.0831192449239735</v>
      </c>
      <c r="E1418" s="88">
        <v>2</v>
      </c>
      <c r="F1418" s="88">
        <v>28</v>
      </c>
      <c r="G1418" s="37">
        <v>0</v>
      </c>
    </row>
    <row r="1419" spans="1:7" x14ac:dyDescent="0.4">
      <c r="A1419" s="70">
        <v>41698</v>
      </c>
      <c r="B1419" s="84" t="s">
        <v>323</v>
      </c>
      <c r="C1419" s="74">
        <v>-0.3</v>
      </c>
      <c r="D1419" s="86">
        <v>5.7227167764955515</v>
      </c>
      <c r="E1419" s="88">
        <v>2</v>
      </c>
      <c r="F1419" s="88">
        <v>28</v>
      </c>
      <c r="G1419" s="37">
        <v>0</v>
      </c>
    </row>
    <row r="1420" spans="1:7" x14ac:dyDescent="0.4">
      <c r="A1420" s="70">
        <v>41698</v>
      </c>
      <c r="B1420" s="84" t="s">
        <v>324</v>
      </c>
      <c r="C1420" s="74">
        <v>-1.1000000000000001</v>
      </c>
      <c r="D1420" s="86">
        <v>6.2792378050445015</v>
      </c>
      <c r="E1420" s="88">
        <v>2</v>
      </c>
      <c r="F1420" s="88">
        <v>28</v>
      </c>
      <c r="G1420" s="37">
        <v>0</v>
      </c>
    </row>
    <row r="1421" spans="1:7" x14ac:dyDescent="0.4">
      <c r="A1421" s="70">
        <v>41698</v>
      </c>
      <c r="B1421" s="84" t="s">
        <v>325</v>
      </c>
      <c r="C1421" s="74">
        <v>-1.1000000000000001</v>
      </c>
      <c r="D1421" s="86">
        <v>7.2757428869452099</v>
      </c>
      <c r="E1421" s="88">
        <v>3</v>
      </c>
      <c r="F1421" s="88">
        <v>1</v>
      </c>
      <c r="G1421" s="37">
        <v>1</v>
      </c>
    </row>
    <row r="1422" spans="1:7" x14ac:dyDescent="0.4">
      <c r="A1422" s="70">
        <v>41699</v>
      </c>
      <c r="B1422" s="84" t="s">
        <v>302</v>
      </c>
      <c r="C1422" s="74">
        <v>-2.1</v>
      </c>
      <c r="D1422" s="86">
        <v>7.637089194877233</v>
      </c>
      <c r="E1422" s="88">
        <v>3</v>
      </c>
      <c r="F1422" s="88">
        <v>1</v>
      </c>
      <c r="G1422" s="37">
        <v>1</v>
      </c>
    </row>
    <row r="1423" spans="1:7" x14ac:dyDescent="0.4">
      <c r="A1423" s="70">
        <v>41699</v>
      </c>
      <c r="B1423" s="84" t="s">
        <v>303</v>
      </c>
      <c r="C1423" s="74">
        <v>-2.4</v>
      </c>
      <c r="D1423" s="86">
        <v>7.8330620786625467</v>
      </c>
      <c r="E1423" s="88">
        <v>3</v>
      </c>
      <c r="F1423" s="88">
        <v>1</v>
      </c>
      <c r="G1423" s="37">
        <v>1</v>
      </c>
    </row>
    <row r="1424" spans="1:7" x14ac:dyDescent="0.4">
      <c r="A1424" s="70">
        <v>41699</v>
      </c>
      <c r="B1424" s="84" t="s">
        <v>304</v>
      </c>
      <c r="C1424" s="74">
        <v>-2.4</v>
      </c>
      <c r="D1424" s="86">
        <v>7.9424319172130682</v>
      </c>
      <c r="E1424" s="88">
        <v>3</v>
      </c>
      <c r="F1424" s="88">
        <v>1</v>
      </c>
      <c r="G1424" s="37">
        <v>1</v>
      </c>
    </row>
    <row r="1425" spans="1:7" x14ac:dyDescent="0.4">
      <c r="A1425" s="70">
        <v>41699</v>
      </c>
      <c r="B1425" s="84" t="s">
        <v>305</v>
      </c>
      <c r="C1425" s="74">
        <v>-3</v>
      </c>
      <c r="D1425" s="86">
        <v>8.1285068135066378</v>
      </c>
      <c r="E1425" s="88">
        <v>3</v>
      </c>
      <c r="F1425" s="88">
        <v>1</v>
      </c>
      <c r="G1425" s="37">
        <v>1</v>
      </c>
    </row>
    <row r="1426" spans="1:7" x14ac:dyDescent="0.4">
      <c r="A1426" s="70">
        <v>41699</v>
      </c>
      <c r="B1426" s="84" t="s">
        <v>306</v>
      </c>
      <c r="C1426" s="74">
        <v>-3.1</v>
      </c>
      <c r="D1426" s="86">
        <v>8.2285579126086681</v>
      </c>
      <c r="E1426" s="88">
        <v>3</v>
      </c>
      <c r="F1426" s="88">
        <v>1</v>
      </c>
      <c r="G1426" s="37">
        <v>1</v>
      </c>
    </row>
    <row r="1427" spans="1:7" x14ac:dyDescent="0.4">
      <c r="A1427" s="70">
        <v>41699</v>
      </c>
      <c r="B1427" s="84" t="s">
        <v>307</v>
      </c>
      <c r="C1427" s="74">
        <v>-3.1</v>
      </c>
      <c r="D1427" s="86">
        <v>10.021610191508872</v>
      </c>
      <c r="E1427" s="88">
        <v>3</v>
      </c>
      <c r="F1427" s="88">
        <v>1</v>
      </c>
      <c r="G1427" s="37">
        <v>1</v>
      </c>
    </row>
    <row r="1428" spans="1:7" x14ac:dyDescent="0.4">
      <c r="A1428" s="70">
        <v>41699</v>
      </c>
      <c r="B1428" s="84" t="s">
        <v>308</v>
      </c>
      <c r="C1428" s="74">
        <v>-2.4</v>
      </c>
      <c r="D1428" s="86">
        <v>6.3501934441250496</v>
      </c>
      <c r="E1428" s="88">
        <v>3</v>
      </c>
      <c r="F1428" s="88">
        <v>1</v>
      </c>
      <c r="G1428" s="37">
        <v>1</v>
      </c>
    </row>
    <row r="1429" spans="1:7" x14ac:dyDescent="0.4">
      <c r="A1429" s="70">
        <v>41699</v>
      </c>
      <c r="B1429" s="84" t="s">
        <v>309</v>
      </c>
      <c r="C1429" s="74">
        <v>-0.8</v>
      </c>
      <c r="D1429" s="86">
        <v>5.578774995939586</v>
      </c>
      <c r="E1429" s="88">
        <v>3</v>
      </c>
      <c r="F1429" s="88">
        <v>1</v>
      </c>
      <c r="G1429" s="37">
        <v>0</v>
      </c>
    </row>
    <row r="1430" spans="1:7" x14ac:dyDescent="0.4">
      <c r="A1430" s="70">
        <v>41699</v>
      </c>
      <c r="B1430" s="84" t="s">
        <v>310</v>
      </c>
      <c r="C1430" s="74">
        <v>1.4</v>
      </c>
      <c r="D1430" s="86">
        <v>4.271857898349678</v>
      </c>
      <c r="E1430" s="88">
        <v>3</v>
      </c>
      <c r="F1430" s="88">
        <v>1</v>
      </c>
      <c r="G1430" s="37">
        <v>0</v>
      </c>
    </row>
    <row r="1431" spans="1:7" x14ac:dyDescent="0.4">
      <c r="A1431" s="70">
        <v>41699</v>
      </c>
      <c r="B1431" s="84" t="s">
        <v>311</v>
      </c>
      <c r="C1431" s="74">
        <v>2.6</v>
      </c>
      <c r="D1431" s="86">
        <v>4.0519029715956414</v>
      </c>
      <c r="E1431" s="88">
        <v>3</v>
      </c>
      <c r="F1431" s="88">
        <v>1</v>
      </c>
      <c r="G1431" s="37">
        <v>0</v>
      </c>
    </row>
    <row r="1432" spans="1:7" x14ac:dyDescent="0.4">
      <c r="A1432" s="70">
        <v>41699</v>
      </c>
      <c r="B1432" s="84" t="s">
        <v>312</v>
      </c>
      <c r="C1432" s="74">
        <v>4.2</v>
      </c>
      <c r="D1432" s="86">
        <v>3.2953140220805963</v>
      </c>
      <c r="E1432" s="88">
        <v>3</v>
      </c>
      <c r="F1432" s="88">
        <v>1</v>
      </c>
      <c r="G1432" s="37">
        <v>0</v>
      </c>
    </row>
    <row r="1433" spans="1:7" x14ac:dyDescent="0.4">
      <c r="A1433" s="70">
        <v>41699</v>
      </c>
      <c r="B1433" s="84" t="s">
        <v>313</v>
      </c>
      <c r="C1433" s="74">
        <v>5.0999999999999996</v>
      </c>
      <c r="D1433" s="86">
        <v>3.0457660529019979</v>
      </c>
      <c r="E1433" s="88">
        <v>3</v>
      </c>
      <c r="F1433" s="88">
        <v>1</v>
      </c>
      <c r="G1433" s="37">
        <v>0</v>
      </c>
    </row>
    <row r="1434" spans="1:7" x14ac:dyDescent="0.4">
      <c r="A1434" s="70">
        <v>41699</v>
      </c>
      <c r="B1434" s="84" t="s">
        <v>314</v>
      </c>
      <c r="C1434" s="74">
        <v>6</v>
      </c>
      <c r="D1434" s="86">
        <v>0.86817569090128111</v>
      </c>
      <c r="E1434" s="88">
        <v>3</v>
      </c>
      <c r="F1434" s="88">
        <v>1</v>
      </c>
      <c r="G1434" s="37">
        <v>0</v>
      </c>
    </row>
    <row r="1435" spans="1:7" x14ac:dyDescent="0.4">
      <c r="A1435" s="70">
        <v>41699</v>
      </c>
      <c r="B1435" s="84" t="s">
        <v>315</v>
      </c>
      <c r="C1435" s="74">
        <v>6.1</v>
      </c>
      <c r="D1435" s="86">
        <v>1.8079314979913028</v>
      </c>
      <c r="E1435" s="88">
        <v>3</v>
      </c>
      <c r="F1435" s="88">
        <v>1</v>
      </c>
      <c r="G1435" s="37">
        <v>0</v>
      </c>
    </row>
    <row r="1436" spans="1:7" x14ac:dyDescent="0.4">
      <c r="A1436" s="70">
        <v>41699</v>
      </c>
      <c r="B1436" s="84" t="s">
        <v>316</v>
      </c>
      <c r="C1436" s="74">
        <v>6</v>
      </c>
      <c r="D1436" s="86">
        <v>1.9183818991580068</v>
      </c>
      <c r="E1436" s="88">
        <v>3</v>
      </c>
      <c r="F1436" s="88">
        <v>1</v>
      </c>
      <c r="G1436" s="37">
        <v>0</v>
      </c>
    </row>
    <row r="1437" spans="1:7" x14ac:dyDescent="0.4">
      <c r="A1437" s="70">
        <v>41699</v>
      </c>
      <c r="B1437" s="84" t="s">
        <v>317</v>
      </c>
      <c r="C1437" s="74">
        <v>5.8</v>
      </c>
      <c r="D1437" s="86">
        <v>2.1133872193517216</v>
      </c>
      <c r="E1437" s="88">
        <v>3</v>
      </c>
      <c r="F1437" s="88">
        <v>1</v>
      </c>
      <c r="G1437" s="37">
        <v>0</v>
      </c>
    </row>
    <row r="1438" spans="1:7" x14ac:dyDescent="0.4">
      <c r="A1438" s="70">
        <v>41699</v>
      </c>
      <c r="B1438" s="84" t="s">
        <v>318</v>
      </c>
      <c r="C1438" s="74">
        <v>5.4</v>
      </c>
      <c r="D1438" s="86">
        <v>2.4978861427900623</v>
      </c>
      <c r="E1438" s="88">
        <v>3</v>
      </c>
      <c r="F1438" s="88">
        <v>1</v>
      </c>
      <c r="G1438" s="37">
        <v>0</v>
      </c>
    </row>
    <row r="1439" spans="1:7" x14ac:dyDescent="0.4">
      <c r="A1439" s="70">
        <v>41699</v>
      </c>
      <c r="B1439" s="84" t="s">
        <v>319</v>
      </c>
      <c r="C1439" s="74">
        <v>3.7</v>
      </c>
      <c r="D1439" s="86">
        <v>6.1222161063399749</v>
      </c>
      <c r="E1439" s="88">
        <v>3</v>
      </c>
      <c r="F1439" s="88">
        <v>1</v>
      </c>
      <c r="G1439" s="37">
        <v>0</v>
      </c>
    </row>
    <row r="1440" spans="1:7" x14ac:dyDescent="0.4">
      <c r="A1440" s="70">
        <v>41699</v>
      </c>
      <c r="B1440" s="84" t="s">
        <v>320</v>
      </c>
      <c r="C1440" s="74">
        <v>2.1</v>
      </c>
      <c r="D1440" s="86">
        <v>6.8728079627701879</v>
      </c>
      <c r="E1440" s="88">
        <v>3</v>
      </c>
      <c r="F1440" s="88">
        <v>1</v>
      </c>
      <c r="G1440" s="37">
        <v>0</v>
      </c>
    </row>
    <row r="1441" spans="1:7" x14ac:dyDescent="0.4">
      <c r="A1441" s="70">
        <v>41699</v>
      </c>
      <c r="B1441" s="84" t="s">
        <v>321</v>
      </c>
      <c r="C1441" s="74">
        <v>1.3</v>
      </c>
      <c r="D1441" s="86">
        <v>3.8514791501103485</v>
      </c>
      <c r="E1441" s="88">
        <v>3</v>
      </c>
      <c r="F1441" s="88">
        <v>1</v>
      </c>
      <c r="G1441" s="37">
        <v>0</v>
      </c>
    </row>
    <row r="1442" spans="1:7" x14ac:dyDescent="0.4">
      <c r="A1442" s="70">
        <v>41699</v>
      </c>
      <c r="B1442" s="84" t="s">
        <v>322</v>
      </c>
      <c r="C1442" s="74">
        <v>1.3</v>
      </c>
      <c r="D1442" s="86">
        <v>4.4721614414850448</v>
      </c>
      <c r="E1442" s="88">
        <v>3</v>
      </c>
      <c r="F1442" s="88">
        <v>1</v>
      </c>
      <c r="G1442" s="37">
        <v>0</v>
      </c>
    </row>
    <row r="1443" spans="1:7" x14ac:dyDescent="0.4">
      <c r="A1443" s="70">
        <v>41699</v>
      </c>
      <c r="B1443" s="84" t="s">
        <v>323</v>
      </c>
      <c r="C1443" s="74">
        <v>1.1000000000000001</v>
      </c>
      <c r="D1443" s="86">
        <v>5.0247747294891507</v>
      </c>
      <c r="E1443" s="88">
        <v>3</v>
      </c>
      <c r="F1443" s="88">
        <v>1</v>
      </c>
      <c r="G1443" s="37">
        <v>0</v>
      </c>
    </row>
    <row r="1444" spans="1:7" x14ac:dyDescent="0.4">
      <c r="A1444" s="70">
        <v>41699</v>
      </c>
      <c r="B1444" s="84" t="s">
        <v>324</v>
      </c>
      <c r="C1444" s="74">
        <v>1.3</v>
      </c>
      <c r="D1444" s="86">
        <v>5.3871203950268214</v>
      </c>
      <c r="E1444" s="88">
        <v>3</v>
      </c>
      <c r="F1444" s="88">
        <v>1</v>
      </c>
      <c r="G1444" s="37">
        <v>0</v>
      </c>
    </row>
    <row r="1445" spans="1:7" x14ac:dyDescent="0.4">
      <c r="A1445" s="70">
        <v>41699</v>
      </c>
      <c r="B1445" s="84" t="s">
        <v>325</v>
      </c>
      <c r="C1445" s="74">
        <v>1.3</v>
      </c>
      <c r="D1445" s="86">
        <v>6.5306561536278105</v>
      </c>
      <c r="E1445" s="88">
        <v>3</v>
      </c>
      <c r="F1445" s="88">
        <v>2</v>
      </c>
      <c r="G1445" s="37">
        <v>1</v>
      </c>
    </row>
    <row r="1446" spans="1:7" x14ac:dyDescent="0.4">
      <c r="A1446" s="70">
        <v>41700</v>
      </c>
      <c r="B1446" s="84" t="s">
        <v>302</v>
      </c>
      <c r="C1446" s="74">
        <v>0.6</v>
      </c>
      <c r="D1446" s="86">
        <v>6.8351162256721745</v>
      </c>
      <c r="E1446" s="88">
        <v>3</v>
      </c>
      <c r="F1446" s="88">
        <v>2</v>
      </c>
      <c r="G1446" s="37">
        <v>1</v>
      </c>
    </row>
    <row r="1447" spans="1:7" x14ac:dyDescent="0.4">
      <c r="A1447" s="70">
        <v>41700</v>
      </c>
      <c r="B1447" s="84" t="s">
        <v>303</v>
      </c>
      <c r="C1447" s="74">
        <v>0.6</v>
      </c>
      <c r="D1447" s="86">
        <v>6.9673106554739679</v>
      </c>
      <c r="E1447" s="88">
        <v>3</v>
      </c>
      <c r="F1447" s="88">
        <v>2</v>
      </c>
      <c r="G1447" s="37">
        <v>1</v>
      </c>
    </row>
    <row r="1448" spans="1:7" x14ac:dyDescent="0.4">
      <c r="A1448" s="70">
        <v>41700</v>
      </c>
      <c r="B1448" s="84" t="s">
        <v>304</v>
      </c>
      <c r="C1448" s="74">
        <v>0.1</v>
      </c>
      <c r="D1448" s="86">
        <v>7.0031096947899965</v>
      </c>
      <c r="E1448" s="88">
        <v>3</v>
      </c>
      <c r="F1448" s="88">
        <v>2</v>
      </c>
      <c r="G1448" s="37">
        <v>1</v>
      </c>
    </row>
    <row r="1449" spans="1:7" x14ac:dyDescent="0.4">
      <c r="A1449" s="70">
        <v>41700</v>
      </c>
      <c r="B1449" s="84" t="s">
        <v>305</v>
      </c>
      <c r="C1449" s="74">
        <v>-0.4</v>
      </c>
      <c r="D1449" s="86">
        <v>7.1865577808669849</v>
      </c>
      <c r="E1449" s="88">
        <v>3</v>
      </c>
      <c r="F1449" s="88">
        <v>2</v>
      </c>
      <c r="G1449" s="37">
        <v>1</v>
      </c>
    </row>
    <row r="1450" spans="1:7" x14ac:dyDescent="0.4">
      <c r="A1450" s="70">
        <v>41700</v>
      </c>
      <c r="B1450" s="84" t="s">
        <v>306</v>
      </c>
      <c r="C1450" s="74">
        <v>-0.4</v>
      </c>
      <c r="D1450" s="86">
        <v>7.2824914667320044</v>
      </c>
      <c r="E1450" s="88">
        <v>3</v>
      </c>
      <c r="F1450" s="88">
        <v>2</v>
      </c>
      <c r="G1450" s="37">
        <v>1</v>
      </c>
    </row>
    <row r="1451" spans="1:7" x14ac:dyDescent="0.4">
      <c r="A1451" s="70">
        <v>41700</v>
      </c>
      <c r="B1451" s="84" t="s">
        <v>307</v>
      </c>
      <c r="C1451" s="74">
        <v>-0.6</v>
      </c>
      <c r="D1451" s="86">
        <v>8.8945243323306453</v>
      </c>
      <c r="E1451" s="88">
        <v>3</v>
      </c>
      <c r="F1451" s="88">
        <v>2</v>
      </c>
      <c r="G1451" s="37">
        <v>1</v>
      </c>
    </row>
    <row r="1452" spans="1:7" x14ac:dyDescent="0.4">
      <c r="A1452" s="70">
        <v>41700</v>
      </c>
      <c r="B1452" s="84" t="s">
        <v>308</v>
      </c>
      <c r="C1452" s="74">
        <v>-0.2</v>
      </c>
      <c r="D1452" s="86">
        <v>4.7415173693577604</v>
      </c>
      <c r="E1452" s="88">
        <v>3</v>
      </c>
      <c r="F1452" s="88">
        <v>2</v>
      </c>
      <c r="G1452" s="37">
        <v>1</v>
      </c>
    </row>
    <row r="1453" spans="1:7" x14ac:dyDescent="0.4">
      <c r="A1453" s="70">
        <v>41700</v>
      </c>
      <c r="B1453" s="84" t="s">
        <v>309</v>
      </c>
      <c r="C1453" s="74">
        <v>0</v>
      </c>
      <c r="D1453" s="86">
        <v>3.6033349978032332</v>
      </c>
      <c r="E1453" s="88">
        <v>3</v>
      </c>
      <c r="F1453" s="88">
        <v>2</v>
      </c>
      <c r="G1453" s="37">
        <v>0</v>
      </c>
    </row>
    <row r="1454" spans="1:7" x14ac:dyDescent="0.4">
      <c r="A1454" s="70">
        <v>41700</v>
      </c>
      <c r="B1454" s="84" t="s">
        <v>310</v>
      </c>
      <c r="C1454" s="74">
        <v>1.1000000000000001</v>
      </c>
      <c r="D1454" s="86">
        <v>3.3402467560940656</v>
      </c>
      <c r="E1454" s="88">
        <v>3</v>
      </c>
      <c r="F1454" s="88">
        <v>2</v>
      </c>
      <c r="G1454" s="37">
        <v>0</v>
      </c>
    </row>
    <row r="1455" spans="1:7" x14ac:dyDescent="0.4">
      <c r="A1455" s="70">
        <v>41700</v>
      </c>
      <c r="B1455" s="84" t="s">
        <v>311</v>
      </c>
      <c r="C1455" s="74">
        <v>1</v>
      </c>
      <c r="D1455" s="86">
        <v>2.5512386629748436</v>
      </c>
      <c r="E1455" s="88">
        <v>3</v>
      </c>
      <c r="F1455" s="88">
        <v>2</v>
      </c>
      <c r="G1455" s="37">
        <v>0</v>
      </c>
    </row>
    <row r="1456" spans="1:7" x14ac:dyDescent="0.4">
      <c r="A1456" s="70">
        <v>41700</v>
      </c>
      <c r="B1456" s="84" t="s">
        <v>312</v>
      </c>
      <c r="C1456" s="74">
        <v>2.5</v>
      </c>
      <c r="D1456" s="86">
        <v>2.4765632473617587</v>
      </c>
      <c r="E1456" s="88">
        <v>3</v>
      </c>
      <c r="F1456" s="88">
        <v>2</v>
      </c>
      <c r="G1456" s="37">
        <v>0</v>
      </c>
    </row>
    <row r="1457" spans="1:7" x14ac:dyDescent="0.4">
      <c r="A1457" s="70">
        <v>41700</v>
      </c>
      <c r="B1457" s="84" t="s">
        <v>313</v>
      </c>
      <c r="C1457" s="74">
        <v>2.6</v>
      </c>
      <c r="D1457" s="86">
        <v>7.0116349384011012E-2</v>
      </c>
      <c r="E1457" s="88">
        <v>3</v>
      </c>
      <c r="F1457" s="88">
        <v>2</v>
      </c>
      <c r="G1457" s="37">
        <v>0</v>
      </c>
    </row>
    <row r="1458" spans="1:7" x14ac:dyDescent="0.4">
      <c r="A1458" s="70">
        <v>41700</v>
      </c>
      <c r="B1458" s="84" t="s">
        <v>314</v>
      </c>
      <c r="C1458" s="74">
        <v>3.3</v>
      </c>
      <c r="D1458" s="86">
        <v>3.2689521142377789E-2</v>
      </c>
      <c r="E1458" s="88">
        <v>3</v>
      </c>
      <c r="F1458" s="88">
        <v>2</v>
      </c>
      <c r="G1458" s="37">
        <v>0</v>
      </c>
    </row>
    <row r="1459" spans="1:7" x14ac:dyDescent="0.4">
      <c r="A1459" s="70">
        <v>41700</v>
      </c>
      <c r="B1459" s="84" t="s">
        <v>315</v>
      </c>
      <c r="C1459" s="74">
        <v>2.8</v>
      </c>
      <c r="D1459" s="86">
        <v>5.840259579826769E-2</v>
      </c>
      <c r="E1459" s="88">
        <v>3</v>
      </c>
      <c r="F1459" s="88">
        <v>2</v>
      </c>
      <c r="G1459" s="37">
        <v>0</v>
      </c>
    </row>
    <row r="1460" spans="1:7" x14ac:dyDescent="0.4">
      <c r="A1460" s="70">
        <v>41700</v>
      </c>
      <c r="B1460" s="84" t="s">
        <v>316</v>
      </c>
      <c r="C1460" s="74">
        <v>1.8</v>
      </c>
      <c r="D1460" s="86">
        <v>6.521433464979727E-2</v>
      </c>
      <c r="E1460" s="88">
        <v>3</v>
      </c>
      <c r="F1460" s="88">
        <v>2</v>
      </c>
      <c r="G1460" s="37">
        <v>0</v>
      </c>
    </row>
    <row r="1461" spans="1:7" x14ac:dyDescent="0.4">
      <c r="A1461" s="70">
        <v>41700</v>
      </c>
      <c r="B1461" s="84" t="s">
        <v>317</v>
      </c>
      <c r="C1461" s="74">
        <v>0.6</v>
      </c>
      <c r="D1461" s="86">
        <v>8.9055803660806093E-2</v>
      </c>
      <c r="E1461" s="88">
        <v>3</v>
      </c>
      <c r="F1461" s="88">
        <v>2</v>
      </c>
      <c r="G1461" s="37">
        <v>0</v>
      </c>
    </row>
    <row r="1462" spans="1:7" x14ac:dyDescent="0.4">
      <c r="A1462" s="70">
        <v>41700</v>
      </c>
      <c r="B1462" s="84" t="s">
        <v>318</v>
      </c>
      <c r="C1462" s="74">
        <v>-0.5</v>
      </c>
      <c r="D1462" s="86">
        <v>2.1238797795899722</v>
      </c>
      <c r="E1462" s="88">
        <v>3</v>
      </c>
      <c r="F1462" s="88">
        <v>2</v>
      </c>
      <c r="G1462" s="37">
        <v>0</v>
      </c>
    </row>
    <row r="1463" spans="1:7" x14ac:dyDescent="0.4">
      <c r="A1463" s="70">
        <v>41700</v>
      </c>
      <c r="B1463" s="84" t="s">
        <v>319</v>
      </c>
      <c r="C1463" s="74">
        <v>-0.9</v>
      </c>
      <c r="D1463" s="86">
        <v>6.9025924296616665</v>
      </c>
      <c r="E1463" s="88">
        <v>3</v>
      </c>
      <c r="F1463" s="88">
        <v>2</v>
      </c>
      <c r="G1463" s="37">
        <v>0</v>
      </c>
    </row>
    <row r="1464" spans="1:7" x14ac:dyDescent="0.4">
      <c r="A1464" s="70">
        <v>41700</v>
      </c>
      <c r="B1464" s="84" t="s">
        <v>320</v>
      </c>
      <c r="C1464" s="74">
        <v>-1.7</v>
      </c>
      <c r="D1464" s="86">
        <v>8.1337945504725155</v>
      </c>
      <c r="E1464" s="88">
        <v>3</v>
      </c>
      <c r="F1464" s="88">
        <v>2</v>
      </c>
      <c r="G1464" s="37">
        <v>0</v>
      </c>
    </row>
    <row r="1465" spans="1:7" x14ac:dyDescent="0.4">
      <c r="A1465" s="70">
        <v>41700</v>
      </c>
      <c r="B1465" s="84" t="s">
        <v>321</v>
      </c>
      <c r="C1465" s="74">
        <v>-1.9</v>
      </c>
      <c r="D1465" s="86">
        <v>4.5936106632160962</v>
      </c>
      <c r="E1465" s="88">
        <v>3</v>
      </c>
      <c r="F1465" s="88">
        <v>2</v>
      </c>
      <c r="G1465" s="37">
        <v>0</v>
      </c>
    </row>
    <row r="1466" spans="1:7" x14ac:dyDescent="0.4">
      <c r="A1466" s="70">
        <v>41700</v>
      </c>
      <c r="B1466" s="84" t="s">
        <v>322</v>
      </c>
      <c r="C1466" s="74">
        <v>-2.2000000000000002</v>
      </c>
      <c r="D1466" s="86">
        <v>5.4284589880216414</v>
      </c>
      <c r="E1466" s="88">
        <v>3</v>
      </c>
      <c r="F1466" s="88">
        <v>2</v>
      </c>
      <c r="G1466" s="37">
        <v>0</v>
      </c>
    </row>
    <row r="1467" spans="1:7" x14ac:dyDescent="0.4">
      <c r="A1467" s="70">
        <v>41700</v>
      </c>
      <c r="B1467" s="84" t="s">
        <v>323</v>
      </c>
      <c r="C1467" s="74">
        <v>-2.8</v>
      </c>
      <c r="D1467" s="86">
        <v>6.1900230932651539</v>
      </c>
      <c r="E1467" s="88">
        <v>3</v>
      </c>
      <c r="F1467" s="88">
        <v>2</v>
      </c>
      <c r="G1467" s="37">
        <v>0</v>
      </c>
    </row>
    <row r="1468" spans="1:7" x14ac:dyDescent="0.4">
      <c r="A1468" s="70">
        <v>41700</v>
      </c>
      <c r="B1468" s="84" t="s">
        <v>324</v>
      </c>
      <c r="C1468" s="74">
        <v>-3.1</v>
      </c>
      <c r="D1468" s="86">
        <v>6.780721479325126</v>
      </c>
      <c r="E1468" s="88">
        <v>3</v>
      </c>
      <c r="F1468" s="88">
        <v>2</v>
      </c>
      <c r="G1468" s="37">
        <v>0</v>
      </c>
    </row>
    <row r="1469" spans="1:7" x14ac:dyDescent="0.4">
      <c r="A1469" s="70">
        <v>41700</v>
      </c>
      <c r="B1469" s="84" t="s">
        <v>325</v>
      </c>
      <c r="C1469" s="74">
        <v>-3</v>
      </c>
      <c r="D1469" s="86">
        <v>7.8090419274797567</v>
      </c>
      <c r="E1469" s="88">
        <v>3</v>
      </c>
      <c r="F1469" s="88">
        <v>3</v>
      </c>
      <c r="G1469" s="37">
        <v>1</v>
      </c>
    </row>
    <row r="1470" spans="1:7" x14ac:dyDescent="0.4">
      <c r="A1470" s="70">
        <v>41701</v>
      </c>
      <c r="B1470" s="84" t="s">
        <v>302</v>
      </c>
      <c r="C1470" s="74">
        <v>-2.8</v>
      </c>
      <c r="D1470" s="86">
        <v>8.0002401047248899</v>
      </c>
      <c r="E1470" s="88">
        <v>3</v>
      </c>
      <c r="F1470" s="88">
        <v>3</v>
      </c>
      <c r="G1470" s="37">
        <v>1</v>
      </c>
    </row>
    <row r="1471" spans="1:7" x14ac:dyDescent="0.4">
      <c r="A1471" s="70">
        <v>41701</v>
      </c>
      <c r="B1471" s="84" t="s">
        <v>303</v>
      </c>
      <c r="C1471" s="74">
        <v>-4.0999999999999996</v>
      </c>
      <c r="D1471" s="86">
        <v>8.3774611407793742</v>
      </c>
      <c r="E1471" s="88">
        <v>3</v>
      </c>
      <c r="F1471" s="88">
        <v>3</v>
      </c>
      <c r="G1471" s="37">
        <v>1</v>
      </c>
    </row>
    <row r="1472" spans="1:7" x14ac:dyDescent="0.4">
      <c r="A1472" s="70">
        <v>41701</v>
      </c>
      <c r="B1472" s="84" t="s">
        <v>304</v>
      </c>
      <c r="C1472" s="74">
        <v>-4.3</v>
      </c>
      <c r="D1472" s="86">
        <v>8.5597071122965538</v>
      </c>
      <c r="E1472" s="88">
        <v>3</v>
      </c>
      <c r="F1472" s="88">
        <v>3</v>
      </c>
      <c r="G1472" s="37">
        <v>1</v>
      </c>
    </row>
    <row r="1473" spans="1:7" x14ac:dyDescent="0.4">
      <c r="A1473" s="70">
        <v>41701</v>
      </c>
      <c r="B1473" s="84" t="s">
        <v>305</v>
      </c>
      <c r="C1473" s="74">
        <v>-4.5</v>
      </c>
      <c r="D1473" s="86">
        <v>8.7185696423384336</v>
      </c>
      <c r="E1473" s="88">
        <v>3</v>
      </c>
      <c r="F1473" s="88">
        <v>3</v>
      </c>
      <c r="G1473" s="37">
        <v>1</v>
      </c>
    </row>
    <row r="1474" spans="1:7" x14ac:dyDescent="0.4">
      <c r="A1474" s="70">
        <v>41701</v>
      </c>
      <c r="B1474" s="84" t="s">
        <v>306</v>
      </c>
      <c r="C1474" s="74">
        <v>-4.5</v>
      </c>
      <c r="D1474" s="86">
        <v>8.8189758821864235</v>
      </c>
      <c r="E1474" s="88">
        <v>3</v>
      </c>
      <c r="F1474" s="88">
        <v>3</v>
      </c>
      <c r="G1474" s="37">
        <v>1</v>
      </c>
    </row>
    <row r="1475" spans="1:7" x14ac:dyDescent="0.4">
      <c r="A1475" s="70">
        <v>41701</v>
      </c>
      <c r="B1475" s="84" t="s">
        <v>307</v>
      </c>
      <c r="C1475" s="74">
        <v>-4.4000000000000004</v>
      </c>
      <c r="D1475" s="86">
        <v>10.740813987805323</v>
      </c>
      <c r="E1475" s="88">
        <v>3</v>
      </c>
      <c r="F1475" s="88">
        <v>3</v>
      </c>
      <c r="G1475" s="37">
        <v>1</v>
      </c>
    </row>
    <row r="1476" spans="1:7" x14ac:dyDescent="0.4">
      <c r="A1476" s="70">
        <v>41701</v>
      </c>
      <c r="B1476" s="84" t="s">
        <v>308</v>
      </c>
      <c r="C1476" s="74">
        <v>-4.5999999999999996</v>
      </c>
      <c r="D1476" s="86">
        <v>6.1270721303456517</v>
      </c>
      <c r="E1476" s="88">
        <v>3</v>
      </c>
      <c r="F1476" s="88">
        <v>3</v>
      </c>
      <c r="G1476" s="37">
        <v>1</v>
      </c>
    </row>
    <row r="1477" spans="1:7" x14ac:dyDescent="0.4">
      <c r="A1477" s="70">
        <v>41701</v>
      </c>
      <c r="B1477" s="84" t="s">
        <v>309</v>
      </c>
      <c r="C1477" s="74">
        <v>-2</v>
      </c>
      <c r="D1477" s="86">
        <v>2.1836987646343586</v>
      </c>
      <c r="E1477" s="88">
        <v>3</v>
      </c>
      <c r="F1477" s="88">
        <v>3</v>
      </c>
      <c r="G1477" s="37">
        <v>0</v>
      </c>
    </row>
    <row r="1478" spans="1:7" x14ac:dyDescent="0.4">
      <c r="A1478" s="70">
        <v>41701</v>
      </c>
      <c r="B1478" s="84" t="s">
        <v>310</v>
      </c>
      <c r="C1478" s="74">
        <v>-1</v>
      </c>
      <c r="D1478" s="86">
        <v>6.709698349698924E-2</v>
      </c>
      <c r="E1478" s="88">
        <v>3</v>
      </c>
      <c r="F1478" s="88">
        <v>3</v>
      </c>
      <c r="G1478" s="37">
        <v>0</v>
      </c>
    </row>
    <row r="1479" spans="1:7" x14ac:dyDescent="0.4">
      <c r="A1479" s="70">
        <v>41701</v>
      </c>
      <c r="B1479" s="84" t="s">
        <v>311</v>
      </c>
      <c r="C1479" s="74">
        <v>0.4</v>
      </c>
      <c r="D1479" s="86">
        <v>6.2698542559686377E-2</v>
      </c>
      <c r="E1479" s="88">
        <v>3</v>
      </c>
      <c r="F1479" s="88">
        <v>3</v>
      </c>
      <c r="G1479" s="37">
        <v>0</v>
      </c>
    </row>
    <row r="1480" spans="1:7" x14ac:dyDescent="0.4">
      <c r="A1480" s="70">
        <v>41701</v>
      </c>
      <c r="B1480" s="84" t="s">
        <v>312</v>
      </c>
      <c r="C1480" s="74">
        <v>1.2</v>
      </c>
      <c r="D1480" s="86">
        <v>6.3026224146902052E-2</v>
      </c>
      <c r="E1480" s="88">
        <v>3</v>
      </c>
      <c r="F1480" s="88">
        <v>3</v>
      </c>
      <c r="G1480" s="37">
        <v>0</v>
      </c>
    </row>
    <row r="1481" spans="1:7" x14ac:dyDescent="0.4">
      <c r="A1481" s="70">
        <v>41701</v>
      </c>
      <c r="B1481" s="84" t="s">
        <v>313</v>
      </c>
      <c r="C1481" s="74">
        <v>3.4</v>
      </c>
      <c r="D1481" s="86">
        <v>4.3991512316449419E-2</v>
      </c>
      <c r="E1481" s="88">
        <v>3</v>
      </c>
      <c r="F1481" s="88">
        <v>3</v>
      </c>
      <c r="G1481" s="37">
        <v>0</v>
      </c>
    </row>
    <row r="1482" spans="1:7" x14ac:dyDescent="0.4">
      <c r="A1482" s="70">
        <v>41701</v>
      </c>
      <c r="B1482" s="84" t="s">
        <v>314</v>
      </c>
      <c r="C1482" s="74">
        <v>3.2</v>
      </c>
      <c r="D1482" s="86">
        <v>3.2205181184755509E-2</v>
      </c>
      <c r="E1482" s="88">
        <v>3</v>
      </c>
      <c r="F1482" s="88">
        <v>3</v>
      </c>
      <c r="G1482" s="37">
        <v>0</v>
      </c>
    </row>
    <row r="1483" spans="1:7" x14ac:dyDescent="0.4">
      <c r="A1483" s="70">
        <v>41701</v>
      </c>
      <c r="B1483" s="84" t="s">
        <v>315</v>
      </c>
      <c r="C1483" s="74">
        <v>3.2</v>
      </c>
      <c r="D1483" s="86">
        <v>3.8232105329778859E-2</v>
      </c>
      <c r="E1483" s="88">
        <v>3</v>
      </c>
      <c r="F1483" s="88">
        <v>3</v>
      </c>
      <c r="G1483" s="37">
        <v>0</v>
      </c>
    </row>
    <row r="1484" spans="1:7" x14ac:dyDescent="0.4">
      <c r="A1484" s="70">
        <v>41701</v>
      </c>
      <c r="B1484" s="84" t="s">
        <v>316</v>
      </c>
      <c r="C1484" s="74">
        <v>3.1</v>
      </c>
      <c r="D1484" s="86">
        <v>7.1347858982704085E-2</v>
      </c>
      <c r="E1484" s="88">
        <v>3</v>
      </c>
      <c r="F1484" s="88">
        <v>3</v>
      </c>
      <c r="G1484" s="37">
        <v>0</v>
      </c>
    </row>
    <row r="1485" spans="1:7" x14ac:dyDescent="0.4">
      <c r="A1485" s="70">
        <v>41701</v>
      </c>
      <c r="B1485" s="84" t="s">
        <v>317</v>
      </c>
      <c r="C1485" s="74">
        <v>2</v>
      </c>
      <c r="D1485" s="86">
        <v>0.11149076806524093</v>
      </c>
      <c r="E1485" s="88">
        <v>3</v>
      </c>
      <c r="F1485" s="88">
        <v>3</v>
      </c>
      <c r="G1485" s="37">
        <v>0</v>
      </c>
    </row>
    <row r="1486" spans="1:7" x14ac:dyDescent="0.4">
      <c r="A1486" s="70">
        <v>41701</v>
      </c>
      <c r="B1486" s="84" t="s">
        <v>318</v>
      </c>
      <c r="C1486" s="74">
        <v>1.6</v>
      </c>
      <c r="D1486" s="86">
        <v>1.8660495166800855</v>
      </c>
      <c r="E1486" s="88">
        <v>3</v>
      </c>
      <c r="F1486" s="88">
        <v>3</v>
      </c>
      <c r="G1486" s="37">
        <v>0</v>
      </c>
    </row>
    <row r="1487" spans="1:7" x14ac:dyDescent="0.4">
      <c r="A1487" s="70">
        <v>41701</v>
      </c>
      <c r="B1487" s="84" t="s">
        <v>319</v>
      </c>
      <c r="C1487" s="74">
        <v>0.7</v>
      </c>
      <c r="D1487" s="86">
        <v>6.2428266042182097</v>
      </c>
      <c r="E1487" s="88">
        <v>3</v>
      </c>
      <c r="F1487" s="88">
        <v>3</v>
      </c>
      <c r="G1487" s="37">
        <v>0</v>
      </c>
    </row>
    <row r="1488" spans="1:7" x14ac:dyDescent="0.4">
      <c r="A1488" s="70">
        <v>41701</v>
      </c>
      <c r="B1488" s="84" t="s">
        <v>320</v>
      </c>
      <c r="C1488" s="74">
        <v>-1</v>
      </c>
      <c r="D1488" s="86">
        <v>7.5839364848244522</v>
      </c>
      <c r="E1488" s="88">
        <v>3</v>
      </c>
      <c r="F1488" s="88">
        <v>3</v>
      </c>
      <c r="G1488" s="37">
        <v>0</v>
      </c>
    </row>
    <row r="1489" spans="1:7" x14ac:dyDescent="0.4">
      <c r="A1489" s="70">
        <v>41701</v>
      </c>
      <c r="B1489" s="84" t="s">
        <v>321</v>
      </c>
      <c r="C1489" s="74">
        <v>-1.9</v>
      </c>
      <c r="D1489" s="86">
        <v>4.3856951678219724</v>
      </c>
      <c r="E1489" s="88">
        <v>3</v>
      </c>
      <c r="F1489" s="88">
        <v>3</v>
      </c>
      <c r="G1489" s="37">
        <v>0</v>
      </c>
    </row>
    <row r="1490" spans="1:7" x14ac:dyDescent="0.4">
      <c r="A1490" s="70">
        <v>41701</v>
      </c>
      <c r="B1490" s="84" t="s">
        <v>322</v>
      </c>
      <c r="C1490" s="74">
        <v>-2</v>
      </c>
      <c r="D1490" s="86">
        <v>5.2108001844785203</v>
      </c>
      <c r="E1490" s="88">
        <v>3</v>
      </c>
      <c r="F1490" s="88">
        <v>3</v>
      </c>
      <c r="G1490" s="37">
        <v>0</v>
      </c>
    </row>
    <row r="1491" spans="1:7" x14ac:dyDescent="0.4">
      <c r="A1491" s="70">
        <v>41701</v>
      </c>
      <c r="B1491" s="84" t="s">
        <v>323</v>
      </c>
      <c r="C1491" s="74">
        <v>-2.5</v>
      </c>
      <c r="D1491" s="86">
        <v>5.9562687274741073</v>
      </c>
      <c r="E1491" s="88">
        <v>3</v>
      </c>
      <c r="F1491" s="88">
        <v>3</v>
      </c>
      <c r="G1491" s="37">
        <v>0</v>
      </c>
    </row>
    <row r="1492" spans="1:7" x14ac:dyDescent="0.4">
      <c r="A1492" s="70">
        <v>41701</v>
      </c>
      <c r="B1492" s="84" t="s">
        <v>324</v>
      </c>
      <c r="C1492" s="74">
        <v>-3.7</v>
      </c>
      <c r="D1492" s="86">
        <v>6.7147272908881686</v>
      </c>
      <c r="E1492" s="88">
        <v>3</v>
      </c>
      <c r="F1492" s="88">
        <v>3</v>
      </c>
      <c r="G1492" s="37">
        <v>0</v>
      </c>
    </row>
    <row r="1493" spans="1:7" x14ac:dyDescent="0.4">
      <c r="A1493" s="70">
        <v>41701</v>
      </c>
      <c r="B1493" s="84" t="s">
        <v>325</v>
      </c>
      <c r="C1493" s="74">
        <v>-4.5999999999999996</v>
      </c>
      <c r="D1493" s="86">
        <v>7.950698304089026</v>
      </c>
      <c r="E1493" s="88">
        <v>3</v>
      </c>
      <c r="F1493" s="88">
        <v>4</v>
      </c>
      <c r="G1493" s="37">
        <v>1</v>
      </c>
    </row>
    <row r="1494" spans="1:7" x14ac:dyDescent="0.4">
      <c r="A1494" s="70">
        <v>41702</v>
      </c>
      <c r="B1494" s="84" t="s">
        <v>302</v>
      </c>
      <c r="C1494" s="74">
        <v>-4.5</v>
      </c>
      <c r="D1494" s="86">
        <v>8.2120916978738254</v>
      </c>
      <c r="E1494" s="88">
        <v>3</v>
      </c>
      <c r="F1494" s="88">
        <v>4</v>
      </c>
      <c r="G1494" s="37">
        <v>1</v>
      </c>
    </row>
    <row r="1495" spans="1:7" x14ac:dyDescent="0.4">
      <c r="A1495" s="70">
        <v>41702</v>
      </c>
      <c r="B1495" s="84" t="s">
        <v>303</v>
      </c>
      <c r="C1495" s="74">
        <v>-4.4000000000000004</v>
      </c>
      <c r="D1495" s="86">
        <v>8.3668852654460046</v>
      </c>
      <c r="E1495" s="88">
        <v>3</v>
      </c>
      <c r="F1495" s="88">
        <v>4</v>
      </c>
      <c r="G1495" s="37">
        <v>1</v>
      </c>
    </row>
    <row r="1496" spans="1:7" x14ac:dyDescent="0.4">
      <c r="A1496" s="70">
        <v>41702</v>
      </c>
      <c r="B1496" s="84" t="s">
        <v>304</v>
      </c>
      <c r="C1496" s="74">
        <v>-5</v>
      </c>
      <c r="D1496" s="86">
        <v>8.5963590066052191</v>
      </c>
      <c r="E1496" s="88">
        <v>3</v>
      </c>
      <c r="F1496" s="88">
        <v>4</v>
      </c>
      <c r="G1496" s="37">
        <v>1</v>
      </c>
    </row>
    <row r="1497" spans="1:7" x14ac:dyDescent="0.4">
      <c r="A1497" s="70">
        <v>41702</v>
      </c>
      <c r="B1497" s="84" t="s">
        <v>305</v>
      </c>
      <c r="C1497" s="74">
        <v>-5.8</v>
      </c>
      <c r="D1497" s="86">
        <v>8.8551539384400222</v>
      </c>
      <c r="E1497" s="88">
        <v>3</v>
      </c>
      <c r="F1497" s="88">
        <v>4</v>
      </c>
      <c r="G1497" s="37">
        <v>1</v>
      </c>
    </row>
    <row r="1498" spans="1:7" x14ac:dyDescent="0.4">
      <c r="A1498" s="70">
        <v>41702</v>
      </c>
      <c r="B1498" s="84" t="s">
        <v>306</v>
      </c>
      <c r="C1498" s="74">
        <v>-5.6</v>
      </c>
      <c r="D1498" s="86">
        <v>8.9324434668896213</v>
      </c>
      <c r="E1498" s="88">
        <v>3</v>
      </c>
      <c r="F1498" s="88">
        <v>4</v>
      </c>
      <c r="G1498" s="37">
        <v>1</v>
      </c>
    </row>
    <row r="1499" spans="1:7" x14ac:dyDescent="0.4">
      <c r="A1499" s="70">
        <v>41702</v>
      </c>
      <c r="B1499" s="84" t="s">
        <v>307</v>
      </c>
      <c r="C1499" s="74">
        <v>-4.5999999999999996</v>
      </c>
      <c r="D1499" s="86">
        <v>8.8259263202766292</v>
      </c>
      <c r="E1499" s="88">
        <v>3</v>
      </c>
      <c r="F1499" s="88">
        <v>4</v>
      </c>
      <c r="G1499" s="37">
        <v>1</v>
      </c>
    </row>
    <row r="1500" spans="1:7" x14ac:dyDescent="0.4">
      <c r="A1500" s="70">
        <v>41702</v>
      </c>
      <c r="B1500" s="84" t="s">
        <v>308</v>
      </c>
      <c r="C1500" s="74">
        <v>-3.8</v>
      </c>
      <c r="D1500" s="86">
        <v>8.2445931360547213</v>
      </c>
      <c r="E1500" s="88">
        <v>3</v>
      </c>
      <c r="F1500" s="88">
        <v>4</v>
      </c>
      <c r="G1500" s="37">
        <v>1</v>
      </c>
    </row>
    <row r="1501" spans="1:7" x14ac:dyDescent="0.4">
      <c r="A1501" s="70">
        <v>41702</v>
      </c>
      <c r="B1501" s="84" t="s">
        <v>309</v>
      </c>
      <c r="C1501" s="74">
        <v>-2.8</v>
      </c>
      <c r="D1501" s="86">
        <v>7.379982025376103</v>
      </c>
      <c r="E1501" s="88">
        <v>3</v>
      </c>
      <c r="F1501" s="88">
        <v>4</v>
      </c>
      <c r="G1501" s="37">
        <v>0</v>
      </c>
    </row>
    <row r="1502" spans="1:7" x14ac:dyDescent="0.4">
      <c r="A1502" s="70">
        <v>41702</v>
      </c>
      <c r="B1502" s="84" t="s">
        <v>310</v>
      </c>
      <c r="C1502" s="74">
        <v>-1.6</v>
      </c>
      <c r="D1502" s="86">
        <v>4.1419340449422801</v>
      </c>
      <c r="E1502" s="88">
        <v>3</v>
      </c>
      <c r="F1502" s="88">
        <v>4</v>
      </c>
      <c r="G1502" s="37">
        <v>0</v>
      </c>
    </row>
    <row r="1503" spans="1:7" x14ac:dyDescent="0.4">
      <c r="A1503" s="70">
        <v>41702</v>
      </c>
      <c r="B1503" s="84" t="s">
        <v>311</v>
      </c>
      <c r="C1503" s="74">
        <v>0</v>
      </c>
      <c r="D1503" s="86">
        <v>2.1565729873043811</v>
      </c>
      <c r="E1503" s="88">
        <v>3</v>
      </c>
      <c r="F1503" s="88">
        <v>4</v>
      </c>
      <c r="G1503" s="37">
        <v>0</v>
      </c>
    </row>
    <row r="1504" spans="1:7" x14ac:dyDescent="0.4">
      <c r="A1504" s="70">
        <v>41702</v>
      </c>
      <c r="B1504" s="84" t="s">
        <v>312</v>
      </c>
      <c r="C1504" s="74">
        <v>0.9</v>
      </c>
      <c r="D1504" s="86">
        <v>1.3274551976213986</v>
      </c>
      <c r="E1504" s="88">
        <v>3</v>
      </c>
      <c r="F1504" s="88">
        <v>4</v>
      </c>
      <c r="G1504" s="37">
        <v>0</v>
      </c>
    </row>
    <row r="1505" spans="1:7" x14ac:dyDescent="0.4">
      <c r="A1505" s="70">
        <v>41702</v>
      </c>
      <c r="B1505" s="84" t="s">
        <v>313</v>
      </c>
      <c r="C1505" s="74">
        <v>2.4</v>
      </c>
      <c r="D1505" s="86">
        <v>2.8106476907445259</v>
      </c>
      <c r="E1505" s="88">
        <v>3</v>
      </c>
      <c r="F1505" s="88">
        <v>4</v>
      </c>
      <c r="G1505" s="37">
        <v>0</v>
      </c>
    </row>
    <row r="1506" spans="1:7" x14ac:dyDescent="0.4">
      <c r="A1506" s="70">
        <v>41702</v>
      </c>
      <c r="B1506" s="84" t="s">
        <v>314</v>
      </c>
      <c r="C1506" s="74">
        <v>2.7</v>
      </c>
      <c r="D1506" s="86">
        <v>2.6839464641462456</v>
      </c>
      <c r="E1506" s="88">
        <v>3</v>
      </c>
      <c r="F1506" s="88">
        <v>4</v>
      </c>
      <c r="G1506" s="37">
        <v>0</v>
      </c>
    </row>
    <row r="1507" spans="1:7" x14ac:dyDescent="0.4">
      <c r="A1507" s="70">
        <v>41702</v>
      </c>
      <c r="B1507" s="84" t="s">
        <v>315</v>
      </c>
      <c r="C1507" s="74">
        <v>2</v>
      </c>
      <c r="D1507" s="86">
        <v>4.3137070533292627</v>
      </c>
      <c r="E1507" s="88">
        <v>3</v>
      </c>
      <c r="F1507" s="88">
        <v>4</v>
      </c>
      <c r="G1507" s="37">
        <v>0</v>
      </c>
    </row>
    <row r="1508" spans="1:7" x14ac:dyDescent="0.4">
      <c r="A1508" s="70">
        <v>41702</v>
      </c>
      <c r="B1508" s="84" t="s">
        <v>316</v>
      </c>
      <c r="C1508" s="74">
        <v>0.3</v>
      </c>
      <c r="D1508" s="86">
        <v>5.3710214935487031</v>
      </c>
      <c r="E1508" s="88">
        <v>3</v>
      </c>
      <c r="F1508" s="88">
        <v>4</v>
      </c>
      <c r="G1508" s="37">
        <v>0</v>
      </c>
    </row>
    <row r="1509" spans="1:7" x14ac:dyDescent="0.4">
      <c r="A1509" s="70">
        <v>41702</v>
      </c>
      <c r="B1509" s="84" t="s">
        <v>317</v>
      </c>
      <c r="C1509" s="74">
        <v>-0.5</v>
      </c>
      <c r="D1509" s="86">
        <v>4.88210402555044</v>
      </c>
      <c r="E1509" s="88">
        <v>3</v>
      </c>
      <c r="F1509" s="88">
        <v>4</v>
      </c>
      <c r="G1509" s="37">
        <v>0</v>
      </c>
    </row>
    <row r="1510" spans="1:7" x14ac:dyDescent="0.4">
      <c r="A1510" s="70">
        <v>41702</v>
      </c>
      <c r="B1510" s="84" t="s">
        <v>318</v>
      </c>
      <c r="C1510" s="74">
        <v>-0.8</v>
      </c>
      <c r="D1510" s="86">
        <v>8.419725893643097</v>
      </c>
      <c r="E1510" s="88">
        <v>3</v>
      </c>
      <c r="F1510" s="88">
        <v>4</v>
      </c>
      <c r="G1510" s="37">
        <v>0</v>
      </c>
    </row>
    <row r="1511" spans="1:7" x14ac:dyDescent="0.4">
      <c r="A1511" s="70">
        <v>41702</v>
      </c>
      <c r="B1511" s="84" t="s">
        <v>319</v>
      </c>
      <c r="C1511" s="74">
        <v>-0.8</v>
      </c>
      <c r="D1511" s="86">
        <v>8.9621823194668124</v>
      </c>
      <c r="E1511" s="88">
        <v>3</v>
      </c>
      <c r="F1511" s="88">
        <v>4</v>
      </c>
      <c r="G1511" s="37">
        <v>0</v>
      </c>
    </row>
    <row r="1512" spans="1:7" x14ac:dyDescent="0.4">
      <c r="A1512" s="70">
        <v>41702</v>
      </c>
      <c r="B1512" s="84" t="s">
        <v>320</v>
      </c>
      <c r="C1512" s="74">
        <v>-1</v>
      </c>
      <c r="D1512" s="86">
        <v>5.3176809753347722</v>
      </c>
      <c r="E1512" s="88">
        <v>3</v>
      </c>
      <c r="F1512" s="88">
        <v>4</v>
      </c>
      <c r="G1512" s="37">
        <v>0</v>
      </c>
    </row>
    <row r="1513" spans="1:7" x14ac:dyDescent="0.4">
      <c r="A1513" s="70">
        <v>41702</v>
      </c>
      <c r="B1513" s="84" t="s">
        <v>321</v>
      </c>
      <c r="C1513" s="74">
        <v>-1.2</v>
      </c>
      <c r="D1513" s="86">
        <v>5.7725726010890082</v>
      </c>
      <c r="E1513" s="88">
        <v>3</v>
      </c>
      <c r="F1513" s="88">
        <v>4</v>
      </c>
      <c r="G1513" s="37">
        <v>0</v>
      </c>
    </row>
    <row r="1514" spans="1:7" x14ac:dyDescent="0.4">
      <c r="A1514" s="70">
        <v>41702</v>
      </c>
      <c r="B1514" s="84" t="s">
        <v>322</v>
      </c>
      <c r="C1514" s="74">
        <v>-1.4</v>
      </c>
      <c r="D1514" s="86">
        <v>5.9441439505140705</v>
      </c>
      <c r="E1514" s="88">
        <v>3</v>
      </c>
      <c r="F1514" s="88">
        <v>4</v>
      </c>
      <c r="G1514" s="37">
        <v>0</v>
      </c>
    </row>
    <row r="1515" spans="1:7" x14ac:dyDescent="0.4">
      <c r="A1515" s="70">
        <v>41702</v>
      </c>
      <c r="B1515" s="84" t="s">
        <v>323</v>
      </c>
      <c r="C1515" s="74">
        <v>-2.4</v>
      </c>
      <c r="D1515" s="86">
        <v>6.5919665926520237</v>
      </c>
      <c r="E1515" s="88">
        <v>3</v>
      </c>
      <c r="F1515" s="88">
        <v>4</v>
      </c>
      <c r="G1515" s="37">
        <v>0</v>
      </c>
    </row>
    <row r="1516" spans="1:7" x14ac:dyDescent="0.4">
      <c r="A1516" s="70">
        <v>41702</v>
      </c>
      <c r="B1516" s="84" t="s">
        <v>324</v>
      </c>
      <c r="C1516" s="74">
        <v>-2.8</v>
      </c>
      <c r="D1516" s="86">
        <v>7.8786254232885611</v>
      </c>
      <c r="E1516" s="88">
        <v>3</v>
      </c>
      <c r="F1516" s="88">
        <v>4</v>
      </c>
      <c r="G1516" s="37">
        <v>0</v>
      </c>
    </row>
    <row r="1517" spans="1:7" x14ac:dyDescent="0.4">
      <c r="A1517" s="70">
        <v>41702</v>
      </c>
      <c r="B1517" s="84" t="s">
        <v>325</v>
      </c>
      <c r="C1517" s="74">
        <v>-3.6</v>
      </c>
      <c r="D1517" s="86">
        <v>8.2446933322990734</v>
      </c>
      <c r="E1517" s="88">
        <v>3</v>
      </c>
      <c r="F1517" s="88">
        <v>5</v>
      </c>
      <c r="G1517" s="37">
        <v>1</v>
      </c>
    </row>
    <row r="1518" spans="1:7" x14ac:dyDescent="0.4">
      <c r="A1518" s="70">
        <v>41703</v>
      </c>
      <c r="B1518" s="84" t="s">
        <v>302</v>
      </c>
      <c r="C1518" s="74">
        <v>-4.2</v>
      </c>
      <c r="D1518" s="86">
        <v>8.5072206992958233</v>
      </c>
      <c r="E1518" s="88">
        <v>3</v>
      </c>
      <c r="F1518" s="88">
        <v>5</v>
      </c>
      <c r="G1518" s="37">
        <v>1</v>
      </c>
    </row>
    <row r="1519" spans="1:7" x14ac:dyDescent="0.4">
      <c r="A1519" s="70">
        <v>41703</v>
      </c>
      <c r="B1519" s="84" t="s">
        <v>303</v>
      </c>
      <c r="C1519" s="74">
        <v>-5.8</v>
      </c>
      <c r="D1519" s="86">
        <v>8.9314356961143826</v>
      </c>
      <c r="E1519" s="88">
        <v>3</v>
      </c>
      <c r="F1519" s="88">
        <v>5</v>
      </c>
      <c r="G1519" s="37">
        <v>1</v>
      </c>
    </row>
    <row r="1520" spans="1:7" x14ac:dyDescent="0.4">
      <c r="A1520" s="70">
        <v>41703</v>
      </c>
      <c r="B1520" s="84" t="s">
        <v>304</v>
      </c>
      <c r="C1520" s="74">
        <v>-6.1</v>
      </c>
      <c r="D1520" s="86">
        <v>9.1427134557058025</v>
      </c>
      <c r="E1520" s="88">
        <v>3</v>
      </c>
      <c r="F1520" s="88">
        <v>5</v>
      </c>
      <c r="G1520" s="37">
        <v>1</v>
      </c>
    </row>
    <row r="1521" spans="1:7" x14ac:dyDescent="0.4">
      <c r="A1521" s="70">
        <v>41703</v>
      </c>
      <c r="B1521" s="84" t="s">
        <v>305</v>
      </c>
      <c r="C1521" s="74">
        <v>-7</v>
      </c>
      <c r="D1521" s="86">
        <v>9.4446132566255692</v>
      </c>
      <c r="E1521" s="88">
        <v>3</v>
      </c>
      <c r="F1521" s="88">
        <v>5</v>
      </c>
      <c r="G1521" s="37">
        <v>1</v>
      </c>
    </row>
    <row r="1522" spans="1:7" x14ac:dyDescent="0.4">
      <c r="A1522" s="70">
        <v>41703</v>
      </c>
      <c r="B1522" s="84" t="s">
        <v>306</v>
      </c>
      <c r="C1522" s="74">
        <v>-7.3</v>
      </c>
      <c r="D1522" s="86">
        <v>9.6418035290666069</v>
      </c>
      <c r="E1522" s="88">
        <v>3</v>
      </c>
      <c r="F1522" s="88">
        <v>5</v>
      </c>
      <c r="G1522" s="37">
        <v>1</v>
      </c>
    </row>
    <row r="1523" spans="1:7" x14ac:dyDescent="0.4">
      <c r="A1523" s="70">
        <v>41703</v>
      </c>
      <c r="B1523" s="84" t="s">
        <v>307</v>
      </c>
      <c r="C1523" s="74">
        <v>-8.1999999999999993</v>
      </c>
      <c r="D1523" s="86">
        <v>9.9355308640535842</v>
      </c>
      <c r="E1523" s="88">
        <v>3</v>
      </c>
      <c r="F1523" s="88">
        <v>5</v>
      </c>
      <c r="G1523" s="37">
        <v>1</v>
      </c>
    </row>
    <row r="1524" spans="1:7" x14ac:dyDescent="0.4">
      <c r="A1524" s="70">
        <v>41703</v>
      </c>
      <c r="B1524" s="84" t="s">
        <v>308</v>
      </c>
      <c r="C1524" s="74">
        <v>-7.8</v>
      </c>
      <c r="D1524" s="86">
        <v>7.4026729867475876</v>
      </c>
      <c r="E1524" s="88">
        <v>3</v>
      </c>
      <c r="F1524" s="88">
        <v>5</v>
      </c>
      <c r="G1524" s="37">
        <v>1</v>
      </c>
    </row>
    <row r="1525" spans="1:7" x14ac:dyDescent="0.4">
      <c r="A1525" s="70">
        <v>41703</v>
      </c>
      <c r="B1525" s="84" t="s">
        <v>309</v>
      </c>
      <c r="C1525" s="74">
        <v>-4.4000000000000004</v>
      </c>
      <c r="D1525" s="86">
        <v>4.1034523793672442</v>
      </c>
      <c r="E1525" s="88">
        <v>3</v>
      </c>
      <c r="F1525" s="88">
        <v>5</v>
      </c>
      <c r="G1525" s="37">
        <v>0</v>
      </c>
    </row>
    <row r="1526" spans="1:7" x14ac:dyDescent="0.4">
      <c r="A1526" s="70">
        <v>41703</v>
      </c>
      <c r="B1526" s="84" t="s">
        <v>310</v>
      </c>
      <c r="C1526" s="74">
        <v>-2.4</v>
      </c>
      <c r="D1526" s="86">
        <v>7.4139642486744456E-2</v>
      </c>
      <c r="E1526" s="88">
        <v>3</v>
      </c>
      <c r="F1526" s="88">
        <v>5</v>
      </c>
      <c r="G1526" s="37">
        <v>0</v>
      </c>
    </row>
    <row r="1527" spans="1:7" x14ac:dyDescent="0.4">
      <c r="A1527" s="70">
        <v>41703</v>
      </c>
      <c r="B1527" s="84" t="s">
        <v>311</v>
      </c>
      <c r="C1527" s="74">
        <v>0.3</v>
      </c>
      <c r="D1527" s="86">
        <v>3.4805969456381605E-2</v>
      </c>
      <c r="E1527" s="88">
        <v>3</v>
      </c>
      <c r="F1527" s="88">
        <v>5</v>
      </c>
      <c r="G1527" s="37">
        <v>0</v>
      </c>
    </row>
    <row r="1528" spans="1:7" x14ac:dyDescent="0.4">
      <c r="A1528" s="70">
        <v>41703</v>
      </c>
      <c r="B1528" s="84" t="s">
        <v>312</v>
      </c>
      <c r="C1528" s="74">
        <v>1.2</v>
      </c>
      <c r="D1528" s="86">
        <v>3.0807834565740322E-2</v>
      </c>
      <c r="E1528" s="88">
        <v>3</v>
      </c>
      <c r="F1528" s="88">
        <v>5</v>
      </c>
      <c r="G1528" s="37">
        <v>0</v>
      </c>
    </row>
    <row r="1529" spans="1:7" x14ac:dyDescent="0.4">
      <c r="A1529" s="70">
        <v>41703</v>
      </c>
      <c r="B1529" s="84" t="s">
        <v>313</v>
      </c>
      <c r="C1529" s="74">
        <v>2.7</v>
      </c>
      <c r="D1529" s="86">
        <v>3.9267030773947803E-2</v>
      </c>
      <c r="E1529" s="88">
        <v>3</v>
      </c>
      <c r="F1529" s="88">
        <v>5</v>
      </c>
      <c r="G1529" s="37">
        <v>0</v>
      </c>
    </row>
    <row r="1530" spans="1:7" x14ac:dyDescent="0.4">
      <c r="A1530" s="70">
        <v>41703</v>
      </c>
      <c r="B1530" s="84" t="s">
        <v>314</v>
      </c>
      <c r="C1530" s="74">
        <v>3</v>
      </c>
      <c r="D1530" s="86">
        <v>3.6510258372136402E-2</v>
      </c>
      <c r="E1530" s="88">
        <v>3</v>
      </c>
      <c r="F1530" s="88">
        <v>5</v>
      </c>
      <c r="G1530" s="37">
        <v>0</v>
      </c>
    </row>
    <row r="1531" spans="1:7" x14ac:dyDescent="0.4">
      <c r="A1531" s="70">
        <v>41703</v>
      </c>
      <c r="B1531" s="84" t="s">
        <v>315</v>
      </c>
      <c r="C1531" s="74">
        <v>1.8</v>
      </c>
      <c r="D1531" s="86">
        <v>0.10183383639434997</v>
      </c>
      <c r="E1531" s="88">
        <v>3</v>
      </c>
      <c r="F1531" s="88">
        <v>5</v>
      </c>
      <c r="G1531" s="37">
        <v>0</v>
      </c>
    </row>
    <row r="1532" spans="1:7" x14ac:dyDescent="0.4">
      <c r="A1532" s="70">
        <v>41703</v>
      </c>
      <c r="B1532" s="84" t="s">
        <v>316</v>
      </c>
      <c r="C1532" s="74">
        <v>2.9</v>
      </c>
      <c r="D1532" s="86">
        <v>9.4948589086143065E-2</v>
      </c>
      <c r="E1532" s="88">
        <v>3</v>
      </c>
      <c r="F1532" s="88">
        <v>5</v>
      </c>
      <c r="G1532" s="37">
        <v>0</v>
      </c>
    </row>
    <row r="1533" spans="1:7" x14ac:dyDescent="0.4">
      <c r="A1533" s="70">
        <v>41703</v>
      </c>
      <c r="B1533" s="84" t="s">
        <v>317</v>
      </c>
      <c r="C1533" s="74">
        <v>2.1</v>
      </c>
      <c r="D1533" s="86">
        <v>0.92093411561823868</v>
      </c>
      <c r="E1533" s="88">
        <v>3</v>
      </c>
      <c r="F1533" s="88">
        <v>5</v>
      </c>
      <c r="G1533" s="37">
        <v>0</v>
      </c>
    </row>
    <row r="1534" spans="1:7" x14ac:dyDescent="0.4">
      <c r="A1534" s="70">
        <v>41703</v>
      </c>
      <c r="B1534" s="84" t="s">
        <v>318</v>
      </c>
      <c r="C1534" s="74">
        <v>-0.8</v>
      </c>
      <c r="D1534" s="86">
        <v>6.1619682751121783</v>
      </c>
      <c r="E1534" s="88">
        <v>3</v>
      </c>
      <c r="F1534" s="88">
        <v>5</v>
      </c>
      <c r="G1534" s="37">
        <v>0</v>
      </c>
    </row>
    <row r="1535" spans="1:7" x14ac:dyDescent="0.4">
      <c r="A1535" s="70">
        <v>41703</v>
      </c>
      <c r="B1535" s="84" t="s">
        <v>319</v>
      </c>
      <c r="C1535" s="74">
        <v>-0.6</v>
      </c>
      <c r="D1535" s="86">
        <v>7.372394624495735</v>
      </c>
      <c r="E1535" s="88">
        <v>3</v>
      </c>
      <c r="F1535" s="88">
        <v>5</v>
      </c>
      <c r="G1535" s="37">
        <v>0</v>
      </c>
    </row>
    <row r="1536" spans="1:7" x14ac:dyDescent="0.4">
      <c r="A1536" s="70">
        <v>41703</v>
      </c>
      <c r="B1536" s="84" t="s">
        <v>320</v>
      </c>
      <c r="C1536" s="74">
        <v>-0.9</v>
      </c>
      <c r="D1536" s="86">
        <v>4.3050268882410005</v>
      </c>
      <c r="E1536" s="88">
        <v>3</v>
      </c>
      <c r="F1536" s="88">
        <v>5</v>
      </c>
      <c r="G1536" s="37">
        <v>0</v>
      </c>
    </row>
    <row r="1537" spans="1:7" x14ac:dyDescent="0.4">
      <c r="A1537" s="70">
        <v>41703</v>
      </c>
      <c r="B1537" s="84" t="s">
        <v>321</v>
      </c>
      <c r="C1537" s="74">
        <v>-1.6</v>
      </c>
      <c r="D1537" s="86">
        <v>5.1411904957883392</v>
      </c>
      <c r="E1537" s="88">
        <v>3</v>
      </c>
      <c r="F1537" s="88">
        <v>5</v>
      </c>
      <c r="G1537" s="37">
        <v>0</v>
      </c>
    </row>
    <row r="1538" spans="1:7" x14ac:dyDescent="0.4">
      <c r="A1538" s="70">
        <v>41703</v>
      </c>
      <c r="B1538" s="84" t="s">
        <v>322</v>
      </c>
      <c r="C1538" s="74">
        <v>-2.2999999999999998</v>
      </c>
      <c r="D1538" s="86">
        <v>5.6168840754908178</v>
      </c>
      <c r="E1538" s="88">
        <v>3</v>
      </c>
      <c r="F1538" s="88">
        <v>5</v>
      </c>
      <c r="G1538" s="37">
        <v>0</v>
      </c>
    </row>
    <row r="1539" spans="1:7" x14ac:dyDescent="0.4">
      <c r="A1539" s="70">
        <v>41703</v>
      </c>
      <c r="B1539" s="84" t="s">
        <v>323</v>
      </c>
      <c r="C1539" s="74">
        <v>-2.2999999999999998</v>
      </c>
      <c r="D1539" s="86">
        <v>6.2374559624796575</v>
      </c>
      <c r="E1539" s="88">
        <v>3</v>
      </c>
      <c r="F1539" s="88">
        <v>5</v>
      </c>
      <c r="G1539" s="37">
        <v>0</v>
      </c>
    </row>
    <row r="1540" spans="1:7" x14ac:dyDescent="0.4">
      <c r="A1540" s="70">
        <v>41703</v>
      </c>
      <c r="B1540" s="84" t="s">
        <v>324</v>
      </c>
      <c r="C1540" s="74">
        <v>-3.6</v>
      </c>
      <c r="D1540" s="86">
        <v>7.7818907172484852</v>
      </c>
      <c r="E1540" s="88">
        <v>3</v>
      </c>
      <c r="F1540" s="88">
        <v>5</v>
      </c>
      <c r="G1540" s="37">
        <v>0</v>
      </c>
    </row>
    <row r="1541" spans="1:7" x14ac:dyDescent="0.4">
      <c r="A1541" s="70">
        <v>41703</v>
      </c>
      <c r="B1541" s="84" t="s">
        <v>325</v>
      </c>
      <c r="C1541" s="74">
        <v>-4.5</v>
      </c>
      <c r="D1541" s="86">
        <v>8.2582878064259724</v>
      </c>
      <c r="E1541" s="88">
        <v>3</v>
      </c>
      <c r="F1541" s="88">
        <v>6</v>
      </c>
      <c r="G1541" s="37">
        <v>1</v>
      </c>
    </row>
    <row r="1542" spans="1:7" x14ac:dyDescent="0.4">
      <c r="A1542" s="70">
        <v>41704</v>
      </c>
      <c r="B1542" s="84" t="s">
        <v>302</v>
      </c>
      <c r="C1542" s="74">
        <v>-4.8</v>
      </c>
      <c r="D1542" s="86">
        <v>8.5314457154352308</v>
      </c>
      <c r="E1542" s="88">
        <v>3</v>
      </c>
      <c r="F1542" s="88">
        <v>6</v>
      </c>
      <c r="G1542" s="37">
        <v>1</v>
      </c>
    </row>
    <row r="1543" spans="1:7" x14ac:dyDescent="0.4">
      <c r="A1543" s="70">
        <v>41704</v>
      </c>
      <c r="B1543" s="84" t="s">
        <v>303</v>
      </c>
      <c r="C1543" s="74">
        <v>-5.0999999999999996</v>
      </c>
      <c r="D1543" s="86">
        <v>8.7487346785631761</v>
      </c>
      <c r="E1543" s="88">
        <v>3</v>
      </c>
      <c r="F1543" s="88">
        <v>6</v>
      </c>
      <c r="G1543" s="37">
        <v>1</v>
      </c>
    </row>
    <row r="1544" spans="1:7" x14ac:dyDescent="0.4">
      <c r="A1544" s="70">
        <v>41704</v>
      </c>
      <c r="B1544" s="84" t="s">
        <v>304</v>
      </c>
      <c r="C1544" s="74">
        <v>-5.6</v>
      </c>
      <c r="D1544" s="86">
        <v>8.978143171132519</v>
      </c>
      <c r="E1544" s="88">
        <v>3</v>
      </c>
      <c r="F1544" s="88">
        <v>6</v>
      </c>
      <c r="G1544" s="37">
        <v>1</v>
      </c>
    </row>
    <row r="1545" spans="1:7" x14ac:dyDescent="0.4">
      <c r="A1545" s="70">
        <v>41704</v>
      </c>
      <c r="B1545" s="84" t="s">
        <v>305</v>
      </c>
      <c r="C1545" s="74">
        <v>-6.2</v>
      </c>
      <c r="D1545" s="86">
        <v>9.2125605431560373</v>
      </c>
      <c r="E1545" s="88">
        <v>3</v>
      </c>
      <c r="F1545" s="88">
        <v>6</v>
      </c>
      <c r="G1545" s="37">
        <v>1</v>
      </c>
    </row>
    <row r="1546" spans="1:7" x14ac:dyDescent="0.4">
      <c r="A1546" s="70">
        <v>41704</v>
      </c>
      <c r="B1546" s="84" t="s">
        <v>306</v>
      </c>
      <c r="C1546" s="74">
        <v>-6.3</v>
      </c>
      <c r="D1546" s="86">
        <v>9.3534340012236203</v>
      </c>
      <c r="E1546" s="88">
        <v>3</v>
      </c>
      <c r="F1546" s="88">
        <v>6</v>
      </c>
      <c r="G1546" s="37">
        <v>1</v>
      </c>
    </row>
    <row r="1547" spans="1:7" x14ac:dyDescent="0.4">
      <c r="A1547" s="70">
        <v>41704</v>
      </c>
      <c r="B1547" s="84" t="s">
        <v>307</v>
      </c>
      <c r="C1547" s="74">
        <v>-6.9</v>
      </c>
      <c r="D1547" s="86">
        <v>11.671837016102428</v>
      </c>
      <c r="E1547" s="88">
        <v>3</v>
      </c>
      <c r="F1547" s="88">
        <v>6</v>
      </c>
      <c r="G1547" s="37">
        <v>1</v>
      </c>
    </row>
    <row r="1548" spans="1:7" x14ac:dyDescent="0.4">
      <c r="A1548" s="70">
        <v>41704</v>
      </c>
      <c r="B1548" s="84" t="s">
        <v>308</v>
      </c>
      <c r="C1548" s="74">
        <v>-6.5</v>
      </c>
      <c r="D1548" s="86">
        <v>5.7653485406218943</v>
      </c>
      <c r="E1548" s="88">
        <v>3</v>
      </c>
      <c r="F1548" s="88">
        <v>6</v>
      </c>
      <c r="G1548" s="37">
        <v>1</v>
      </c>
    </row>
    <row r="1549" spans="1:7" x14ac:dyDescent="0.4">
      <c r="A1549" s="70">
        <v>41704</v>
      </c>
      <c r="B1549" s="84" t="s">
        <v>309</v>
      </c>
      <c r="C1549" s="74">
        <v>-3.1</v>
      </c>
      <c r="D1549" s="86">
        <v>2.4899460370161086</v>
      </c>
      <c r="E1549" s="88">
        <v>3</v>
      </c>
      <c r="F1549" s="88">
        <v>6</v>
      </c>
      <c r="G1549" s="37">
        <v>0</v>
      </c>
    </row>
    <row r="1550" spans="1:7" x14ac:dyDescent="0.4">
      <c r="A1550" s="70">
        <v>41704</v>
      </c>
      <c r="B1550" s="84" t="s">
        <v>310</v>
      </c>
      <c r="C1550" s="74">
        <v>-0.8</v>
      </c>
      <c r="D1550" s="86">
        <v>0.21348613020542159</v>
      </c>
      <c r="E1550" s="88">
        <v>3</v>
      </c>
      <c r="F1550" s="88">
        <v>6</v>
      </c>
      <c r="G1550" s="37">
        <v>0</v>
      </c>
    </row>
    <row r="1551" spans="1:7" x14ac:dyDescent="0.4">
      <c r="A1551" s="70">
        <v>41704</v>
      </c>
      <c r="B1551" s="84" t="s">
        <v>311</v>
      </c>
      <c r="C1551" s="74">
        <v>1</v>
      </c>
      <c r="D1551" s="86">
        <v>6.679021292794747E-2</v>
      </c>
      <c r="E1551" s="88">
        <v>3</v>
      </c>
      <c r="F1551" s="88">
        <v>6</v>
      </c>
      <c r="G1551" s="37">
        <v>0</v>
      </c>
    </row>
    <row r="1552" spans="1:7" x14ac:dyDescent="0.4">
      <c r="A1552" s="70">
        <v>41704</v>
      </c>
      <c r="B1552" s="84" t="s">
        <v>312</v>
      </c>
      <c r="C1552" s="74">
        <v>2.2000000000000002</v>
      </c>
      <c r="D1552" s="86">
        <v>5.8947888716794905E-2</v>
      </c>
      <c r="E1552" s="88">
        <v>3</v>
      </c>
      <c r="F1552" s="88">
        <v>6</v>
      </c>
      <c r="G1552" s="37">
        <v>0</v>
      </c>
    </row>
    <row r="1553" spans="1:7" x14ac:dyDescent="0.4">
      <c r="A1553" s="70">
        <v>41704</v>
      </c>
      <c r="B1553" s="84" t="s">
        <v>313</v>
      </c>
      <c r="C1553" s="74">
        <v>3.5</v>
      </c>
      <c r="D1553" s="86">
        <v>8.5135280175646227E-2</v>
      </c>
      <c r="E1553" s="88">
        <v>3</v>
      </c>
      <c r="F1553" s="88">
        <v>6</v>
      </c>
      <c r="G1553" s="37">
        <v>0</v>
      </c>
    </row>
    <row r="1554" spans="1:7" x14ac:dyDescent="0.4">
      <c r="A1554" s="70">
        <v>41704</v>
      </c>
      <c r="B1554" s="84" t="s">
        <v>314</v>
      </c>
      <c r="C1554" s="74">
        <v>2.9</v>
      </c>
      <c r="D1554" s="86">
        <v>5.4485749562780031E-2</v>
      </c>
      <c r="E1554" s="88">
        <v>3</v>
      </c>
      <c r="F1554" s="88">
        <v>6</v>
      </c>
      <c r="G1554" s="37">
        <v>0</v>
      </c>
    </row>
    <row r="1555" spans="1:7" x14ac:dyDescent="0.4">
      <c r="A1555" s="70">
        <v>41704</v>
      </c>
      <c r="B1555" s="84" t="s">
        <v>315</v>
      </c>
      <c r="C1555" s="74">
        <v>4.5</v>
      </c>
      <c r="D1555" s="86">
        <v>6.5726897640368334E-2</v>
      </c>
      <c r="E1555" s="88">
        <v>3</v>
      </c>
      <c r="F1555" s="88">
        <v>6</v>
      </c>
      <c r="G1555" s="37">
        <v>0</v>
      </c>
    </row>
    <row r="1556" spans="1:7" x14ac:dyDescent="0.4">
      <c r="A1556" s="70">
        <v>41704</v>
      </c>
      <c r="B1556" s="84" t="s">
        <v>316</v>
      </c>
      <c r="C1556" s="74">
        <v>3.1</v>
      </c>
      <c r="D1556" s="86">
        <v>0.42078476498445089</v>
      </c>
      <c r="E1556" s="88">
        <v>3</v>
      </c>
      <c r="F1556" s="88">
        <v>6</v>
      </c>
      <c r="G1556" s="37">
        <v>0</v>
      </c>
    </row>
    <row r="1557" spans="1:7" x14ac:dyDescent="0.4">
      <c r="A1557" s="70">
        <v>41704</v>
      </c>
      <c r="B1557" s="84" t="s">
        <v>317</v>
      </c>
      <c r="C1557" s="74">
        <v>2.6</v>
      </c>
      <c r="D1557" s="86">
        <v>1.3265501259536152</v>
      </c>
      <c r="E1557" s="88">
        <v>3</v>
      </c>
      <c r="F1557" s="88">
        <v>6</v>
      </c>
      <c r="G1557" s="37">
        <v>0</v>
      </c>
    </row>
    <row r="1558" spans="1:7" x14ac:dyDescent="0.4">
      <c r="A1558" s="70">
        <v>41704</v>
      </c>
      <c r="B1558" s="84" t="s">
        <v>318</v>
      </c>
      <c r="C1558" s="74">
        <v>1.6</v>
      </c>
      <c r="D1558" s="86">
        <v>2.6177813421401428</v>
      </c>
      <c r="E1558" s="88">
        <v>3</v>
      </c>
      <c r="F1558" s="88">
        <v>6</v>
      </c>
      <c r="G1558" s="37">
        <v>0</v>
      </c>
    </row>
    <row r="1559" spans="1:7" x14ac:dyDescent="0.4">
      <c r="A1559" s="70">
        <v>41704</v>
      </c>
      <c r="B1559" s="84" t="s">
        <v>319</v>
      </c>
      <c r="C1559" s="74">
        <v>0.7</v>
      </c>
      <c r="D1559" s="86">
        <v>6.6923589178099947</v>
      </c>
      <c r="E1559" s="88">
        <v>3</v>
      </c>
      <c r="F1559" s="88">
        <v>6</v>
      </c>
      <c r="G1559" s="37">
        <v>0</v>
      </c>
    </row>
    <row r="1560" spans="1:7" x14ac:dyDescent="0.4">
      <c r="A1560" s="70">
        <v>41704</v>
      </c>
      <c r="B1560" s="84" t="s">
        <v>320</v>
      </c>
      <c r="C1560" s="74">
        <v>-0.5</v>
      </c>
      <c r="D1560" s="86">
        <v>7.8541201555887987</v>
      </c>
      <c r="E1560" s="88">
        <v>3</v>
      </c>
      <c r="F1560" s="88">
        <v>6</v>
      </c>
      <c r="G1560" s="37">
        <v>0</v>
      </c>
    </row>
    <row r="1561" spans="1:7" x14ac:dyDescent="0.4">
      <c r="A1561" s="70">
        <v>41704</v>
      </c>
      <c r="B1561" s="84" t="s">
        <v>321</v>
      </c>
      <c r="C1561" s="74">
        <v>-0.6</v>
      </c>
      <c r="D1561" s="86">
        <v>4.422377885621021</v>
      </c>
      <c r="E1561" s="88">
        <v>3</v>
      </c>
      <c r="F1561" s="88">
        <v>6</v>
      </c>
      <c r="G1561" s="37">
        <v>0</v>
      </c>
    </row>
    <row r="1562" spans="1:7" x14ac:dyDescent="0.4">
      <c r="A1562" s="70">
        <v>41704</v>
      </c>
      <c r="B1562" s="84" t="s">
        <v>322</v>
      </c>
      <c r="C1562" s="74">
        <v>-1.9</v>
      </c>
      <c r="D1562" s="86">
        <v>5.3881356766946036</v>
      </c>
      <c r="E1562" s="88">
        <v>3</v>
      </c>
      <c r="F1562" s="88">
        <v>6</v>
      </c>
      <c r="G1562" s="37">
        <v>0</v>
      </c>
    </row>
    <row r="1563" spans="1:7" x14ac:dyDescent="0.4">
      <c r="A1563" s="70">
        <v>41704</v>
      </c>
      <c r="B1563" s="84" t="s">
        <v>323</v>
      </c>
      <c r="C1563" s="74">
        <v>-1.6</v>
      </c>
      <c r="D1563" s="86">
        <v>5.9639039171670625</v>
      </c>
      <c r="E1563" s="88">
        <v>3</v>
      </c>
      <c r="F1563" s="88">
        <v>6</v>
      </c>
      <c r="G1563" s="37">
        <v>0</v>
      </c>
    </row>
    <row r="1564" spans="1:7" x14ac:dyDescent="0.4">
      <c r="A1564" s="70">
        <v>41704</v>
      </c>
      <c r="B1564" s="84" t="s">
        <v>324</v>
      </c>
      <c r="C1564" s="74">
        <v>-1.2</v>
      </c>
      <c r="D1564" s="86">
        <v>6.3562850673481917</v>
      </c>
      <c r="E1564" s="88">
        <v>3</v>
      </c>
      <c r="F1564" s="88">
        <v>6</v>
      </c>
      <c r="G1564" s="37">
        <v>0</v>
      </c>
    </row>
    <row r="1565" spans="1:7" x14ac:dyDescent="0.4">
      <c r="A1565" s="70">
        <v>41704</v>
      </c>
      <c r="B1565" s="84" t="s">
        <v>325</v>
      </c>
      <c r="C1565" s="74">
        <v>-1</v>
      </c>
      <c r="D1565" s="86">
        <v>7.323654795227152</v>
      </c>
      <c r="E1565" s="88">
        <v>3</v>
      </c>
      <c r="F1565" s="88">
        <v>7</v>
      </c>
      <c r="G1565" s="37">
        <v>1</v>
      </c>
    </row>
    <row r="1566" spans="1:7" x14ac:dyDescent="0.4">
      <c r="A1566" s="70">
        <v>41705</v>
      </c>
      <c r="B1566" s="84" t="s">
        <v>302</v>
      </c>
      <c r="C1566" s="74">
        <v>-1.3</v>
      </c>
      <c r="D1566" s="86">
        <v>7.5550398726628476</v>
      </c>
      <c r="E1566" s="88">
        <v>3</v>
      </c>
      <c r="F1566" s="88">
        <v>7</v>
      </c>
      <c r="G1566" s="37">
        <v>1</v>
      </c>
    </row>
    <row r="1567" spans="1:7" x14ac:dyDescent="0.4">
      <c r="A1567" s="70">
        <v>41705</v>
      </c>
      <c r="B1567" s="84" t="s">
        <v>303</v>
      </c>
      <c r="C1567" s="74">
        <v>-1.3</v>
      </c>
      <c r="D1567" s="86">
        <v>7.6715606641390632</v>
      </c>
      <c r="E1567" s="88">
        <v>3</v>
      </c>
      <c r="F1567" s="88">
        <v>7</v>
      </c>
      <c r="G1567" s="37">
        <v>1</v>
      </c>
    </row>
    <row r="1568" spans="1:7" x14ac:dyDescent="0.4">
      <c r="A1568" s="70">
        <v>41705</v>
      </c>
      <c r="B1568" s="84" t="s">
        <v>304</v>
      </c>
      <c r="C1568" s="74">
        <v>-2.1</v>
      </c>
      <c r="D1568" s="86">
        <v>7.8993309299328587</v>
      </c>
      <c r="E1568" s="88">
        <v>3</v>
      </c>
      <c r="F1568" s="88">
        <v>7</v>
      </c>
      <c r="G1568" s="37">
        <v>1</v>
      </c>
    </row>
    <row r="1569" spans="1:7" x14ac:dyDescent="0.4">
      <c r="A1569" s="70">
        <v>41705</v>
      </c>
      <c r="B1569" s="84" t="s">
        <v>305</v>
      </c>
      <c r="C1569" s="74">
        <v>-2.7</v>
      </c>
      <c r="D1569" s="86">
        <v>8.0994126770669208</v>
      </c>
      <c r="E1569" s="88">
        <v>3</v>
      </c>
      <c r="F1569" s="88">
        <v>7</v>
      </c>
      <c r="G1569" s="37">
        <v>1</v>
      </c>
    </row>
    <row r="1570" spans="1:7" x14ac:dyDescent="0.4">
      <c r="A1570" s="70">
        <v>41705</v>
      </c>
      <c r="B1570" s="84" t="s">
        <v>306</v>
      </c>
      <c r="C1570" s="74">
        <v>-3.7</v>
      </c>
      <c r="D1570" s="86">
        <v>8.3813329154964737</v>
      </c>
      <c r="E1570" s="88">
        <v>3</v>
      </c>
      <c r="F1570" s="88">
        <v>7</v>
      </c>
      <c r="G1570" s="37">
        <v>1</v>
      </c>
    </row>
    <row r="1571" spans="1:7" x14ac:dyDescent="0.4">
      <c r="A1571" s="70">
        <v>41705</v>
      </c>
      <c r="B1571" s="84" t="s">
        <v>307</v>
      </c>
      <c r="C1571" s="74">
        <v>-4.4000000000000004</v>
      </c>
      <c r="D1571" s="86">
        <v>10.488574271612174</v>
      </c>
      <c r="E1571" s="88">
        <v>3</v>
      </c>
      <c r="F1571" s="88">
        <v>7</v>
      </c>
      <c r="G1571" s="37">
        <v>1</v>
      </c>
    </row>
    <row r="1572" spans="1:7" x14ac:dyDescent="0.4">
      <c r="A1572" s="70">
        <v>41705</v>
      </c>
      <c r="B1572" s="84" t="s">
        <v>308</v>
      </c>
      <c r="C1572" s="74">
        <v>-3.1</v>
      </c>
      <c r="D1572" s="86">
        <v>4.855861187808868</v>
      </c>
      <c r="E1572" s="88">
        <v>3</v>
      </c>
      <c r="F1572" s="88">
        <v>7</v>
      </c>
      <c r="G1572" s="37">
        <v>1</v>
      </c>
    </row>
    <row r="1573" spans="1:7" x14ac:dyDescent="0.4">
      <c r="A1573" s="70">
        <v>41705</v>
      </c>
      <c r="B1573" s="84" t="s">
        <v>309</v>
      </c>
      <c r="C1573" s="74">
        <v>-0.8</v>
      </c>
      <c r="D1573" s="86">
        <v>2.1434296440614871</v>
      </c>
      <c r="E1573" s="88">
        <v>3</v>
      </c>
      <c r="F1573" s="88">
        <v>7</v>
      </c>
      <c r="G1573" s="37">
        <v>0</v>
      </c>
    </row>
    <row r="1574" spans="1:7" x14ac:dyDescent="0.4">
      <c r="A1574" s="70">
        <v>41705</v>
      </c>
      <c r="B1574" s="84" t="s">
        <v>310</v>
      </c>
      <c r="C1574" s="74">
        <v>1.6</v>
      </c>
      <c r="D1574" s="86">
        <v>7.2487835962372044E-2</v>
      </c>
      <c r="E1574" s="88">
        <v>3</v>
      </c>
      <c r="F1574" s="88">
        <v>7</v>
      </c>
      <c r="G1574" s="37">
        <v>0</v>
      </c>
    </row>
    <row r="1575" spans="1:7" x14ac:dyDescent="0.4">
      <c r="A1575" s="70">
        <v>41705</v>
      </c>
      <c r="B1575" s="84" t="s">
        <v>311</v>
      </c>
      <c r="C1575" s="74">
        <v>3.5</v>
      </c>
      <c r="D1575" s="86">
        <v>5.0492427978550566E-2</v>
      </c>
      <c r="E1575" s="88">
        <v>3</v>
      </c>
      <c r="F1575" s="88">
        <v>7</v>
      </c>
      <c r="G1575" s="37">
        <v>0</v>
      </c>
    </row>
    <row r="1576" spans="1:7" x14ac:dyDescent="0.4">
      <c r="A1576" s="70">
        <v>41705</v>
      </c>
      <c r="B1576" s="84" t="s">
        <v>312</v>
      </c>
      <c r="C1576" s="74">
        <v>5.0999999999999996</v>
      </c>
      <c r="D1576" s="86">
        <v>3.7412796718551973E-2</v>
      </c>
      <c r="E1576" s="88">
        <v>3</v>
      </c>
      <c r="F1576" s="88">
        <v>7</v>
      </c>
      <c r="G1576" s="37">
        <v>0</v>
      </c>
    </row>
    <row r="1577" spans="1:7" x14ac:dyDescent="0.4">
      <c r="A1577" s="70">
        <v>41705</v>
      </c>
      <c r="B1577" s="84" t="s">
        <v>313</v>
      </c>
      <c r="C1577" s="74">
        <v>5.6</v>
      </c>
      <c r="D1577" s="86">
        <v>6.4066662052257389E-2</v>
      </c>
      <c r="E1577" s="88">
        <v>3</v>
      </c>
      <c r="F1577" s="88">
        <v>7</v>
      </c>
      <c r="G1577" s="37">
        <v>0</v>
      </c>
    </row>
    <row r="1578" spans="1:7" x14ac:dyDescent="0.4">
      <c r="A1578" s="70">
        <v>41705</v>
      </c>
      <c r="B1578" s="84" t="s">
        <v>314</v>
      </c>
      <c r="C1578" s="74">
        <v>6.4</v>
      </c>
      <c r="D1578" s="86">
        <v>2.6745796946750278E-2</v>
      </c>
      <c r="E1578" s="88">
        <v>3</v>
      </c>
      <c r="F1578" s="88">
        <v>7</v>
      </c>
      <c r="G1578" s="37">
        <v>0</v>
      </c>
    </row>
    <row r="1579" spans="1:7" x14ac:dyDescent="0.4">
      <c r="A1579" s="70">
        <v>41705</v>
      </c>
      <c r="B1579" s="84" t="s">
        <v>315</v>
      </c>
      <c r="C1579" s="74">
        <v>6.6</v>
      </c>
      <c r="D1579" s="86">
        <v>3.1458389934075764E-2</v>
      </c>
      <c r="E1579" s="88">
        <v>3</v>
      </c>
      <c r="F1579" s="88">
        <v>7</v>
      </c>
      <c r="G1579" s="37">
        <v>0</v>
      </c>
    </row>
    <row r="1580" spans="1:7" x14ac:dyDescent="0.4">
      <c r="A1580" s="70">
        <v>41705</v>
      </c>
      <c r="B1580" s="84" t="s">
        <v>316</v>
      </c>
      <c r="C1580" s="74">
        <v>6.2</v>
      </c>
      <c r="D1580" s="86">
        <v>3.2587376166565554E-2</v>
      </c>
      <c r="E1580" s="88">
        <v>3</v>
      </c>
      <c r="F1580" s="88">
        <v>7</v>
      </c>
      <c r="G1580" s="37">
        <v>0</v>
      </c>
    </row>
    <row r="1581" spans="1:7" x14ac:dyDescent="0.4">
      <c r="A1581" s="70">
        <v>41705</v>
      </c>
      <c r="B1581" s="84" t="s">
        <v>317</v>
      </c>
      <c r="C1581" s="74">
        <v>5.2</v>
      </c>
      <c r="D1581" s="86">
        <v>5.4461993014909144E-2</v>
      </c>
      <c r="E1581" s="88">
        <v>3</v>
      </c>
      <c r="F1581" s="88">
        <v>7</v>
      </c>
      <c r="G1581" s="37">
        <v>0</v>
      </c>
    </row>
    <row r="1582" spans="1:7" x14ac:dyDescent="0.4">
      <c r="A1582" s="70">
        <v>41705</v>
      </c>
      <c r="B1582" s="84" t="s">
        <v>318</v>
      </c>
      <c r="C1582" s="74">
        <v>4</v>
      </c>
      <c r="D1582" s="86">
        <v>8.8186026955602806E-2</v>
      </c>
      <c r="E1582" s="88">
        <v>3</v>
      </c>
      <c r="F1582" s="88">
        <v>7</v>
      </c>
      <c r="G1582" s="37">
        <v>0</v>
      </c>
    </row>
    <row r="1583" spans="1:7" x14ac:dyDescent="0.4">
      <c r="A1583" s="70">
        <v>41705</v>
      </c>
      <c r="B1583" s="84" t="s">
        <v>319</v>
      </c>
      <c r="C1583" s="74">
        <v>3</v>
      </c>
      <c r="D1583" s="86">
        <v>3.9698500098830549</v>
      </c>
      <c r="E1583" s="88">
        <v>3</v>
      </c>
      <c r="F1583" s="88">
        <v>7</v>
      </c>
      <c r="G1583" s="37">
        <v>0</v>
      </c>
    </row>
    <row r="1584" spans="1:7" x14ac:dyDescent="0.4">
      <c r="A1584" s="70">
        <v>41705</v>
      </c>
      <c r="B1584" s="84" t="s">
        <v>320</v>
      </c>
      <c r="C1584" s="74">
        <v>1.5</v>
      </c>
      <c r="D1584" s="86">
        <v>5.7453720433767055</v>
      </c>
      <c r="E1584" s="88">
        <v>3</v>
      </c>
      <c r="F1584" s="88">
        <v>7</v>
      </c>
      <c r="G1584" s="37">
        <v>0</v>
      </c>
    </row>
    <row r="1585" spans="1:7" x14ac:dyDescent="0.4">
      <c r="A1585" s="70">
        <v>41705</v>
      </c>
      <c r="B1585" s="84" t="s">
        <v>321</v>
      </c>
      <c r="C1585" s="74">
        <v>-0.3</v>
      </c>
      <c r="D1585" s="86">
        <v>3.3425714000631999</v>
      </c>
      <c r="E1585" s="88">
        <v>3</v>
      </c>
      <c r="F1585" s="88">
        <v>7</v>
      </c>
      <c r="G1585" s="37">
        <v>0</v>
      </c>
    </row>
    <row r="1586" spans="1:7" x14ac:dyDescent="0.4">
      <c r="A1586" s="70">
        <v>41705</v>
      </c>
      <c r="B1586" s="84" t="s">
        <v>322</v>
      </c>
      <c r="C1586" s="74">
        <v>-0.9</v>
      </c>
      <c r="D1586" s="86">
        <v>4.4307641061443244</v>
      </c>
      <c r="E1586" s="88">
        <v>3</v>
      </c>
      <c r="F1586" s="88">
        <v>7</v>
      </c>
      <c r="G1586" s="37">
        <v>0</v>
      </c>
    </row>
    <row r="1587" spans="1:7" x14ac:dyDescent="0.4">
      <c r="A1587" s="70">
        <v>41705</v>
      </c>
      <c r="B1587" s="84" t="s">
        <v>323</v>
      </c>
      <c r="C1587" s="74">
        <v>-0.9</v>
      </c>
      <c r="D1587" s="86">
        <v>5.1932808064459017</v>
      </c>
      <c r="E1587" s="88">
        <v>3</v>
      </c>
      <c r="F1587" s="88">
        <v>7</v>
      </c>
      <c r="G1587" s="37">
        <v>0</v>
      </c>
    </row>
    <row r="1588" spans="1:7" x14ac:dyDescent="0.4">
      <c r="A1588" s="70">
        <v>41705</v>
      </c>
      <c r="B1588" s="84" t="s">
        <v>324</v>
      </c>
      <c r="C1588" s="74">
        <v>-1.4</v>
      </c>
      <c r="D1588" s="86">
        <v>5.8659173490637766</v>
      </c>
      <c r="E1588" s="88">
        <v>3</v>
      </c>
      <c r="F1588" s="88">
        <v>7</v>
      </c>
      <c r="G1588" s="37">
        <v>0</v>
      </c>
    </row>
    <row r="1589" spans="1:7" x14ac:dyDescent="0.4">
      <c r="A1589" s="70">
        <v>41705</v>
      </c>
      <c r="B1589" s="84" t="s">
        <v>325</v>
      </c>
      <c r="C1589" s="74">
        <v>-2.1</v>
      </c>
      <c r="D1589" s="86">
        <v>7.1044383560497115</v>
      </c>
      <c r="E1589" s="88">
        <v>3</v>
      </c>
      <c r="F1589" s="88">
        <v>8</v>
      </c>
      <c r="G1589" s="37">
        <v>1</v>
      </c>
    </row>
    <row r="1590" spans="1:7" x14ac:dyDescent="0.4">
      <c r="A1590" s="70">
        <v>41706</v>
      </c>
      <c r="B1590" s="84" t="s">
        <v>302</v>
      </c>
      <c r="C1590" s="74">
        <v>-1.8</v>
      </c>
      <c r="D1590" s="86">
        <v>7.3320557087611657</v>
      </c>
      <c r="E1590" s="88">
        <v>3</v>
      </c>
      <c r="F1590" s="88">
        <v>8</v>
      </c>
      <c r="G1590" s="37">
        <v>1</v>
      </c>
    </row>
    <row r="1591" spans="1:7" x14ac:dyDescent="0.4">
      <c r="A1591" s="70">
        <v>41706</v>
      </c>
      <c r="B1591" s="84" t="s">
        <v>303</v>
      </c>
      <c r="C1591" s="74">
        <v>-2.7</v>
      </c>
      <c r="D1591" s="86">
        <v>7.667256809747073</v>
      </c>
      <c r="E1591" s="88">
        <v>3</v>
      </c>
      <c r="F1591" s="88">
        <v>8</v>
      </c>
      <c r="G1591" s="37">
        <v>1</v>
      </c>
    </row>
    <row r="1592" spans="1:7" x14ac:dyDescent="0.4">
      <c r="A1592" s="70">
        <v>41706</v>
      </c>
      <c r="B1592" s="84" t="s">
        <v>304</v>
      </c>
      <c r="C1592" s="74">
        <v>-3.1</v>
      </c>
      <c r="D1592" s="86">
        <v>7.8928365944527012</v>
      </c>
      <c r="E1592" s="88">
        <v>3</v>
      </c>
      <c r="F1592" s="88">
        <v>8</v>
      </c>
      <c r="G1592" s="37">
        <v>1</v>
      </c>
    </row>
    <row r="1593" spans="1:7" x14ac:dyDescent="0.4">
      <c r="A1593" s="70">
        <v>41706</v>
      </c>
      <c r="B1593" s="84" t="s">
        <v>305</v>
      </c>
      <c r="C1593" s="74">
        <v>-3.3</v>
      </c>
      <c r="D1593" s="86">
        <v>8.0617284286097348</v>
      </c>
      <c r="E1593" s="88">
        <v>3</v>
      </c>
      <c r="F1593" s="88">
        <v>8</v>
      </c>
      <c r="G1593" s="37">
        <v>1</v>
      </c>
    </row>
    <row r="1594" spans="1:7" x14ac:dyDescent="0.4">
      <c r="A1594" s="70">
        <v>41706</v>
      </c>
      <c r="B1594" s="84" t="s">
        <v>306</v>
      </c>
      <c r="C1594" s="74">
        <v>-3</v>
      </c>
      <c r="D1594" s="86">
        <v>8.1112119430954426</v>
      </c>
      <c r="E1594" s="88">
        <v>3</v>
      </c>
      <c r="F1594" s="88">
        <v>8</v>
      </c>
      <c r="G1594" s="37">
        <v>1</v>
      </c>
    </row>
    <row r="1595" spans="1:7" x14ac:dyDescent="0.4">
      <c r="A1595" s="70">
        <v>41706</v>
      </c>
      <c r="B1595" s="84" t="s">
        <v>307</v>
      </c>
      <c r="C1595" s="74">
        <v>-2.5</v>
      </c>
      <c r="D1595" s="86">
        <v>9.7636996701876733</v>
      </c>
      <c r="E1595" s="88">
        <v>3</v>
      </c>
      <c r="F1595" s="88">
        <v>8</v>
      </c>
      <c r="G1595" s="37">
        <v>1</v>
      </c>
    </row>
    <row r="1596" spans="1:7" x14ac:dyDescent="0.4">
      <c r="A1596" s="70">
        <v>41706</v>
      </c>
      <c r="B1596" s="84" t="s">
        <v>308</v>
      </c>
      <c r="C1596" s="74">
        <v>-1.8</v>
      </c>
      <c r="D1596" s="86">
        <v>6.2045094879587808</v>
      </c>
      <c r="E1596" s="88">
        <v>3</v>
      </c>
      <c r="F1596" s="88">
        <v>8</v>
      </c>
      <c r="G1596" s="37">
        <v>1</v>
      </c>
    </row>
    <row r="1597" spans="1:7" x14ac:dyDescent="0.4">
      <c r="A1597" s="70">
        <v>41706</v>
      </c>
      <c r="B1597" s="84" t="s">
        <v>309</v>
      </c>
      <c r="C1597" s="74">
        <v>-1</v>
      </c>
      <c r="D1597" s="86">
        <v>5.6815257975291242</v>
      </c>
      <c r="E1597" s="88">
        <v>3</v>
      </c>
      <c r="F1597" s="88">
        <v>8</v>
      </c>
      <c r="G1597" s="37">
        <v>0</v>
      </c>
    </row>
    <row r="1598" spans="1:7" x14ac:dyDescent="0.4">
      <c r="A1598" s="70">
        <v>41706</v>
      </c>
      <c r="B1598" s="84" t="s">
        <v>310</v>
      </c>
      <c r="C1598" s="74">
        <v>0.6</v>
      </c>
      <c r="D1598" s="86">
        <v>4.1678413625003721</v>
      </c>
      <c r="E1598" s="88">
        <v>3</v>
      </c>
      <c r="F1598" s="88">
        <v>8</v>
      </c>
      <c r="G1598" s="37">
        <v>0</v>
      </c>
    </row>
    <row r="1599" spans="1:7" x14ac:dyDescent="0.4">
      <c r="A1599" s="70">
        <v>41706</v>
      </c>
      <c r="B1599" s="84" t="s">
        <v>311</v>
      </c>
      <c r="C1599" s="74">
        <v>2.5</v>
      </c>
      <c r="D1599" s="86">
        <v>3.0042615625037192</v>
      </c>
      <c r="E1599" s="88">
        <v>3</v>
      </c>
      <c r="F1599" s="88">
        <v>8</v>
      </c>
      <c r="G1599" s="37">
        <v>0</v>
      </c>
    </row>
    <row r="1600" spans="1:7" x14ac:dyDescent="0.4">
      <c r="A1600" s="70">
        <v>41706</v>
      </c>
      <c r="B1600" s="84" t="s">
        <v>312</v>
      </c>
      <c r="C1600" s="74">
        <v>4.4000000000000004</v>
      </c>
      <c r="D1600" s="86">
        <v>1.4498909959303425</v>
      </c>
      <c r="E1600" s="88">
        <v>3</v>
      </c>
      <c r="F1600" s="88">
        <v>8</v>
      </c>
      <c r="G1600" s="37">
        <v>0</v>
      </c>
    </row>
    <row r="1601" spans="1:7" x14ac:dyDescent="0.4">
      <c r="A1601" s="70">
        <v>41706</v>
      </c>
      <c r="B1601" s="84" t="s">
        <v>313</v>
      </c>
      <c r="C1601" s="74">
        <v>6</v>
      </c>
      <c r="D1601" s="86">
        <v>0.63105598105750249</v>
      </c>
      <c r="E1601" s="88">
        <v>3</v>
      </c>
      <c r="F1601" s="88">
        <v>8</v>
      </c>
      <c r="G1601" s="37">
        <v>0</v>
      </c>
    </row>
    <row r="1602" spans="1:7" x14ac:dyDescent="0.4">
      <c r="A1602" s="70">
        <v>41706</v>
      </c>
      <c r="B1602" s="84" t="s">
        <v>314</v>
      </c>
      <c r="C1602" s="74">
        <v>7.5</v>
      </c>
      <c r="D1602" s="86">
        <v>3.3114912843222023E-2</v>
      </c>
      <c r="E1602" s="88">
        <v>3</v>
      </c>
      <c r="F1602" s="88">
        <v>8</v>
      </c>
      <c r="G1602" s="37">
        <v>0</v>
      </c>
    </row>
    <row r="1603" spans="1:7" x14ac:dyDescent="0.4">
      <c r="A1603" s="70">
        <v>41706</v>
      </c>
      <c r="B1603" s="84" t="s">
        <v>315</v>
      </c>
      <c r="C1603" s="74">
        <v>8.1999999999999993</v>
      </c>
      <c r="D1603" s="86">
        <v>4.5394145152431634E-2</v>
      </c>
      <c r="E1603" s="88">
        <v>3</v>
      </c>
      <c r="F1603" s="88">
        <v>8</v>
      </c>
      <c r="G1603" s="37">
        <v>0</v>
      </c>
    </row>
    <row r="1604" spans="1:7" x14ac:dyDescent="0.4">
      <c r="A1604" s="70">
        <v>41706</v>
      </c>
      <c r="B1604" s="84" t="s">
        <v>316</v>
      </c>
      <c r="C1604" s="74">
        <v>6.7</v>
      </c>
      <c r="D1604" s="86">
        <v>0.19988443086828195</v>
      </c>
      <c r="E1604" s="88">
        <v>3</v>
      </c>
      <c r="F1604" s="88">
        <v>8</v>
      </c>
      <c r="G1604" s="37">
        <v>0</v>
      </c>
    </row>
    <row r="1605" spans="1:7" x14ac:dyDescent="0.4">
      <c r="A1605" s="70">
        <v>41706</v>
      </c>
      <c r="B1605" s="84" t="s">
        <v>317</v>
      </c>
      <c r="C1605" s="74">
        <v>6.1</v>
      </c>
      <c r="D1605" s="86">
        <v>1.4192075946265357</v>
      </c>
      <c r="E1605" s="88">
        <v>3</v>
      </c>
      <c r="F1605" s="88">
        <v>8</v>
      </c>
      <c r="G1605" s="37">
        <v>0</v>
      </c>
    </row>
    <row r="1606" spans="1:7" x14ac:dyDescent="0.4">
      <c r="A1606" s="70">
        <v>41706</v>
      </c>
      <c r="B1606" s="84" t="s">
        <v>318</v>
      </c>
      <c r="C1606" s="74">
        <v>3.7</v>
      </c>
      <c r="D1606" s="86">
        <v>2.240660334220208</v>
      </c>
      <c r="E1606" s="88">
        <v>3</v>
      </c>
      <c r="F1606" s="88">
        <v>8</v>
      </c>
      <c r="G1606" s="37">
        <v>0</v>
      </c>
    </row>
    <row r="1607" spans="1:7" x14ac:dyDescent="0.4">
      <c r="A1607" s="70">
        <v>41706</v>
      </c>
      <c r="B1607" s="84" t="s">
        <v>319</v>
      </c>
      <c r="C1607" s="74">
        <v>3.1</v>
      </c>
      <c r="D1607" s="86">
        <v>5.8554752463374085</v>
      </c>
      <c r="E1607" s="88">
        <v>3</v>
      </c>
      <c r="F1607" s="88">
        <v>8</v>
      </c>
      <c r="G1607" s="37">
        <v>0</v>
      </c>
    </row>
    <row r="1608" spans="1:7" x14ac:dyDescent="0.4">
      <c r="A1608" s="70">
        <v>41706</v>
      </c>
      <c r="B1608" s="84" t="s">
        <v>320</v>
      </c>
      <c r="C1608" s="74">
        <v>2.1</v>
      </c>
      <c r="D1608" s="86">
        <v>6.7959480280372588</v>
      </c>
      <c r="E1608" s="88">
        <v>3</v>
      </c>
      <c r="F1608" s="88">
        <v>8</v>
      </c>
      <c r="G1608" s="37">
        <v>0</v>
      </c>
    </row>
    <row r="1609" spans="1:7" x14ac:dyDescent="0.4">
      <c r="A1609" s="70">
        <v>41706</v>
      </c>
      <c r="B1609" s="84" t="s">
        <v>321</v>
      </c>
      <c r="C1609" s="74">
        <v>1.4</v>
      </c>
      <c r="D1609" s="86">
        <v>3.698924801878587</v>
      </c>
      <c r="E1609" s="88">
        <v>3</v>
      </c>
      <c r="F1609" s="88">
        <v>8</v>
      </c>
      <c r="G1609" s="37">
        <v>0</v>
      </c>
    </row>
    <row r="1610" spans="1:7" x14ac:dyDescent="0.4">
      <c r="A1610" s="70">
        <v>41706</v>
      </c>
      <c r="B1610" s="84" t="s">
        <v>322</v>
      </c>
      <c r="C1610" s="74">
        <v>1.7</v>
      </c>
      <c r="D1610" s="86">
        <v>4.3233546159387055</v>
      </c>
      <c r="E1610" s="88">
        <v>3</v>
      </c>
      <c r="F1610" s="88">
        <v>8</v>
      </c>
      <c r="G1610" s="37">
        <v>0</v>
      </c>
    </row>
    <row r="1611" spans="1:7" x14ac:dyDescent="0.4">
      <c r="A1611" s="70">
        <v>41706</v>
      </c>
      <c r="B1611" s="84" t="s">
        <v>323</v>
      </c>
      <c r="C1611" s="74">
        <v>1.5</v>
      </c>
      <c r="D1611" s="86">
        <v>4.8998099180846308</v>
      </c>
      <c r="E1611" s="88">
        <v>3</v>
      </c>
      <c r="F1611" s="88">
        <v>8</v>
      </c>
      <c r="G1611" s="37">
        <v>0</v>
      </c>
    </row>
    <row r="1612" spans="1:7" x14ac:dyDescent="0.4">
      <c r="A1612" s="70">
        <v>41706</v>
      </c>
      <c r="B1612" s="84" t="s">
        <v>324</v>
      </c>
      <c r="C1612" s="74">
        <v>1.6</v>
      </c>
      <c r="D1612" s="86">
        <v>5.294608965043361</v>
      </c>
      <c r="E1612" s="88">
        <v>3</v>
      </c>
      <c r="F1612" s="88">
        <v>8</v>
      </c>
      <c r="G1612" s="37">
        <v>0</v>
      </c>
    </row>
    <row r="1613" spans="1:7" x14ac:dyDescent="0.4">
      <c r="A1613" s="70">
        <v>41706</v>
      </c>
      <c r="B1613" s="84" t="s">
        <v>325</v>
      </c>
      <c r="C1613" s="74">
        <v>1.6</v>
      </c>
      <c r="D1613" s="86">
        <v>6.4505675421520552</v>
      </c>
      <c r="E1613" s="88">
        <v>3</v>
      </c>
      <c r="F1613" s="88">
        <v>9</v>
      </c>
      <c r="G1613" s="37">
        <v>1</v>
      </c>
    </row>
    <row r="1614" spans="1:7" x14ac:dyDescent="0.4">
      <c r="A1614" s="70">
        <v>41707</v>
      </c>
      <c r="B1614" s="84" t="s">
        <v>302</v>
      </c>
      <c r="C1614" s="74">
        <v>1.4</v>
      </c>
      <c r="D1614" s="86">
        <v>6.6649597542003045</v>
      </c>
      <c r="E1614" s="88">
        <v>3</v>
      </c>
      <c r="F1614" s="88">
        <v>9</v>
      </c>
      <c r="G1614" s="37">
        <v>1</v>
      </c>
    </row>
    <row r="1615" spans="1:7" x14ac:dyDescent="0.4">
      <c r="A1615" s="70">
        <v>41707</v>
      </c>
      <c r="B1615" s="84" t="s">
        <v>303</v>
      </c>
      <c r="C1615" s="74">
        <v>1.5</v>
      </c>
      <c r="D1615" s="86">
        <v>6.7628258121453744</v>
      </c>
      <c r="E1615" s="88">
        <v>3</v>
      </c>
      <c r="F1615" s="88">
        <v>9</v>
      </c>
      <c r="G1615" s="37">
        <v>1</v>
      </c>
    </row>
    <row r="1616" spans="1:7" x14ac:dyDescent="0.4">
      <c r="A1616" s="70">
        <v>41707</v>
      </c>
      <c r="B1616" s="84" t="s">
        <v>304</v>
      </c>
      <c r="C1616" s="74">
        <v>0.8</v>
      </c>
      <c r="D1616" s="86">
        <v>6.974215547624838</v>
      </c>
      <c r="E1616" s="88">
        <v>3</v>
      </c>
      <c r="F1616" s="88">
        <v>9</v>
      </c>
      <c r="G1616" s="37">
        <v>1</v>
      </c>
    </row>
    <row r="1617" spans="1:7" x14ac:dyDescent="0.4">
      <c r="A1617" s="70">
        <v>41707</v>
      </c>
      <c r="B1617" s="84" t="s">
        <v>305</v>
      </c>
      <c r="C1617" s="74">
        <v>0</v>
      </c>
      <c r="D1617" s="86">
        <v>7.056394328004048</v>
      </c>
      <c r="E1617" s="88">
        <v>3</v>
      </c>
      <c r="F1617" s="88">
        <v>9</v>
      </c>
      <c r="G1617" s="37">
        <v>1</v>
      </c>
    </row>
    <row r="1618" spans="1:7" x14ac:dyDescent="0.4">
      <c r="A1618" s="70">
        <v>41707</v>
      </c>
      <c r="B1618" s="84" t="s">
        <v>306</v>
      </c>
      <c r="C1618" s="74">
        <v>-0.4</v>
      </c>
      <c r="D1618" s="86">
        <v>7.2234588387589156</v>
      </c>
      <c r="E1618" s="88">
        <v>3</v>
      </c>
      <c r="F1618" s="88">
        <v>9</v>
      </c>
      <c r="G1618" s="37">
        <v>1</v>
      </c>
    </row>
    <row r="1619" spans="1:7" x14ac:dyDescent="0.4">
      <c r="A1619" s="70">
        <v>41707</v>
      </c>
      <c r="B1619" s="84" t="s">
        <v>307</v>
      </c>
      <c r="C1619" s="74">
        <v>-1.2</v>
      </c>
      <c r="D1619" s="86">
        <v>9.0107658714642316</v>
      </c>
      <c r="E1619" s="88">
        <v>3</v>
      </c>
      <c r="F1619" s="88">
        <v>9</v>
      </c>
      <c r="G1619" s="37">
        <v>1</v>
      </c>
    </row>
    <row r="1620" spans="1:7" x14ac:dyDescent="0.4">
      <c r="A1620" s="70">
        <v>41707</v>
      </c>
      <c r="B1620" s="84" t="s">
        <v>308</v>
      </c>
      <c r="C1620" s="74">
        <v>-0.1</v>
      </c>
      <c r="D1620" s="86">
        <v>5.0923277825477671</v>
      </c>
      <c r="E1620" s="88">
        <v>3</v>
      </c>
      <c r="F1620" s="88">
        <v>9</v>
      </c>
      <c r="G1620" s="37">
        <v>1</v>
      </c>
    </row>
    <row r="1621" spans="1:7" x14ac:dyDescent="0.4">
      <c r="A1621" s="70">
        <v>41707</v>
      </c>
      <c r="B1621" s="84" t="s">
        <v>309</v>
      </c>
      <c r="C1621" s="74">
        <v>1.2</v>
      </c>
      <c r="D1621" s="86">
        <v>2.955263341723839</v>
      </c>
      <c r="E1621" s="88">
        <v>3</v>
      </c>
      <c r="F1621" s="88">
        <v>9</v>
      </c>
      <c r="G1621" s="37">
        <v>0</v>
      </c>
    </row>
    <row r="1622" spans="1:7" x14ac:dyDescent="0.4">
      <c r="A1622" s="70">
        <v>41707</v>
      </c>
      <c r="B1622" s="84" t="s">
        <v>310</v>
      </c>
      <c r="C1622" s="74">
        <v>4.5</v>
      </c>
      <c r="D1622" s="86">
        <v>1.5069382651925642</v>
      </c>
      <c r="E1622" s="88">
        <v>3</v>
      </c>
      <c r="F1622" s="88">
        <v>9</v>
      </c>
      <c r="G1622" s="37">
        <v>0</v>
      </c>
    </row>
    <row r="1623" spans="1:7" x14ac:dyDescent="0.4">
      <c r="A1623" s="70">
        <v>41707</v>
      </c>
      <c r="B1623" s="84" t="s">
        <v>311</v>
      </c>
      <c r="C1623" s="74">
        <v>5.2</v>
      </c>
      <c r="D1623" s="86">
        <v>3.1535888892485882</v>
      </c>
      <c r="E1623" s="88">
        <v>3</v>
      </c>
      <c r="F1623" s="88">
        <v>9</v>
      </c>
      <c r="G1623" s="37">
        <v>0</v>
      </c>
    </row>
    <row r="1624" spans="1:7" x14ac:dyDescent="0.4">
      <c r="A1624" s="70">
        <v>41707</v>
      </c>
      <c r="B1624" s="84" t="s">
        <v>312</v>
      </c>
      <c r="C1624" s="74">
        <v>5.9</v>
      </c>
      <c r="D1624" s="86">
        <v>3.3308331787645233</v>
      </c>
      <c r="E1624" s="88">
        <v>3</v>
      </c>
      <c r="F1624" s="88">
        <v>9</v>
      </c>
      <c r="G1624" s="37">
        <v>0</v>
      </c>
    </row>
    <row r="1625" spans="1:7" x14ac:dyDescent="0.4">
      <c r="A1625" s="70">
        <v>41707</v>
      </c>
      <c r="B1625" s="84" t="s">
        <v>313</v>
      </c>
      <c r="C1625" s="74">
        <v>6.3</v>
      </c>
      <c r="D1625" s="86">
        <v>3.5374694111958487</v>
      </c>
      <c r="E1625" s="88">
        <v>3</v>
      </c>
      <c r="F1625" s="88">
        <v>9</v>
      </c>
      <c r="G1625" s="37">
        <v>0</v>
      </c>
    </row>
    <row r="1626" spans="1:7" x14ac:dyDescent="0.4">
      <c r="A1626" s="70">
        <v>41707</v>
      </c>
      <c r="B1626" s="84" t="s">
        <v>314</v>
      </c>
      <c r="C1626" s="74">
        <v>7.9</v>
      </c>
      <c r="D1626" s="86">
        <v>1.2555365469463604</v>
      </c>
      <c r="E1626" s="88">
        <v>3</v>
      </c>
      <c r="F1626" s="88">
        <v>9</v>
      </c>
      <c r="G1626" s="37">
        <v>0</v>
      </c>
    </row>
    <row r="1627" spans="1:7" x14ac:dyDescent="0.4">
      <c r="A1627" s="70">
        <v>41707</v>
      </c>
      <c r="B1627" s="84" t="s">
        <v>315</v>
      </c>
      <c r="C1627" s="74">
        <v>7.1</v>
      </c>
      <c r="D1627" s="86">
        <v>1.5928302686829059</v>
      </c>
      <c r="E1627" s="88">
        <v>3</v>
      </c>
      <c r="F1627" s="88">
        <v>9</v>
      </c>
      <c r="G1627" s="37">
        <v>0</v>
      </c>
    </row>
    <row r="1628" spans="1:7" x14ac:dyDescent="0.4">
      <c r="A1628" s="70">
        <v>41707</v>
      </c>
      <c r="B1628" s="84" t="s">
        <v>316</v>
      </c>
      <c r="C1628" s="74">
        <v>8.5</v>
      </c>
      <c r="D1628" s="86">
        <v>0.24044059247278779</v>
      </c>
      <c r="E1628" s="88">
        <v>3</v>
      </c>
      <c r="F1628" s="88">
        <v>9</v>
      </c>
      <c r="G1628" s="37">
        <v>0</v>
      </c>
    </row>
    <row r="1629" spans="1:7" x14ac:dyDescent="0.4">
      <c r="A1629" s="70">
        <v>41707</v>
      </c>
      <c r="B1629" s="84" t="s">
        <v>317</v>
      </c>
      <c r="C1629" s="74">
        <v>6.7</v>
      </c>
      <c r="D1629" s="86">
        <v>0.72798215851651227</v>
      </c>
      <c r="E1629" s="88">
        <v>3</v>
      </c>
      <c r="F1629" s="88">
        <v>9</v>
      </c>
      <c r="G1629" s="37">
        <v>0</v>
      </c>
    </row>
    <row r="1630" spans="1:7" x14ac:dyDescent="0.4">
      <c r="A1630" s="70">
        <v>41707</v>
      </c>
      <c r="B1630" s="84" t="s">
        <v>318</v>
      </c>
      <c r="C1630" s="74">
        <v>5.0999999999999996</v>
      </c>
      <c r="D1630" s="86">
        <v>1.7637131912624771</v>
      </c>
      <c r="E1630" s="88">
        <v>3</v>
      </c>
      <c r="F1630" s="88">
        <v>9</v>
      </c>
      <c r="G1630" s="37">
        <v>0</v>
      </c>
    </row>
    <row r="1631" spans="1:7" x14ac:dyDescent="0.4">
      <c r="A1631" s="70">
        <v>41707</v>
      </c>
      <c r="B1631" s="84" t="s">
        <v>319</v>
      </c>
      <c r="C1631" s="74">
        <v>3.7</v>
      </c>
      <c r="D1631" s="86">
        <v>5.6188665553207331</v>
      </c>
      <c r="E1631" s="88">
        <v>3</v>
      </c>
      <c r="F1631" s="88">
        <v>9</v>
      </c>
      <c r="G1631" s="37">
        <v>0</v>
      </c>
    </row>
    <row r="1632" spans="1:7" x14ac:dyDescent="0.4">
      <c r="A1632" s="70">
        <v>41707</v>
      </c>
      <c r="B1632" s="84" t="s">
        <v>320</v>
      </c>
      <c r="C1632" s="74">
        <v>3</v>
      </c>
      <c r="D1632" s="86">
        <v>6.3957449635270835</v>
      </c>
      <c r="E1632" s="88">
        <v>3</v>
      </c>
      <c r="F1632" s="88">
        <v>9</v>
      </c>
      <c r="G1632" s="37">
        <v>0</v>
      </c>
    </row>
    <row r="1633" spans="1:7" x14ac:dyDescent="0.4">
      <c r="A1633" s="70">
        <v>41707</v>
      </c>
      <c r="B1633" s="84" t="s">
        <v>321</v>
      </c>
      <c r="C1633" s="74">
        <v>2.4</v>
      </c>
      <c r="D1633" s="86">
        <v>3.4529356300599048</v>
      </c>
      <c r="E1633" s="88">
        <v>3</v>
      </c>
      <c r="F1633" s="88">
        <v>9</v>
      </c>
      <c r="G1633" s="37">
        <v>0</v>
      </c>
    </row>
    <row r="1634" spans="1:7" x14ac:dyDescent="0.4">
      <c r="A1634" s="70">
        <v>41707</v>
      </c>
      <c r="B1634" s="84" t="s">
        <v>322</v>
      </c>
      <c r="C1634" s="74">
        <v>-0.6</v>
      </c>
      <c r="D1634" s="86">
        <v>4.7001305980234607</v>
      </c>
      <c r="E1634" s="88">
        <v>3</v>
      </c>
      <c r="F1634" s="88">
        <v>9</v>
      </c>
      <c r="G1634" s="37">
        <v>0</v>
      </c>
    </row>
    <row r="1635" spans="1:7" x14ac:dyDescent="0.4">
      <c r="A1635" s="70">
        <v>41707</v>
      </c>
      <c r="B1635" s="84" t="s">
        <v>323</v>
      </c>
      <c r="C1635" s="74">
        <v>-1.7</v>
      </c>
      <c r="D1635" s="86">
        <v>5.5783314380992488</v>
      </c>
      <c r="E1635" s="88">
        <v>3</v>
      </c>
      <c r="F1635" s="88">
        <v>9</v>
      </c>
      <c r="G1635" s="37">
        <v>0</v>
      </c>
    </row>
    <row r="1636" spans="1:7" x14ac:dyDescent="0.4">
      <c r="A1636" s="70">
        <v>41707</v>
      </c>
      <c r="B1636" s="84" t="s">
        <v>324</v>
      </c>
      <c r="C1636" s="74">
        <v>-1.5</v>
      </c>
      <c r="D1636" s="86">
        <v>6.0883502850204287</v>
      </c>
      <c r="E1636" s="88">
        <v>3</v>
      </c>
      <c r="F1636" s="88">
        <v>9</v>
      </c>
      <c r="G1636" s="37">
        <v>0</v>
      </c>
    </row>
    <row r="1637" spans="1:7" x14ac:dyDescent="0.4">
      <c r="A1637" s="70">
        <v>41707</v>
      </c>
      <c r="B1637" s="84" t="s">
        <v>325</v>
      </c>
      <c r="C1637" s="74">
        <v>-2</v>
      </c>
      <c r="D1637" s="86">
        <v>7.2456335651920591</v>
      </c>
      <c r="E1637" s="88">
        <v>3</v>
      </c>
      <c r="F1637" s="88">
        <v>10</v>
      </c>
      <c r="G1637" s="37">
        <v>1</v>
      </c>
    </row>
    <row r="1638" spans="1:7" x14ac:dyDescent="0.4">
      <c r="A1638" s="70">
        <v>41708</v>
      </c>
      <c r="B1638" s="84" t="s">
        <v>302</v>
      </c>
      <c r="C1638" s="74">
        <v>-2.7</v>
      </c>
      <c r="D1638" s="86">
        <v>7.6169408516120791</v>
      </c>
      <c r="E1638" s="88">
        <v>3</v>
      </c>
      <c r="F1638" s="88">
        <v>10</v>
      </c>
      <c r="G1638" s="37">
        <v>1</v>
      </c>
    </row>
    <row r="1639" spans="1:7" x14ac:dyDescent="0.4">
      <c r="A1639" s="70">
        <v>41708</v>
      </c>
      <c r="B1639" s="84" t="s">
        <v>303</v>
      </c>
      <c r="C1639" s="74">
        <v>-3.3</v>
      </c>
      <c r="D1639" s="86">
        <v>7.9004987633550492</v>
      </c>
      <c r="E1639" s="88">
        <v>3</v>
      </c>
      <c r="F1639" s="88">
        <v>10</v>
      </c>
      <c r="G1639" s="37">
        <v>1</v>
      </c>
    </row>
    <row r="1640" spans="1:7" x14ac:dyDescent="0.4">
      <c r="A1640" s="70">
        <v>41708</v>
      </c>
      <c r="B1640" s="84" t="s">
        <v>304</v>
      </c>
      <c r="C1640" s="74">
        <v>-4</v>
      </c>
      <c r="D1640" s="86">
        <v>8.1763027777073987</v>
      </c>
      <c r="E1640" s="88">
        <v>3</v>
      </c>
      <c r="F1640" s="88">
        <v>10</v>
      </c>
      <c r="G1640" s="37">
        <v>1</v>
      </c>
    </row>
    <row r="1641" spans="1:7" x14ac:dyDescent="0.4">
      <c r="A1641" s="70">
        <v>41708</v>
      </c>
      <c r="B1641" s="84" t="s">
        <v>305</v>
      </c>
      <c r="C1641" s="74">
        <v>-4.0999999999999996</v>
      </c>
      <c r="D1641" s="86">
        <v>8.3275898689156449</v>
      </c>
      <c r="E1641" s="88">
        <v>3</v>
      </c>
      <c r="F1641" s="88">
        <v>10</v>
      </c>
      <c r="G1641" s="37">
        <v>1</v>
      </c>
    </row>
    <row r="1642" spans="1:7" x14ac:dyDescent="0.4">
      <c r="A1642" s="70">
        <v>41708</v>
      </c>
      <c r="B1642" s="84" t="s">
        <v>306</v>
      </c>
      <c r="C1642" s="74">
        <v>-4.4000000000000004</v>
      </c>
      <c r="D1642" s="86">
        <v>8.4898875798943365</v>
      </c>
      <c r="E1642" s="88">
        <v>3</v>
      </c>
      <c r="F1642" s="88">
        <v>10</v>
      </c>
      <c r="G1642" s="37">
        <v>1</v>
      </c>
    </row>
    <row r="1643" spans="1:7" x14ac:dyDescent="0.4">
      <c r="A1643" s="70">
        <v>41708</v>
      </c>
      <c r="B1643" s="84" t="s">
        <v>307</v>
      </c>
      <c r="C1643" s="74">
        <v>-4.4000000000000004</v>
      </c>
      <c r="D1643" s="86">
        <v>10.279757148137714</v>
      </c>
      <c r="E1643" s="88">
        <v>3</v>
      </c>
      <c r="F1643" s="88">
        <v>10</v>
      </c>
      <c r="G1643" s="37">
        <v>1</v>
      </c>
    </row>
    <row r="1644" spans="1:7" x14ac:dyDescent="0.4">
      <c r="A1644" s="70">
        <v>41708</v>
      </c>
      <c r="B1644" s="84" t="s">
        <v>308</v>
      </c>
      <c r="C1644" s="74">
        <v>-4.2</v>
      </c>
      <c r="D1644" s="86">
        <v>6.3406679638193024</v>
      </c>
      <c r="E1644" s="88">
        <v>3</v>
      </c>
      <c r="F1644" s="88">
        <v>10</v>
      </c>
      <c r="G1644" s="37">
        <v>1</v>
      </c>
    </row>
    <row r="1645" spans="1:7" x14ac:dyDescent="0.4">
      <c r="A1645" s="70">
        <v>41708</v>
      </c>
      <c r="B1645" s="84" t="s">
        <v>309</v>
      </c>
      <c r="C1645" s="74">
        <v>-2.2999999999999998</v>
      </c>
      <c r="D1645" s="86">
        <v>5.6725234871005057</v>
      </c>
      <c r="E1645" s="88">
        <v>3</v>
      </c>
      <c r="F1645" s="88">
        <v>10</v>
      </c>
      <c r="G1645" s="37">
        <v>0</v>
      </c>
    </row>
    <row r="1646" spans="1:7" x14ac:dyDescent="0.4">
      <c r="A1646" s="70">
        <v>41708</v>
      </c>
      <c r="B1646" s="84" t="s">
        <v>310</v>
      </c>
      <c r="C1646" s="74">
        <v>-0.7</v>
      </c>
      <c r="D1646" s="86">
        <v>4.5179716947228705</v>
      </c>
      <c r="E1646" s="88">
        <v>3</v>
      </c>
      <c r="F1646" s="88">
        <v>10</v>
      </c>
      <c r="G1646" s="37">
        <v>0</v>
      </c>
    </row>
    <row r="1647" spans="1:7" x14ac:dyDescent="0.4">
      <c r="A1647" s="70">
        <v>41708</v>
      </c>
      <c r="B1647" s="84" t="s">
        <v>311</v>
      </c>
      <c r="C1647" s="74">
        <v>1</v>
      </c>
      <c r="D1647" s="86">
        <v>4.1071254492788265</v>
      </c>
      <c r="E1647" s="88">
        <v>3</v>
      </c>
      <c r="F1647" s="88">
        <v>10</v>
      </c>
      <c r="G1647" s="37">
        <v>0</v>
      </c>
    </row>
    <row r="1648" spans="1:7" x14ac:dyDescent="0.4">
      <c r="A1648" s="70">
        <v>41708</v>
      </c>
      <c r="B1648" s="84" t="s">
        <v>312</v>
      </c>
      <c r="C1648" s="74">
        <v>2.9</v>
      </c>
      <c r="D1648" s="86">
        <v>3.1623025008359318</v>
      </c>
      <c r="E1648" s="88">
        <v>3</v>
      </c>
      <c r="F1648" s="88">
        <v>10</v>
      </c>
      <c r="G1648" s="37">
        <v>0</v>
      </c>
    </row>
    <row r="1649" spans="1:7" x14ac:dyDescent="0.4">
      <c r="A1649" s="70">
        <v>41708</v>
      </c>
      <c r="B1649" s="84" t="s">
        <v>313</v>
      </c>
      <c r="C1649" s="74">
        <v>4</v>
      </c>
      <c r="D1649" s="86">
        <v>2.8764157619437816</v>
      </c>
      <c r="E1649" s="88">
        <v>3</v>
      </c>
      <c r="F1649" s="88">
        <v>10</v>
      </c>
      <c r="G1649" s="37">
        <v>0</v>
      </c>
    </row>
    <row r="1650" spans="1:7" x14ac:dyDescent="0.4">
      <c r="A1650" s="70">
        <v>41708</v>
      </c>
      <c r="B1650" s="84" t="s">
        <v>314</v>
      </c>
      <c r="C1650" s="74">
        <v>6.2</v>
      </c>
      <c r="D1650" s="86">
        <v>5.6975943796674339E-2</v>
      </c>
      <c r="E1650" s="88">
        <v>3</v>
      </c>
      <c r="F1650" s="88">
        <v>10</v>
      </c>
      <c r="G1650" s="37">
        <v>0</v>
      </c>
    </row>
    <row r="1651" spans="1:7" x14ac:dyDescent="0.4">
      <c r="A1651" s="70">
        <v>41708</v>
      </c>
      <c r="B1651" s="84" t="s">
        <v>315</v>
      </c>
      <c r="C1651" s="74">
        <v>6.7</v>
      </c>
      <c r="D1651" s="86">
        <v>1.0666514409740535</v>
      </c>
      <c r="E1651" s="88">
        <v>3</v>
      </c>
      <c r="F1651" s="88">
        <v>10</v>
      </c>
      <c r="G1651" s="37">
        <v>0</v>
      </c>
    </row>
    <row r="1652" spans="1:7" x14ac:dyDescent="0.4">
      <c r="A1652" s="70">
        <v>41708</v>
      </c>
      <c r="B1652" s="84" t="s">
        <v>316</v>
      </c>
      <c r="C1652" s="74">
        <v>5.6</v>
      </c>
      <c r="D1652" s="86">
        <v>2.6077950540925015</v>
      </c>
      <c r="E1652" s="88">
        <v>3</v>
      </c>
      <c r="F1652" s="88">
        <v>10</v>
      </c>
      <c r="G1652" s="37">
        <v>0</v>
      </c>
    </row>
    <row r="1653" spans="1:7" x14ac:dyDescent="0.4">
      <c r="A1653" s="70">
        <v>41708</v>
      </c>
      <c r="B1653" s="84" t="s">
        <v>317</v>
      </c>
      <c r="C1653" s="74">
        <v>5.0999999999999996</v>
      </c>
      <c r="D1653" s="86">
        <v>2.865064168955894</v>
      </c>
      <c r="E1653" s="88">
        <v>3</v>
      </c>
      <c r="F1653" s="88">
        <v>10</v>
      </c>
      <c r="G1653" s="37">
        <v>0</v>
      </c>
    </row>
    <row r="1654" spans="1:7" x14ac:dyDescent="0.4">
      <c r="A1654" s="70">
        <v>41708</v>
      </c>
      <c r="B1654" s="84" t="s">
        <v>318</v>
      </c>
      <c r="C1654" s="74">
        <v>4.7</v>
      </c>
      <c r="D1654" s="86">
        <v>3.1726245288436052</v>
      </c>
      <c r="E1654" s="88">
        <v>3</v>
      </c>
      <c r="F1654" s="88">
        <v>10</v>
      </c>
      <c r="G1654" s="37">
        <v>0</v>
      </c>
    </row>
    <row r="1655" spans="1:7" x14ac:dyDescent="0.4">
      <c r="A1655" s="70">
        <v>41708</v>
      </c>
      <c r="B1655" s="84" t="s">
        <v>319</v>
      </c>
      <c r="C1655" s="74">
        <v>4</v>
      </c>
      <c r="D1655" s="86">
        <v>6.2966148480202184</v>
      </c>
      <c r="E1655" s="88">
        <v>3</v>
      </c>
      <c r="F1655" s="88">
        <v>10</v>
      </c>
      <c r="G1655" s="37">
        <v>0</v>
      </c>
    </row>
    <row r="1656" spans="1:7" x14ac:dyDescent="0.4">
      <c r="A1656" s="70">
        <v>41708</v>
      </c>
      <c r="B1656" s="84" t="s">
        <v>320</v>
      </c>
      <c r="C1656" s="74">
        <v>3</v>
      </c>
      <c r="D1656" s="86">
        <v>6.8376249103167721</v>
      </c>
      <c r="E1656" s="88">
        <v>3</v>
      </c>
      <c r="F1656" s="88">
        <v>10</v>
      </c>
      <c r="G1656" s="37">
        <v>0</v>
      </c>
    </row>
    <row r="1657" spans="1:7" x14ac:dyDescent="0.4">
      <c r="A1657" s="70">
        <v>41708</v>
      </c>
      <c r="B1657" s="84" t="s">
        <v>321</v>
      </c>
      <c r="C1657" s="74">
        <v>2.6</v>
      </c>
      <c r="D1657" s="86">
        <v>3.6813932318965472</v>
      </c>
      <c r="E1657" s="88">
        <v>3</v>
      </c>
      <c r="F1657" s="88">
        <v>10</v>
      </c>
      <c r="G1657" s="37">
        <v>0</v>
      </c>
    </row>
    <row r="1658" spans="1:7" x14ac:dyDescent="0.4">
      <c r="A1658" s="70">
        <v>41708</v>
      </c>
      <c r="B1658" s="84" t="s">
        <v>322</v>
      </c>
      <c r="C1658" s="74">
        <v>1.8</v>
      </c>
      <c r="D1658" s="86">
        <v>4.3864899478766555</v>
      </c>
      <c r="E1658" s="88">
        <v>3</v>
      </c>
      <c r="F1658" s="88">
        <v>10</v>
      </c>
      <c r="G1658" s="37">
        <v>0</v>
      </c>
    </row>
    <row r="1659" spans="1:7" x14ac:dyDescent="0.4">
      <c r="A1659" s="70">
        <v>41708</v>
      </c>
      <c r="B1659" s="84" t="s">
        <v>323</v>
      </c>
      <c r="C1659" s="74">
        <v>0.8</v>
      </c>
      <c r="D1659" s="86">
        <v>5.058495242025681</v>
      </c>
      <c r="E1659" s="88">
        <v>3</v>
      </c>
      <c r="F1659" s="88">
        <v>10</v>
      </c>
      <c r="G1659" s="37">
        <v>0</v>
      </c>
    </row>
    <row r="1660" spans="1:7" x14ac:dyDescent="0.4">
      <c r="A1660" s="70">
        <v>41708</v>
      </c>
      <c r="B1660" s="84" t="s">
        <v>324</v>
      </c>
      <c r="C1660" s="74">
        <v>0.3</v>
      </c>
      <c r="D1660" s="86">
        <v>5.5623473302701045</v>
      </c>
      <c r="E1660" s="88">
        <v>3</v>
      </c>
      <c r="F1660" s="88">
        <v>10</v>
      </c>
      <c r="G1660" s="37">
        <v>0</v>
      </c>
    </row>
    <row r="1661" spans="1:7" x14ac:dyDescent="0.4">
      <c r="A1661" s="70">
        <v>41708</v>
      </c>
      <c r="B1661" s="84" t="s">
        <v>325</v>
      </c>
      <c r="C1661" s="74">
        <v>0.2</v>
      </c>
      <c r="D1661" s="86">
        <v>6.7496483568812948</v>
      </c>
      <c r="E1661" s="88">
        <v>3</v>
      </c>
      <c r="F1661" s="88">
        <v>11</v>
      </c>
      <c r="G1661" s="37">
        <v>1</v>
      </c>
    </row>
    <row r="1662" spans="1:7" x14ac:dyDescent="0.4">
      <c r="A1662" s="70">
        <v>41709</v>
      </c>
      <c r="B1662" s="84" t="s">
        <v>302</v>
      </c>
      <c r="C1662" s="74">
        <v>0.2</v>
      </c>
      <c r="D1662" s="86">
        <v>6.9359097510041732</v>
      </c>
      <c r="E1662" s="88">
        <v>3</v>
      </c>
      <c r="F1662" s="88">
        <v>11</v>
      </c>
      <c r="G1662" s="37">
        <v>1</v>
      </c>
    </row>
    <row r="1663" spans="1:7" x14ac:dyDescent="0.4">
      <c r="A1663" s="70">
        <v>41709</v>
      </c>
      <c r="B1663" s="84" t="s">
        <v>303</v>
      </c>
      <c r="C1663" s="74">
        <v>0.6</v>
      </c>
      <c r="D1663" s="86">
        <v>6.9696868987824896</v>
      </c>
      <c r="E1663" s="88">
        <v>3</v>
      </c>
      <c r="F1663" s="88">
        <v>11</v>
      </c>
      <c r="G1663" s="37">
        <v>1</v>
      </c>
    </row>
    <row r="1664" spans="1:7" x14ac:dyDescent="0.4">
      <c r="A1664" s="70">
        <v>41709</v>
      </c>
      <c r="B1664" s="84" t="s">
        <v>304</v>
      </c>
      <c r="C1664" s="74">
        <v>0.8</v>
      </c>
      <c r="D1664" s="86">
        <v>6.9844184627177093</v>
      </c>
      <c r="E1664" s="88">
        <v>3</v>
      </c>
      <c r="F1664" s="88">
        <v>11</v>
      </c>
      <c r="G1664" s="37">
        <v>1</v>
      </c>
    </row>
    <row r="1665" spans="1:7" x14ac:dyDescent="0.4">
      <c r="A1665" s="70">
        <v>41709</v>
      </c>
      <c r="B1665" s="84" t="s">
        <v>305</v>
      </c>
      <c r="C1665" s="74">
        <v>1</v>
      </c>
      <c r="D1665" s="86">
        <v>6.9801418358100387</v>
      </c>
      <c r="E1665" s="88">
        <v>3</v>
      </c>
      <c r="F1665" s="88">
        <v>11</v>
      </c>
      <c r="G1665" s="37">
        <v>1</v>
      </c>
    </row>
    <row r="1666" spans="1:7" x14ac:dyDescent="0.4">
      <c r="A1666" s="70">
        <v>41709</v>
      </c>
      <c r="B1666" s="84" t="s">
        <v>306</v>
      </c>
      <c r="C1666" s="74">
        <v>1.2</v>
      </c>
      <c r="D1666" s="86">
        <v>6.9621120502706377</v>
      </c>
      <c r="E1666" s="88">
        <v>3</v>
      </c>
      <c r="F1666" s="88">
        <v>11</v>
      </c>
      <c r="G1666" s="37">
        <v>1</v>
      </c>
    </row>
    <row r="1667" spans="1:7" x14ac:dyDescent="0.4">
      <c r="A1667" s="70">
        <v>41709</v>
      </c>
      <c r="B1667" s="84" t="s">
        <v>307</v>
      </c>
      <c r="C1667" s="74">
        <v>1.2</v>
      </c>
      <c r="D1667" s="86">
        <v>6.9717874212049331</v>
      </c>
      <c r="E1667" s="88">
        <v>3</v>
      </c>
      <c r="F1667" s="88">
        <v>11</v>
      </c>
      <c r="G1667" s="37">
        <v>1</v>
      </c>
    </row>
    <row r="1668" spans="1:7" x14ac:dyDescent="0.4">
      <c r="A1668" s="70">
        <v>41709</v>
      </c>
      <c r="B1668" s="84" t="s">
        <v>308</v>
      </c>
      <c r="C1668" s="74">
        <v>0.6</v>
      </c>
      <c r="D1668" s="86">
        <v>6.904516039053278</v>
      </c>
      <c r="E1668" s="88">
        <v>3</v>
      </c>
      <c r="F1668" s="88">
        <v>11</v>
      </c>
      <c r="G1668" s="37">
        <v>1</v>
      </c>
    </row>
    <row r="1669" spans="1:7" x14ac:dyDescent="0.4">
      <c r="A1669" s="70">
        <v>41709</v>
      </c>
      <c r="B1669" s="84" t="s">
        <v>309</v>
      </c>
      <c r="C1669" s="74">
        <v>0.5</v>
      </c>
      <c r="D1669" s="86">
        <v>6.7032787819148645</v>
      </c>
      <c r="E1669" s="88">
        <v>3</v>
      </c>
      <c r="F1669" s="88">
        <v>11</v>
      </c>
      <c r="G1669" s="37">
        <v>0</v>
      </c>
    </row>
    <row r="1670" spans="1:7" x14ac:dyDescent="0.4">
      <c r="A1670" s="70">
        <v>41709</v>
      </c>
      <c r="B1670" s="84" t="s">
        <v>310</v>
      </c>
      <c r="C1670" s="74">
        <v>0.8</v>
      </c>
      <c r="D1670" s="86">
        <v>4.5448917270424563</v>
      </c>
      <c r="E1670" s="88">
        <v>3</v>
      </c>
      <c r="F1670" s="88">
        <v>11</v>
      </c>
      <c r="G1670" s="37">
        <v>0</v>
      </c>
    </row>
    <row r="1671" spans="1:7" x14ac:dyDescent="0.4">
      <c r="A1671" s="70">
        <v>41709</v>
      </c>
      <c r="B1671" s="84" t="s">
        <v>311</v>
      </c>
      <c r="C1671" s="74">
        <v>1.2</v>
      </c>
      <c r="D1671" s="86">
        <v>3.7941942337334567</v>
      </c>
      <c r="E1671" s="88">
        <v>3</v>
      </c>
      <c r="F1671" s="88">
        <v>11</v>
      </c>
      <c r="G1671" s="37">
        <v>0</v>
      </c>
    </row>
    <row r="1672" spans="1:7" x14ac:dyDescent="0.4">
      <c r="A1672" s="70">
        <v>41709</v>
      </c>
      <c r="B1672" s="84" t="s">
        <v>312</v>
      </c>
      <c r="C1672" s="74">
        <v>1.9</v>
      </c>
      <c r="D1672" s="86">
        <v>3.4412184396800942</v>
      </c>
      <c r="E1672" s="88">
        <v>3</v>
      </c>
      <c r="F1672" s="88">
        <v>11</v>
      </c>
      <c r="G1672" s="37">
        <v>0</v>
      </c>
    </row>
    <row r="1673" spans="1:7" x14ac:dyDescent="0.4">
      <c r="A1673" s="70">
        <v>41709</v>
      </c>
      <c r="B1673" s="84" t="s">
        <v>313</v>
      </c>
      <c r="C1673" s="74">
        <v>2.7</v>
      </c>
      <c r="D1673" s="86">
        <v>4.6857846351410846</v>
      </c>
      <c r="E1673" s="88">
        <v>3</v>
      </c>
      <c r="F1673" s="88">
        <v>11</v>
      </c>
      <c r="G1673" s="37">
        <v>0</v>
      </c>
    </row>
    <row r="1674" spans="1:7" x14ac:dyDescent="0.4">
      <c r="A1674" s="70">
        <v>41709</v>
      </c>
      <c r="B1674" s="84" t="s">
        <v>314</v>
      </c>
      <c r="C1674" s="74">
        <v>3</v>
      </c>
      <c r="D1674" s="86">
        <v>3.9109825706017052</v>
      </c>
      <c r="E1674" s="88">
        <v>3</v>
      </c>
      <c r="F1674" s="88">
        <v>11</v>
      </c>
      <c r="G1674" s="37">
        <v>0</v>
      </c>
    </row>
    <row r="1675" spans="1:7" x14ac:dyDescent="0.4">
      <c r="A1675" s="70">
        <v>41709</v>
      </c>
      <c r="B1675" s="84" t="s">
        <v>315</v>
      </c>
      <c r="C1675" s="74">
        <v>2.8</v>
      </c>
      <c r="D1675" s="86">
        <v>4.857508047039377</v>
      </c>
      <c r="E1675" s="88">
        <v>3</v>
      </c>
      <c r="F1675" s="88">
        <v>11</v>
      </c>
      <c r="G1675" s="37">
        <v>0</v>
      </c>
    </row>
    <row r="1676" spans="1:7" x14ac:dyDescent="0.4">
      <c r="A1676" s="70">
        <v>41709</v>
      </c>
      <c r="B1676" s="84" t="s">
        <v>316</v>
      </c>
      <c r="C1676" s="74">
        <v>2.2999999999999998</v>
      </c>
      <c r="D1676" s="86">
        <v>5.2881847338553527</v>
      </c>
      <c r="E1676" s="88">
        <v>3</v>
      </c>
      <c r="F1676" s="88">
        <v>11</v>
      </c>
      <c r="G1676" s="37">
        <v>0</v>
      </c>
    </row>
    <row r="1677" spans="1:7" x14ac:dyDescent="0.4">
      <c r="A1677" s="70">
        <v>41709</v>
      </c>
      <c r="B1677" s="84" t="s">
        <v>317</v>
      </c>
      <c r="C1677" s="74">
        <v>2</v>
      </c>
      <c r="D1677" s="86">
        <v>4.4823024437552563</v>
      </c>
      <c r="E1677" s="88">
        <v>3</v>
      </c>
      <c r="F1677" s="88">
        <v>11</v>
      </c>
      <c r="G1677" s="37">
        <v>0</v>
      </c>
    </row>
    <row r="1678" spans="1:7" x14ac:dyDescent="0.4">
      <c r="A1678" s="70">
        <v>41709</v>
      </c>
      <c r="B1678" s="84" t="s">
        <v>318</v>
      </c>
      <c r="C1678" s="74">
        <v>1.7</v>
      </c>
      <c r="D1678" s="86">
        <v>7.3806520163885461</v>
      </c>
      <c r="E1678" s="88">
        <v>3</v>
      </c>
      <c r="F1678" s="88">
        <v>11</v>
      </c>
      <c r="G1678" s="37">
        <v>0</v>
      </c>
    </row>
    <row r="1679" spans="1:7" x14ac:dyDescent="0.4">
      <c r="A1679" s="70">
        <v>41709</v>
      </c>
      <c r="B1679" s="84" t="s">
        <v>319</v>
      </c>
      <c r="C1679" s="74">
        <v>1.4</v>
      </c>
      <c r="D1679" s="86">
        <v>7.923737441778826</v>
      </c>
      <c r="E1679" s="88">
        <v>3</v>
      </c>
      <c r="F1679" s="88">
        <v>11</v>
      </c>
      <c r="G1679" s="37">
        <v>0</v>
      </c>
    </row>
    <row r="1680" spans="1:7" x14ac:dyDescent="0.4">
      <c r="A1680" s="70">
        <v>41709</v>
      </c>
      <c r="B1680" s="84" t="s">
        <v>320</v>
      </c>
      <c r="C1680" s="74">
        <v>1.3</v>
      </c>
      <c r="D1680" s="86">
        <v>4.593248724343054</v>
      </c>
      <c r="E1680" s="88">
        <v>3</v>
      </c>
      <c r="F1680" s="88">
        <v>11</v>
      </c>
      <c r="G1680" s="37">
        <v>0</v>
      </c>
    </row>
    <row r="1681" spans="1:7" x14ac:dyDescent="0.4">
      <c r="A1681" s="70">
        <v>41709</v>
      </c>
      <c r="B1681" s="84" t="s">
        <v>321</v>
      </c>
      <c r="C1681" s="74">
        <v>1.2</v>
      </c>
      <c r="D1681" s="86">
        <v>4.9929664884884506</v>
      </c>
      <c r="E1681" s="88">
        <v>3</v>
      </c>
      <c r="F1681" s="88">
        <v>11</v>
      </c>
      <c r="G1681" s="37">
        <v>0</v>
      </c>
    </row>
    <row r="1682" spans="1:7" x14ac:dyDescent="0.4">
      <c r="A1682" s="70">
        <v>41709</v>
      </c>
      <c r="B1682" s="84" t="s">
        <v>322</v>
      </c>
      <c r="C1682" s="74">
        <v>1.4</v>
      </c>
      <c r="D1682" s="86">
        <v>5.0356353695693796</v>
      </c>
      <c r="E1682" s="88">
        <v>3</v>
      </c>
      <c r="F1682" s="88">
        <v>11</v>
      </c>
      <c r="G1682" s="37">
        <v>0</v>
      </c>
    </row>
    <row r="1683" spans="1:7" x14ac:dyDescent="0.4">
      <c r="A1683" s="70">
        <v>41709</v>
      </c>
      <c r="B1683" s="84" t="s">
        <v>323</v>
      </c>
      <c r="C1683" s="74">
        <v>1.4</v>
      </c>
      <c r="D1683" s="86">
        <v>5.4258520309135019</v>
      </c>
      <c r="E1683" s="88">
        <v>3</v>
      </c>
      <c r="F1683" s="88">
        <v>11</v>
      </c>
      <c r="G1683" s="37">
        <v>0</v>
      </c>
    </row>
    <row r="1684" spans="1:7" x14ac:dyDescent="0.4">
      <c r="A1684" s="70">
        <v>41709</v>
      </c>
      <c r="B1684" s="84" t="s">
        <v>324</v>
      </c>
      <c r="C1684" s="74">
        <v>1.2</v>
      </c>
      <c r="D1684" s="86">
        <v>6.7543299777344998</v>
      </c>
      <c r="E1684" s="88">
        <v>3</v>
      </c>
      <c r="F1684" s="88">
        <v>11</v>
      </c>
      <c r="G1684" s="37">
        <v>0</v>
      </c>
    </row>
    <row r="1685" spans="1:7" x14ac:dyDescent="0.4">
      <c r="A1685" s="70">
        <v>41709</v>
      </c>
      <c r="B1685" s="84" t="s">
        <v>325</v>
      </c>
      <c r="C1685" s="74">
        <v>1</v>
      </c>
      <c r="D1685" s="86">
        <v>6.9379080584135924</v>
      </c>
      <c r="E1685" s="88">
        <v>3</v>
      </c>
      <c r="F1685" s="88">
        <v>12</v>
      </c>
      <c r="G1685" s="37">
        <v>1</v>
      </c>
    </row>
    <row r="1686" spans="1:7" x14ac:dyDescent="0.4">
      <c r="A1686" s="70">
        <v>41710</v>
      </c>
      <c r="B1686" s="84" t="s">
        <v>302</v>
      </c>
      <c r="C1686" s="74">
        <v>0.5</v>
      </c>
      <c r="D1686" s="86">
        <v>6.9462714751727352</v>
      </c>
      <c r="E1686" s="88">
        <v>3</v>
      </c>
      <c r="F1686" s="88">
        <v>12</v>
      </c>
      <c r="G1686" s="37">
        <v>1</v>
      </c>
    </row>
    <row r="1687" spans="1:7" x14ac:dyDescent="0.4">
      <c r="A1687" s="70">
        <v>41710</v>
      </c>
      <c r="B1687" s="84" t="s">
        <v>303</v>
      </c>
      <c r="C1687" s="74">
        <v>0.4</v>
      </c>
      <c r="D1687" s="86">
        <v>7.0217769447619238</v>
      </c>
      <c r="E1687" s="88">
        <v>3</v>
      </c>
      <c r="F1687" s="88">
        <v>12</v>
      </c>
      <c r="G1687" s="37">
        <v>1</v>
      </c>
    </row>
    <row r="1688" spans="1:7" x14ac:dyDescent="0.4">
      <c r="A1688" s="70">
        <v>41710</v>
      </c>
      <c r="B1688" s="84" t="s">
        <v>304</v>
      </c>
      <c r="C1688" s="74">
        <v>0.2</v>
      </c>
      <c r="D1688" s="86">
        <v>7.0993144258108245</v>
      </c>
      <c r="E1688" s="88">
        <v>3</v>
      </c>
      <c r="F1688" s="88">
        <v>12</v>
      </c>
      <c r="G1688" s="37">
        <v>1</v>
      </c>
    </row>
    <row r="1689" spans="1:7" x14ac:dyDescent="0.4">
      <c r="A1689" s="70">
        <v>41710</v>
      </c>
      <c r="B1689" s="84" t="s">
        <v>305</v>
      </c>
      <c r="C1689" s="74">
        <v>0.6</v>
      </c>
      <c r="D1689" s="86">
        <v>7.0610087397859953</v>
      </c>
      <c r="E1689" s="88">
        <v>3</v>
      </c>
      <c r="F1689" s="88">
        <v>12</v>
      </c>
      <c r="G1689" s="37">
        <v>1</v>
      </c>
    </row>
    <row r="1690" spans="1:7" x14ac:dyDescent="0.4">
      <c r="A1690" s="70">
        <v>41710</v>
      </c>
      <c r="B1690" s="84" t="s">
        <v>306</v>
      </c>
      <c r="C1690" s="74">
        <v>0.8</v>
      </c>
      <c r="D1690" s="86">
        <v>7.0380072060896675</v>
      </c>
      <c r="E1690" s="88">
        <v>3</v>
      </c>
      <c r="F1690" s="88">
        <v>12</v>
      </c>
      <c r="G1690" s="37">
        <v>1</v>
      </c>
    </row>
    <row r="1691" spans="1:7" x14ac:dyDescent="0.4">
      <c r="A1691" s="70">
        <v>41710</v>
      </c>
      <c r="B1691" s="84" t="s">
        <v>307</v>
      </c>
      <c r="C1691" s="74">
        <v>0.7</v>
      </c>
      <c r="D1691" s="86">
        <v>6.958572568891225</v>
      </c>
      <c r="E1691" s="88">
        <v>3</v>
      </c>
      <c r="F1691" s="88">
        <v>12</v>
      </c>
      <c r="G1691" s="37">
        <v>1</v>
      </c>
    </row>
    <row r="1692" spans="1:7" x14ac:dyDescent="0.4">
      <c r="A1692" s="70">
        <v>41710</v>
      </c>
      <c r="B1692" s="84" t="s">
        <v>308</v>
      </c>
      <c r="C1692" s="74">
        <v>1.2</v>
      </c>
      <c r="D1692" s="86">
        <v>6.4308460096455011</v>
      </c>
      <c r="E1692" s="88">
        <v>3</v>
      </c>
      <c r="F1692" s="88">
        <v>12</v>
      </c>
      <c r="G1692" s="37">
        <v>1</v>
      </c>
    </row>
    <row r="1693" spans="1:7" x14ac:dyDescent="0.4">
      <c r="A1693" s="70">
        <v>41710</v>
      </c>
      <c r="B1693" s="84" t="s">
        <v>309</v>
      </c>
      <c r="C1693" s="74">
        <v>1.9</v>
      </c>
      <c r="D1693" s="86">
        <v>5.3996518924992989</v>
      </c>
      <c r="E1693" s="88">
        <v>3</v>
      </c>
      <c r="F1693" s="88">
        <v>12</v>
      </c>
      <c r="G1693" s="37">
        <v>0</v>
      </c>
    </row>
    <row r="1694" spans="1:7" x14ac:dyDescent="0.4">
      <c r="A1694" s="70">
        <v>41710</v>
      </c>
      <c r="B1694" s="84" t="s">
        <v>310</v>
      </c>
      <c r="C1694" s="74">
        <v>3</v>
      </c>
      <c r="D1694" s="86">
        <v>3.0883797483252553</v>
      </c>
      <c r="E1694" s="88">
        <v>3</v>
      </c>
      <c r="F1694" s="88">
        <v>12</v>
      </c>
      <c r="G1694" s="37">
        <v>0</v>
      </c>
    </row>
    <row r="1695" spans="1:7" x14ac:dyDescent="0.4">
      <c r="A1695" s="70">
        <v>41710</v>
      </c>
      <c r="B1695" s="84" t="s">
        <v>311</v>
      </c>
      <c r="C1695" s="74">
        <v>3.5</v>
      </c>
      <c r="D1695" s="86">
        <v>2.0359603241110862</v>
      </c>
      <c r="E1695" s="88">
        <v>3</v>
      </c>
      <c r="F1695" s="88">
        <v>12</v>
      </c>
      <c r="G1695" s="37">
        <v>0</v>
      </c>
    </row>
    <row r="1696" spans="1:7" x14ac:dyDescent="0.4">
      <c r="A1696" s="70">
        <v>41710</v>
      </c>
      <c r="B1696" s="84" t="s">
        <v>312</v>
      </c>
      <c r="C1696" s="74">
        <v>4.3</v>
      </c>
      <c r="D1696" s="86">
        <v>1.386826867829295</v>
      </c>
      <c r="E1696" s="88">
        <v>3</v>
      </c>
      <c r="F1696" s="88">
        <v>12</v>
      </c>
      <c r="G1696" s="37">
        <v>0</v>
      </c>
    </row>
    <row r="1697" spans="1:7" x14ac:dyDescent="0.4">
      <c r="A1697" s="70">
        <v>41710</v>
      </c>
      <c r="B1697" s="84" t="s">
        <v>313</v>
      </c>
      <c r="C1697" s="74">
        <v>4.2</v>
      </c>
      <c r="D1697" s="86">
        <v>2.9780442368135636</v>
      </c>
      <c r="E1697" s="88">
        <v>3</v>
      </c>
      <c r="F1697" s="88">
        <v>12</v>
      </c>
      <c r="G1697" s="37">
        <v>0</v>
      </c>
    </row>
    <row r="1698" spans="1:7" x14ac:dyDescent="0.4">
      <c r="A1698" s="70">
        <v>41710</v>
      </c>
      <c r="B1698" s="84" t="s">
        <v>314</v>
      </c>
      <c r="C1698" s="74">
        <v>4.4000000000000004</v>
      </c>
      <c r="D1698" s="86">
        <v>2.8972295332040736</v>
      </c>
      <c r="E1698" s="88">
        <v>3</v>
      </c>
      <c r="F1698" s="88">
        <v>12</v>
      </c>
      <c r="G1698" s="37">
        <v>0</v>
      </c>
    </row>
    <row r="1699" spans="1:7" x14ac:dyDescent="0.4">
      <c r="A1699" s="70">
        <v>41710</v>
      </c>
      <c r="B1699" s="84" t="s">
        <v>315</v>
      </c>
      <c r="C1699" s="74">
        <v>4.2</v>
      </c>
      <c r="D1699" s="86">
        <v>4.0486700073836257</v>
      </c>
      <c r="E1699" s="88">
        <v>3</v>
      </c>
      <c r="F1699" s="88">
        <v>12</v>
      </c>
      <c r="G1699" s="37">
        <v>0</v>
      </c>
    </row>
    <row r="1700" spans="1:7" x14ac:dyDescent="0.4">
      <c r="A1700" s="70">
        <v>41710</v>
      </c>
      <c r="B1700" s="84" t="s">
        <v>316</v>
      </c>
      <c r="C1700" s="74">
        <v>3.7</v>
      </c>
      <c r="D1700" s="86">
        <v>4.6007817674352403</v>
      </c>
      <c r="E1700" s="88">
        <v>3</v>
      </c>
      <c r="F1700" s="88">
        <v>12</v>
      </c>
      <c r="G1700" s="37">
        <v>0</v>
      </c>
    </row>
    <row r="1701" spans="1:7" x14ac:dyDescent="0.4">
      <c r="A1701" s="70">
        <v>41710</v>
      </c>
      <c r="B1701" s="84" t="s">
        <v>317</v>
      </c>
      <c r="C1701" s="74">
        <v>3.5</v>
      </c>
      <c r="D1701" s="86">
        <v>3.9463245348174776</v>
      </c>
      <c r="E1701" s="88">
        <v>3</v>
      </c>
      <c r="F1701" s="88">
        <v>12</v>
      </c>
      <c r="G1701" s="37">
        <v>0</v>
      </c>
    </row>
    <row r="1702" spans="1:7" x14ac:dyDescent="0.4">
      <c r="A1702" s="70">
        <v>41710</v>
      </c>
      <c r="B1702" s="84" t="s">
        <v>318</v>
      </c>
      <c r="C1702" s="74">
        <v>3.3</v>
      </c>
      <c r="D1702" s="86">
        <v>6.691390790110499</v>
      </c>
      <c r="E1702" s="88">
        <v>3</v>
      </c>
      <c r="F1702" s="88">
        <v>12</v>
      </c>
      <c r="G1702" s="37">
        <v>0</v>
      </c>
    </row>
    <row r="1703" spans="1:7" x14ac:dyDescent="0.4">
      <c r="A1703" s="70">
        <v>41710</v>
      </c>
      <c r="B1703" s="84" t="s">
        <v>319</v>
      </c>
      <c r="C1703" s="74">
        <v>2.8</v>
      </c>
      <c r="D1703" s="86">
        <v>7.1181889599551207</v>
      </c>
      <c r="E1703" s="88">
        <v>3</v>
      </c>
      <c r="F1703" s="88">
        <v>12</v>
      </c>
      <c r="G1703" s="37">
        <v>0</v>
      </c>
    </row>
    <row r="1704" spans="1:7" x14ac:dyDescent="0.4">
      <c r="A1704" s="70">
        <v>41710</v>
      </c>
      <c r="B1704" s="84" t="s">
        <v>320</v>
      </c>
      <c r="C1704" s="74">
        <v>2.7</v>
      </c>
      <c r="D1704" s="86">
        <v>4.0408970294927098</v>
      </c>
      <c r="E1704" s="88">
        <v>3</v>
      </c>
      <c r="F1704" s="88">
        <v>12</v>
      </c>
      <c r="G1704" s="37">
        <v>0</v>
      </c>
    </row>
    <row r="1705" spans="1:7" x14ac:dyDescent="0.4">
      <c r="A1705" s="70">
        <v>41710</v>
      </c>
      <c r="B1705" s="84" t="s">
        <v>321</v>
      </c>
      <c r="C1705" s="74">
        <v>2.5</v>
      </c>
      <c r="D1705" s="86">
        <v>4.4786661370769023</v>
      </c>
      <c r="E1705" s="88">
        <v>3</v>
      </c>
      <c r="F1705" s="88">
        <v>12</v>
      </c>
      <c r="G1705" s="37">
        <v>0</v>
      </c>
    </row>
    <row r="1706" spans="1:7" x14ac:dyDescent="0.4">
      <c r="A1706" s="70">
        <v>41710</v>
      </c>
      <c r="B1706" s="84" t="s">
        <v>322</v>
      </c>
      <c r="C1706" s="74">
        <v>2.2999999999999998</v>
      </c>
      <c r="D1706" s="86">
        <v>4.6123761067315048</v>
      </c>
      <c r="E1706" s="88">
        <v>3</v>
      </c>
      <c r="F1706" s="88">
        <v>12</v>
      </c>
      <c r="G1706" s="37">
        <v>0</v>
      </c>
    </row>
    <row r="1707" spans="1:7" x14ac:dyDescent="0.4">
      <c r="A1707" s="70">
        <v>41710</v>
      </c>
      <c r="B1707" s="84" t="s">
        <v>323</v>
      </c>
      <c r="C1707" s="74">
        <v>2.1</v>
      </c>
      <c r="D1707" s="86">
        <v>5.067676756988754</v>
      </c>
      <c r="E1707" s="88">
        <v>3</v>
      </c>
      <c r="F1707" s="88">
        <v>12</v>
      </c>
      <c r="G1707" s="37">
        <v>0</v>
      </c>
    </row>
    <row r="1708" spans="1:7" x14ac:dyDescent="0.4">
      <c r="A1708" s="70">
        <v>41710</v>
      </c>
      <c r="B1708" s="84" t="s">
        <v>324</v>
      </c>
      <c r="C1708" s="74">
        <v>1.7</v>
      </c>
      <c r="D1708" s="86">
        <v>6.4640251983475085</v>
      </c>
      <c r="E1708" s="88">
        <v>3</v>
      </c>
      <c r="F1708" s="88">
        <v>12</v>
      </c>
      <c r="G1708" s="37">
        <v>0</v>
      </c>
    </row>
    <row r="1709" spans="1:7" x14ac:dyDescent="0.4">
      <c r="A1709" s="70">
        <v>41710</v>
      </c>
      <c r="B1709" s="84" t="s">
        <v>325</v>
      </c>
      <c r="C1709" s="74">
        <v>1.3</v>
      </c>
      <c r="D1709" s="86">
        <v>6.7121462362350455</v>
      </c>
      <c r="E1709" s="88">
        <v>3</v>
      </c>
      <c r="F1709" s="88">
        <v>13</v>
      </c>
      <c r="G1709" s="37">
        <v>1</v>
      </c>
    </row>
    <row r="1710" spans="1:7" x14ac:dyDescent="0.4">
      <c r="A1710" s="70">
        <v>41711</v>
      </c>
      <c r="B1710" s="84" t="s">
        <v>302</v>
      </c>
      <c r="C1710" s="74">
        <v>1.1000000000000001</v>
      </c>
      <c r="D1710" s="86">
        <v>6.8531702293133279</v>
      </c>
      <c r="E1710" s="88">
        <v>3</v>
      </c>
      <c r="F1710" s="88">
        <v>13</v>
      </c>
      <c r="G1710" s="37">
        <v>1</v>
      </c>
    </row>
    <row r="1711" spans="1:7" x14ac:dyDescent="0.4">
      <c r="A1711" s="70">
        <v>41711</v>
      </c>
      <c r="B1711" s="84" t="s">
        <v>303</v>
      </c>
      <c r="C1711" s="74">
        <v>0.3</v>
      </c>
      <c r="D1711" s="86">
        <v>6.9260827060514867</v>
      </c>
      <c r="E1711" s="88">
        <v>3</v>
      </c>
      <c r="F1711" s="88">
        <v>13</v>
      </c>
      <c r="G1711" s="37">
        <v>1</v>
      </c>
    </row>
    <row r="1712" spans="1:7" x14ac:dyDescent="0.4">
      <c r="A1712" s="70">
        <v>41711</v>
      </c>
      <c r="B1712" s="84" t="s">
        <v>304</v>
      </c>
      <c r="C1712" s="74">
        <v>0.3</v>
      </c>
      <c r="D1712" s="86">
        <v>7.00440021792474</v>
      </c>
      <c r="E1712" s="88">
        <v>3</v>
      </c>
      <c r="F1712" s="88">
        <v>13</v>
      </c>
      <c r="G1712" s="37">
        <v>1</v>
      </c>
    </row>
    <row r="1713" spans="1:7" x14ac:dyDescent="0.4">
      <c r="A1713" s="70">
        <v>41711</v>
      </c>
      <c r="B1713" s="84" t="s">
        <v>305</v>
      </c>
      <c r="C1713" s="74">
        <v>-0.1</v>
      </c>
      <c r="D1713" s="86">
        <v>7.1360425288121281</v>
      </c>
      <c r="E1713" s="88">
        <v>3</v>
      </c>
      <c r="F1713" s="88">
        <v>13</v>
      </c>
      <c r="G1713" s="37">
        <v>1</v>
      </c>
    </row>
    <row r="1714" spans="1:7" x14ac:dyDescent="0.4">
      <c r="A1714" s="70">
        <v>41711</v>
      </c>
      <c r="B1714" s="84" t="s">
        <v>306</v>
      </c>
      <c r="C1714" s="74">
        <v>-0.2</v>
      </c>
      <c r="D1714" s="86">
        <v>7.2143271742132526</v>
      </c>
      <c r="E1714" s="88">
        <v>3</v>
      </c>
      <c r="F1714" s="88">
        <v>13</v>
      </c>
      <c r="G1714" s="37">
        <v>1</v>
      </c>
    </row>
    <row r="1715" spans="1:7" x14ac:dyDescent="0.4">
      <c r="A1715" s="70">
        <v>41711</v>
      </c>
      <c r="B1715" s="84" t="s">
        <v>307</v>
      </c>
      <c r="C1715" s="74">
        <v>-0.4</v>
      </c>
      <c r="D1715" s="86">
        <v>8.7247094292217717</v>
      </c>
      <c r="E1715" s="88">
        <v>3</v>
      </c>
      <c r="F1715" s="88">
        <v>13</v>
      </c>
      <c r="G1715" s="37">
        <v>1</v>
      </c>
    </row>
    <row r="1716" spans="1:7" x14ac:dyDescent="0.4">
      <c r="A1716" s="70">
        <v>41711</v>
      </c>
      <c r="B1716" s="84" t="s">
        <v>308</v>
      </c>
      <c r="C1716" s="74">
        <v>0.3</v>
      </c>
      <c r="D1716" s="86">
        <v>5.0851291545639956</v>
      </c>
      <c r="E1716" s="88">
        <v>3</v>
      </c>
      <c r="F1716" s="88">
        <v>13</v>
      </c>
      <c r="G1716" s="37">
        <v>1</v>
      </c>
    </row>
    <row r="1717" spans="1:7" x14ac:dyDescent="0.4">
      <c r="A1717" s="70">
        <v>41711</v>
      </c>
      <c r="B1717" s="84" t="s">
        <v>309</v>
      </c>
      <c r="C1717" s="74">
        <v>2</v>
      </c>
      <c r="D1717" s="86">
        <v>3.7751493568753247</v>
      </c>
      <c r="E1717" s="88">
        <v>3</v>
      </c>
      <c r="F1717" s="88">
        <v>13</v>
      </c>
      <c r="G1717" s="37">
        <v>0</v>
      </c>
    </row>
    <row r="1718" spans="1:7" x14ac:dyDescent="0.4">
      <c r="A1718" s="70">
        <v>41711</v>
      </c>
      <c r="B1718" s="84" t="s">
        <v>310</v>
      </c>
      <c r="C1718" s="74">
        <v>3.6</v>
      </c>
      <c r="D1718" s="86">
        <v>2.0685347563156493</v>
      </c>
      <c r="E1718" s="88">
        <v>3</v>
      </c>
      <c r="F1718" s="88">
        <v>13</v>
      </c>
      <c r="G1718" s="37">
        <v>0</v>
      </c>
    </row>
    <row r="1719" spans="1:7" x14ac:dyDescent="0.4">
      <c r="A1719" s="70">
        <v>41711</v>
      </c>
      <c r="B1719" s="84" t="s">
        <v>311</v>
      </c>
      <c r="C1719" s="74">
        <v>4</v>
      </c>
      <c r="D1719" s="86">
        <v>2.8519815458500024</v>
      </c>
      <c r="E1719" s="88">
        <v>3</v>
      </c>
      <c r="F1719" s="88">
        <v>13</v>
      </c>
      <c r="G1719" s="37">
        <v>0</v>
      </c>
    </row>
    <row r="1720" spans="1:7" x14ac:dyDescent="0.4">
      <c r="A1720" s="70">
        <v>41711</v>
      </c>
      <c r="B1720" s="84" t="s">
        <v>312</v>
      </c>
      <c r="C1720" s="74">
        <v>4.2</v>
      </c>
      <c r="D1720" s="86">
        <v>2.8239444268368659</v>
      </c>
      <c r="E1720" s="88">
        <v>3</v>
      </c>
      <c r="F1720" s="88">
        <v>13</v>
      </c>
      <c r="G1720" s="37">
        <v>0</v>
      </c>
    </row>
    <row r="1721" spans="1:7" x14ac:dyDescent="0.4">
      <c r="A1721" s="70">
        <v>41711</v>
      </c>
      <c r="B1721" s="84" t="s">
        <v>313</v>
      </c>
      <c r="C1721" s="74">
        <v>4.5</v>
      </c>
      <c r="D1721" s="86">
        <v>2.6195174025785657</v>
      </c>
      <c r="E1721" s="88">
        <v>3</v>
      </c>
      <c r="F1721" s="88">
        <v>13</v>
      </c>
      <c r="G1721" s="37">
        <v>0</v>
      </c>
    </row>
    <row r="1722" spans="1:7" x14ac:dyDescent="0.4">
      <c r="A1722" s="70">
        <v>41711</v>
      </c>
      <c r="B1722" s="84" t="s">
        <v>314</v>
      </c>
      <c r="C1722" s="74">
        <v>5.3</v>
      </c>
      <c r="D1722" s="86">
        <v>1.2562641532773868</v>
      </c>
      <c r="E1722" s="88">
        <v>3</v>
      </c>
      <c r="F1722" s="88">
        <v>13</v>
      </c>
      <c r="G1722" s="37">
        <v>0</v>
      </c>
    </row>
    <row r="1723" spans="1:7" x14ac:dyDescent="0.4">
      <c r="A1723" s="70">
        <v>41711</v>
      </c>
      <c r="B1723" s="84" t="s">
        <v>315</v>
      </c>
      <c r="C1723" s="74">
        <v>5.7</v>
      </c>
      <c r="D1723" s="86">
        <v>2.1423645507903086</v>
      </c>
      <c r="E1723" s="88">
        <v>3</v>
      </c>
      <c r="F1723" s="88">
        <v>13</v>
      </c>
      <c r="G1723" s="37">
        <v>0</v>
      </c>
    </row>
    <row r="1724" spans="1:7" x14ac:dyDescent="0.4">
      <c r="A1724" s="70">
        <v>41711</v>
      </c>
      <c r="B1724" s="84" t="s">
        <v>316</v>
      </c>
      <c r="C1724" s="74">
        <v>6.7</v>
      </c>
      <c r="D1724" s="86">
        <v>0.73241595112535796</v>
      </c>
      <c r="E1724" s="88">
        <v>3</v>
      </c>
      <c r="F1724" s="88">
        <v>13</v>
      </c>
      <c r="G1724" s="37">
        <v>0</v>
      </c>
    </row>
    <row r="1725" spans="1:7" x14ac:dyDescent="0.4">
      <c r="A1725" s="70">
        <v>41711</v>
      </c>
      <c r="B1725" s="84" t="s">
        <v>317</v>
      </c>
      <c r="C1725" s="74">
        <v>6.7</v>
      </c>
      <c r="D1725" s="86">
        <v>0.77954447356169732</v>
      </c>
      <c r="E1725" s="88">
        <v>3</v>
      </c>
      <c r="F1725" s="88">
        <v>13</v>
      </c>
      <c r="G1725" s="37">
        <v>0</v>
      </c>
    </row>
    <row r="1726" spans="1:7" x14ac:dyDescent="0.4">
      <c r="A1726" s="70">
        <v>41711</v>
      </c>
      <c r="B1726" s="84" t="s">
        <v>318</v>
      </c>
      <c r="C1726" s="74">
        <v>5.0999999999999996</v>
      </c>
      <c r="D1726" s="86">
        <v>1.9978360441982232</v>
      </c>
      <c r="E1726" s="88">
        <v>3</v>
      </c>
      <c r="F1726" s="88">
        <v>13</v>
      </c>
      <c r="G1726" s="37">
        <v>0</v>
      </c>
    </row>
    <row r="1727" spans="1:7" x14ac:dyDescent="0.4">
      <c r="A1727" s="70">
        <v>41711</v>
      </c>
      <c r="B1727" s="84" t="s">
        <v>319</v>
      </c>
      <c r="C1727" s="74">
        <v>4.3</v>
      </c>
      <c r="D1727" s="86">
        <v>5.5383350018962556</v>
      </c>
      <c r="E1727" s="88">
        <v>3</v>
      </c>
      <c r="F1727" s="88">
        <v>13</v>
      </c>
      <c r="G1727" s="37">
        <v>0</v>
      </c>
    </row>
    <row r="1728" spans="1:7" x14ac:dyDescent="0.4">
      <c r="A1728" s="70">
        <v>41711</v>
      </c>
      <c r="B1728" s="84" t="s">
        <v>320</v>
      </c>
      <c r="C1728" s="74">
        <v>2.7</v>
      </c>
      <c r="D1728" s="86">
        <v>6.5569968312108964</v>
      </c>
      <c r="E1728" s="88">
        <v>3</v>
      </c>
      <c r="F1728" s="88">
        <v>13</v>
      </c>
      <c r="G1728" s="37">
        <v>0</v>
      </c>
    </row>
    <row r="1729" spans="1:7" x14ac:dyDescent="0.4">
      <c r="A1729" s="70">
        <v>41711</v>
      </c>
      <c r="B1729" s="84" t="s">
        <v>321</v>
      </c>
      <c r="C1729" s="74">
        <v>2.2000000000000002</v>
      </c>
      <c r="D1729" s="86">
        <v>3.5332752749904675</v>
      </c>
      <c r="E1729" s="88">
        <v>3</v>
      </c>
      <c r="F1729" s="88">
        <v>13</v>
      </c>
      <c r="G1729" s="37">
        <v>0</v>
      </c>
    </row>
    <row r="1730" spans="1:7" x14ac:dyDescent="0.4">
      <c r="A1730" s="70">
        <v>41711</v>
      </c>
      <c r="B1730" s="84" t="s">
        <v>322</v>
      </c>
      <c r="C1730" s="74">
        <v>0.9</v>
      </c>
      <c r="D1730" s="86">
        <v>4.4512657868572889</v>
      </c>
      <c r="E1730" s="88">
        <v>3</v>
      </c>
      <c r="F1730" s="88">
        <v>13</v>
      </c>
      <c r="G1730" s="37">
        <v>0</v>
      </c>
    </row>
    <row r="1731" spans="1:7" x14ac:dyDescent="0.4">
      <c r="A1731" s="70">
        <v>41711</v>
      </c>
      <c r="B1731" s="84" t="s">
        <v>323</v>
      </c>
      <c r="C1731" s="74">
        <v>0.1</v>
      </c>
      <c r="D1731" s="86">
        <v>5.1919999224061906</v>
      </c>
      <c r="E1731" s="88">
        <v>3</v>
      </c>
      <c r="F1731" s="88">
        <v>13</v>
      </c>
      <c r="G1731" s="37">
        <v>0</v>
      </c>
    </row>
    <row r="1732" spans="1:7" x14ac:dyDescent="0.4">
      <c r="A1732" s="70">
        <v>41711</v>
      </c>
      <c r="B1732" s="84" t="s">
        <v>324</v>
      </c>
      <c r="C1732" s="74">
        <v>-0.7</v>
      </c>
      <c r="D1732" s="86">
        <v>5.8279349800926115</v>
      </c>
      <c r="E1732" s="88">
        <v>3</v>
      </c>
      <c r="F1732" s="88">
        <v>13</v>
      </c>
      <c r="G1732" s="37">
        <v>0</v>
      </c>
    </row>
    <row r="1733" spans="1:7" x14ac:dyDescent="0.4">
      <c r="A1733" s="70">
        <v>41711</v>
      </c>
      <c r="B1733" s="84" t="s">
        <v>325</v>
      </c>
      <c r="C1733" s="74">
        <v>-1.2</v>
      </c>
      <c r="D1733" s="86">
        <v>6.9896491227732387</v>
      </c>
      <c r="E1733" s="88">
        <v>3</v>
      </c>
      <c r="F1733" s="88">
        <v>14</v>
      </c>
      <c r="G1733" s="37">
        <v>1</v>
      </c>
    </row>
    <row r="1734" spans="1:7" x14ac:dyDescent="0.4">
      <c r="A1734" s="70">
        <v>41712</v>
      </c>
      <c r="B1734" s="84" t="s">
        <v>302</v>
      </c>
      <c r="C1734" s="74">
        <v>-1.7</v>
      </c>
      <c r="D1734" s="86">
        <v>7.322061582929722</v>
      </c>
      <c r="E1734" s="88">
        <v>3</v>
      </c>
      <c r="F1734" s="88">
        <v>14</v>
      </c>
      <c r="G1734" s="37">
        <v>1</v>
      </c>
    </row>
    <row r="1735" spans="1:7" x14ac:dyDescent="0.4">
      <c r="A1735" s="70">
        <v>41712</v>
      </c>
      <c r="B1735" s="84" t="s">
        <v>303</v>
      </c>
      <c r="C1735" s="74">
        <v>-2</v>
      </c>
      <c r="D1735" s="86">
        <v>7.5413840187017991</v>
      </c>
      <c r="E1735" s="88">
        <v>3</v>
      </c>
      <c r="F1735" s="88">
        <v>14</v>
      </c>
      <c r="G1735" s="37">
        <v>1</v>
      </c>
    </row>
    <row r="1736" spans="1:7" x14ac:dyDescent="0.4">
      <c r="A1736" s="70">
        <v>41712</v>
      </c>
      <c r="B1736" s="84" t="s">
        <v>304</v>
      </c>
      <c r="C1736" s="74">
        <v>-2.1</v>
      </c>
      <c r="D1736" s="86">
        <v>7.684001790249761</v>
      </c>
      <c r="E1736" s="88">
        <v>3</v>
      </c>
      <c r="F1736" s="88">
        <v>14</v>
      </c>
      <c r="G1736" s="37">
        <v>1</v>
      </c>
    </row>
    <row r="1737" spans="1:7" x14ac:dyDescent="0.4">
      <c r="A1737" s="70">
        <v>41712</v>
      </c>
      <c r="B1737" s="84" t="s">
        <v>305</v>
      </c>
      <c r="C1737" s="74">
        <v>-2.5</v>
      </c>
      <c r="D1737" s="86">
        <v>7.8555501077707888</v>
      </c>
      <c r="E1737" s="88">
        <v>3</v>
      </c>
      <c r="F1737" s="88">
        <v>14</v>
      </c>
      <c r="G1737" s="37">
        <v>1</v>
      </c>
    </row>
    <row r="1738" spans="1:7" x14ac:dyDescent="0.4">
      <c r="A1738" s="70">
        <v>41712</v>
      </c>
      <c r="B1738" s="84" t="s">
        <v>306</v>
      </c>
      <c r="C1738" s="74">
        <v>-2.1</v>
      </c>
      <c r="D1738" s="86">
        <v>7.8712675405799235</v>
      </c>
      <c r="E1738" s="88">
        <v>3</v>
      </c>
      <c r="F1738" s="88">
        <v>14</v>
      </c>
      <c r="G1738" s="37">
        <v>1</v>
      </c>
    </row>
    <row r="1739" spans="1:7" x14ac:dyDescent="0.4">
      <c r="A1739" s="70">
        <v>41712</v>
      </c>
      <c r="B1739" s="84" t="s">
        <v>307</v>
      </c>
      <c r="C1739" s="74">
        <v>-1.1000000000000001</v>
      </c>
      <c r="D1739" s="86">
        <v>9.1776407844853729</v>
      </c>
      <c r="E1739" s="88">
        <v>3</v>
      </c>
      <c r="F1739" s="88">
        <v>14</v>
      </c>
      <c r="G1739" s="37">
        <v>1</v>
      </c>
    </row>
    <row r="1740" spans="1:7" x14ac:dyDescent="0.4">
      <c r="A1740" s="70">
        <v>41712</v>
      </c>
      <c r="B1740" s="84" t="s">
        <v>308</v>
      </c>
      <c r="C1740" s="74">
        <v>0.1</v>
      </c>
      <c r="D1740" s="86">
        <v>5.1819657525411982</v>
      </c>
      <c r="E1740" s="88">
        <v>3</v>
      </c>
      <c r="F1740" s="88">
        <v>14</v>
      </c>
      <c r="G1740" s="37">
        <v>1</v>
      </c>
    </row>
    <row r="1741" spans="1:7" x14ac:dyDescent="0.4">
      <c r="A1741" s="70">
        <v>41712</v>
      </c>
      <c r="B1741" s="84" t="s">
        <v>309</v>
      </c>
      <c r="C1741" s="74">
        <v>1.9</v>
      </c>
      <c r="D1741" s="86">
        <v>2.7683706406937563</v>
      </c>
      <c r="E1741" s="88">
        <v>3</v>
      </c>
      <c r="F1741" s="88">
        <v>14</v>
      </c>
      <c r="G1741" s="37">
        <v>0</v>
      </c>
    </row>
    <row r="1742" spans="1:7" x14ac:dyDescent="0.4">
      <c r="A1742" s="70">
        <v>41712</v>
      </c>
      <c r="B1742" s="84" t="s">
        <v>310</v>
      </c>
      <c r="C1742" s="74">
        <v>5.6</v>
      </c>
      <c r="D1742" s="86">
        <v>4.2999360720976709E-2</v>
      </c>
      <c r="E1742" s="88">
        <v>3</v>
      </c>
      <c r="F1742" s="88">
        <v>14</v>
      </c>
      <c r="G1742" s="37">
        <v>0</v>
      </c>
    </row>
    <row r="1743" spans="1:7" x14ac:dyDescent="0.4">
      <c r="A1743" s="70">
        <v>41712</v>
      </c>
      <c r="B1743" s="84" t="s">
        <v>311</v>
      </c>
      <c r="C1743" s="74">
        <v>7.7</v>
      </c>
      <c r="D1743" s="86">
        <v>3.088799850349163E-2</v>
      </c>
      <c r="E1743" s="88">
        <v>3</v>
      </c>
      <c r="F1743" s="88">
        <v>14</v>
      </c>
      <c r="G1743" s="37">
        <v>0</v>
      </c>
    </row>
    <row r="1744" spans="1:7" x14ac:dyDescent="0.4">
      <c r="A1744" s="70">
        <v>41712</v>
      </c>
      <c r="B1744" s="84" t="s">
        <v>312</v>
      </c>
      <c r="C1744" s="74">
        <v>6.8</v>
      </c>
      <c r="D1744" s="86">
        <v>3.1251240292589667E-2</v>
      </c>
      <c r="E1744" s="88">
        <v>3</v>
      </c>
      <c r="F1744" s="88">
        <v>14</v>
      </c>
      <c r="G1744" s="37">
        <v>0</v>
      </c>
    </row>
    <row r="1745" spans="1:7" x14ac:dyDescent="0.4">
      <c r="A1745" s="70">
        <v>41712</v>
      </c>
      <c r="B1745" s="84" t="s">
        <v>313</v>
      </c>
      <c r="C1745" s="74">
        <v>8</v>
      </c>
      <c r="D1745" s="86">
        <v>2.8062494950252159E-2</v>
      </c>
      <c r="E1745" s="88">
        <v>3</v>
      </c>
      <c r="F1745" s="88">
        <v>14</v>
      </c>
      <c r="G1745" s="37">
        <v>0</v>
      </c>
    </row>
    <row r="1746" spans="1:7" x14ac:dyDescent="0.4">
      <c r="A1746" s="70">
        <v>41712</v>
      </c>
      <c r="B1746" s="84" t="s">
        <v>314</v>
      </c>
      <c r="C1746" s="74">
        <v>8.6</v>
      </c>
      <c r="D1746" s="86">
        <v>1.9856206954336597E-2</v>
      </c>
      <c r="E1746" s="88">
        <v>3</v>
      </c>
      <c r="F1746" s="88">
        <v>14</v>
      </c>
      <c r="G1746" s="37">
        <v>0</v>
      </c>
    </row>
    <row r="1747" spans="1:7" x14ac:dyDescent="0.4">
      <c r="A1747" s="70">
        <v>41712</v>
      </c>
      <c r="B1747" s="84" t="s">
        <v>315</v>
      </c>
      <c r="C1747" s="74">
        <v>8.1</v>
      </c>
      <c r="D1747" s="86">
        <v>2.7747998763627452E-2</v>
      </c>
      <c r="E1747" s="88">
        <v>3</v>
      </c>
      <c r="F1747" s="88">
        <v>14</v>
      </c>
      <c r="G1747" s="37">
        <v>0</v>
      </c>
    </row>
    <row r="1748" spans="1:7" x14ac:dyDescent="0.4">
      <c r="A1748" s="70">
        <v>41712</v>
      </c>
      <c r="B1748" s="84" t="s">
        <v>316</v>
      </c>
      <c r="C1748" s="74">
        <v>7.2</v>
      </c>
      <c r="D1748" s="86">
        <v>2.9576894653581366E-2</v>
      </c>
      <c r="E1748" s="88">
        <v>3</v>
      </c>
      <c r="F1748" s="88">
        <v>14</v>
      </c>
      <c r="G1748" s="37">
        <v>0</v>
      </c>
    </row>
    <row r="1749" spans="1:7" x14ac:dyDescent="0.4">
      <c r="A1749" s="70">
        <v>41712</v>
      </c>
      <c r="B1749" s="84" t="s">
        <v>317</v>
      </c>
      <c r="C1749" s="74">
        <v>6.4</v>
      </c>
      <c r="D1749" s="86">
        <v>5.9427019742338674E-2</v>
      </c>
      <c r="E1749" s="88">
        <v>3</v>
      </c>
      <c r="F1749" s="88">
        <v>14</v>
      </c>
      <c r="G1749" s="37">
        <v>0</v>
      </c>
    </row>
    <row r="1750" spans="1:7" x14ac:dyDescent="0.4">
      <c r="A1750" s="70">
        <v>41712</v>
      </c>
      <c r="B1750" s="84" t="s">
        <v>318</v>
      </c>
      <c r="C1750" s="74">
        <v>5.5</v>
      </c>
      <c r="D1750" s="86">
        <v>8.4905146781139113E-2</v>
      </c>
      <c r="E1750" s="88">
        <v>3</v>
      </c>
      <c r="F1750" s="88">
        <v>14</v>
      </c>
      <c r="G1750" s="37">
        <v>0</v>
      </c>
    </row>
    <row r="1751" spans="1:7" x14ac:dyDescent="0.4">
      <c r="A1751" s="70">
        <v>41712</v>
      </c>
      <c r="B1751" s="84" t="s">
        <v>319</v>
      </c>
      <c r="C1751" s="74">
        <v>4.8</v>
      </c>
      <c r="D1751" s="86">
        <v>3.4502639013359371</v>
      </c>
      <c r="E1751" s="88">
        <v>3</v>
      </c>
      <c r="F1751" s="88">
        <v>14</v>
      </c>
      <c r="G1751" s="37">
        <v>0</v>
      </c>
    </row>
    <row r="1752" spans="1:7" x14ac:dyDescent="0.4">
      <c r="A1752" s="70">
        <v>41712</v>
      </c>
      <c r="B1752" s="84" t="s">
        <v>320</v>
      </c>
      <c r="C1752" s="74">
        <v>4.3</v>
      </c>
      <c r="D1752" s="86">
        <v>4.6322647606695586</v>
      </c>
      <c r="E1752" s="88">
        <v>3</v>
      </c>
      <c r="F1752" s="88">
        <v>14</v>
      </c>
      <c r="G1752" s="37">
        <v>0</v>
      </c>
    </row>
    <row r="1753" spans="1:7" x14ac:dyDescent="0.4">
      <c r="A1753" s="70">
        <v>41712</v>
      </c>
      <c r="B1753" s="84" t="s">
        <v>321</v>
      </c>
      <c r="C1753" s="74">
        <v>4</v>
      </c>
      <c r="D1753" s="86">
        <v>2.2971378128345679</v>
      </c>
      <c r="E1753" s="88">
        <v>3</v>
      </c>
      <c r="F1753" s="88">
        <v>14</v>
      </c>
      <c r="G1753" s="37">
        <v>0</v>
      </c>
    </row>
    <row r="1754" spans="1:7" x14ac:dyDescent="0.4">
      <c r="A1754" s="70">
        <v>41712</v>
      </c>
      <c r="B1754" s="84" t="s">
        <v>322</v>
      </c>
      <c r="C1754" s="74">
        <v>3.7</v>
      </c>
      <c r="D1754" s="86">
        <v>3.1749120060666263</v>
      </c>
      <c r="E1754" s="88">
        <v>3</v>
      </c>
      <c r="F1754" s="88">
        <v>14</v>
      </c>
      <c r="G1754" s="37">
        <v>0</v>
      </c>
    </row>
    <row r="1755" spans="1:7" x14ac:dyDescent="0.4">
      <c r="A1755" s="70">
        <v>41712</v>
      </c>
      <c r="B1755" s="84" t="s">
        <v>323</v>
      </c>
      <c r="C1755" s="74">
        <v>3.4</v>
      </c>
      <c r="D1755" s="86">
        <v>3.8678714113600452</v>
      </c>
      <c r="E1755" s="88">
        <v>3</v>
      </c>
      <c r="F1755" s="88">
        <v>14</v>
      </c>
      <c r="G1755" s="37">
        <v>0</v>
      </c>
    </row>
    <row r="1756" spans="1:7" x14ac:dyDescent="0.4">
      <c r="A1756" s="70">
        <v>41712</v>
      </c>
      <c r="B1756" s="84" t="s">
        <v>324</v>
      </c>
      <c r="C1756" s="74">
        <v>3.1</v>
      </c>
      <c r="D1756" s="86">
        <v>4.4091790241958027</v>
      </c>
      <c r="E1756" s="88">
        <v>3</v>
      </c>
      <c r="F1756" s="88">
        <v>14</v>
      </c>
      <c r="G1756" s="37">
        <v>0</v>
      </c>
    </row>
    <row r="1757" spans="1:7" x14ac:dyDescent="0.4">
      <c r="A1757" s="70">
        <v>41712</v>
      </c>
      <c r="B1757" s="84" t="s">
        <v>325</v>
      </c>
      <c r="C1757" s="74">
        <v>1.9</v>
      </c>
      <c r="D1757" s="86">
        <v>5.8513108534498821</v>
      </c>
      <c r="E1757" s="88">
        <v>3</v>
      </c>
      <c r="F1757" s="88">
        <v>15</v>
      </c>
      <c r="G1757" s="37">
        <v>1</v>
      </c>
    </row>
    <row r="1758" spans="1:7" x14ac:dyDescent="0.4">
      <c r="A1758" s="70">
        <v>41713</v>
      </c>
      <c r="B1758" s="84" t="s">
        <v>302</v>
      </c>
      <c r="C1758" s="74">
        <v>0.1</v>
      </c>
      <c r="D1758" s="86">
        <v>6.4719162795193652</v>
      </c>
      <c r="E1758" s="88">
        <v>3</v>
      </c>
      <c r="F1758" s="88">
        <v>15</v>
      </c>
      <c r="G1758" s="37">
        <v>1</v>
      </c>
    </row>
    <row r="1759" spans="1:7" x14ac:dyDescent="0.4">
      <c r="A1759" s="70">
        <v>41713</v>
      </c>
      <c r="B1759" s="84" t="s">
        <v>303</v>
      </c>
      <c r="C1759" s="74">
        <v>-0.7</v>
      </c>
      <c r="D1759" s="86">
        <v>6.8791202747265032</v>
      </c>
      <c r="E1759" s="88">
        <v>3</v>
      </c>
      <c r="F1759" s="88">
        <v>15</v>
      </c>
      <c r="G1759" s="37">
        <v>1</v>
      </c>
    </row>
    <row r="1760" spans="1:7" x14ac:dyDescent="0.4">
      <c r="A1760" s="70">
        <v>41713</v>
      </c>
      <c r="B1760" s="84" t="s">
        <v>304</v>
      </c>
      <c r="C1760" s="74">
        <v>-0.7</v>
      </c>
      <c r="D1760" s="86">
        <v>6.9271641485959616</v>
      </c>
      <c r="E1760" s="88">
        <v>3</v>
      </c>
      <c r="F1760" s="88">
        <v>15</v>
      </c>
      <c r="G1760" s="37">
        <v>1</v>
      </c>
    </row>
    <row r="1761" spans="1:7" x14ac:dyDescent="0.4">
      <c r="A1761" s="70">
        <v>41713</v>
      </c>
      <c r="B1761" s="84" t="s">
        <v>305</v>
      </c>
      <c r="C1761" s="74">
        <v>-0.3</v>
      </c>
      <c r="D1761" s="86">
        <v>7.0052068977122497</v>
      </c>
      <c r="E1761" s="88">
        <v>3</v>
      </c>
      <c r="F1761" s="88">
        <v>15</v>
      </c>
      <c r="G1761" s="37">
        <v>1</v>
      </c>
    </row>
    <row r="1762" spans="1:7" x14ac:dyDescent="0.4">
      <c r="A1762" s="70">
        <v>41713</v>
      </c>
      <c r="B1762" s="84" t="s">
        <v>306</v>
      </c>
      <c r="C1762" s="74">
        <v>-0.9</v>
      </c>
      <c r="D1762" s="86">
        <v>7.2175881006940585</v>
      </c>
      <c r="E1762" s="88">
        <v>3</v>
      </c>
      <c r="F1762" s="88">
        <v>15</v>
      </c>
      <c r="G1762" s="37">
        <v>1</v>
      </c>
    </row>
    <row r="1763" spans="1:7" x14ac:dyDescent="0.4">
      <c r="A1763" s="70">
        <v>41713</v>
      </c>
      <c r="B1763" s="84" t="s">
        <v>307</v>
      </c>
      <c r="C1763" s="74">
        <v>-1.1000000000000001</v>
      </c>
      <c r="D1763" s="86">
        <v>8.7401265703082931</v>
      </c>
      <c r="E1763" s="88">
        <v>3</v>
      </c>
      <c r="F1763" s="88">
        <v>15</v>
      </c>
      <c r="G1763" s="37">
        <v>1</v>
      </c>
    </row>
    <row r="1764" spans="1:7" x14ac:dyDescent="0.4">
      <c r="A1764" s="70">
        <v>41713</v>
      </c>
      <c r="B1764" s="84" t="s">
        <v>308</v>
      </c>
      <c r="C1764" s="74">
        <v>-0.7</v>
      </c>
      <c r="D1764" s="86">
        <v>4.881129215394207</v>
      </c>
      <c r="E1764" s="88">
        <v>3</v>
      </c>
      <c r="F1764" s="88">
        <v>15</v>
      </c>
      <c r="G1764" s="37">
        <v>1</v>
      </c>
    </row>
    <row r="1765" spans="1:7" x14ac:dyDescent="0.4">
      <c r="A1765" s="70">
        <v>41713</v>
      </c>
      <c r="B1765" s="84" t="s">
        <v>309</v>
      </c>
      <c r="C1765" s="74">
        <v>1.6</v>
      </c>
      <c r="D1765" s="86">
        <v>1.0939204110732443</v>
      </c>
      <c r="E1765" s="88">
        <v>3</v>
      </c>
      <c r="F1765" s="88">
        <v>15</v>
      </c>
      <c r="G1765" s="37">
        <v>0</v>
      </c>
    </row>
    <row r="1766" spans="1:7" x14ac:dyDescent="0.4">
      <c r="A1766" s="70">
        <v>41713</v>
      </c>
      <c r="B1766" s="84" t="s">
        <v>310</v>
      </c>
      <c r="C1766" s="74">
        <v>3.8</v>
      </c>
      <c r="D1766" s="86">
        <v>3.7805953692866483E-2</v>
      </c>
      <c r="E1766" s="88">
        <v>3</v>
      </c>
      <c r="F1766" s="88">
        <v>15</v>
      </c>
      <c r="G1766" s="37">
        <v>0</v>
      </c>
    </row>
    <row r="1767" spans="1:7" x14ac:dyDescent="0.4">
      <c r="A1767" s="70">
        <v>41713</v>
      </c>
      <c r="B1767" s="84" t="s">
        <v>311</v>
      </c>
      <c r="C1767" s="74">
        <v>5.5</v>
      </c>
      <c r="D1767" s="86">
        <v>3.2395585055897298E-2</v>
      </c>
      <c r="E1767" s="88">
        <v>3</v>
      </c>
      <c r="F1767" s="88">
        <v>15</v>
      </c>
      <c r="G1767" s="37">
        <v>0</v>
      </c>
    </row>
    <row r="1768" spans="1:7" x14ac:dyDescent="0.4">
      <c r="A1768" s="70">
        <v>41713</v>
      </c>
      <c r="B1768" s="84" t="s">
        <v>312</v>
      </c>
      <c r="C1768" s="74">
        <v>8.1</v>
      </c>
      <c r="D1768" s="86">
        <v>2.8830580383636235E-2</v>
      </c>
      <c r="E1768" s="88">
        <v>3</v>
      </c>
      <c r="F1768" s="88">
        <v>15</v>
      </c>
      <c r="G1768" s="37">
        <v>0</v>
      </c>
    </row>
    <row r="1769" spans="1:7" x14ac:dyDescent="0.4">
      <c r="A1769" s="70">
        <v>41713</v>
      </c>
      <c r="B1769" s="84" t="s">
        <v>313</v>
      </c>
      <c r="C1769" s="74">
        <v>8.8000000000000007</v>
      </c>
      <c r="D1769" s="86">
        <v>2.664265621545003E-2</v>
      </c>
      <c r="E1769" s="88">
        <v>3</v>
      </c>
      <c r="F1769" s="88">
        <v>15</v>
      </c>
      <c r="G1769" s="37">
        <v>0</v>
      </c>
    </row>
    <row r="1770" spans="1:7" x14ac:dyDescent="0.4">
      <c r="A1770" s="70">
        <v>41713</v>
      </c>
      <c r="B1770" s="84" t="s">
        <v>314</v>
      </c>
      <c r="C1770" s="74">
        <v>9.8000000000000007</v>
      </c>
      <c r="D1770" s="86">
        <v>1.7869877773420324E-2</v>
      </c>
      <c r="E1770" s="88">
        <v>3</v>
      </c>
      <c r="F1770" s="88">
        <v>15</v>
      </c>
      <c r="G1770" s="37">
        <v>0</v>
      </c>
    </row>
    <row r="1771" spans="1:7" x14ac:dyDescent="0.4">
      <c r="A1771" s="70">
        <v>41713</v>
      </c>
      <c r="B1771" s="84" t="s">
        <v>315</v>
      </c>
      <c r="C1771" s="74">
        <v>10.6</v>
      </c>
      <c r="D1771" s="86">
        <v>2.2267903680080935E-2</v>
      </c>
      <c r="E1771" s="88">
        <v>3</v>
      </c>
      <c r="F1771" s="88">
        <v>15</v>
      </c>
      <c r="G1771" s="37">
        <v>0</v>
      </c>
    </row>
    <row r="1772" spans="1:7" x14ac:dyDescent="0.4">
      <c r="A1772" s="70">
        <v>41713</v>
      </c>
      <c r="B1772" s="84" t="s">
        <v>316</v>
      </c>
      <c r="C1772" s="74">
        <v>10.3</v>
      </c>
      <c r="D1772" s="86">
        <v>2.4157954506732422E-2</v>
      </c>
      <c r="E1772" s="88">
        <v>3</v>
      </c>
      <c r="F1772" s="88">
        <v>15</v>
      </c>
      <c r="G1772" s="37">
        <v>0</v>
      </c>
    </row>
    <row r="1773" spans="1:7" x14ac:dyDescent="0.4">
      <c r="A1773" s="70">
        <v>41713</v>
      </c>
      <c r="B1773" s="84" t="s">
        <v>317</v>
      </c>
      <c r="C1773" s="74">
        <v>10.4</v>
      </c>
      <c r="D1773" s="86">
        <v>2.0618406277517726E-2</v>
      </c>
      <c r="E1773" s="88">
        <v>3</v>
      </c>
      <c r="F1773" s="88">
        <v>15</v>
      </c>
      <c r="G1773" s="37">
        <v>0</v>
      </c>
    </row>
    <row r="1774" spans="1:7" x14ac:dyDescent="0.4">
      <c r="A1774" s="70">
        <v>41713</v>
      </c>
      <c r="B1774" s="84" t="s">
        <v>318</v>
      </c>
      <c r="C1774" s="74">
        <v>9.8000000000000007</v>
      </c>
      <c r="D1774" s="86">
        <v>2.8206745709403083E-2</v>
      </c>
      <c r="E1774" s="88">
        <v>3</v>
      </c>
      <c r="F1774" s="88">
        <v>15</v>
      </c>
      <c r="G1774" s="37">
        <v>0</v>
      </c>
    </row>
    <row r="1775" spans="1:7" x14ac:dyDescent="0.4">
      <c r="A1775" s="70">
        <v>41713</v>
      </c>
      <c r="B1775" s="84" t="s">
        <v>319</v>
      </c>
      <c r="C1775" s="74">
        <v>8</v>
      </c>
      <c r="D1775" s="86">
        <v>0.11719857475696446</v>
      </c>
      <c r="E1775" s="88">
        <v>3</v>
      </c>
      <c r="F1775" s="88">
        <v>15</v>
      </c>
      <c r="G1775" s="37">
        <v>0</v>
      </c>
    </row>
    <row r="1776" spans="1:7" x14ac:dyDescent="0.4">
      <c r="A1776" s="70">
        <v>41713</v>
      </c>
      <c r="B1776" s="84" t="s">
        <v>320</v>
      </c>
      <c r="C1776" s="74">
        <v>4.9000000000000004</v>
      </c>
      <c r="D1776" s="86">
        <v>3.3986329496773693</v>
      </c>
      <c r="E1776" s="88">
        <v>3</v>
      </c>
      <c r="F1776" s="88">
        <v>15</v>
      </c>
      <c r="G1776" s="37">
        <v>0</v>
      </c>
    </row>
    <row r="1777" spans="1:7" x14ac:dyDescent="0.4">
      <c r="A1777" s="70">
        <v>41713</v>
      </c>
      <c r="B1777" s="84" t="s">
        <v>321</v>
      </c>
      <c r="C1777" s="74">
        <v>3.1</v>
      </c>
      <c r="D1777" s="86">
        <v>1.7939735178137981</v>
      </c>
      <c r="E1777" s="88">
        <v>3</v>
      </c>
      <c r="F1777" s="88">
        <v>15</v>
      </c>
      <c r="G1777" s="37">
        <v>0</v>
      </c>
    </row>
    <row r="1778" spans="1:7" x14ac:dyDescent="0.4">
      <c r="A1778" s="70">
        <v>41713</v>
      </c>
      <c r="B1778" s="84" t="s">
        <v>322</v>
      </c>
      <c r="C1778" s="74">
        <v>1.5</v>
      </c>
      <c r="D1778" s="86">
        <v>2.9942906663431872</v>
      </c>
      <c r="E1778" s="88">
        <v>3</v>
      </c>
      <c r="F1778" s="88">
        <v>15</v>
      </c>
      <c r="G1778" s="37">
        <v>0</v>
      </c>
    </row>
    <row r="1779" spans="1:7" x14ac:dyDescent="0.4">
      <c r="A1779" s="70">
        <v>41713</v>
      </c>
      <c r="B1779" s="84" t="s">
        <v>323</v>
      </c>
      <c r="C1779" s="74">
        <v>3.5</v>
      </c>
      <c r="D1779" s="86">
        <v>3.566487880953416</v>
      </c>
      <c r="E1779" s="88">
        <v>3</v>
      </c>
      <c r="F1779" s="88">
        <v>15</v>
      </c>
      <c r="G1779" s="37">
        <v>0</v>
      </c>
    </row>
    <row r="1780" spans="1:7" x14ac:dyDescent="0.4">
      <c r="A1780" s="70">
        <v>41713</v>
      </c>
      <c r="B1780" s="84" t="s">
        <v>324</v>
      </c>
      <c r="C1780" s="74">
        <v>2.1</v>
      </c>
      <c r="D1780" s="86">
        <v>4.4025099267155863</v>
      </c>
      <c r="E1780" s="88">
        <v>3</v>
      </c>
      <c r="F1780" s="88">
        <v>15</v>
      </c>
      <c r="G1780" s="37">
        <v>0</v>
      </c>
    </row>
    <row r="1781" spans="1:7" x14ac:dyDescent="0.4">
      <c r="A1781" s="70">
        <v>41713</v>
      </c>
      <c r="B1781" s="84" t="s">
        <v>325</v>
      </c>
      <c r="C1781" s="74">
        <v>0.8</v>
      </c>
      <c r="D1781" s="86">
        <v>5.9572003119849359</v>
      </c>
      <c r="E1781" s="88">
        <v>3</v>
      </c>
      <c r="F1781" s="88">
        <v>16</v>
      </c>
      <c r="G1781" s="37">
        <v>1</v>
      </c>
    </row>
    <row r="1782" spans="1:7" x14ac:dyDescent="0.4">
      <c r="A1782" s="70">
        <v>41714</v>
      </c>
      <c r="B1782" s="84" t="s">
        <v>302</v>
      </c>
      <c r="C1782" s="74">
        <v>-0.7</v>
      </c>
      <c r="D1782" s="86">
        <v>6.5798194908768899</v>
      </c>
      <c r="E1782" s="88">
        <v>3</v>
      </c>
      <c r="F1782" s="88">
        <v>16</v>
      </c>
      <c r="G1782" s="37">
        <v>1</v>
      </c>
    </row>
    <row r="1783" spans="1:7" x14ac:dyDescent="0.4">
      <c r="A1783" s="70">
        <v>41714</v>
      </c>
      <c r="B1783" s="84" t="s">
        <v>303</v>
      </c>
      <c r="C1783" s="74">
        <v>-1.4</v>
      </c>
      <c r="D1783" s="86">
        <v>6.9949665296393837</v>
      </c>
      <c r="E1783" s="88">
        <v>3</v>
      </c>
      <c r="F1783" s="88">
        <v>16</v>
      </c>
      <c r="G1783" s="37">
        <v>1</v>
      </c>
    </row>
    <row r="1784" spans="1:7" x14ac:dyDescent="0.4">
      <c r="A1784" s="70">
        <v>41714</v>
      </c>
      <c r="B1784" s="84" t="s">
        <v>304</v>
      </c>
      <c r="C1784" s="74">
        <v>-1.8</v>
      </c>
      <c r="D1784" s="86">
        <v>7.125234956178617</v>
      </c>
      <c r="E1784" s="88">
        <v>3</v>
      </c>
      <c r="F1784" s="88">
        <v>16</v>
      </c>
      <c r="G1784" s="37">
        <v>1</v>
      </c>
    </row>
    <row r="1785" spans="1:7" x14ac:dyDescent="0.4">
      <c r="A1785" s="70">
        <v>41714</v>
      </c>
      <c r="B1785" s="84" t="s">
        <v>305</v>
      </c>
      <c r="C1785" s="74">
        <v>-2.1</v>
      </c>
      <c r="D1785" s="86">
        <v>7.3599404858762192</v>
      </c>
      <c r="E1785" s="88">
        <v>3</v>
      </c>
      <c r="F1785" s="88">
        <v>16</v>
      </c>
      <c r="G1785" s="37">
        <v>1</v>
      </c>
    </row>
    <row r="1786" spans="1:7" x14ac:dyDescent="0.4">
      <c r="A1786" s="70">
        <v>41714</v>
      </c>
      <c r="B1786" s="84" t="s">
        <v>306</v>
      </c>
      <c r="C1786" s="74">
        <v>-2.5</v>
      </c>
      <c r="D1786" s="86">
        <v>7.5788220683268159</v>
      </c>
      <c r="E1786" s="88">
        <v>3</v>
      </c>
      <c r="F1786" s="88">
        <v>16</v>
      </c>
      <c r="G1786" s="37">
        <v>1</v>
      </c>
    </row>
    <row r="1787" spans="1:7" x14ac:dyDescent="0.4">
      <c r="A1787" s="70">
        <v>41714</v>
      </c>
      <c r="B1787" s="84" t="s">
        <v>307</v>
      </c>
      <c r="C1787" s="74">
        <v>-2.9</v>
      </c>
      <c r="D1787" s="86">
        <v>9.181309004334727</v>
      </c>
      <c r="E1787" s="88">
        <v>3</v>
      </c>
      <c r="F1787" s="88">
        <v>16</v>
      </c>
      <c r="G1787" s="37">
        <v>1</v>
      </c>
    </row>
    <row r="1788" spans="1:7" x14ac:dyDescent="0.4">
      <c r="A1788" s="70">
        <v>41714</v>
      </c>
      <c r="B1788" s="84" t="s">
        <v>308</v>
      </c>
      <c r="C1788" s="74">
        <v>-1.8</v>
      </c>
      <c r="D1788" s="86">
        <v>5.4028077942022268</v>
      </c>
      <c r="E1788" s="88">
        <v>3</v>
      </c>
      <c r="F1788" s="88">
        <v>16</v>
      </c>
      <c r="G1788" s="37">
        <v>1</v>
      </c>
    </row>
    <row r="1789" spans="1:7" x14ac:dyDescent="0.4">
      <c r="A1789" s="70">
        <v>41714</v>
      </c>
      <c r="B1789" s="84" t="s">
        <v>309</v>
      </c>
      <c r="C1789" s="74">
        <v>0.9</v>
      </c>
      <c r="D1789" s="86">
        <v>4.6529596715327264</v>
      </c>
      <c r="E1789" s="88">
        <v>3</v>
      </c>
      <c r="F1789" s="88">
        <v>16</v>
      </c>
      <c r="G1789" s="37">
        <v>0</v>
      </c>
    </row>
    <row r="1790" spans="1:7" x14ac:dyDescent="0.4">
      <c r="A1790" s="70">
        <v>41714</v>
      </c>
      <c r="B1790" s="84" t="s">
        <v>310</v>
      </c>
      <c r="C1790" s="74">
        <v>3.5</v>
      </c>
      <c r="D1790" s="86">
        <v>2.6391067039191891</v>
      </c>
      <c r="E1790" s="88">
        <v>3</v>
      </c>
      <c r="F1790" s="88">
        <v>16</v>
      </c>
      <c r="G1790" s="37">
        <v>0</v>
      </c>
    </row>
    <row r="1791" spans="1:7" x14ac:dyDescent="0.4">
      <c r="A1791" s="70">
        <v>41714</v>
      </c>
      <c r="B1791" s="84" t="s">
        <v>311</v>
      </c>
      <c r="C1791" s="74">
        <v>7.5</v>
      </c>
      <c r="D1791" s="86">
        <v>5.1482834931893373E-2</v>
      </c>
      <c r="E1791" s="88">
        <v>3</v>
      </c>
      <c r="F1791" s="88">
        <v>16</v>
      </c>
      <c r="G1791" s="37">
        <v>0</v>
      </c>
    </row>
    <row r="1792" spans="1:7" x14ac:dyDescent="0.4">
      <c r="A1792" s="70">
        <v>41714</v>
      </c>
      <c r="B1792" s="84" t="s">
        <v>312</v>
      </c>
      <c r="C1792" s="74">
        <v>10</v>
      </c>
      <c r="D1792" s="86">
        <v>3.3692212376000036E-2</v>
      </c>
      <c r="E1792" s="88">
        <v>3</v>
      </c>
      <c r="F1792" s="88">
        <v>16</v>
      </c>
      <c r="G1792" s="37">
        <v>0</v>
      </c>
    </row>
    <row r="1793" spans="1:7" x14ac:dyDescent="0.4">
      <c r="A1793" s="70">
        <v>41714</v>
      </c>
      <c r="B1793" s="84" t="s">
        <v>313</v>
      </c>
      <c r="C1793" s="74">
        <v>10.199999999999999</v>
      </c>
      <c r="D1793" s="86">
        <v>2.5539234861978316E-2</v>
      </c>
      <c r="E1793" s="88">
        <v>3</v>
      </c>
      <c r="F1793" s="88">
        <v>16</v>
      </c>
      <c r="G1793" s="37">
        <v>0</v>
      </c>
    </row>
    <row r="1794" spans="1:7" x14ac:dyDescent="0.4">
      <c r="A1794" s="70">
        <v>41714</v>
      </c>
      <c r="B1794" s="84" t="s">
        <v>314</v>
      </c>
      <c r="C1794" s="74">
        <v>9.9</v>
      </c>
      <c r="D1794" s="86">
        <v>2.6913674847193571E-2</v>
      </c>
      <c r="E1794" s="88">
        <v>3</v>
      </c>
      <c r="F1794" s="88">
        <v>16</v>
      </c>
      <c r="G1794" s="37">
        <v>0</v>
      </c>
    </row>
    <row r="1795" spans="1:7" x14ac:dyDescent="0.4">
      <c r="A1795" s="70">
        <v>41714</v>
      </c>
      <c r="B1795" s="84" t="s">
        <v>315</v>
      </c>
      <c r="C1795" s="74">
        <v>9.4</v>
      </c>
      <c r="D1795" s="86">
        <v>5.8858254801010951E-2</v>
      </c>
      <c r="E1795" s="88">
        <v>3</v>
      </c>
      <c r="F1795" s="88">
        <v>16</v>
      </c>
      <c r="G1795" s="37">
        <v>0</v>
      </c>
    </row>
    <row r="1796" spans="1:7" x14ac:dyDescent="0.4">
      <c r="A1796" s="70">
        <v>41714</v>
      </c>
      <c r="B1796" s="84" t="s">
        <v>316</v>
      </c>
      <c r="C1796" s="74">
        <v>9.8000000000000007</v>
      </c>
      <c r="D1796" s="86">
        <v>0.29387975126659288</v>
      </c>
      <c r="E1796" s="88">
        <v>3</v>
      </c>
      <c r="F1796" s="88">
        <v>16</v>
      </c>
      <c r="G1796" s="37">
        <v>0</v>
      </c>
    </row>
    <row r="1797" spans="1:7" x14ac:dyDescent="0.4">
      <c r="A1797" s="70">
        <v>41714</v>
      </c>
      <c r="B1797" s="84" t="s">
        <v>317</v>
      </c>
      <c r="C1797" s="74">
        <v>9.6</v>
      </c>
      <c r="D1797" s="86">
        <v>0.93326416134889967</v>
      </c>
      <c r="E1797" s="88">
        <v>3</v>
      </c>
      <c r="F1797" s="88">
        <v>16</v>
      </c>
      <c r="G1797" s="37">
        <v>0</v>
      </c>
    </row>
    <row r="1798" spans="1:7" x14ac:dyDescent="0.4">
      <c r="A1798" s="70">
        <v>41714</v>
      </c>
      <c r="B1798" s="84" t="s">
        <v>318</v>
      </c>
      <c r="C1798" s="74">
        <v>9.4</v>
      </c>
      <c r="D1798" s="86">
        <v>1.2420546133391099</v>
      </c>
      <c r="E1798" s="88">
        <v>3</v>
      </c>
      <c r="F1798" s="88">
        <v>16</v>
      </c>
      <c r="G1798" s="37">
        <v>0</v>
      </c>
    </row>
    <row r="1799" spans="1:7" x14ac:dyDescent="0.4">
      <c r="A1799" s="70">
        <v>41714</v>
      </c>
      <c r="B1799" s="84" t="s">
        <v>319</v>
      </c>
      <c r="C1799" s="74">
        <v>9.3000000000000007</v>
      </c>
      <c r="D1799" s="86">
        <v>3.0870716028261906</v>
      </c>
      <c r="E1799" s="88">
        <v>3</v>
      </c>
      <c r="F1799" s="88">
        <v>16</v>
      </c>
      <c r="G1799" s="37">
        <v>0</v>
      </c>
    </row>
    <row r="1800" spans="1:7" x14ac:dyDescent="0.4">
      <c r="A1800" s="70">
        <v>41714</v>
      </c>
      <c r="B1800" s="84" t="s">
        <v>320</v>
      </c>
      <c r="C1800" s="74">
        <v>9.1</v>
      </c>
      <c r="D1800" s="86">
        <v>3.4393047023121133</v>
      </c>
      <c r="E1800" s="88">
        <v>3</v>
      </c>
      <c r="F1800" s="88">
        <v>16</v>
      </c>
      <c r="G1800" s="37">
        <v>0</v>
      </c>
    </row>
    <row r="1801" spans="1:7" x14ac:dyDescent="0.4">
      <c r="A1801" s="70">
        <v>41714</v>
      </c>
      <c r="B1801" s="84" t="s">
        <v>321</v>
      </c>
      <c r="C1801" s="74">
        <v>8.6</v>
      </c>
      <c r="D1801" s="86">
        <v>1.4764134144721652</v>
      </c>
      <c r="E1801" s="88">
        <v>3</v>
      </c>
      <c r="F1801" s="88">
        <v>16</v>
      </c>
      <c r="G1801" s="37">
        <v>0</v>
      </c>
    </row>
    <row r="1802" spans="1:7" x14ac:dyDescent="0.4">
      <c r="A1802" s="70">
        <v>41714</v>
      </c>
      <c r="B1802" s="84" t="s">
        <v>322</v>
      </c>
      <c r="C1802" s="74">
        <v>8.1999999999999993</v>
      </c>
      <c r="D1802" s="86">
        <v>2.1287520609959403</v>
      </c>
      <c r="E1802" s="88">
        <v>3</v>
      </c>
      <c r="F1802" s="88">
        <v>16</v>
      </c>
      <c r="G1802" s="37">
        <v>0</v>
      </c>
    </row>
    <row r="1803" spans="1:7" x14ac:dyDescent="0.4">
      <c r="A1803" s="70">
        <v>41714</v>
      </c>
      <c r="B1803" s="84" t="s">
        <v>323</v>
      </c>
      <c r="C1803" s="74">
        <v>8.1</v>
      </c>
      <c r="D1803" s="86">
        <v>2.601155623567593</v>
      </c>
      <c r="E1803" s="88">
        <v>3</v>
      </c>
      <c r="F1803" s="88">
        <v>16</v>
      </c>
      <c r="G1803" s="37">
        <v>0</v>
      </c>
    </row>
    <row r="1804" spans="1:7" x14ac:dyDescent="0.4">
      <c r="A1804" s="70">
        <v>41714</v>
      </c>
      <c r="B1804" s="84" t="s">
        <v>324</v>
      </c>
      <c r="C1804" s="74">
        <v>8.4</v>
      </c>
      <c r="D1804" s="86">
        <v>2.866328502963722</v>
      </c>
      <c r="E1804" s="88">
        <v>3</v>
      </c>
      <c r="F1804" s="88">
        <v>16</v>
      </c>
      <c r="G1804" s="37">
        <v>0</v>
      </c>
    </row>
    <row r="1805" spans="1:7" x14ac:dyDescent="0.4">
      <c r="A1805" s="70">
        <v>41714</v>
      </c>
      <c r="B1805" s="84" t="s">
        <v>325</v>
      </c>
      <c r="C1805" s="74">
        <v>8.5</v>
      </c>
      <c r="D1805" s="86">
        <v>3.9282692834759465</v>
      </c>
      <c r="E1805" s="88">
        <v>3</v>
      </c>
      <c r="F1805" s="88">
        <v>17</v>
      </c>
      <c r="G1805" s="37">
        <v>1</v>
      </c>
    </row>
    <row r="1806" spans="1:7" x14ac:dyDescent="0.4">
      <c r="A1806" s="70">
        <v>41715</v>
      </c>
      <c r="B1806" s="84" t="s">
        <v>302</v>
      </c>
      <c r="C1806" s="74">
        <v>8.9</v>
      </c>
      <c r="D1806" s="86">
        <v>3.9896373937225231</v>
      </c>
      <c r="E1806" s="88">
        <v>3</v>
      </c>
      <c r="F1806" s="88">
        <v>17</v>
      </c>
      <c r="G1806" s="37">
        <v>1</v>
      </c>
    </row>
    <row r="1807" spans="1:7" x14ac:dyDescent="0.4">
      <c r="A1807" s="70">
        <v>41715</v>
      </c>
      <c r="B1807" s="84" t="s">
        <v>303</v>
      </c>
      <c r="C1807" s="74">
        <v>9.3000000000000007</v>
      </c>
      <c r="D1807" s="86">
        <v>3.9714008031142383</v>
      </c>
      <c r="E1807" s="88">
        <v>3</v>
      </c>
      <c r="F1807" s="88">
        <v>17</v>
      </c>
      <c r="G1807" s="37">
        <v>1</v>
      </c>
    </row>
    <row r="1808" spans="1:7" x14ac:dyDescent="0.4">
      <c r="A1808" s="70">
        <v>41715</v>
      </c>
      <c r="B1808" s="84" t="s">
        <v>304</v>
      </c>
      <c r="C1808" s="74">
        <v>9.6</v>
      </c>
      <c r="D1808" s="86">
        <v>3.9364896168341037</v>
      </c>
      <c r="E1808" s="88">
        <v>3</v>
      </c>
      <c r="F1808" s="88">
        <v>17</v>
      </c>
      <c r="G1808" s="37">
        <v>1</v>
      </c>
    </row>
    <row r="1809" spans="1:7" x14ac:dyDescent="0.4">
      <c r="A1809" s="70">
        <v>41715</v>
      </c>
      <c r="B1809" s="84" t="s">
        <v>305</v>
      </c>
      <c r="C1809" s="74">
        <v>10.199999999999999</v>
      </c>
      <c r="D1809" s="86">
        <v>3.8232668667108958</v>
      </c>
      <c r="E1809" s="88">
        <v>3</v>
      </c>
      <c r="F1809" s="88">
        <v>17</v>
      </c>
      <c r="G1809" s="37">
        <v>1</v>
      </c>
    </row>
    <row r="1810" spans="1:7" x14ac:dyDescent="0.4">
      <c r="A1810" s="70">
        <v>41715</v>
      </c>
      <c r="B1810" s="84" t="s">
        <v>306</v>
      </c>
      <c r="C1810" s="74">
        <v>10.6</v>
      </c>
      <c r="D1810" s="86">
        <v>3.7340575762372032</v>
      </c>
      <c r="E1810" s="88">
        <v>3</v>
      </c>
      <c r="F1810" s="88">
        <v>17</v>
      </c>
      <c r="G1810" s="37">
        <v>1</v>
      </c>
    </row>
    <row r="1811" spans="1:7" x14ac:dyDescent="0.4">
      <c r="A1811" s="70">
        <v>41715</v>
      </c>
      <c r="B1811" s="84" t="s">
        <v>307</v>
      </c>
      <c r="C1811" s="74">
        <v>11.2</v>
      </c>
      <c r="D1811" s="86">
        <v>3.9710243964759355</v>
      </c>
      <c r="E1811" s="88">
        <v>3</v>
      </c>
      <c r="F1811" s="88">
        <v>17</v>
      </c>
      <c r="G1811" s="37">
        <v>1</v>
      </c>
    </row>
    <row r="1812" spans="1:7" x14ac:dyDescent="0.4">
      <c r="A1812" s="70">
        <v>41715</v>
      </c>
      <c r="B1812" s="84" t="s">
        <v>308</v>
      </c>
      <c r="C1812" s="74">
        <v>11.7</v>
      </c>
      <c r="D1812" s="86">
        <v>1.7186892631385196</v>
      </c>
      <c r="E1812" s="88">
        <v>3</v>
      </c>
      <c r="F1812" s="88">
        <v>17</v>
      </c>
      <c r="G1812" s="37">
        <v>1</v>
      </c>
    </row>
    <row r="1813" spans="1:7" x14ac:dyDescent="0.4">
      <c r="A1813" s="70">
        <v>41715</v>
      </c>
      <c r="B1813" s="84" t="s">
        <v>309</v>
      </c>
      <c r="C1813" s="74">
        <v>11.6</v>
      </c>
      <c r="D1813" s="86">
        <v>1.8825450541342001</v>
      </c>
      <c r="E1813" s="88">
        <v>3</v>
      </c>
      <c r="F1813" s="88">
        <v>17</v>
      </c>
      <c r="G1813" s="37">
        <v>0</v>
      </c>
    </row>
    <row r="1814" spans="1:7" x14ac:dyDescent="0.4">
      <c r="A1814" s="70">
        <v>41715</v>
      </c>
      <c r="B1814" s="84" t="s">
        <v>310</v>
      </c>
      <c r="C1814" s="74">
        <v>11.9</v>
      </c>
      <c r="D1814" s="86">
        <v>1.5629593933406647</v>
      </c>
      <c r="E1814" s="88">
        <v>3</v>
      </c>
      <c r="F1814" s="88">
        <v>17</v>
      </c>
      <c r="G1814" s="37">
        <v>0</v>
      </c>
    </row>
    <row r="1815" spans="1:7" x14ac:dyDescent="0.4">
      <c r="A1815" s="70">
        <v>41715</v>
      </c>
      <c r="B1815" s="84" t="s">
        <v>311</v>
      </c>
      <c r="C1815" s="74">
        <v>12.4</v>
      </c>
      <c r="D1815" s="86">
        <v>2.1440461118747884</v>
      </c>
      <c r="E1815" s="88">
        <v>3</v>
      </c>
      <c r="F1815" s="88">
        <v>17</v>
      </c>
      <c r="G1815" s="37">
        <v>0</v>
      </c>
    </row>
    <row r="1816" spans="1:7" x14ac:dyDescent="0.4">
      <c r="A1816" s="70">
        <v>41715</v>
      </c>
      <c r="B1816" s="84" t="s">
        <v>312</v>
      </c>
      <c r="C1816" s="74">
        <v>12.1</v>
      </c>
      <c r="D1816" s="86">
        <v>2.3004494655639567</v>
      </c>
      <c r="E1816" s="88">
        <v>3</v>
      </c>
      <c r="F1816" s="88">
        <v>17</v>
      </c>
      <c r="G1816" s="37">
        <v>0</v>
      </c>
    </row>
    <row r="1817" spans="1:7" x14ac:dyDescent="0.4">
      <c r="A1817" s="70">
        <v>41715</v>
      </c>
      <c r="B1817" s="84" t="s">
        <v>313</v>
      </c>
      <c r="C1817" s="74">
        <v>13</v>
      </c>
      <c r="D1817" s="86">
        <v>1.7226040836991128</v>
      </c>
      <c r="E1817" s="88">
        <v>3</v>
      </c>
      <c r="F1817" s="88">
        <v>17</v>
      </c>
      <c r="G1817" s="37">
        <v>0</v>
      </c>
    </row>
    <row r="1818" spans="1:7" x14ac:dyDescent="0.4">
      <c r="A1818" s="70">
        <v>41715</v>
      </c>
      <c r="B1818" s="84" t="s">
        <v>314</v>
      </c>
      <c r="C1818" s="74">
        <v>13.3</v>
      </c>
      <c r="D1818" s="86">
        <v>1.1792280765511036</v>
      </c>
      <c r="E1818" s="88">
        <v>3</v>
      </c>
      <c r="F1818" s="88">
        <v>17</v>
      </c>
      <c r="G1818" s="37">
        <v>0</v>
      </c>
    </row>
    <row r="1819" spans="1:7" x14ac:dyDescent="0.4">
      <c r="A1819" s="70">
        <v>41715</v>
      </c>
      <c r="B1819" s="84" t="s">
        <v>315</v>
      </c>
      <c r="C1819" s="74">
        <v>13.2</v>
      </c>
      <c r="D1819" s="86">
        <v>2.2615085887805066</v>
      </c>
      <c r="E1819" s="88">
        <v>3</v>
      </c>
      <c r="F1819" s="88">
        <v>17</v>
      </c>
      <c r="G1819" s="37">
        <v>0</v>
      </c>
    </row>
    <row r="1820" spans="1:7" x14ac:dyDescent="0.4">
      <c r="A1820" s="70">
        <v>41715</v>
      </c>
      <c r="B1820" s="84" t="s">
        <v>316</v>
      </c>
      <c r="C1820" s="74">
        <v>12.9</v>
      </c>
      <c r="D1820" s="86">
        <v>2.5279109607118517</v>
      </c>
      <c r="E1820" s="88">
        <v>3</v>
      </c>
      <c r="F1820" s="88">
        <v>17</v>
      </c>
      <c r="G1820" s="37">
        <v>0</v>
      </c>
    </row>
    <row r="1821" spans="1:7" x14ac:dyDescent="0.4">
      <c r="A1821" s="70">
        <v>41715</v>
      </c>
      <c r="B1821" s="84" t="s">
        <v>317</v>
      </c>
      <c r="C1821" s="74">
        <v>10.3</v>
      </c>
      <c r="D1821" s="86">
        <v>2.2529168731266571</v>
      </c>
      <c r="E1821" s="88">
        <v>3</v>
      </c>
      <c r="F1821" s="88">
        <v>17</v>
      </c>
      <c r="G1821" s="37">
        <v>0</v>
      </c>
    </row>
    <row r="1822" spans="1:7" x14ac:dyDescent="0.4">
      <c r="A1822" s="70">
        <v>41715</v>
      </c>
      <c r="B1822" s="84" t="s">
        <v>318</v>
      </c>
      <c r="C1822" s="74">
        <v>10.5</v>
      </c>
      <c r="D1822" s="86">
        <v>1.8688512531744745</v>
      </c>
      <c r="E1822" s="88">
        <v>3</v>
      </c>
      <c r="F1822" s="88">
        <v>17</v>
      </c>
      <c r="G1822" s="37">
        <v>0</v>
      </c>
    </row>
    <row r="1823" spans="1:7" x14ac:dyDescent="0.4">
      <c r="A1823" s="70">
        <v>41715</v>
      </c>
      <c r="B1823" s="84" t="s">
        <v>319</v>
      </c>
      <c r="C1823" s="74">
        <v>8.3000000000000007</v>
      </c>
      <c r="D1823" s="86">
        <v>4.1142964443645846</v>
      </c>
      <c r="E1823" s="88">
        <v>3</v>
      </c>
      <c r="F1823" s="88">
        <v>17</v>
      </c>
      <c r="G1823" s="37">
        <v>0</v>
      </c>
    </row>
    <row r="1824" spans="1:7" x14ac:dyDescent="0.4">
      <c r="A1824" s="70">
        <v>41715</v>
      </c>
      <c r="B1824" s="84" t="s">
        <v>320</v>
      </c>
      <c r="C1824" s="74">
        <v>6</v>
      </c>
      <c r="D1824" s="86">
        <v>4.9973499331774072</v>
      </c>
      <c r="E1824" s="88">
        <v>3</v>
      </c>
      <c r="F1824" s="88">
        <v>17</v>
      </c>
      <c r="G1824" s="37">
        <v>0</v>
      </c>
    </row>
    <row r="1825" spans="1:7" x14ac:dyDescent="0.4">
      <c r="A1825" s="70">
        <v>41715</v>
      </c>
      <c r="B1825" s="84" t="s">
        <v>321</v>
      </c>
      <c r="C1825" s="74">
        <v>4.8</v>
      </c>
      <c r="D1825" s="86">
        <v>2.5837586066964793</v>
      </c>
      <c r="E1825" s="88">
        <v>3</v>
      </c>
      <c r="F1825" s="88">
        <v>17</v>
      </c>
      <c r="G1825" s="37">
        <v>0</v>
      </c>
    </row>
    <row r="1826" spans="1:7" x14ac:dyDescent="0.4">
      <c r="A1826" s="70">
        <v>41715</v>
      </c>
      <c r="B1826" s="84" t="s">
        <v>322</v>
      </c>
      <c r="C1826" s="74">
        <v>4.2</v>
      </c>
      <c r="D1826" s="86">
        <v>3.313292987833762</v>
      </c>
      <c r="E1826" s="88">
        <v>3</v>
      </c>
      <c r="F1826" s="88">
        <v>17</v>
      </c>
      <c r="G1826" s="37">
        <v>0</v>
      </c>
    </row>
    <row r="1827" spans="1:7" x14ac:dyDescent="0.4">
      <c r="A1827" s="70">
        <v>41715</v>
      </c>
      <c r="B1827" s="84" t="s">
        <v>323</v>
      </c>
      <c r="C1827" s="74">
        <v>3.4</v>
      </c>
      <c r="D1827" s="86">
        <v>3.9824572815579522</v>
      </c>
      <c r="E1827" s="88">
        <v>3</v>
      </c>
      <c r="F1827" s="88">
        <v>17</v>
      </c>
      <c r="G1827" s="37">
        <v>0</v>
      </c>
    </row>
    <row r="1828" spans="1:7" x14ac:dyDescent="0.4">
      <c r="A1828" s="70">
        <v>41715</v>
      </c>
      <c r="B1828" s="84" t="s">
        <v>324</v>
      </c>
      <c r="C1828" s="74">
        <v>2.5</v>
      </c>
      <c r="D1828" s="86">
        <v>4.5752190790595009</v>
      </c>
      <c r="E1828" s="88">
        <v>3</v>
      </c>
      <c r="F1828" s="88">
        <v>17</v>
      </c>
      <c r="G1828" s="37">
        <v>0</v>
      </c>
    </row>
    <row r="1829" spans="1:7" x14ac:dyDescent="0.4">
      <c r="A1829" s="70">
        <v>41715</v>
      </c>
      <c r="B1829" s="84" t="s">
        <v>325</v>
      </c>
      <c r="C1829" s="74">
        <v>2.5</v>
      </c>
      <c r="D1829" s="86">
        <v>5.7709241083419931</v>
      </c>
      <c r="E1829" s="88">
        <v>3</v>
      </c>
      <c r="F1829" s="88">
        <v>18</v>
      </c>
      <c r="G1829" s="37">
        <v>1</v>
      </c>
    </row>
    <row r="1830" spans="1:7" x14ac:dyDescent="0.4">
      <c r="A1830" s="70">
        <v>41716</v>
      </c>
      <c r="B1830" s="84" t="s">
        <v>302</v>
      </c>
      <c r="C1830" s="74">
        <v>1.9</v>
      </c>
      <c r="D1830" s="86">
        <v>6.1053051895608714</v>
      </c>
      <c r="E1830" s="88">
        <v>3</v>
      </c>
      <c r="F1830" s="88">
        <v>18</v>
      </c>
      <c r="G1830" s="37">
        <v>1</v>
      </c>
    </row>
    <row r="1831" spans="1:7" x14ac:dyDescent="0.4">
      <c r="A1831" s="70">
        <v>41716</v>
      </c>
      <c r="B1831" s="84" t="s">
        <v>303</v>
      </c>
      <c r="C1831" s="74">
        <v>1.4</v>
      </c>
      <c r="D1831" s="86">
        <v>6.3565167227669619</v>
      </c>
      <c r="E1831" s="88">
        <v>3</v>
      </c>
      <c r="F1831" s="88">
        <v>18</v>
      </c>
      <c r="G1831" s="37">
        <v>1</v>
      </c>
    </row>
    <row r="1832" spans="1:7" x14ac:dyDescent="0.4">
      <c r="A1832" s="70">
        <v>41716</v>
      </c>
      <c r="B1832" s="84" t="s">
        <v>304</v>
      </c>
      <c r="C1832" s="74">
        <v>1</v>
      </c>
      <c r="D1832" s="86">
        <v>6.5632980810304016</v>
      </c>
      <c r="E1832" s="88">
        <v>3</v>
      </c>
      <c r="F1832" s="88">
        <v>18</v>
      </c>
      <c r="G1832" s="37">
        <v>1</v>
      </c>
    </row>
    <row r="1833" spans="1:7" x14ac:dyDescent="0.4">
      <c r="A1833" s="70">
        <v>41716</v>
      </c>
      <c r="B1833" s="84" t="s">
        <v>305</v>
      </c>
      <c r="C1833" s="74">
        <v>-0.2</v>
      </c>
      <c r="D1833" s="86">
        <v>6.9126321134095505</v>
      </c>
      <c r="E1833" s="88">
        <v>3</v>
      </c>
      <c r="F1833" s="88">
        <v>18</v>
      </c>
      <c r="G1833" s="37">
        <v>1</v>
      </c>
    </row>
    <row r="1834" spans="1:7" x14ac:dyDescent="0.4">
      <c r="A1834" s="70">
        <v>41716</v>
      </c>
      <c r="B1834" s="84" t="s">
        <v>306</v>
      </c>
      <c r="C1834" s="74">
        <v>-0.5</v>
      </c>
      <c r="D1834" s="86">
        <v>6.9458234878650185</v>
      </c>
      <c r="E1834" s="88">
        <v>3</v>
      </c>
      <c r="F1834" s="88">
        <v>18</v>
      </c>
      <c r="G1834" s="37">
        <v>1</v>
      </c>
    </row>
    <row r="1835" spans="1:7" x14ac:dyDescent="0.4">
      <c r="A1835" s="70">
        <v>41716</v>
      </c>
      <c r="B1835" s="84" t="s">
        <v>307</v>
      </c>
      <c r="C1835" s="74">
        <v>-0.9</v>
      </c>
      <c r="D1835" s="86">
        <v>6.860401984529938</v>
      </c>
      <c r="E1835" s="88">
        <v>3</v>
      </c>
      <c r="F1835" s="88">
        <v>18</v>
      </c>
      <c r="G1835" s="37">
        <v>1</v>
      </c>
    </row>
    <row r="1836" spans="1:7" x14ac:dyDescent="0.4">
      <c r="A1836" s="70">
        <v>41716</v>
      </c>
      <c r="B1836" s="84" t="s">
        <v>308</v>
      </c>
      <c r="C1836" s="74">
        <v>-0.6</v>
      </c>
      <c r="D1836" s="86">
        <v>6.1913147805874456</v>
      </c>
      <c r="E1836" s="88">
        <v>3</v>
      </c>
      <c r="F1836" s="88">
        <v>18</v>
      </c>
      <c r="G1836" s="37">
        <v>1</v>
      </c>
    </row>
    <row r="1837" spans="1:7" x14ac:dyDescent="0.4">
      <c r="A1837" s="70">
        <v>41716</v>
      </c>
      <c r="B1837" s="84" t="s">
        <v>309</v>
      </c>
      <c r="C1837" s="74">
        <v>0</v>
      </c>
      <c r="D1837" s="86">
        <v>5.061016707377866</v>
      </c>
      <c r="E1837" s="88">
        <v>3</v>
      </c>
      <c r="F1837" s="88">
        <v>18</v>
      </c>
      <c r="G1837" s="37">
        <v>0</v>
      </c>
    </row>
    <row r="1838" spans="1:7" x14ac:dyDescent="0.4">
      <c r="A1838" s="70">
        <v>41716</v>
      </c>
      <c r="B1838" s="84" t="s">
        <v>310</v>
      </c>
      <c r="C1838" s="74">
        <v>1.2</v>
      </c>
      <c r="D1838" s="86">
        <v>2.2045181399134353</v>
      </c>
      <c r="E1838" s="88">
        <v>3</v>
      </c>
      <c r="F1838" s="88">
        <v>18</v>
      </c>
      <c r="G1838" s="37">
        <v>0</v>
      </c>
    </row>
    <row r="1839" spans="1:7" x14ac:dyDescent="0.4">
      <c r="A1839" s="70">
        <v>41716</v>
      </c>
      <c r="B1839" s="84" t="s">
        <v>311</v>
      </c>
      <c r="C1839" s="74">
        <v>1.4</v>
      </c>
      <c r="D1839" s="86">
        <v>1.3827443060992488</v>
      </c>
      <c r="E1839" s="88">
        <v>3</v>
      </c>
      <c r="F1839" s="88">
        <v>18</v>
      </c>
      <c r="G1839" s="37">
        <v>0</v>
      </c>
    </row>
    <row r="1840" spans="1:7" x14ac:dyDescent="0.4">
      <c r="A1840" s="70">
        <v>41716</v>
      </c>
      <c r="B1840" s="84" t="s">
        <v>312</v>
      </c>
      <c r="C1840" s="74">
        <v>2.9</v>
      </c>
      <c r="D1840" s="86">
        <v>0.41041229885592428</v>
      </c>
      <c r="E1840" s="88">
        <v>3</v>
      </c>
      <c r="F1840" s="88">
        <v>18</v>
      </c>
      <c r="G1840" s="37">
        <v>0</v>
      </c>
    </row>
    <row r="1841" spans="1:7" x14ac:dyDescent="0.4">
      <c r="A1841" s="70">
        <v>41716</v>
      </c>
      <c r="B1841" s="84" t="s">
        <v>313</v>
      </c>
      <c r="C1841" s="74">
        <v>3.5</v>
      </c>
      <c r="D1841" s="86">
        <v>0.66782788890745193</v>
      </c>
      <c r="E1841" s="88">
        <v>3</v>
      </c>
      <c r="F1841" s="88">
        <v>18</v>
      </c>
      <c r="G1841" s="37">
        <v>0</v>
      </c>
    </row>
    <row r="1842" spans="1:7" x14ac:dyDescent="0.4">
      <c r="A1842" s="70">
        <v>41716</v>
      </c>
      <c r="B1842" s="84" t="s">
        <v>314</v>
      </c>
      <c r="C1842" s="74">
        <v>4.5999999999999996</v>
      </c>
      <c r="D1842" s="86">
        <v>5.0976018319588486E-2</v>
      </c>
      <c r="E1842" s="88">
        <v>3</v>
      </c>
      <c r="F1842" s="88">
        <v>18</v>
      </c>
      <c r="G1842" s="37">
        <v>0</v>
      </c>
    </row>
    <row r="1843" spans="1:7" x14ac:dyDescent="0.4">
      <c r="A1843" s="70">
        <v>41716</v>
      </c>
      <c r="B1843" s="84" t="s">
        <v>315</v>
      </c>
      <c r="C1843" s="74">
        <v>3.6</v>
      </c>
      <c r="D1843" s="86">
        <v>1.3572391181176229</v>
      </c>
      <c r="E1843" s="88">
        <v>3</v>
      </c>
      <c r="F1843" s="88">
        <v>18</v>
      </c>
      <c r="G1843" s="37">
        <v>0</v>
      </c>
    </row>
    <row r="1844" spans="1:7" x14ac:dyDescent="0.4">
      <c r="A1844" s="70">
        <v>41716</v>
      </c>
      <c r="B1844" s="84" t="s">
        <v>316</v>
      </c>
      <c r="C1844" s="74">
        <v>4</v>
      </c>
      <c r="D1844" s="86">
        <v>2.2525661509411465</v>
      </c>
      <c r="E1844" s="88">
        <v>3</v>
      </c>
      <c r="F1844" s="88">
        <v>18</v>
      </c>
      <c r="G1844" s="37">
        <v>0</v>
      </c>
    </row>
    <row r="1845" spans="1:7" x14ac:dyDescent="0.4">
      <c r="A1845" s="70">
        <v>41716</v>
      </c>
      <c r="B1845" s="84" t="s">
        <v>317</v>
      </c>
      <c r="C1845" s="74">
        <v>4.0999999999999996</v>
      </c>
      <c r="D1845" s="86">
        <v>2.0155623957173026</v>
      </c>
      <c r="E1845" s="88">
        <v>3</v>
      </c>
      <c r="F1845" s="88">
        <v>18</v>
      </c>
      <c r="G1845" s="37">
        <v>0</v>
      </c>
    </row>
    <row r="1846" spans="1:7" x14ac:dyDescent="0.4">
      <c r="A1846" s="70">
        <v>41716</v>
      </c>
      <c r="B1846" s="84" t="s">
        <v>318</v>
      </c>
      <c r="C1846" s="74">
        <v>3.8</v>
      </c>
      <c r="D1846" s="86">
        <v>5.0402640055320127</v>
      </c>
      <c r="E1846" s="88">
        <v>3</v>
      </c>
      <c r="F1846" s="88">
        <v>18</v>
      </c>
      <c r="G1846" s="37">
        <v>0</v>
      </c>
    </row>
    <row r="1847" spans="1:7" x14ac:dyDescent="0.4">
      <c r="A1847" s="70">
        <v>41716</v>
      </c>
      <c r="B1847" s="84" t="s">
        <v>319</v>
      </c>
      <c r="C1847" s="74">
        <v>2.9</v>
      </c>
      <c r="D1847" s="86">
        <v>6.3179809269435836</v>
      </c>
      <c r="E1847" s="88">
        <v>3</v>
      </c>
      <c r="F1847" s="88">
        <v>18</v>
      </c>
      <c r="G1847" s="37">
        <v>0</v>
      </c>
    </row>
    <row r="1848" spans="1:7" x14ac:dyDescent="0.4">
      <c r="A1848" s="70">
        <v>41716</v>
      </c>
      <c r="B1848" s="84" t="s">
        <v>320</v>
      </c>
      <c r="C1848" s="74">
        <v>0.5</v>
      </c>
      <c r="D1848" s="86">
        <v>3.8003789757484063</v>
      </c>
      <c r="E1848" s="88">
        <v>3</v>
      </c>
      <c r="F1848" s="88">
        <v>18</v>
      </c>
      <c r="G1848" s="37">
        <v>0</v>
      </c>
    </row>
    <row r="1849" spans="1:7" x14ac:dyDescent="0.4">
      <c r="A1849" s="70">
        <v>41716</v>
      </c>
      <c r="B1849" s="84" t="s">
        <v>321</v>
      </c>
      <c r="C1849" s="74">
        <v>0.5</v>
      </c>
      <c r="D1849" s="86">
        <v>4.4477407440890815</v>
      </c>
      <c r="E1849" s="88">
        <v>3</v>
      </c>
      <c r="F1849" s="88">
        <v>18</v>
      </c>
      <c r="G1849" s="37">
        <v>0</v>
      </c>
    </row>
    <row r="1850" spans="1:7" x14ac:dyDescent="0.4">
      <c r="A1850" s="70">
        <v>41716</v>
      </c>
      <c r="B1850" s="84" t="s">
        <v>322</v>
      </c>
      <c r="C1850" s="74">
        <v>1.3</v>
      </c>
      <c r="D1850" s="86">
        <v>4.5571121234806826</v>
      </c>
      <c r="E1850" s="88">
        <v>3</v>
      </c>
      <c r="F1850" s="88">
        <v>18</v>
      </c>
      <c r="G1850" s="37">
        <v>0</v>
      </c>
    </row>
    <row r="1851" spans="1:7" x14ac:dyDescent="0.4">
      <c r="A1851" s="70">
        <v>41716</v>
      </c>
      <c r="B1851" s="84" t="s">
        <v>323</v>
      </c>
      <c r="C1851" s="74">
        <v>1.2</v>
      </c>
      <c r="D1851" s="86">
        <v>5.0727448113758005</v>
      </c>
      <c r="E1851" s="88">
        <v>3</v>
      </c>
      <c r="F1851" s="88">
        <v>18</v>
      </c>
      <c r="G1851" s="37">
        <v>0</v>
      </c>
    </row>
    <row r="1852" spans="1:7" x14ac:dyDescent="0.4">
      <c r="A1852" s="70">
        <v>41716</v>
      </c>
      <c r="B1852" s="84" t="s">
        <v>324</v>
      </c>
      <c r="C1852" s="74">
        <v>0.5</v>
      </c>
      <c r="D1852" s="86">
        <v>6.5954369263634707</v>
      </c>
      <c r="E1852" s="88">
        <v>3</v>
      </c>
      <c r="F1852" s="88">
        <v>18</v>
      </c>
      <c r="G1852" s="37">
        <v>0</v>
      </c>
    </row>
    <row r="1853" spans="1:7" x14ac:dyDescent="0.4">
      <c r="A1853" s="70">
        <v>41716</v>
      </c>
      <c r="B1853" s="84" t="s">
        <v>325</v>
      </c>
      <c r="C1853" s="74">
        <v>0.4</v>
      </c>
      <c r="D1853" s="86">
        <v>6.8433300274732858</v>
      </c>
      <c r="E1853" s="88">
        <v>3</v>
      </c>
      <c r="F1853" s="88">
        <v>19</v>
      </c>
      <c r="G1853" s="37">
        <v>1</v>
      </c>
    </row>
    <row r="1854" spans="1:7" x14ac:dyDescent="0.4">
      <c r="A1854" s="70">
        <v>41717</v>
      </c>
      <c r="B1854" s="84" t="s">
        <v>302</v>
      </c>
      <c r="C1854" s="74">
        <v>-0.4</v>
      </c>
      <c r="D1854" s="86">
        <v>6.971745040579985</v>
      </c>
      <c r="E1854" s="88">
        <v>3</v>
      </c>
      <c r="F1854" s="88">
        <v>19</v>
      </c>
      <c r="G1854" s="37">
        <v>1</v>
      </c>
    </row>
    <row r="1855" spans="1:7" x14ac:dyDescent="0.4">
      <c r="A1855" s="70">
        <v>41717</v>
      </c>
      <c r="B1855" s="84" t="s">
        <v>303</v>
      </c>
      <c r="C1855" s="74">
        <v>-1.7</v>
      </c>
      <c r="D1855" s="86">
        <v>7.3250200095220386</v>
      </c>
      <c r="E1855" s="88">
        <v>3</v>
      </c>
      <c r="F1855" s="88">
        <v>19</v>
      </c>
      <c r="G1855" s="37">
        <v>1</v>
      </c>
    </row>
    <row r="1856" spans="1:7" x14ac:dyDescent="0.4">
      <c r="A1856" s="70">
        <v>41717</v>
      </c>
      <c r="B1856" s="84" t="s">
        <v>304</v>
      </c>
      <c r="C1856" s="74">
        <v>-2.2000000000000002</v>
      </c>
      <c r="D1856" s="86">
        <v>7.5534196148062325</v>
      </c>
      <c r="E1856" s="88">
        <v>3</v>
      </c>
      <c r="F1856" s="88">
        <v>19</v>
      </c>
      <c r="G1856" s="37">
        <v>1</v>
      </c>
    </row>
    <row r="1857" spans="1:7" x14ac:dyDescent="0.4">
      <c r="A1857" s="70">
        <v>41717</v>
      </c>
      <c r="B1857" s="84" t="s">
        <v>305</v>
      </c>
      <c r="C1857" s="74">
        <v>-2.7</v>
      </c>
      <c r="D1857" s="86">
        <v>7.7672689483326316</v>
      </c>
      <c r="E1857" s="88">
        <v>3</v>
      </c>
      <c r="F1857" s="88">
        <v>19</v>
      </c>
      <c r="G1857" s="37">
        <v>1</v>
      </c>
    </row>
    <row r="1858" spans="1:7" x14ac:dyDescent="0.4">
      <c r="A1858" s="70">
        <v>41717</v>
      </c>
      <c r="B1858" s="84" t="s">
        <v>306</v>
      </c>
      <c r="C1858" s="74">
        <v>-3.2</v>
      </c>
      <c r="D1858" s="86">
        <v>7.9742466101187555</v>
      </c>
      <c r="E1858" s="88">
        <v>3</v>
      </c>
      <c r="F1858" s="88">
        <v>19</v>
      </c>
      <c r="G1858" s="37">
        <v>1</v>
      </c>
    </row>
    <row r="1859" spans="1:7" x14ac:dyDescent="0.4">
      <c r="A1859" s="70">
        <v>41717</v>
      </c>
      <c r="B1859" s="84" t="s">
        <v>307</v>
      </c>
      <c r="C1859" s="74">
        <v>-3.2</v>
      </c>
      <c r="D1859" s="86">
        <v>7.4815178489457299</v>
      </c>
      <c r="E1859" s="88">
        <v>3</v>
      </c>
      <c r="F1859" s="88">
        <v>19</v>
      </c>
      <c r="G1859" s="37">
        <v>1</v>
      </c>
    </row>
    <row r="1860" spans="1:7" x14ac:dyDescent="0.4">
      <c r="A1860" s="70">
        <v>41717</v>
      </c>
      <c r="B1860" s="84" t="s">
        <v>308</v>
      </c>
      <c r="C1860" s="74">
        <v>-1.8</v>
      </c>
      <c r="D1860" s="86">
        <v>6.8721585556182925</v>
      </c>
      <c r="E1860" s="88">
        <v>3</v>
      </c>
      <c r="F1860" s="88">
        <v>19</v>
      </c>
      <c r="G1860" s="37">
        <v>1</v>
      </c>
    </row>
    <row r="1861" spans="1:7" x14ac:dyDescent="0.4">
      <c r="A1861" s="70">
        <v>41717</v>
      </c>
      <c r="B1861" s="84" t="s">
        <v>309</v>
      </c>
      <c r="C1861" s="74">
        <v>-1.1000000000000001</v>
      </c>
      <c r="D1861" s="86">
        <v>5.4807174893803419</v>
      </c>
      <c r="E1861" s="88">
        <v>3</v>
      </c>
      <c r="F1861" s="88">
        <v>19</v>
      </c>
      <c r="G1861" s="37">
        <v>0</v>
      </c>
    </row>
    <row r="1862" spans="1:7" x14ac:dyDescent="0.4">
      <c r="A1862" s="70">
        <v>41717</v>
      </c>
      <c r="B1862" s="84" t="s">
        <v>310</v>
      </c>
      <c r="C1862" s="74">
        <v>0.4</v>
      </c>
      <c r="D1862" s="86">
        <v>1.6361740629566983</v>
      </c>
      <c r="E1862" s="88">
        <v>3</v>
      </c>
      <c r="F1862" s="88">
        <v>19</v>
      </c>
      <c r="G1862" s="37">
        <v>0</v>
      </c>
    </row>
    <row r="1863" spans="1:7" x14ac:dyDescent="0.4">
      <c r="A1863" s="70">
        <v>41717</v>
      </c>
      <c r="B1863" s="84" t="s">
        <v>311</v>
      </c>
      <c r="C1863" s="74">
        <v>3.3</v>
      </c>
      <c r="D1863" s="86">
        <v>4.1681172726635574E-2</v>
      </c>
      <c r="E1863" s="88">
        <v>3</v>
      </c>
      <c r="F1863" s="88">
        <v>19</v>
      </c>
      <c r="G1863" s="37">
        <v>0</v>
      </c>
    </row>
    <row r="1864" spans="1:7" x14ac:dyDescent="0.4">
      <c r="A1864" s="70">
        <v>41717</v>
      </c>
      <c r="B1864" s="84" t="s">
        <v>312</v>
      </c>
      <c r="C1864" s="74">
        <v>5.3</v>
      </c>
      <c r="D1864" s="86">
        <v>2.3531367543122662E-2</v>
      </c>
      <c r="E1864" s="88">
        <v>3</v>
      </c>
      <c r="F1864" s="88">
        <v>19</v>
      </c>
      <c r="G1864" s="37">
        <v>0</v>
      </c>
    </row>
    <row r="1865" spans="1:7" x14ac:dyDescent="0.4">
      <c r="A1865" s="70">
        <v>41717</v>
      </c>
      <c r="B1865" s="84" t="s">
        <v>313</v>
      </c>
      <c r="C1865" s="74">
        <v>7.1</v>
      </c>
      <c r="D1865" s="86">
        <v>2.7529695358024877E-2</v>
      </c>
      <c r="E1865" s="88">
        <v>3</v>
      </c>
      <c r="F1865" s="88">
        <v>19</v>
      </c>
      <c r="G1865" s="37">
        <v>0</v>
      </c>
    </row>
    <row r="1866" spans="1:7" x14ac:dyDescent="0.4">
      <c r="A1866" s="70">
        <v>41717</v>
      </c>
      <c r="B1866" s="84" t="s">
        <v>314</v>
      </c>
      <c r="C1866" s="74">
        <v>6</v>
      </c>
      <c r="D1866" s="86">
        <v>4.972878715266698E-2</v>
      </c>
      <c r="E1866" s="88">
        <v>3</v>
      </c>
      <c r="F1866" s="88">
        <v>19</v>
      </c>
      <c r="G1866" s="37">
        <v>0</v>
      </c>
    </row>
    <row r="1867" spans="1:7" x14ac:dyDescent="0.4">
      <c r="A1867" s="70">
        <v>41717</v>
      </c>
      <c r="B1867" s="84" t="s">
        <v>315</v>
      </c>
      <c r="C1867" s="74">
        <v>6.9</v>
      </c>
      <c r="D1867" s="86">
        <v>5.1612653973560262E-2</v>
      </c>
      <c r="E1867" s="88">
        <v>3</v>
      </c>
      <c r="F1867" s="88">
        <v>19</v>
      </c>
      <c r="G1867" s="37">
        <v>0</v>
      </c>
    </row>
    <row r="1868" spans="1:7" x14ac:dyDescent="0.4">
      <c r="A1868" s="70">
        <v>41717</v>
      </c>
      <c r="B1868" s="84" t="s">
        <v>316</v>
      </c>
      <c r="C1868" s="74">
        <v>7.8</v>
      </c>
      <c r="D1868" s="86">
        <v>8.1786545075514208E-2</v>
      </c>
      <c r="E1868" s="88">
        <v>3</v>
      </c>
      <c r="F1868" s="88">
        <v>19</v>
      </c>
      <c r="G1868" s="37">
        <v>0</v>
      </c>
    </row>
    <row r="1869" spans="1:7" x14ac:dyDescent="0.4">
      <c r="A1869" s="70">
        <v>41717</v>
      </c>
      <c r="B1869" s="84" t="s">
        <v>317</v>
      </c>
      <c r="C1869" s="74">
        <v>6.3</v>
      </c>
      <c r="D1869" s="86">
        <v>0.86424060969820138</v>
      </c>
      <c r="E1869" s="88">
        <v>3</v>
      </c>
      <c r="F1869" s="88">
        <v>19</v>
      </c>
      <c r="G1869" s="37">
        <v>0</v>
      </c>
    </row>
    <row r="1870" spans="1:7" x14ac:dyDescent="0.4">
      <c r="A1870" s="70">
        <v>41717</v>
      </c>
      <c r="B1870" s="84" t="s">
        <v>318</v>
      </c>
      <c r="C1870" s="74">
        <v>4</v>
      </c>
      <c r="D1870" s="86">
        <v>4.3006979684474409</v>
      </c>
      <c r="E1870" s="88">
        <v>3</v>
      </c>
      <c r="F1870" s="88">
        <v>19</v>
      </c>
      <c r="G1870" s="37">
        <v>0</v>
      </c>
    </row>
    <row r="1871" spans="1:7" x14ac:dyDescent="0.4">
      <c r="A1871" s="70">
        <v>41717</v>
      </c>
      <c r="B1871" s="84" t="s">
        <v>319</v>
      </c>
      <c r="C1871" s="74">
        <v>2.9</v>
      </c>
      <c r="D1871" s="86">
        <v>5.8187764980391519</v>
      </c>
      <c r="E1871" s="88">
        <v>3</v>
      </c>
      <c r="F1871" s="88">
        <v>19</v>
      </c>
      <c r="G1871" s="37">
        <v>0</v>
      </c>
    </row>
    <row r="1872" spans="1:7" x14ac:dyDescent="0.4">
      <c r="A1872" s="70">
        <v>41717</v>
      </c>
      <c r="B1872" s="84" t="s">
        <v>320</v>
      </c>
      <c r="C1872" s="74">
        <v>1.7</v>
      </c>
      <c r="D1872" s="86">
        <v>3.2395376784851653</v>
      </c>
      <c r="E1872" s="88">
        <v>3</v>
      </c>
      <c r="F1872" s="88">
        <v>19</v>
      </c>
      <c r="G1872" s="37">
        <v>0</v>
      </c>
    </row>
    <row r="1873" spans="1:7" x14ac:dyDescent="0.4">
      <c r="A1873" s="70">
        <v>41717</v>
      </c>
      <c r="B1873" s="84" t="s">
        <v>321</v>
      </c>
      <c r="C1873" s="74">
        <v>1.7</v>
      </c>
      <c r="D1873" s="86">
        <v>3.9133905372512672</v>
      </c>
      <c r="E1873" s="88">
        <v>3</v>
      </c>
      <c r="F1873" s="88">
        <v>19</v>
      </c>
      <c r="G1873" s="37">
        <v>0</v>
      </c>
    </row>
    <row r="1874" spans="1:7" x14ac:dyDescent="0.4">
      <c r="A1874" s="70">
        <v>41717</v>
      </c>
      <c r="B1874" s="84" t="s">
        <v>322</v>
      </c>
      <c r="C1874" s="74">
        <v>1.4</v>
      </c>
      <c r="D1874" s="86">
        <v>4.2439369760914758</v>
      </c>
      <c r="E1874" s="88">
        <v>3</v>
      </c>
      <c r="F1874" s="88">
        <v>19</v>
      </c>
      <c r="G1874" s="37">
        <v>0</v>
      </c>
    </row>
    <row r="1875" spans="1:7" x14ac:dyDescent="0.4">
      <c r="A1875" s="70">
        <v>41717</v>
      </c>
      <c r="B1875" s="84" t="s">
        <v>323</v>
      </c>
      <c r="C1875" s="74">
        <v>1.2</v>
      </c>
      <c r="D1875" s="86">
        <v>4.8253831772762625</v>
      </c>
      <c r="E1875" s="88">
        <v>3</v>
      </c>
      <c r="F1875" s="88">
        <v>19</v>
      </c>
      <c r="G1875" s="37">
        <v>0</v>
      </c>
    </row>
    <row r="1876" spans="1:7" x14ac:dyDescent="0.4">
      <c r="A1876" s="70">
        <v>41717</v>
      </c>
      <c r="B1876" s="84" t="s">
        <v>324</v>
      </c>
      <c r="C1876" s="74">
        <v>0.3</v>
      </c>
      <c r="D1876" s="86">
        <v>6.419572703093495</v>
      </c>
      <c r="E1876" s="88">
        <v>3</v>
      </c>
      <c r="F1876" s="88">
        <v>19</v>
      </c>
      <c r="G1876" s="37">
        <v>0</v>
      </c>
    </row>
    <row r="1877" spans="1:7" x14ac:dyDescent="0.4">
      <c r="A1877" s="70">
        <v>41717</v>
      </c>
      <c r="B1877" s="84" t="s">
        <v>325</v>
      </c>
      <c r="C1877" s="74">
        <v>-0.2</v>
      </c>
      <c r="D1877" s="86">
        <v>6.7781531612312893</v>
      </c>
      <c r="E1877" s="88">
        <v>3</v>
      </c>
      <c r="F1877" s="88">
        <v>20</v>
      </c>
      <c r="G1877" s="37">
        <v>1</v>
      </c>
    </row>
    <row r="1878" spans="1:7" x14ac:dyDescent="0.4">
      <c r="A1878" s="70">
        <v>41718</v>
      </c>
      <c r="B1878" s="84" t="s">
        <v>302</v>
      </c>
      <c r="C1878" s="74">
        <v>-0.2</v>
      </c>
      <c r="D1878" s="86">
        <v>6.9421543095082541</v>
      </c>
      <c r="E1878" s="88">
        <v>3</v>
      </c>
      <c r="F1878" s="88">
        <v>20</v>
      </c>
      <c r="G1878" s="37">
        <v>1</v>
      </c>
    </row>
    <row r="1879" spans="1:7" x14ac:dyDescent="0.4">
      <c r="A1879" s="70">
        <v>41718</v>
      </c>
      <c r="B1879" s="84" t="s">
        <v>303</v>
      </c>
      <c r="C1879" s="74">
        <v>0</v>
      </c>
      <c r="D1879" s="86">
        <v>7.0121282896157862</v>
      </c>
      <c r="E1879" s="88">
        <v>3</v>
      </c>
      <c r="F1879" s="88">
        <v>20</v>
      </c>
      <c r="G1879" s="37">
        <v>1</v>
      </c>
    </row>
    <row r="1880" spans="1:7" x14ac:dyDescent="0.4">
      <c r="A1880" s="70">
        <v>41718</v>
      </c>
      <c r="B1880" s="84" t="s">
        <v>304</v>
      </c>
      <c r="C1880" s="74">
        <v>-0.6</v>
      </c>
      <c r="D1880" s="86">
        <v>7.0509402185956329</v>
      </c>
      <c r="E1880" s="88">
        <v>3</v>
      </c>
      <c r="F1880" s="88">
        <v>20</v>
      </c>
      <c r="G1880" s="37">
        <v>1</v>
      </c>
    </row>
    <row r="1881" spans="1:7" x14ac:dyDescent="0.4">
      <c r="A1881" s="70">
        <v>41718</v>
      </c>
      <c r="B1881" s="84" t="s">
        <v>305</v>
      </c>
      <c r="C1881" s="74">
        <v>-0.8</v>
      </c>
      <c r="D1881" s="86">
        <v>7.1831711330950458</v>
      </c>
      <c r="E1881" s="88">
        <v>3</v>
      </c>
      <c r="F1881" s="88">
        <v>20</v>
      </c>
      <c r="G1881" s="37">
        <v>1</v>
      </c>
    </row>
    <row r="1882" spans="1:7" x14ac:dyDescent="0.4">
      <c r="A1882" s="70">
        <v>41718</v>
      </c>
      <c r="B1882" s="84" t="s">
        <v>306</v>
      </c>
      <c r="C1882" s="74">
        <v>-0.6</v>
      </c>
      <c r="D1882" s="86">
        <v>7.2389772264355789</v>
      </c>
      <c r="E1882" s="88">
        <v>3</v>
      </c>
      <c r="F1882" s="88">
        <v>20</v>
      </c>
      <c r="G1882" s="37">
        <v>1</v>
      </c>
    </row>
    <row r="1883" spans="1:7" x14ac:dyDescent="0.4">
      <c r="A1883" s="70">
        <v>41718</v>
      </c>
      <c r="B1883" s="84" t="s">
        <v>307</v>
      </c>
      <c r="C1883" s="74">
        <v>-0.6</v>
      </c>
      <c r="D1883" s="86">
        <v>8.5060812645691737</v>
      </c>
      <c r="E1883" s="88">
        <v>3</v>
      </c>
      <c r="F1883" s="88">
        <v>20</v>
      </c>
      <c r="G1883" s="37">
        <v>1</v>
      </c>
    </row>
    <row r="1884" spans="1:7" x14ac:dyDescent="0.4">
      <c r="A1884" s="70">
        <v>41718</v>
      </c>
      <c r="B1884" s="84" t="s">
        <v>308</v>
      </c>
      <c r="C1884" s="74">
        <v>-0.2</v>
      </c>
      <c r="D1884" s="86">
        <v>3.5927546703222637</v>
      </c>
      <c r="E1884" s="88">
        <v>3</v>
      </c>
      <c r="F1884" s="88">
        <v>20</v>
      </c>
      <c r="G1884" s="37">
        <v>1</v>
      </c>
    </row>
    <row r="1885" spans="1:7" x14ac:dyDescent="0.4">
      <c r="A1885" s="70">
        <v>41718</v>
      </c>
      <c r="B1885" s="84" t="s">
        <v>309</v>
      </c>
      <c r="C1885" s="74">
        <v>0.4</v>
      </c>
      <c r="D1885" s="86">
        <v>2.3471003016616425</v>
      </c>
      <c r="E1885" s="88">
        <v>3</v>
      </c>
      <c r="F1885" s="88">
        <v>20</v>
      </c>
      <c r="G1885" s="37">
        <v>0</v>
      </c>
    </row>
    <row r="1886" spans="1:7" x14ac:dyDescent="0.4">
      <c r="A1886" s="70">
        <v>41718</v>
      </c>
      <c r="B1886" s="84" t="s">
        <v>310</v>
      </c>
      <c r="C1886" s="74">
        <v>3</v>
      </c>
      <c r="D1886" s="86">
        <v>5.7055810489770167E-2</v>
      </c>
      <c r="E1886" s="88">
        <v>3</v>
      </c>
      <c r="F1886" s="88">
        <v>20</v>
      </c>
      <c r="G1886" s="37">
        <v>0</v>
      </c>
    </row>
    <row r="1887" spans="1:7" x14ac:dyDescent="0.4">
      <c r="A1887" s="70">
        <v>41718</v>
      </c>
      <c r="B1887" s="84" t="s">
        <v>311</v>
      </c>
      <c r="C1887" s="74">
        <v>5.3</v>
      </c>
      <c r="D1887" s="86">
        <v>0.51312275484387304</v>
      </c>
      <c r="E1887" s="88">
        <v>3</v>
      </c>
      <c r="F1887" s="88">
        <v>20</v>
      </c>
      <c r="G1887" s="37">
        <v>0</v>
      </c>
    </row>
    <row r="1888" spans="1:7" x14ac:dyDescent="0.4">
      <c r="A1888" s="70">
        <v>41718</v>
      </c>
      <c r="B1888" s="84" t="s">
        <v>312</v>
      </c>
      <c r="C1888" s="74">
        <v>5.2</v>
      </c>
      <c r="D1888" s="86">
        <v>2.0734355452782367</v>
      </c>
      <c r="E1888" s="88">
        <v>3</v>
      </c>
      <c r="F1888" s="88">
        <v>20</v>
      </c>
      <c r="G1888" s="37">
        <v>0</v>
      </c>
    </row>
    <row r="1889" spans="1:7" x14ac:dyDescent="0.4">
      <c r="A1889" s="70">
        <v>41718</v>
      </c>
      <c r="B1889" s="84" t="s">
        <v>313</v>
      </c>
      <c r="C1889" s="74">
        <v>5.3</v>
      </c>
      <c r="D1889" s="86">
        <v>3.2417864928461855</v>
      </c>
      <c r="E1889" s="88">
        <v>3</v>
      </c>
      <c r="F1889" s="88">
        <v>20</v>
      </c>
      <c r="G1889" s="37">
        <v>0</v>
      </c>
    </row>
    <row r="1890" spans="1:7" x14ac:dyDescent="0.4">
      <c r="A1890" s="70">
        <v>41718</v>
      </c>
      <c r="B1890" s="84" t="s">
        <v>314</v>
      </c>
      <c r="C1890" s="74">
        <v>5.7</v>
      </c>
      <c r="D1890" s="86">
        <v>2.0899281553243068</v>
      </c>
      <c r="E1890" s="88">
        <v>3</v>
      </c>
      <c r="F1890" s="88">
        <v>20</v>
      </c>
      <c r="G1890" s="37">
        <v>0</v>
      </c>
    </row>
    <row r="1891" spans="1:7" x14ac:dyDescent="0.4">
      <c r="A1891" s="70">
        <v>41718</v>
      </c>
      <c r="B1891" s="84" t="s">
        <v>315</v>
      </c>
      <c r="C1891" s="74">
        <v>5.4</v>
      </c>
      <c r="D1891" s="86">
        <v>2.8610186933061534</v>
      </c>
      <c r="E1891" s="88">
        <v>3</v>
      </c>
      <c r="F1891" s="88">
        <v>20</v>
      </c>
      <c r="G1891" s="37">
        <v>0</v>
      </c>
    </row>
    <row r="1892" spans="1:7" x14ac:dyDescent="0.4">
      <c r="A1892" s="70">
        <v>41718</v>
      </c>
      <c r="B1892" s="84" t="s">
        <v>316</v>
      </c>
      <c r="C1892" s="74">
        <v>6.6</v>
      </c>
      <c r="D1892" s="86">
        <v>2.7208526471360894</v>
      </c>
      <c r="E1892" s="88">
        <v>3</v>
      </c>
      <c r="F1892" s="88">
        <v>20</v>
      </c>
      <c r="G1892" s="37">
        <v>0</v>
      </c>
    </row>
    <row r="1893" spans="1:7" x14ac:dyDescent="0.4">
      <c r="A1893" s="70">
        <v>41718</v>
      </c>
      <c r="B1893" s="84" t="s">
        <v>317</v>
      </c>
      <c r="C1893" s="74">
        <v>7</v>
      </c>
      <c r="D1893" s="86">
        <v>2.2854777167270477</v>
      </c>
      <c r="E1893" s="88">
        <v>3</v>
      </c>
      <c r="F1893" s="88">
        <v>20</v>
      </c>
      <c r="G1893" s="37">
        <v>0</v>
      </c>
    </row>
    <row r="1894" spans="1:7" x14ac:dyDescent="0.4">
      <c r="A1894" s="70">
        <v>41718</v>
      </c>
      <c r="B1894" s="84" t="s">
        <v>318</v>
      </c>
      <c r="C1894" s="74">
        <v>6.4</v>
      </c>
      <c r="D1894" s="86">
        <v>2.527279270935086</v>
      </c>
      <c r="E1894" s="88">
        <v>3</v>
      </c>
      <c r="F1894" s="88">
        <v>20</v>
      </c>
      <c r="G1894" s="37">
        <v>0</v>
      </c>
    </row>
    <row r="1895" spans="1:7" x14ac:dyDescent="0.4">
      <c r="A1895" s="70">
        <v>41718</v>
      </c>
      <c r="B1895" s="84" t="s">
        <v>319</v>
      </c>
      <c r="C1895" s="74">
        <v>5.9</v>
      </c>
      <c r="D1895" s="86">
        <v>5.3203460108235276</v>
      </c>
      <c r="E1895" s="88">
        <v>3</v>
      </c>
      <c r="F1895" s="88">
        <v>20</v>
      </c>
      <c r="G1895" s="37">
        <v>0</v>
      </c>
    </row>
    <row r="1896" spans="1:7" x14ac:dyDescent="0.4">
      <c r="A1896" s="70">
        <v>41718</v>
      </c>
      <c r="B1896" s="84" t="s">
        <v>320</v>
      </c>
      <c r="C1896" s="74">
        <v>5.3</v>
      </c>
      <c r="D1896" s="86">
        <v>5.68281127862058</v>
      </c>
      <c r="E1896" s="88">
        <v>3</v>
      </c>
      <c r="F1896" s="88">
        <v>20</v>
      </c>
      <c r="G1896" s="37">
        <v>0</v>
      </c>
    </row>
    <row r="1897" spans="1:7" x14ac:dyDescent="0.4">
      <c r="A1897" s="70">
        <v>41718</v>
      </c>
      <c r="B1897" s="84" t="s">
        <v>321</v>
      </c>
      <c r="C1897" s="74">
        <v>5.7</v>
      </c>
      <c r="D1897" s="86">
        <v>2.8036320950603715</v>
      </c>
      <c r="E1897" s="88">
        <v>3</v>
      </c>
      <c r="F1897" s="88">
        <v>20</v>
      </c>
      <c r="G1897" s="37">
        <v>0</v>
      </c>
    </row>
    <row r="1898" spans="1:7" x14ac:dyDescent="0.4">
      <c r="A1898" s="70">
        <v>41718</v>
      </c>
      <c r="B1898" s="84" t="s">
        <v>322</v>
      </c>
      <c r="C1898" s="74">
        <v>5.0999999999999996</v>
      </c>
      <c r="D1898" s="86">
        <v>3.4310996452805647</v>
      </c>
      <c r="E1898" s="88">
        <v>3</v>
      </c>
      <c r="F1898" s="88">
        <v>20</v>
      </c>
      <c r="G1898" s="37">
        <v>0</v>
      </c>
    </row>
    <row r="1899" spans="1:7" x14ac:dyDescent="0.4">
      <c r="A1899" s="70">
        <v>41718</v>
      </c>
      <c r="B1899" s="84" t="s">
        <v>323</v>
      </c>
      <c r="C1899" s="74">
        <v>4.5999999999999996</v>
      </c>
      <c r="D1899" s="86">
        <v>3.9631716234120553</v>
      </c>
      <c r="E1899" s="88">
        <v>3</v>
      </c>
      <c r="F1899" s="88">
        <v>20</v>
      </c>
      <c r="G1899" s="37">
        <v>0</v>
      </c>
    </row>
    <row r="1900" spans="1:7" x14ac:dyDescent="0.4">
      <c r="A1900" s="70">
        <v>41718</v>
      </c>
      <c r="B1900" s="84" t="s">
        <v>324</v>
      </c>
      <c r="C1900" s="74">
        <v>4.4000000000000004</v>
      </c>
      <c r="D1900" s="86">
        <v>4.3370124681642928</v>
      </c>
      <c r="E1900" s="88">
        <v>3</v>
      </c>
      <c r="F1900" s="88">
        <v>20</v>
      </c>
      <c r="G1900" s="37">
        <v>0</v>
      </c>
    </row>
    <row r="1901" spans="1:7" x14ac:dyDescent="0.4">
      <c r="A1901" s="70">
        <v>41718</v>
      </c>
      <c r="B1901" s="84" t="s">
        <v>325</v>
      </c>
      <c r="C1901" s="74">
        <v>4.4000000000000004</v>
      </c>
      <c r="D1901" s="86">
        <v>5.4411067230094101</v>
      </c>
      <c r="E1901" s="88">
        <v>3</v>
      </c>
      <c r="F1901" s="88">
        <v>21</v>
      </c>
      <c r="G1901" s="37">
        <v>1</v>
      </c>
    </row>
    <row r="1902" spans="1:7" x14ac:dyDescent="0.4">
      <c r="A1902" s="70">
        <v>41719</v>
      </c>
      <c r="B1902" s="84" t="s">
        <v>302</v>
      </c>
      <c r="C1902" s="74">
        <v>4.5</v>
      </c>
      <c r="D1902" s="86">
        <v>5.5715039635249095</v>
      </c>
      <c r="E1902" s="88">
        <v>3</v>
      </c>
      <c r="F1902" s="88">
        <v>21</v>
      </c>
      <c r="G1902" s="37">
        <v>1</v>
      </c>
    </row>
    <row r="1903" spans="1:7" x14ac:dyDescent="0.4">
      <c r="A1903" s="70">
        <v>41719</v>
      </c>
      <c r="B1903" s="84" t="s">
        <v>303</v>
      </c>
      <c r="C1903" s="74">
        <v>4.7</v>
      </c>
      <c r="D1903" s="86">
        <v>5.612539425202657</v>
      </c>
      <c r="E1903" s="88">
        <v>3</v>
      </c>
      <c r="F1903" s="88">
        <v>21</v>
      </c>
      <c r="G1903" s="37">
        <v>1</v>
      </c>
    </row>
    <row r="1904" spans="1:7" x14ac:dyDescent="0.4">
      <c r="A1904" s="70">
        <v>41719</v>
      </c>
      <c r="B1904" s="84" t="s">
        <v>304</v>
      </c>
      <c r="C1904" s="74">
        <v>4.7</v>
      </c>
      <c r="D1904" s="86">
        <v>5.6544174591208476</v>
      </c>
      <c r="E1904" s="88">
        <v>3</v>
      </c>
      <c r="F1904" s="88">
        <v>21</v>
      </c>
      <c r="G1904" s="37">
        <v>1</v>
      </c>
    </row>
    <row r="1905" spans="1:7" x14ac:dyDescent="0.4">
      <c r="A1905" s="70">
        <v>41719</v>
      </c>
      <c r="B1905" s="84" t="s">
        <v>305</v>
      </c>
      <c r="C1905" s="74">
        <v>3.9</v>
      </c>
      <c r="D1905" s="86">
        <v>5.8358181462343062</v>
      </c>
      <c r="E1905" s="88">
        <v>3</v>
      </c>
      <c r="F1905" s="88">
        <v>21</v>
      </c>
      <c r="G1905" s="37">
        <v>1</v>
      </c>
    </row>
    <row r="1906" spans="1:7" x14ac:dyDescent="0.4">
      <c r="A1906" s="70">
        <v>41719</v>
      </c>
      <c r="B1906" s="84" t="s">
        <v>306</v>
      </c>
      <c r="C1906" s="74">
        <v>3.4</v>
      </c>
      <c r="D1906" s="86">
        <v>5.9863548429324327</v>
      </c>
      <c r="E1906" s="88">
        <v>3</v>
      </c>
      <c r="F1906" s="88">
        <v>21</v>
      </c>
      <c r="G1906" s="37">
        <v>1</v>
      </c>
    </row>
    <row r="1907" spans="1:7" x14ac:dyDescent="0.4">
      <c r="A1907" s="70">
        <v>41719</v>
      </c>
      <c r="B1907" s="84" t="s">
        <v>307</v>
      </c>
      <c r="C1907" s="74">
        <v>3.4</v>
      </c>
      <c r="D1907" s="86">
        <v>5.7029659638433712</v>
      </c>
      <c r="E1907" s="88">
        <v>3</v>
      </c>
      <c r="F1907" s="88">
        <v>21</v>
      </c>
      <c r="G1907" s="37">
        <v>1</v>
      </c>
    </row>
    <row r="1908" spans="1:7" x14ac:dyDescent="0.4">
      <c r="A1908" s="70">
        <v>41719</v>
      </c>
      <c r="B1908" s="84" t="s">
        <v>308</v>
      </c>
      <c r="C1908" s="74">
        <v>3.5</v>
      </c>
      <c r="D1908" s="86">
        <v>5.1567018262749826</v>
      </c>
      <c r="E1908" s="88">
        <v>3</v>
      </c>
      <c r="F1908" s="88">
        <v>21</v>
      </c>
      <c r="G1908" s="37">
        <v>1</v>
      </c>
    </row>
    <row r="1909" spans="1:7" x14ac:dyDescent="0.4">
      <c r="A1909" s="70">
        <v>41719</v>
      </c>
      <c r="B1909" s="84" t="s">
        <v>309</v>
      </c>
      <c r="C1909" s="74">
        <v>4</v>
      </c>
      <c r="D1909" s="86">
        <v>3.8514814237166419</v>
      </c>
      <c r="E1909" s="88">
        <v>3</v>
      </c>
      <c r="F1909" s="88">
        <v>21</v>
      </c>
      <c r="G1909" s="37">
        <v>0</v>
      </c>
    </row>
    <row r="1910" spans="1:7" x14ac:dyDescent="0.4">
      <c r="A1910" s="70">
        <v>41719</v>
      </c>
      <c r="B1910" s="84" t="s">
        <v>310</v>
      </c>
      <c r="C1910" s="74">
        <v>6.9</v>
      </c>
      <c r="D1910" s="86">
        <v>0.28618711040649142</v>
      </c>
      <c r="E1910" s="88">
        <v>3</v>
      </c>
      <c r="F1910" s="88">
        <v>21</v>
      </c>
      <c r="G1910" s="37">
        <v>0</v>
      </c>
    </row>
    <row r="1911" spans="1:7" x14ac:dyDescent="0.4">
      <c r="A1911" s="70">
        <v>41719</v>
      </c>
      <c r="B1911" s="84" t="s">
        <v>311</v>
      </c>
      <c r="C1911" s="74">
        <v>10.199999999999999</v>
      </c>
      <c r="D1911" s="86">
        <v>2.8251972264413984E-2</v>
      </c>
      <c r="E1911" s="88">
        <v>3</v>
      </c>
      <c r="F1911" s="88">
        <v>21</v>
      </c>
      <c r="G1911" s="37">
        <v>0</v>
      </c>
    </row>
    <row r="1912" spans="1:7" x14ac:dyDescent="0.4">
      <c r="A1912" s="70">
        <v>41719</v>
      </c>
      <c r="B1912" s="84" t="s">
        <v>312</v>
      </c>
      <c r="C1912" s="74">
        <v>11.9</v>
      </c>
      <c r="D1912" s="86">
        <v>2.5304242777096617E-2</v>
      </c>
      <c r="E1912" s="88">
        <v>3</v>
      </c>
      <c r="F1912" s="88">
        <v>21</v>
      </c>
      <c r="G1912" s="37">
        <v>0</v>
      </c>
    </row>
    <row r="1913" spans="1:7" x14ac:dyDescent="0.4">
      <c r="A1913" s="70">
        <v>41719</v>
      </c>
      <c r="B1913" s="84" t="s">
        <v>313</v>
      </c>
      <c r="C1913" s="74">
        <v>12</v>
      </c>
      <c r="D1913" s="86">
        <v>3.3494730802377436E-2</v>
      </c>
      <c r="E1913" s="88">
        <v>3</v>
      </c>
      <c r="F1913" s="88">
        <v>21</v>
      </c>
      <c r="G1913" s="37">
        <v>0</v>
      </c>
    </row>
    <row r="1914" spans="1:7" x14ac:dyDescent="0.4">
      <c r="A1914" s="70">
        <v>41719</v>
      </c>
      <c r="B1914" s="84" t="s">
        <v>314</v>
      </c>
      <c r="C1914" s="74">
        <v>14</v>
      </c>
      <c r="D1914" s="86">
        <v>1.3904802633012196E-2</v>
      </c>
      <c r="E1914" s="88">
        <v>3</v>
      </c>
      <c r="F1914" s="88">
        <v>21</v>
      </c>
      <c r="G1914" s="37">
        <v>0</v>
      </c>
    </row>
    <row r="1915" spans="1:7" x14ac:dyDescent="0.4">
      <c r="A1915" s="70">
        <v>41719</v>
      </c>
      <c r="B1915" s="84" t="s">
        <v>315</v>
      </c>
      <c r="C1915" s="74">
        <v>13.5</v>
      </c>
      <c r="D1915" s="86">
        <v>2.6423760572614648E-2</v>
      </c>
      <c r="E1915" s="88">
        <v>3</v>
      </c>
      <c r="F1915" s="88">
        <v>21</v>
      </c>
      <c r="G1915" s="37">
        <v>0</v>
      </c>
    </row>
    <row r="1916" spans="1:7" x14ac:dyDescent="0.4">
      <c r="A1916" s="70">
        <v>41719</v>
      </c>
      <c r="B1916" s="84" t="s">
        <v>316</v>
      </c>
      <c r="C1916" s="74">
        <v>13</v>
      </c>
      <c r="D1916" s="86">
        <v>3.840559778407876E-2</v>
      </c>
      <c r="E1916" s="88">
        <v>3</v>
      </c>
      <c r="F1916" s="88">
        <v>21</v>
      </c>
      <c r="G1916" s="37">
        <v>0</v>
      </c>
    </row>
    <row r="1917" spans="1:7" x14ac:dyDescent="0.4">
      <c r="A1917" s="70">
        <v>41719</v>
      </c>
      <c r="B1917" s="84" t="s">
        <v>317</v>
      </c>
      <c r="C1917" s="74">
        <v>13.3</v>
      </c>
      <c r="D1917" s="86">
        <v>1.8598070051786736E-2</v>
      </c>
      <c r="E1917" s="88">
        <v>3</v>
      </c>
      <c r="F1917" s="88">
        <v>21</v>
      </c>
      <c r="G1917" s="37">
        <v>0</v>
      </c>
    </row>
    <row r="1918" spans="1:7" x14ac:dyDescent="0.4">
      <c r="A1918" s="70">
        <v>41719</v>
      </c>
      <c r="B1918" s="84" t="s">
        <v>318</v>
      </c>
      <c r="C1918" s="74">
        <v>11.9</v>
      </c>
      <c r="D1918" s="86">
        <v>0.11841634016425422</v>
      </c>
      <c r="E1918" s="88">
        <v>3</v>
      </c>
      <c r="F1918" s="88">
        <v>21</v>
      </c>
      <c r="G1918" s="37">
        <v>0</v>
      </c>
    </row>
    <row r="1919" spans="1:7" x14ac:dyDescent="0.4">
      <c r="A1919" s="70">
        <v>41719</v>
      </c>
      <c r="B1919" s="84" t="s">
        <v>319</v>
      </c>
      <c r="C1919" s="74">
        <v>11</v>
      </c>
      <c r="D1919" s="86">
        <v>1.7387131790000945</v>
      </c>
      <c r="E1919" s="88">
        <v>3</v>
      </c>
      <c r="F1919" s="88">
        <v>21</v>
      </c>
      <c r="G1919" s="37">
        <v>0</v>
      </c>
    </row>
    <row r="1920" spans="1:7" x14ac:dyDescent="0.4">
      <c r="A1920" s="70">
        <v>41719</v>
      </c>
      <c r="B1920" s="84" t="s">
        <v>320</v>
      </c>
      <c r="C1920" s="74">
        <v>9.9</v>
      </c>
      <c r="D1920" s="86">
        <v>0.675371832883496</v>
      </c>
      <c r="E1920" s="88">
        <v>3</v>
      </c>
      <c r="F1920" s="88">
        <v>21</v>
      </c>
      <c r="G1920" s="37">
        <v>0</v>
      </c>
    </row>
    <row r="1921" spans="1:7" x14ac:dyDescent="0.4">
      <c r="A1921" s="70">
        <v>41719</v>
      </c>
      <c r="B1921" s="84" t="s">
        <v>321</v>
      </c>
      <c r="C1921" s="74">
        <v>9.6</v>
      </c>
      <c r="D1921" s="86">
        <v>1.3185389047495739</v>
      </c>
      <c r="E1921" s="88">
        <v>3</v>
      </c>
      <c r="F1921" s="88">
        <v>21</v>
      </c>
      <c r="G1921" s="37">
        <v>0</v>
      </c>
    </row>
    <row r="1922" spans="1:7" x14ac:dyDescent="0.4">
      <c r="A1922" s="70">
        <v>41719</v>
      </c>
      <c r="B1922" s="84" t="s">
        <v>322</v>
      </c>
      <c r="C1922" s="74">
        <v>8.1</v>
      </c>
      <c r="D1922" s="86">
        <v>1.8809425933747157</v>
      </c>
      <c r="E1922" s="88">
        <v>3</v>
      </c>
      <c r="F1922" s="88">
        <v>21</v>
      </c>
      <c r="G1922" s="37">
        <v>0</v>
      </c>
    </row>
    <row r="1923" spans="1:7" x14ac:dyDescent="0.4">
      <c r="A1923" s="70">
        <v>41719</v>
      </c>
      <c r="B1923" s="84" t="s">
        <v>323</v>
      </c>
      <c r="C1923" s="74">
        <v>7.5</v>
      </c>
      <c r="D1923" s="86">
        <v>2.543401917866507</v>
      </c>
      <c r="E1923" s="88">
        <v>3</v>
      </c>
      <c r="F1923" s="88">
        <v>21</v>
      </c>
      <c r="G1923" s="37">
        <v>0</v>
      </c>
    </row>
    <row r="1924" spans="1:7" x14ac:dyDescent="0.4">
      <c r="A1924" s="70">
        <v>41719</v>
      </c>
      <c r="B1924" s="84" t="s">
        <v>324</v>
      </c>
      <c r="C1924" s="74">
        <v>7</v>
      </c>
      <c r="D1924" s="86">
        <v>4.0279754704744093</v>
      </c>
      <c r="E1924" s="88">
        <v>3</v>
      </c>
      <c r="F1924" s="88">
        <v>21</v>
      </c>
      <c r="G1924" s="37">
        <v>0</v>
      </c>
    </row>
    <row r="1925" spans="1:7" x14ac:dyDescent="0.4">
      <c r="A1925" s="70">
        <v>41719</v>
      </c>
      <c r="B1925" s="84" t="s">
        <v>325</v>
      </c>
      <c r="C1925" s="74">
        <v>6.7</v>
      </c>
      <c r="D1925" s="86">
        <v>4.339432814411019</v>
      </c>
      <c r="E1925" s="88">
        <v>3</v>
      </c>
      <c r="F1925" s="88">
        <v>22</v>
      </c>
      <c r="G1925" s="37">
        <v>1</v>
      </c>
    </row>
    <row r="1926" spans="1:7" x14ac:dyDescent="0.4">
      <c r="A1926" s="70">
        <v>41720</v>
      </c>
      <c r="B1926" s="84" t="s">
        <v>302</v>
      </c>
      <c r="C1926" s="74">
        <v>6.1</v>
      </c>
      <c r="D1926" s="86">
        <v>4.6068025477908492</v>
      </c>
      <c r="E1926" s="88">
        <v>3</v>
      </c>
      <c r="F1926" s="88">
        <v>22</v>
      </c>
      <c r="G1926" s="37">
        <v>1</v>
      </c>
    </row>
    <row r="1927" spans="1:7" x14ac:dyDescent="0.4">
      <c r="A1927" s="70">
        <v>41720</v>
      </c>
      <c r="B1927" s="84" t="s">
        <v>303</v>
      </c>
      <c r="C1927" s="74">
        <v>5.8</v>
      </c>
      <c r="D1927" s="86">
        <v>4.7882007156718069</v>
      </c>
      <c r="E1927" s="88">
        <v>3</v>
      </c>
      <c r="F1927" s="88">
        <v>22</v>
      </c>
      <c r="G1927" s="37">
        <v>1</v>
      </c>
    </row>
    <row r="1928" spans="1:7" x14ac:dyDescent="0.4">
      <c r="A1928" s="70">
        <v>41720</v>
      </c>
      <c r="B1928" s="84" t="s">
        <v>304</v>
      </c>
      <c r="C1928" s="74">
        <v>5.6</v>
      </c>
      <c r="D1928" s="86">
        <v>4.9253541802267673</v>
      </c>
      <c r="E1928" s="88">
        <v>3</v>
      </c>
      <c r="F1928" s="88">
        <v>22</v>
      </c>
      <c r="G1928" s="37">
        <v>1</v>
      </c>
    </row>
    <row r="1929" spans="1:7" x14ac:dyDescent="0.4">
      <c r="A1929" s="70">
        <v>41720</v>
      </c>
      <c r="B1929" s="84" t="s">
        <v>305</v>
      </c>
      <c r="C1929" s="74">
        <v>5.4</v>
      </c>
      <c r="D1929" s="86">
        <v>5.0376635271080801</v>
      </c>
      <c r="E1929" s="88">
        <v>3</v>
      </c>
      <c r="F1929" s="88">
        <v>22</v>
      </c>
      <c r="G1929" s="37">
        <v>1</v>
      </c>
    </row>
    <row r="1930" spans="1:7" x14ac:dyDescent="0.4">
      <c r="A1930" s="70">
        <v>41720</v>
      </c>
      <c r="B1930" s="84" t="s">
        <v>306</v>
      </c>
      <c r="C1930" s="74">
        <v>5.0999999999999996</v>
      </c>
      <c r="D1930" s="86">
        <v>5.1670441692240114</v>
      </c>
      <c r="E1930" s="88">
        <v>3</v>
      </c>
      <c r="F1930" s="88">
        <v>22</v>
      </c>
      <c r="G1930" s="37">
        <v>1</v>
      </c>
    </row>
    <row r="1931" spans="1:7" x14ac:dyDescent="0.4">
      <c r="A1931" s="70">
        <v>41720</v>
      </c>
      <c r="B1931" s="84" t="s">
        <v>307</v>
      </c>
      <c r="C1931" s="74">
        <v>4.8</v>
      </c>
      <c r="D1931" s="86">
        <v>6.271638340405322</v>
      </c>
      <c r="E1931" s="88">
        <v>3</v>
      </c>
      <c r="F1931" s="88">
        <v>22</v>
      </c>
      <c r="G1931" s="37">
        <v>1</v>
      </c>
    </row>
    <row r="1932" spans="1:7" x14ac:dyDescent="0.4">
      <c r="A1932" s="70">
        <v>41720</v>
      </c>
      <c r="B1932" s="84" t="s">
        <v>308</v>
      </c>
      <c r="C1932" s="74">
        <v>3.8</v>
      </c>
      <c r="D1932" s="86">
        <v>3.5901231366119442</v>
      </c>
      <c r="E1932" s="88">
        <v>3</v>
      </c>
      <c r="F1932" s="88">
        <v>22</v>
      </c>
      <c r="G1932" s="37">
        <v>1</v>
      </c>
    </row>
    <row r="1933" spans="1:7" x14ac:dyDescent="0.4">
      <c r="A1933" s="70">
        <v>41720</v>
      </c>
      <c r="B1933" s="84" t="s">
        <v>309</v>
      </c>
      <c r="C1933" s="74">
        <v>4.5</v>
      </c>
      <c r="D1933" s="86">
        <v>1.1143964911109194</v>
      </c>
      <c r="E1933" s="88">
        <v>3</v>
      </c>
      <c r="F1933" s="88">
        <v>22</v>
      </c>
      <c r="G1933" s="37">
        <v>0</v>
      </c>
    </row>
    <row r="1934" spans="1:7" x14ac:dyDescent="0.4">
      <c r="A1934" s="70">
        <v>41720</v>
      </c>
      <c r="B1934" s="84" t="s">
        <v>310</v>
      </c>
      <c r="C1934" s="74">
        <v>5.5</v>
      </c>
      <c r="D1934" s="86">
        <v>2.4689356925240834E-2</v>
      </c>
      <c r="E1934" s="88">
        <v>3</v>
      </c>
      <c r="F1934" s="88">
        <v>22</v>
      </c>
      <c r="G1934" s="37">
        <v>0</v>
      </c>
    </row>
    <row r="1935" spans="1:7" x14ac:dyDescent="0.4">
      <c r="A1935" s="70">
        <v>41720</v>
      </c>
      <c r="B1935" s="84" t="s">
        <v>311</v>
      </c>
      <c r="C1935" s="74">
        <v>6.2</v>
      </c>
      <c r="D1935" s="86">
        <v>2.5949383452255566E-2</v>
      </c>
      <c r="E1935" s="88">
        <v>3</v>
      </c>
      <c r="F1935" s="88">
        <v>22</v>
      </c>
      <c r="G1935" s="37">
        <v>0</v>
      </c>
    </row>
    <row r="1936" spans="1:7" x14ac:dyDescent="0.4">
      <c r="A1936" s="70">
        <v>41720</v>
      </c>
      <c r="B1936" s="84" t="s">
        <v>312</v>
      </c>
      <c r="C1936" s="74">
        <v>6.9</v>
      </c>
      <c r="D1936" s="86">
        <v>2.5806801417205663E-2</v>
      </c>
      <c r="E1936" s="88">
        <v>3</v>
      </c>
      <c r="F1936" s="88">
        <v>22</v>
      </c>
      <c r="G1936" s="37">
        <v>0</v>
      </c>
    </row>
    <row r="1937" spans="1:7" x14ac:dyDescent="0.4">
      <c r="A1937" s="70">
        <v>41720</v>
      </c>
      <c r="B1937" s="84" t="s">
        <v>313</v>
      </c>
      <c r="C1937" s="74">
        <v>7.2</v>
      </c>
      <c r="D1937" s="86">
        <v>2.6417998588625445E-2</v>
      </c>
      <c r="E1937" s="88">
        <v>3</v>
      </c>
      <c r="F1937" s="88">
        <v>22</v>
      </c>
      <c r="G1937" s="37">
        <v>0</v>
      </c>
    </row>
    <row r="1938" spans="1:7" x14ac:dyDescent="0.4">
      <c r="A1938" s="70">
        <v>41720</v>
      </c>
      <c r="B1938" s="84" t="s">
        <v>314</v>
      </c>
      <c r="C1938" s="74">
        <v>7.4</v>
      </c>
      <c r="D1938" s="86">
        <v>1.8583669464357643E-2</v>
      </c>
      <c r="E1938" s="88">
        <v>3</v>
      </c>
      <c r="F1938" s="88">
        <v>22</v>
      </c>
      <c r="G1938" s="37">
        <v>0</v>
      </c>
    </row>
    <row r="1939" spans="1:7" x14ac:dyDescent="0.4">
      <c r="A1939" s="70">
        <v>41720</v>
      </c>
      <c r="B1939" s="84" t="s">
        <v>315</v>
      </c>
      <c r="C1939" s="74">
        <v>6.9</v>
      </c>
      <c r="D1939" s="86">
        <v>2.5674556447886281E-2</v>
      </c>
      <c r="E1939" s="88">
        <v>3</v>
      </c>
      <c r="F1939" s="88">
        <v>22</v>
      </c>
      <c r="G1939" s="37">
        <v>0</v>
      </c>
    </row>
    <row r="1940" spans="1:7" x14ac:dyDescent="0.4">
      <c r="A1940" s="70">
        <v>41720</v>
      </c>
      <c r="B1940" s="84" t="s">
        <v>316</v>
      </c>
      <c r="C1940" s="74">
        <v>6.5</v>
      </c>
      <c r="D1940" s="86">
        <v>2.8458153104517082E-2</v>
      </c>
      <c r="E1940" s="88">
        <v>3</v>
      </c>
      <c r="F1940" s="88">
        <v>22</v>
      </c>
      <c r="G1940" s="37">
        <v>0</v>
      </c>
    </row>
    <row r="1941" spans="1:7" x14ac:dyDescent="0.4">
      <c r="A1941" s="70">
        <v>41720</v>
      </c>
      <c r="B1941" s="84" t="s">
        <v>317</v>
      </c>
      <c r="C1941" s="74">
        <v>6</v>
      </c>
      <c r="D1941" s="86">
        <v>2.6750581852592797E-2</v>
      </c>
      <c r="E1941" s="88">
        <v>3</v>
      </c>
      <c r="F1941" s="88">
        <v>22</v>
      </c>
      <c r="G1941" s="37">
        <v>0</v>
      </c>
    </row>
    <row r="1942" spans="1:7" x14ac:dyDescent="0.4">
      <c r="A1942" s="70">
        <v>41720</v>
      </c>
      <c r="B1942" s="84" t="s">
        <v>318</v>
      </c>
      <c r="C1942" s="74">
        <v>4.4000000000000004</v>
      </c>
      <c r="D1942" s="86">
        <v>6.8733628715661896E-2</v>
      </c>
      <c r="E1942" s="88">
        <v>3</v>
      </c>
      <c r="F1942" s="88">
        <v>22</v>
      </c>
      <c r="G1942" s="37">
        <v>0</v>
      </c>
    </row>
    <row r="1943" spans="1:7" x14ac:dyDescent="0.4">
      <c r="A1943" s="70">
        <v>41720</v>
      </c>
      <c r="B1943" s="84" t="s">
        <v>319</v>
      </c>
      <c r="C1943" s="74">
        <v>2.6</v>
      </c>
      <c r="D1943" s="86">
        <v>2.5793284843450843</v>
      </c>
      <c r="E1943" s="88">
        <v>3</v>
      </c>
      <c r="F1943" s="88">
        <v>22</v>
      </c>
      <c r="G1943" s="37">
        <v>0</v>
      </c>
    </row>
    <row r="1944" spans="1:7" x14ac:dyDescent="0.4">
      <c r="A1944" s="70">
        <v>41720</v>
      </c>
      <c r="B1944" s="84" t="s">
        <v>320</v>
      </c>
      <c r="C1944" s="74">
        <v>1.9</v>
      </c>
      <c r="D1944" s="86">
        <v>5.0032344887506595</v>
      </c>
      <c r="E1944" s="88">
        <v>3</v>
      </c>
      <c r="F1944" s="88">
        <v>22</v>
      </c>
      <c r="G1944" s="37">
        <v>0</v>
      </c>
    </row>
    <row r="1945" spans="1:7" x14ac:dyDescent="0.4">
      <c r="A1945" s="70">
        <v>41720</v>
      </c>
      <c r="B1945" s="84" t="s">
        <v>321</v>
      </c>
      <c r="C1945" s="74">
        <v>0.4</v>
      </c>
      <c r="D1945" s="86">
        <v>2.6592258595456117</v>
      </c>
      <c r="E1945" s="88">
        <v>3</v>
      </c>
      <c r="F1945" s="88">
        <v>22</v>
      </c>
      <c r="G1945" s="37">
        <v>0</v>
      </c>
    </row>
    <row r="1946" spans="1:7" x14ac:dyDescent="0.4">
      <c r="A1946" s="70">
        <v>41720</v>
      </c>
      <c r="B1946" s="84" t="s">
        <v>322</v>
      </c>
      <c r="C1946" s="74">
        <v>-0.4</v>
      </c>
      <c r="D1946" s="86">
        <v>3.8858343251684704</v>
      </c>
      <c r="E1946" s="88">
        <v>3</v>
      </c>
      <c r="F1946" s="88">
        <v>22</v>
      </c>
      <c r="G1946" s="37">
        <v>0</v>
      </c>
    </row>
    <row r="1947" spans="1:7" x14ac:dyDescent="0.4">
      <c r="A1947" s="70">
        <v>41720</v>
      </c>
      <c r="B1947" s="84" t="s">
        <v>323</v>
      </c>
      <c r="C1947" s="74">
        <v>-0.5</v>
      </c>
      <c r="D1947" s="86">
        <v>4.7235776111284729</v>
      </c>
      <c r="E1947" s="88">
        <v>3</v>
      </c>
      <c r="F1947" s="88">
        <v>22</v>
      </c>
      <c r="G1947" s="37">
        <v>0</v>
      </c>
    </row>
    <row r="1948" spans="1:7" x14ac:dyDescent="0.4">
      <c r="A1948" s="70">
        <v>41720</v>
      </c>
      <c r="B1948" s="84" t="s">
        <v>324</v>
      </c>
      <c r="C1948" s="74">
        <v>-0.5</v>
      </c>
      <c r="D1948" s="86">
        <v>5.3408220375860305</v>
      </c>
      <c r="E1948" s="88">
        <v>3</v>
      </c>
      <c r="F1948" s="88">
        <v>22</v>
      </c>
      <c r="G1948" s="37">
        <v>0</v>
      </c>
    </row>
    <row r="1949" spans="1:7" x14ac:dyDescent="0.4">
      <c r="A1949" s="70">
        <v>41720</v>
      </c>
      <c r="B1949" s="84" t="s">
        <v>325</v>
      </c>
      <c r="C1949" s="74">
        <v>-0.7</v>
      </c>
      <c r="D1949" s="86">
        <v>6.6665165201757324</v>
      </c>
      <c r="E1949" s="88">
        <v>3</v>
      </c>
      <c r="F1949" s="88">
        <v>23</v>
      </c>
      <c r="G1949" s="37">
        <v>1</v>
      </c>
    </row>
    <row r="1950" spans="1:7" x14ac:dyDescent="0.4">
      <c r="A1950" s="70">
        <v>41721</v>
      </c>
      <c r="B1950" s="84" t="s">
        <v>302</v>
      </c>
      <c r="C1950" s="74">
        <v>-0.7</v>
      </c>
      <c r="D1950" s="86">
        <v>6.9470001664200742</v>
      </c>
      <c r="E1950" s="88">
        <v>3</v>
      </c>
      <c r="F1950" s="88">
        <v>23</v>
      </c>
      <c r="G1950" s="37">
        <v>1</v>
      </c>
    </row>
    <row r="1951" spans="1:7" x14ac:dyDescent="0.4">
      <c r="A1951" s="70">
        <v>41721</v>
      </c>
      <c r="B1951" s="84" t="s">
        <v>303</v>
      </c>
      <c r="C1951" s="74">
        <v>-0.4</v>
      </c>
      <c r="D1951" s="86">
        <v>6.9087250112897918</v>
      </c>
      <c r="E1951" s="88">
        <v>3</v>
      </c>
      <c r="F1951" s="88">
        <v>23</v>
      </c>
      <c r="G1951" s="37">
        <v>1</v>
      </c>
    </row>
    <row r="1952" spans="1:7" x14ac:dyDescent="0.4">
      <c r="A1952" s="70">
        <v>41721</v>
      </c>
      <c r="B1952" s="84" t="s">
        <v>304</v>
      </c>
      <c r="C1952" s="74">
        <v>-0.3</v>
      </c>
      <c r="D1952" s="86">
        <v>7.001255363211726</v>
      </c>
      <c r="E1952" s="88">
        <v>3</v>
      </c>
      <c r="F1952" s="88">
        <v>23</v>
      </c>
      <c r="G1952" s="37">
        <v>1</v>
      </c>
    </row>
    <row r="1953" spans="1:7" x14ac:dyDescent="0.4">
      <c r="A1953" s="70">
        <v>41721</v>
      </c>
      <c r="B1953" s="84" t="s">
        <v>305</v>
      </c>
      <c r="C1953" s="74">
        <v>-0.5</v>
      </c>
      <c r="D1953" s="86">
        <v>7.1182527723668745</v>
      </c>
      <c r="E1953" s="88">
        <v>3</v>
      </c>
      <c r="F1953" s="88">
        <v>23</v>
      </c>
      <c r="G1953" s="37">
        <v>1</v>
      </c>
    </row>
    <row r="1954" spans="1:7" x14ac:dyDescent="0.4">
      <c r="A1954" s="70">
        <v>41721</v>
      </c>
      <c r="B1954" s="84" t="s">
        <v>306</v>
      </c>
      <c r="C1954" s="74">
        <v>-1.7</v>
      </c>
      <c r="D1954" s="86">
        <v>7.4067404188665495</v>
      </c>
      <c r="E1954" s="88">
        <v>3</v>
      </c>
      <c r="F1954" s="88">
        <v>23</v>
      </c>
      <c r="G1954" s="37">
        <v>1</v>
      </c>
    </row>
    <row r="1955" spans="1:7" x14ac:dyDescent="0.4">
      <c r="A1955" s="70">
        <v>41721</v>
      </c>
      <c r="B1955" s="84" t="s">
        <v>307</v>
      </c>
      <c r="C1955" s="74">
        <v>-1.4</v>
      </c>
      <c r="D1955" s="86">
        <v>8.9063907648197809</v>
      </c>
      <c r="E1955" s="88">
        <v>3</v>
      </c>
      <c r="F1955" s="88">
        <v>23</v>
      </c>
      <c r="G1955" s="37">
        <v>1</v>
      </c>
    </row>
    <row r="1956" spans="1:7" x14ac:dyDescent="0.4">
      <c r="A1956" s="70">
        <v>41721</v>
      </c>
      <c r="B1956" s="84" t="s">
        <v>308</v>
      </c>
      <c r="C1956" s="74">
        <v>-1.1000000000000001</v>
      </c>
      <c r="D1956" s="86">
        <v>5.111133273968858</v>
      </c>
      <c r="E1956" s="88">
        <v>3</v>
      </c>
      <c r="F1956" s="88">
        <v>23</v>
      </c>
      <c r="G1956" s="37">
        <v>1</v>
      </c>
    </row>
    <row r="1957" spans="1:7" x14ac:dyDescent="0.4">
      <c r="A1957" s="70">
        <v>41721</v>
      </c>
      <c r="B1957" s="84" t="s">
        <v>309</v>
      </c>
      <c r="C1957" s="74">
        <v>0.3</v>
      </c>
      <c r="D1957" s="86">
        <v>4.3032914247694221</v>
      </c>
      <c r="E1957" s="88">
        <v>3</v>
      </c>
      <c r="F1957" s="88">
        <v>23</v>
      </c>
      <c r="G1957" s="37">
        <v>0</v>
      </c>
    </row>
    <row r="1958" spans="1:7" x14ac:dyDescent="0.4">
      <c r="A1958" s="70">
        <v>41721</v>
      </c>
      <c r="B1958" s="84" t="s">
        <v>310</v>
      </c>
      <c r="C1958" s="74">
        <v>1.3</v>
      </c>
      <c r="D1958" s="86">
        <v>1.0103151533935053</v>
      </c>
      <c r="E1958" s="88">
        <v>3</v>
      </c>
      <c r="F1958" s="88">
        <v>23</v>
      </c>
      <c r="G1958" s="37">
        <v>0</v>
      </c>
    </row>
    <row r="1959" spans="1:7" x14ac:dyDescent="0.4">
      <c r="A1959" s="70">
        <v>41721</v>
      </c>
      <c r="B1959" s="84" t="s">
        <v>311</v>
      </c>
      <c r="C1959" s="74">
        <v>3.1</v>
      </c>
      <c r="D1959" s="86">
        <v>6.9069040858892233E-2</v>
      </c>
      <c r="E1959" s="88">
        <v>3</v>
      </c>
      <c r="F1959" s="88">
        <v>23</v>
      </c>
      <c r="G1959" s="37">
        <v>0</v>
      </c>
    </row>
    <row r="1960" spans="1:7" x14ac:dyDescent="0.4">
      <c r="A1960" s="70">
        <v>41721</v>
      </c>
      <c r="B1960" s="84" t="s">
        <v>312</v>
      </c>
      <c r="C1960" s="74">
        <v>4.5</v>
      </c>
      <c r="D1960" s="86">
        <v>0.4861877372709219</v>
      </c>
      <c r="E1960" s="88">
        <v>3</v>
      </c>
      <c r="F1960" s="88">
        <v>23</v>
      </c>
      <c r="G1960" s="37">
        <v>0</v>
      </c>
    </row>
    <row r="1961" spans="1:7" x14ac:dyDescent="0.4">
      <c r="A1961" s="70">
        <v>41721</v>
      </c>
      <c r="B1961" s="84" t="s">
        <v>313</v>
      </c>
      <c r="C1961" s="74">
        <v>5.5</v>
      </c>
      <c r="D1961" s="86">
        <v>5.8460442052762879E-2</v>
      </c>
      <c r="E1961" s="88">
        <v>3</v>
      </c>
      <c r="F1961" s="88">
        <v>23</v>
      </c>
      <c r="G1961" s="37">
        <v>0</v>
      </c>
    </row>
    <row r="1962" spans="1:7" x14ac:dyDescent="0.4">
      <c r="A1962" s="70">
        <v>41721</v>
      </c>
      <c r="B1962" s="84" t="s">
        <v>314</v>
      </c>
      <c r="C1962" s="74">
        <v>6.3</v>
      </c>
      <c r="D1962" s="86">
        <v>3.7532651041344935E-2</v>
      </c>
      <c r="E1962" s="88">
        <v>3</v>
      </c>
      <c r="F1962" s="88">
        <v>23</v>
      </c>
      <c r="G1962" s="37">
        <v>0</v>
      </c>
    </row>
    <row r="1963" spans="1:7" x14ac:dyDescent="0.4">
      <c r="A1963" s="70">
        <v>41721</v>
      </c>
      <c r="B1963" s="84" t="s">
        <v>315</v>
      </c>
      <c r="C1963" s="74">
        <v>7.2</v>
      </c>
      <c r="D1963" s="86">
        <v>5.8278609731314185E-2</v>
      </c>
      <c r="E1963" s="88">
        <v>3</v>
      </c>
      <c r="F1963" s="88">
        <v>23</v>
      </c>
      <c r="G1963" s="37">
        <v>0</v>
      </c>
    </row>
    <row r="1964" spans="1:7" x14ac:dyDescent="0.4">
      <c r="A1964" s="70">
        <v>41721</v>
      </c>
      <c r="B1964" s="84" t="s">
        <v>316</v>
      </c>
      <c r="C1964" s="74">
        <v>8.1999999999999993</v>
      </c>
      <c r="D1964" s="86">
        <v>9.7427535798085885E-2</v>
      </c>
      <c r="E1964" s="88">
        <v>3</v>
      </c>
      <c r="F1964" s="88">
        <v>23</v>
      </c>
      <c r="G1964" s="37">
        <v>0</v>
      </c>
    </row>
    <row r="1965" spans="1:7" x14ac:dyDescent="0.4">
      <c r="A1965" s="70">
        <v>41721</v>
      </c>
      <c r="B1965" s="84" t="s">
        <v>317</v>
      </c>
      <c r="C1965" s="74">
        <v>7.7</v>
      </c>
      <c r="D1965" s="86">
        <v>0.56263209283267424</v>
      </c>
      <c r="E1965" s="88">
        <v>3</v>
      </c>
      <c r="F1965" s="88">
        <v>23</v>
      </c>
      <c r="G1965" s="37">
        <v>0</v>
      </c>
    </row>
    <row r="1966" spans="1:7" x14ac:dyDescent="0.4">
      <c r="A1966" s="70">
        <v>41721</v>
      </c>
      <c r="B1966" s="84" t="s">
        <v>318</v>
      </c>
      <c r="C1966" s="74">
        <v>7.8</v>
      </c>
      <c r="D1966" s="86">
        <v>1.1219963245888531</v>
      </c>
      <c r="E1966" s="88">
        <v>3</v>
      </c>
      <c r="F1966" s="88">
        <v>23</v>
      </c>
      <c r="G1966" s="37">
        <v>0</v>
      </c>
    </row>
    <row r="1967" spans="1:7" x14ac:dyDescent="0.4">
      <c r="A1967" s="70">
        <v>41721</v>
      </c>
      <c r="B1967" s="84" t="s">
        <v>319</v>
      </c>
      <c r="C1967" s="74">
        <v>6.5</v>
      </c>
      <c r="D1967" s="86">
        <v>3.9676233439590742</v>
      </c>
      <c r="E1967" s="88">
        <v>3</v>
      </c>
      <c r="F1967" s="88">
        <v>23</v>
      </c>
      <c r="G1967" s="37">
        <v>0</v>
      </c>
    </row>
    <row r="1968" spans="1:7" x14ac:dyDescent="0.4">
      <c r="A1968" s="70">
        <v>41721</v>
      </c>
      <c r="B1968" s="84" t="s">
        <v>320</v>
      </c>
      <c r="C1968" s="74">
        <v>6</v>
      </c>
      <c r="D1968" s="86">
        <v>4.6211547713308478</v>
      </c>
      <c r="E1968" s="88">
        <v>3</v>
      </c>
      <c r="F1968" s="88">
        <v>23</v>
      </c>
      <c r="G1968" s="37">
        <v>0</v>
      </c>
    </row>
    <row r="1969" spans="1:7" x14ac:dyDescent="0.4">
      <c r="A1969" s="70">
        <v>41721</v>
      </c>
      <c r="B1969" s="84" t="s">
        <v>321</v>
      </c>
      <c r="C1969" s="74">
        <v>5.2</v>
      </c>
      <c r="D1969" s="86">
        <v>2.3140141125740117</v>
      </c>
      <c r="E1969" s="88">
        <v>3</v>
      </c>
      <c r="F1969" s="88">
        <v>23</v>
      </c>
      <c r="G1969" s="37">
        <v>0</v>
      </c>
    </row>
    <row r="1970" spans="1:7" x14ac:dyDescent="0.4">
      <c r="A1970" s="70">
        <v>41721</v>
      </c>
      <c r="B1970" s="84" t="s">
        <v>322</v>
      </c>
      <c r="C1970" s="74">
        <v>4.4000000000000004</v>
      </c>
      <c r="D1970" s="86">
        <v>3.1364031125336869</v>
      </c>
      <c r="E1970" s="88">
        <v>3</v>
      </c>
      <c r="F1970" s="88">
        <v>23</v>
      </c>
      <c r="G1970" s="37">
        <v>0</v>
      </c>
    </row>
    <row r="1971" spans="1:7" x14ac:dyDescent="0.4">
      <c r="A1971" s="70">
        <v>41721</v>
      </c>
      <c r="B1971" s="84" t="s">
        <v>323</v>
      </c>
      <c r="C1971" s="74">
        <v>4.2</v>
      </c>
      <c r="D1971" s="86">
        <v>3.7149121009117567</v>
      </c>
      <c r="E1971" s="88">
        <v>3</v>
      </c>
      <c r="F1971" s="88">
        <v>23</v>
      </c>
      <c r="G1971" s="37">
        <v>0</v>
      </c>
    </row>
    <row r="1972" spans="1:7" x14ac:dyDescent="0.4">
      <c r="A1972" s="70">
        <v>41721</v>
      </c>
      <c r="B1972" s="84" t="s">
        <v>324</v>
      </c>
      <c r="C1972" s="74">
        <v>4.0999999999999996</v>
      </c>
      <c r="D1972" s="86">
        <v>4.1294895092366577</v>
      </c>
      <c r="E1972" s="88">
        <v>3</v>
      </c>
      <c r="F1972" s="88">
        <v>23</v>
      </c>
      <c r="G1972" s="37">
        <v>0</v>
      </c>
    </row>
    <row r="1973" spans="1:7" x14ac:dyDescent="0.4">
      <c r="A1973" s="70">
        <v>41721</v>
      </c>
      <c r="B1973" s="84" t="s">
        <v>325</v>
      </c>
      <c r="C1973" s="74">
        <v>3.9</v>
      </c>
      <c r="D1973" s="86">
        <v>5.3053155472289735</v>
      </c>
      <c r="E1973" s="88">
        <v>3</v>
      </c>
      <c r="F1973" s="88">
        <v>24</v>
      </c>
      <c r="G1973" s="37">
        <v>1</v>
      </c>
    </row>
    <row r="1974" spans="1:7" x14ac:dyDescent="0.4">
      <c r="A1974" s="70">
        <v>41722</v>
      </c>
      <c r="B1974" s="84" t="s">
        <v>302</v>
      </c>
      <c r="C1974" s="74">
        <v>2.9</v>
      </c>
      <c r="D1974" s="86">
        <v>5.669233411733777</v>
      </c>
      <c r="E1974" s="88">
        <v>3</v>
      </c>
      <c r="F1974" s="88">
        <v>24</v>
      </c>
      <c r="G1974" s="37">
        <v>1</v>
      </c>
    </row>
    <row r="1975" spans="1:7" x14ac:dyDescent="0.4">
      <c r="A1975" s="70">
        <v>41722</v>
      </c>
      <c r="B1975" s="84" t="s">
        <v>303</v>
      </c>
      <c r="C1975" s="74">
        <v>2.5</v>
      </c>
      <c r="D1975" s="86">
        <v>5.8903457860377841</v>
      </c>
      <c r="E1975" s="88">
        <v>3</v>
      </c>
      <c r="F1975" s="88">
        <v>24</v>
      </c>
      <c r="G1975" s="37">
        <v>1</v>
      </c>
    </row>
    <row r="1976" spans="1:7" x14ac:dyDescent="0.4">
      <c r="A1976" s="70">
        <v>41722</v>
      </c>
      <c r="B1976" s="84" t="s">
        <v>304</v>
      </c>
      <c r="C1976" s="74">
        <v>1.8</v>
      </c>
      <c r="D1976" s="86">
        <v>6.146384223451272</v>
      </c>
      <c r="E1976" s="88">
        <v>3</v>
      </c>
      <c r="F1976" s="88">
        <v>24</v>
      </c>
      <c r="G1976" s="37">
        <v>1</v>
      </c>
    </row>
    <row r="1977" spans="1:7" x14ac:dyDescent="0.4">
      <c r="A1977" s="70">
        <v>41722</v>
      </c>
      <c r="B1977" s="84" t="s">
        <v>305</v>
      </c>
      <c r="C1977" s="74">
        <v>1.3</v>
      </c>
      <c r="D1977" s="86">
        <v>6.3559290896019762</v>
      </c>
      <c r="E1977" s="88">
        <v>3</v>
      </c>
      <c r="F1977" s="88">
        <v>24</v>
      </c>
      <c r="G1977" s="37">
        <v>1</v>
      </c>
    </row>
    <row r="1978" spans="1:7" x14ac:dyDescent="0.4">
      <c r="A1978" s="70">
        <v>41722</v>
      </c>
      <c r="B1978" s="84" t="s">
        <v>306</v>
      </c>
      <c r="C1978" s="74">
        <v>1.1000000000000001</v>
      </c>
      <c r="D1978" s="86">
        <v>6.5038002492577522</v>
      </c>
      <c r="E1978" s="88">
        <v>3</v>
      </c>
      <c r="F1978" s="88">
        <v>24</v>
      </c>
      <c r="G1978" s="37">
        <v>1</v>
      </c>
    </row>
    <row r="1979" spans="1:7" x14ac:dyDescent="0.4">
      <c r="A1979" s="70">
        <v>41722</v>
      </c>
      <c r="B1979" s="84" t="s">
        <v>307</v>
      </c>
      <c r="C1979" s="74">
        <v>1</v>
      </c>
      <c r="D1979" s="86">
        <v>7.8030360121291693</v>
      </c>
      <c r="E1979" s="88">
        <v>3</v>
      </c>
      <c r="F1979" s="88">
        <v>24</v>
      </c>
      <c r="G1979" s="37">
        <v>1</v>
      </c>
    </row>
    <row r="1980" spans="1:7" x14ac:dyDescent="0.4">
      <c r="A1980" s="70">
        <v>41722</v>
      </c>
      <c r="B1980" s="84" t="s">
        <v>308</v>
      </c>
      <c r="C1980" s="74">
        <v>0.7</v>
      </c>
      <c r="D1980" s="86">
        <v>4.8576690626410102</v>
      </c>
      <c r="E1980" s="88">
        <v>3</v>
      </c>
      <c r="F1980" s="88">
        <v>24</v>
      </c>
      <c r="G1980" s="37">
        <v>1</v>
      </c>
    </row>
    <row r="1981" spans="1:7" x14ac:dyDescent="0.4">
      <c r="A1981" s="70">
        <v>41722</v>
      </c>
      <c r="B1981" s="84" t="s">
        <v>309</v>
      </c>
      <c r="C1981" s="74">
        <v>1.8</v>
      </c>
      <c r="D1981" s="86">
        <v>4.682245030057933</v>
      </c>
      <c r="E1981" s="88">
        <v>3</v>
      </c>
      <c r="F1981" s="88">
        <v>24</v>
      </c>
      <c r="G1981" s="37">
        <v>0</v>
      </c>
    </row>
    <row r="1982" spans="1:7" x14ac:dyDescent="0.4">
      <c r="A1982" s="70">
        <v>41722</v>
      </c>
      <c r="B1982" s="84" t="s">
        <v>310</v>
      </c>
      <c r="C1982" s="74">
        <v>1.9</v>
      </c>
      <c r="D1982" s="86">
        <v>4.0115910783981601</v>
      </c>
      <c r="E1982" s="88">
        <v>3</v>
      </c>
      <c r="F1982" s="88">
        <v>24</v>
      </c>
      <c r="G1982" s="37">
        <v>0</v>
      </c>
    </row>
    <row r="1983" spans="1:7" x14ac:dyDescent="0.4">
      <c r="A1983" s="70">
        <v>41722</v>
      </c>
      <c r="B1983" s="84" t="s">
        <v>311</v>
      </c>
      <c r="C1983" s="74">
        <v>3.5</v>
      </c>
      <c r="D1983" s="86">
        <v>3.7147874804547305</v>
      </c>
      <c r="E1983" s="88">
        <v>3</v>
      </c>
      <c r="F1983" s="88">
        <v>24</v>
      </c>
      <c r="G1983" s="37">
        <v>0</v>
      </c>
    </row>
    <row r="1984" spans="1:7" x14ac:dyDescent="0.4">
      <c r="A1984" s="70">
        <v>41722</v>
      </c>
      <c r="B1984" s="84" t="s">
        <v>312</v>
      </c>
      <c r="C1984" s="74">
        <v>4.7</v>
      </c>
      <c r="D1984" s="86">
        <v>3.32204252054319</v>
      </c>
      <c r="E1984" s="88">
        <v>3</v>
      </c>
      <c r="F1984" s="88">
        <v>24</v>
      </c>
      <c r="G1984" s="37">
        <v>0</v>
      </c>
    </row>
    <row r="1985" spans="1:7" x14ac:dyDescent="0.4">
      <c r="A1985" s="70">
        <v>41722</v>
      </c>
      <c r="B1985" s="84" t="s">
        <v>313</v>
      </c>
      <c r="C1985" s="74">
        <v>5.9</v>
      </c>
      <c r="D1985" s="86">
        <v>3.0419503633041227</v>
      </c>
      <c r="E1985" s="88">
        <v>3</v>
      </c>
      <c r="F1985" s="88">
        <v>24</v>
      </c>
      <c r="G1985" s="37">
        <v>0</v>
      </c>
    </row>
    <row r="1986" spans="1:7" x14ac:dyDescent="0.4">
      <c r="A1986" s="70">
        <v>41722</v>
      </c>
      <c r="B1986" s="84" t="s">
        <v>314</v>
      </c>
      <c r="C1986" s="74">
        <v>6.7</v>
      </c>
      <c r="D1986" s="86">
        <v>1.6005733271949159</v>
      </c>
      <c r="E1986" s="88">
        <v>3</v>
      </c>
      <c r="F1986" s="88">
        <v>24</v>
      </c>
      <c r="G1986" s="37">
        <v>0</v>
      </c>
    </row>
    <row r="1987" spans="1:7" x14ac:dyDescent="0.4">
      <c r="A1987" s="70">
        <v>41722</v>
      </c>
      <c r="B1987" s="84" t="s">
        <v>315</v>
      </c>
      <c r="C1987" s="74">
        <v>6.8</v>
      </c>
      <c r="D1987" s="86">
        <v>3.1363286215707906</v>
      </c>
      <c r="E1987" s="88">
        <v>3</v>
      </c>
      <c r="F1987" s="88">
        <v>24</v>
      </c>
      <c r="G1987" s="37">
        <v>0</v>
      </c>
    </row>
    <row r="1988" spans="1:7" x14ac:dyDescent="0.4">
      <c r="A1988" s="70">
        <v>41722</v>
      </c>
      <c r="B1988" s="84" t="s">
        <v>316</v>
      </c>
      <c r="C1988" s="74">
        <v>6.1</v>
      </c>
      <c r="D1988" s="86">
        <v>3.834043576710771</v>
      </c>
      <c r="E1988" s="88">
        <v>3</v>
      </c>
      <c r="F1988" s="88">
        <v>24</v>
      </c>
      <c r="G1988" s="37">
        <v>0</v>
      </c>
    </row>
    <row r="1989" spans="1:7" x14ac:dyDescent="0.4">
      <c r="A1989" s="70">
        <v>41722</v>
      </c>
      <c r="B1989" s="84" t="s">
        <v>317</v>
      </c>
      <c r="C1989" s="74">
        <v>5.9</v>
      </c>
      <c r="D1989" s="86">
        <v>3.3842148723871537</v>
      </c>
      <c r="E1989" s="88">
        <v>3</v>
      </c>
      <c r="F1989" s="88">
        <v>24</v>
      </c>
      <c r="G1989" s="37">
        <v>0</v>
      </c>
    </row>
    <row r="1990" spans="1:7" x14ac:dyDescent="0.4">
      <c r="A1990" s="70">
        <v>41722</v>
      </c>
      <c r="B1990" s="84" t="s">
        <v>318</v>
      </c>
      <c r="C1990" s="74">
        <v>5.8</v>
      </c>
      <c r="D1990" s="86">
        <v>3.1730981517599957</v>
      </c>
      <c r="E1990" s="88">
        <v>3</v>
      </c>
      <c r="F1990" s="88">
        <v>24</v>
      </c>
      <c r="G1990" s="37">
        <v>0</v>
      </c>
    </row>
    <row r="1991" spans="1:7" x14ac:dyDescent="0.4">
      <c r="A1991" s="70">
        <v>41722</v>
      </c>
      <c r="B1991" s="84" t="s">
        <v>319</v>
      </c>
      <c r="C1991" s="74">
        <v>5.5</v>
      </c>
      <c r="D1991" s="86">
        <v>5.750465033070177</v>
      </c>
      <c r="E1991" s="88">
        <v>3</v>
      </c>
      <c r="F1991" s="88">
        <v>24</v>
      </c>
      <c r="G1991" s="37">
        <v>0</v>
      </c>
    </row>
    <row r="1992" spans="1:7" x14ac:dyDescent="0.4">
      <c r="A1992" s="70">
        <v>41722</v>
      </c>
      <c r="B1992" s="84" t="s">
        <v>320</v>
      </c>
      <c r="C1992" s="74">
        <v>4</v>
      </c>
      <c r="D1992" s="86">
        <v>6.3439299504797493</v>
      </c>
      <c r="E1992" s="88">
        <v>3</v>
      </c>
      <c r="F1992" s="88">
        <v>24</v>
      </c>
      <c r="G1992" s="37">
        <v>0</v>
      </c>
    </row>
    <row r="1993" spans="1:7" x14ac:dyDescent="0.4">
      <c r="A1993" s="70">
        <v>41722</v>
      </c>
      <c r="B1993" s="84" t="s">
        <v>321</v>
      </c>
      <c r="C1993" s="74">
        <v>3.6</v>
      </c>
      <c r="D1993" s="86">
        <v>3.3335248969189264</v>
      </c>
      <c r="E1993" s="88">
        <v>3</v>
      </c>
      <c r="F1993" s="88">
        <v>24</v>
      </c>
      <c r="G1993" s="37">
        <v>0</v>
      </c>
    </row>
    <row r="1994" spans="1:7" x14ac:dyDescent="0.4">
      <c r="A1994" s="70">
        <v>41722</v>
      </c>
      <c r="B1994" s="84" t="s">
        <v>322</v>
      </c>
      <c r="C1994" s="74">
        <v>3.4</v>
      </c>
      <c r="D1994" s="86">
        <v>3.8938262158845394</v>
      </c>
      <c r="E1994" s="88">
        <v>3</v>
      </c>
      <c r="F1994" s="88">
        <v>24</v>
      </c>
      <c r="G1994" s="37">
        <v>0</v>
      </c>
    </row>
    <row r="1995" spans="1:7" x14ac:dyDescent="0.4">
      <c r="A1995" s="70">
        <v>41722</v>
      </c>
      <c r="B1995" s="84" t="s">
        <v>323</v>
      </c>
      <c r="C1995" s="74">
        <v>3.1</v>
      </c>
      <c r="D1995" s="86">
        <v>4.3833344093551423</v>
      </c>
      <c r="E1995" s="88">
        <v>3</v>
      </c>
      <c r="F1995" s="88">
        <v>24</v>
      </c>
      <c r="G1995" s="37">
        <v>0</v>
      </c>
    </row>
    <row r="1996" spans="1:7" x14ac:dyDescent="0.4">
      <c r="A1996" s="70">
        <v>41722</v>
      </c>
      <c r="B1996" s="84" t="s">
        <v>324</v>
      </c>
      <c r="C1996" s="74">
        <v>2.2000000000000002</v>
      </c>
      <c r="D1996" s="86">
        <v>4.894877768901079</v>
      </c>
      <c r="E1996" s="88">
        <v>3</v>
      </c>
      <c r="F1996" s="88">
        <v>24</v>
      </c>
      <c r="G1996" s="37">
        <v>0</v>
      </c>
    </row>
    <row r="1997" spans="1:7" x14ac:dyDescent="0.4">
      <c r="A1997" s="70">
        <v>41722</v>
      </c>
      <c r="B1997" s="84" t="s">
        <v>325</v>
      </c>
      <c r="C1997" s="74">
        <v>1.7</v>
      </c>
      <c r="D1997" s="86">
        <v>6.1279564177629826</v>
      </c>
      <c r="E1997" s="88">
        <v>3</v>
      </c>
      <c r="F1997" s="88">
        <v>25</v>
      </c>
      <c r="G1997" s="37">
        <v>1</v>
      </c>
    </row>
    <row r="1998" spans="1:7" x14ac:dyDescent="0.4">
      <c r="A1998" s="70">
        <v>41723</v>
      </c>
      <c r="B1998" s="84" t="s">
        <v>302</v>
      </c>
      <c r="C1998" s="74">
        <v>1.3</v>
      </c>
      <c r="D1998" s="86">
        <v>6.390975942846417</v>
      </c>
      <c r="E1998" s="88">
        <v>3</v>
      </c>
      <c r="F1998" s="88">
        <v>25</v>
      </c>
      <c r="G1998" s="37">
        <v>1</v>
      </c>
    </row>
    <row r="1999" spans="1:7" x14ac:dyDescent="0.4">
      <c r="A1999" s="70">
        <v>41723</v>
      </c>
      <c r="B1999" s="84" t="s">
        <v>303</v>
      </c>
      <c r="C1999" s="74">
        <v>1.2</v>
      </c>
      <c r="D1999" s="86">
        <v>6.5370922388013213</v>
      </c>
      <c r="E1999" s="88">
        <v>3</v>
      </c>
      <c r="F1999" s="88">
        <v>25</v>
      </c>
      <c r="G1999" s="37">
        <v>1</v>
      </c>
    </row>
    <row r="2000" spans="1:7" x14ac:dyDescent="0.4">
      <c r="A2000" s="70">
        <v>41723</v>
      </c>
      <c r="B2000" s="84" t="s">
        <v>304</v>
      </c>
      <c r="C2000" s="74">
        <v>1.1000000000000001</v>
      </c>
      <c r="D2000" s="86">
        <v>6.6442164723279138</v>
      </c>
      <c r="E2000" s="88">
        <v>3</v>
      </c>
      <c r="F2000" s="88">
        <v>25</v>
      </c>
      <c r="G2000" s="37">
        <v>1</v>
      </c>
    </row>
    <row r="2001" spans="1:7" x14ac:dyDescent="0.4">
      <c r="A2001" s="70">
        <v>41723</v>
      </c>
      <c r="B2001" s="84" t="s">
        <v>305</v>
      </c>
      <c r="C2001" s="74">
        <v>1.1000000000000001</v>
      </c>
      <c r="D2001" s="86">
        <v>6.7155849224247275</v>
      </c>
      <c r="E2001" s="88">
        <v>3</v>
      </c>
      <c r="F2001" s="88">
        <v>25</v>
      </c>
      <c r="G2001" s="37">
        <v>1</v>
      </c>
    </row>
    <row r="2002" spans="1:7" x14ac:dyDescent="0.4">
      <c r="A2002" s="70">
        <v>41723</v>
      </c>
      <c r="B2002" s="84" t="s">
        <v>306</v>
      </c>
      <c r="C2002" s="74">
        <v>1</v>
      </c>
      <c r="D2002" s="86">
        <v>6.7917426690957967</v>
      </c>
      <c r="E2002" s="88">
        <v>3</v>
      </c>
      <c r="F2002" s="88">
        <v>25</v>
      </c>
      <c r="G2002" s="37">
        <v>1</v>
      </c>
    </row>
    <row r="2003" spans="1:7" x14ac:dyDescent="0.4">
      <c r="A2003" s="70">
        <v>41723</v>
      </c>
      <c r="B2003" s="84" t="s">
        <v>307</v>
      </c>
      <c r="C2003" s="74">
        <v>0.9</v>
      </c>
      <c r="D2003" s="86">
        <v>6.8021030182016187</v>
      </c>
      <c r="E2003" s="88">
        <v>3</v>
      </c>
      <c r="F2003" s="88">
        <v>25</v>
      </c>
      <c r="G2003" s="37">
        <v>1</v>
      </c>
    </row>
    <row r="2004" spans="1:7" x14ac:dyDescent="0.4">
      <c r="A2004" s="70">
        <v>41723</v>
      </c>
      <c r="B2004" s="84" t="s">
        <v>308</v>
      </c>
      <c r="C2004" s="74">
        <v>1.3</v>
      </c>
      <c r="D2004" s="86">
        <v>6.4481663106694675</v>
      </c>
      <c r="E2004" s="88">
        <v>3</v>
      </c>
      <c r="F2004" s="88">
        <v>25</v>
      </c>
      <c r="G2004" s="37">
        <v>1</v>
      </c>
    </row>
    <row r="2005" spans="1:7" x14ac:dyDescent="0.4">
      <c r="A2005" s="70">
        <v>41723</v>
      </c>
      <c r="B2005" s="84" t="s">
        <v>309</v>
      </c>
      <c r="C2005" s="74">
        <v>1.7</v>
      </c>
      <c r="D2005" s="86">
        <v>5.5384195361567681</v>
      </c>
      <c r="E2005" s="88">
        <v>3</v>
      </c>
      <c r="F2005" s="88">
        <v>25</v>
      </c>
      <c r="G2005" s="37">
        <v>0</v>
      </c>
    </row>
    <row r="2006" spans="1:7" x14ac:dyDescent="0.4">
      <c r="A2006" s="70">
        <v>41723</v>
      </c>
      <c r="B2006" s="84" t="s">
        <v>310</v>
      </c>
      <c r="C2006" s="74">
        <v>2.5</v>
      </c>
      <c r="D2006" s="86">
        <v>3.2027504910386058</v>
      </c>
      <c r="E2006" s="88">
        <v>3</v>
      </c>
      <c r="F2006" s="88">
        <v>25</v>
      </c>
      <c r="G2006" s="37">
        <v>0</v>
      </c>
    </row>
    <row r="2007" spans="1:7" x14ac:dyDescent="0.4">
      <c r="A2007" s="70">
        <v>41723</v>
      </c>
      <c r="B2007" s="84" t="s">
        <v>311</v>
      </c>
      <c r="C2007" s="74">
        <v>2.7</v>
      </c>
      <c r="D2007" s="86">
        <v>2.6044431931506447</v>
      </c>
      <c r="E2007" s="88">
        <v>3</v>
      </c>
      <c r="F2007" s="88">
        <v>25</v>
      </c>
      <c r="G2007" s="37">
        <v>0</v>
      </c>
    </row>
    <row r="2008" spans="1:7" x14ac:dyDescent="0.4">
      <c r="A2008" s="70">
        <v>41723</v>
      </c>
      <c r="B2008" s="84" t="s">
        <v>312</v>
      </c>
      <c r="C2008" s="74">
        <v>2.2000000000000002</v>
      </c>
      <c r="D2008" s="86">
        <v>2.8370932938123978</v>
      </c>
      <c r="E2008" s="88">
        <v>3</v>
      </c>
      <c r="F2008" s="88">
        <v>25</v>
      </c>
      <c r="G2008" s="37">
        <v>0</v>
      </c>
    </row>
    <row r="2009" spans="1:7" x14ac:dyDescent="0.4">
      <c r="A2009" s="70">
        <v>41723</v>
      </c>
      <c r="B2009" s="84" t="s">
        <v>313</v>
      </c>
      <c r="C2009" s="74">
        <v>2.2999999999999998</v>
      </c>
      <c r="D2009" s="86">
        <v>4.7206931269176726</v>
      </c>
      <c r="E2009" s="88">
        <v>3</v>
      </c>
      <c r="F2009" s="88">
        <v>25</v>
      </c>
      <c r="G2009" s="37">
        <v>0</v>
      </c>
    </row>
    <row r="2010" spans="1:7" x14ac:dyDescent="0.4">
      <c r="A2010" s="70">
        <v>41723</v>
      </c>
      <c r="B2010" s="84" t="s">
        <v>314</v>
      </c>
      <c r="C2010" s="74">
        <v>2.5</v>
      </c>
      <c r="D2010" s="86">
        <v>4.1302777125751744</v>
      </c>
      <c r="E2010" s="88">
        <v>3</v>
      </c>
      <c r="F2010" s="88">
        <v>25</v>
      </c>
      <c r="G2010" s="37">
        <v>0</v>
      </c>
    </row>
    <row r="2011" spans="1:7" x14ac:dyDescent="0.4">
      <c r="A2011" s="70">
        <v>41723</v>
      </c>
      <c r="B2011" s="84" t="s">
        <v>315</v>
      </c>
      <c r="C2011" s="74">
        <v>2</v>
      </c>
      <c r="D2011" s="86">
        <v>5.0772061444527097</v>
      </c>
      <c r="E2011" s="88">
        <v>3</v>
      </c>
      <c r="F2011" s="88">
        <v>25</v>
      </c>
      <c r="G2011" s="37">
        <v>0</v>
      </c>
    </row>
    <row r="2012" spans="1:7" x14ac:dyDescent="0.4">
      <c r="A2012" s="70">
        <v>41723</v>
      </c>
      <c r="B2012" s="84" t="s">
        <v>316</v>
      </c>
      <c r="C2012" s="74">
        <v>1.9</v>
      </c>
      <c r="D2012" s="86">
        <v>5.3755625404706242</v>
      </c>
      <c r="E2012" s="88">
        <v>3</v>
      </c>
      <c r="F2012" s="88">
        <v>25</v>
      </c>
      <c r="G2012" s="37">
        <v>0</v>
      </c>
    </row>
    <row r="2013" spans="1:7" x14ac:dyDescent="0.4">
      <c r="A2013" s="70">
        <v>41723</v>
      </c>
      <c r="B2013" s="84" t="s">
        <v>317</v>
      </c>
      <c r="C2013" s="74">
        <v>2.2000000000000002</v>
      </c>
      <c r="D2013" s="86">
        <v>4.2661856765686457</v>
      </c>
      <c r="E2013" s="88">
        <v>3</v>
      </c>
      <c r="F2013" s="88">
        <v>25</v>
      </c>
      <c r="G2013" s="37">
        <v>0</v>
      </c>
    </row>
    <row r="2014" spans="1:7" x14ac:dyDescent="0.4">
      <c r="A2014" s="70">
        <v>41723</v>
      </c>
      <c r="B2014" s="84" t="s">
        <v>318</v>
      </c>
      <c r="C2014" s="74">
        <v>2.2999999999999998</v>
      </c>
      <c r="D2014" s="86">
        <v>6.9049402714343797</v>
      </c>
      <c r="E2014" s="88">
        <v>3</v>
      </c>
      <c r="F2014" s="88">
        <v>25</v>
      </c>
      <c r="G2014" s="37">
        <v>0</v>
      </c>
    </row>
    <row r="2015" spans="1:7" x14ac:dyDescent="0.4">
      <c r="A2015" s="70">
        <v>41723</v>
      </c>
      <c r="B2015" s="84" t="s">
        <v>319</v>
      </c>
      <c r="C2015" s="74">
        <v>1.6</v>
      </c>
      <c r="D2015" s="86">
        <v>7.6623301641963657</v>
      </c>
      <c r="E2015" s="88">
        <v>3</v>
      </c>
      <c r="F2015" s="88">
        <v>25</v>
      </c>
      <c r="G2015" s="37">
        <v>0</v>
      </c>
    </row>
    <row r="2016" spans="1:7" x14ac:dyDescent="0.4">
      <c r="A2016" s="70">
        <v>41723</v>
      </c>
      <c r="B2016" s="84" t="s">
        <v>320</v>
      </c>
      <c r="C2016" s="74">
        <v>1</v>
      </c>
      <c r="D2016" s="86">
        <v>4.4934210382283828</v>
      </c>
      <c r="E2016" s="88">
        <v>3</v>
      </c>
      <c r="F2016" s="88">
        <v>25</v>
      </c>
      <c r="G2016" s="37">
        <v>0</v>
      </c>
    </row>
    <row r="2017" spans="1:7" x14ac:dyDescent="0.4">
      <c r="A2017" s="70">
        <v>41723</v>
      </c>
      <c r="B2017" s="84" t="s">
        <v>321</v>
      </c>
      <c r="C2017" s="74">
        <v>-0.2</v>
      </c>
      <c r="D2017" s="86">
        <v>5.1432829964552429</v>
      </c>
      <c r="E2017" s="88">
        <v>3</v>
      </c>
      <c r="F2017" s="88">
        <v>25</v>
      </c>
      <c r="G2017" s="37">
        <v>0</v>
      </c>
    </row>
    <row r="2018" spans="1:7" x14ac:dyDescent="0.4">
      <c r="A2018" s="70">
        <v>41723</v>
      </c>
      <c r="B2018" s="84" t="s">
        <v>322</v>
      </c>
      <c r="C2018" s="74">
        <v>-0.7</v>
      </c>
      <c r="D2018" s="86">
        <v>5.3969306038145515</v>
      </c>
      <c r="E2018" s="88">
        <v>3</v>
      </c>
      <c r="F2018" s="88">
        <v>25</v>
      </c>
      <c r="G2018" s="37">
        <v>0</v>
      </c>
    </row>
    <row r="2019" spans="1:7" x14ac:dyDescent="0.4">
      <c r="A2019" s="70">
        <v>41723</v>
      </c>
      <c r="B2019" s="84" t="s">
        <v>323</v>
      </c>
      <c r="C2019" s="74">
        <v>-1</v>
      </c>
      <c r="D2019" s="86">
        <v>5.9354559474147885</v>
      </c>
      <c r="E2019" s="88">
        <v>3</v>
      </c>
      <c r="F2019" s="88">
        <v>25</v>
      </c>
      <c r="G2019" s="37">
        <v>0</v>
      </c>
    </row>
    <row r="2020" spans="1:7" x14ac:dyDescent="0.4">
      <c r="A2020" s="70">
        <v>41723</v>
      </c>
      <c r="B2020" s="84" t="s">
        <v>324</v>
      </c>
      <c r="C2020" s="74">
        <v>-1.4</v>
      </c>
      <c r="D2020" s="86">
        <v>7.230556884773339</v>
      </c>
      <c r="E2020" s="88">
        <v>3</v>
      </c>
      <c r="F2020" s="88">
        <v>25</v>
      </c>
      <c r="G2020" s="37">
        <v>0</v>
      </c>
    </row>
    <row r="2021" spans="1:7" x14ac:dyDescent="0.4">
      <c r="A2021" s="70">
        <v>41723</v>
      </c>
      <c r="B2021" s="84" t="s">
        <v>325</v>
      </c>
      <c r="C2021" s="74">
        <v>-1.6</v>
      </c>
      <c r="D2021" s="86">
        <v>7.4724162518625734</v>
      </c>
      <c r="E2021" s="88">
        <v>3</v>
      </c>
      <c r="F2021" s="88">
        <v>26</v>
      </c>
      <c r="G2021" s="37">
        <v>1</v>
      </c>
    </row>
    <row r="2022" spans="1:7" x14ac:dyDescent="0.4">
      <c r="A2022" s="70">
        <v>41724</v>
      </c>
      <c r="B2022" s="84" t="s">
        <v>302</v>
      </c>
      <c r="C2022" s="74">
        <v>-1.9</v>
      </c>
      <c r="D2022" s="86">
        <v>7.646824328206999</v>
      </c>
      <c r="E2022" s="88">
        <v>3</v>
      </c>
      <c r="F2022" s="88">
        <v>26</v>
      </c>
      <c r="G2022" s="37">
        <v>1</v>
      </c>
    </row>
    <row r="2023" spans="1:7" x14ac:dyDescent="0.4">
      <c r="A2023" s="70">
        <v>41724</v>
      </c>
      <c r="B2023" s="84" t="s">
        <v>303</v>
      </c>
      <c r="C2023" s="74">
        <v>-2.2000000000000002</v>
      </c>
      <c r="D2023" s="86">
        <v>7.7869430204697245</v>
      </c>
      <c r="E2023" s="88">
        <v>3</v>
      </c>
      <c r="F2023" s="88">
        <v>26</v>
      </c>
      <c r="G2023" s="37">
        <v>1</v>
      </c>
    </row>
    <row r="2024" spans="1:7" x14ac:dyDescent="0.4">
      <c r="A2024" s="70">
        <v>41724</v>
      </c>
      <c r="B2024" s="84" t="s">
        <v>304</v>
      </c>
      <c r="C2024" s="74">
        <v>-2.8</v>
      </c>
      <c r="D2024" s="86">
        <v>7.9691871206082725</v>
      </c>
      <c r="E2024" s="88">
        <v>3</v>
      </c>
      <c r="F2024" s="88">
        <v>26</v>
      </c>
      <c r="G2024" s="37">
        <v>1</v>
      </c>
    </row>
    <row r="2025" spans="1:7" x14ac:dyDescent="0.4">
      <c r="A2025" s="70">
        <v>41724</v>
      </c>
      <c r="B2025" s="84" t="s">
        <v>305</v>
      </c>
      <c r="C2025" s="74">
        <v>-3.3</v>
      </c>
      <c r="D2025" s="86">
        <v>8.1447979643595652</v>
      </c>
      <c r="E2025" s="88">
        <v>3</v>
      </c>
      <c r="F2025" s="88">
        <v>26</v>
      </c>
      <c r="G2025" s="37">
        <v>1</v>
      </c>
    </row>
    <row r="2026" spans="1:7" x14ac:dyDescent="0.4">
      <c r="A2026" s="70">
        <v>41724</v>
      </c>
      <c r="B2026" s="84" t="s">
        <v>306</v>
      </c>
      <c r="C2026" s="74">
        <v>-3.5</v>
      </c>
      <c r="D2026" s="86">
        <v>8.2665193266143966</v>
      </c>
      <c r="E2026" s="88">
        <v>3</v>
      </c>
      <c r="F2026" s="88">
        <v>26</v>
      </c>
      <c r="G2026" s="37">
        <v>1</v>
      </c>
    </row>
    <row r="2027" spans="1:7" x14ac:dyDescent="0.4">
      <c r="A2027" s="70">
        <v>41724</v>
      </c>
      <c r="B2027" s="84" t="s">
        <v>307</v>
      </c>
      <c r="C2027" s="74">
        <v>-3.5</v>
      </c>
      <c r="D2027" s="86">
        <v>8.051012961564437</v>
      </c>
      <c r="E2027" s="88">
        <v>3</v>
      </c>
      <c r="F2027" s="88">
        <v>26</v>
      </c>
      <c r="G2027" s="37">
        <v>1</v>
      </c>
    </row>
    <row r="2028" spans="1:7" x14ac:dyDescent="0.4">
      <c r="A2028" s="70">
        <v>41724</v>
      </c>
      <c r="B2028" s="84" t="s">
        <v>308</v>
      </c>
      <c r="C2028" s="74">
        <v>-3</v>
      </c>
      <c r="D2028" s="86">
        <v>7.2271249820834713</v>
      </c>
      <c r="E2028" s="88">
        <v>3</v>
      </c>
      <c r="F2028" s="88">
        <v>26</v>
      </c>
      <c r="G2028" s="37">
        <v>1</v>
      </c>
    </row>
    <row r="2029" spans="1:7" x14ac:dyDescent="0.4">
      <c r="A2029" s="70">
        <v>41724</v>
      </c>
      <c r="B2029" s="84" t="s">
        <v>309</v>
      </c>
      <c r="C2029" s="74">
        <v>-0.8</v>
      </c>
      <c r="D2029" s="86">
        <v>4.0352372345657148</v>
      </c>
      <c r="E2029" s="88">
        <v>3</v>
      </c>
      <c r="F2029" s="88">
        <v>26</v>
      </c>
      <c r="G2029" s="37">
        <v>0</v>
      </c>
    </row>
    <row r="2030" spans="1:7" x14ac:dyDescent="0.4">
      <c r="A2030" s="70">
        <v>41724</v>
      </c>
      <c r="B2030" s="84" t="s">
        <v>310</v>
      </c>
      <c r="C2030" s="74">
        <v>1.5</v>
      </c>
      <c r="D2030" s="86">
        <v>5.863310685506954E-2</v>
      </c>
      <c r="E2030" s="88">
        <v>3</v>
      </c>
      <c r="F2030" s="88">
        <v>26</v>
      </c>
      <c r="G2030" s="37">
        <v>0</v>
      </c>
    </row>
    <row r="2031" spans="1:7" x14ac:dyDescent="0.4">
      <c r="A2031" s="70">
        <v>41724</v>
      </c>
      <c r="B2031" s="84" t="s">
        <v>311</v>
      </c>
      <c r="C2031" s="74">
        <v>3.4</v>
      </c>
      <c r="D2031" s="86">
        <v>2.6320972370544121E-2</v>
      </c>
      <c r="E2031" s="88">
        <v>3</v>
      </c>
      <c r="F2031" s="88">
        <v>26</v>
      </c>
      <c r="G2031" s="37">
        <v>0</v>
      </c>
    </row>
    <row r="2032" spans="1:7" x14ac:dyDescent="0.4">
      <c r="A2032" s="70">
        <v>41724</v>
      </c>
      <c r="B2032" s="84" t="s">
        <v>312</v>
      </c>
      <c r="C2032" s="74">
        <v>4.2</v>
      </c>
      <c r="D2032" s="86">
        <v>2.307889402378548E-2</v>
      </c>
      <c r="E2032" s="88">
        <v>3</v>
      </c>
      <c r="F2032" s="88">
        <v>26</v>
      </c>
      <c r="G2032" s="37">
        <v>0</v>
      </c>
    </row>
    <row r="2033" spans="1:7" x14ac:dyDescent="0.4">
      <c r="A2033" s="70">
        <v>41724</v>
      </c>
      <c r="B2033" s="84" t="s">
        <v>313</v>
      </c>
      <c r="C2033" s="74">
        <v>5.2</v>
      </c>
      <c r="D2033" s="86">
        <v>3.0675773934624062E-2</v>
      </c>
      <c r="E2033" s="88">
        <v>3</v>
      </c>
      <c r="F2033" s="88">
        <v>26</v>
      </c>
      <c r="G2033" s="37">
        <v>0</v>
      </c>
    </row>
    <row r="2034" spans="1:7" x14ac:dyDescent="0.4">
      <c r="A2034" s="70">
        <v>41724</v>
      </c>
      <c r="B2034" s="84" t="s">
        <v>314</v>
      </c>
      <c r="C2034" s="74">
        <v>5.8</v>
      </c>
      <c r="D2034" s="86">
        <v>2.7534397270606348E-2</v>
      </c>
      <c r="E2034" s="88">
        <v>3</v>
      </c>
      <c r="F2034" s="88">
        <v>26</v>
      </c>
      <c r="G2034" s="37">
        <v>0</v>
      </c>
    </row>
    <row r="2035" spans="1:7" x14ac:dyDescent="0.4">
      <c r="A2035" s="70">
        <v>41724</v>
      </c>
      <c r="B2035" s="84" t="s">
        <v>315</v>
      </c>
      <c r="C2035" s="74">
        <v>5.0999999999999996</v>
      </c>
      <c r="D2035" s="86">
        <v>5.1611906297178607E-2</v>
      </c>
      <c r="E2035" s="88">
        <v>3</v>
      </c>
      <c r="F2035" s="88">
        <v>26</v>
      </c>
      <c r="G2035" s="37">
        <v>0</v>
      </c>
    </row>
    <row r="2036" spans="1:7" x14ac:dyDescent="0.4">
      <c r="A2036" s="70">
        <v>41724</v>
      </c>
      <c r="B2036" s="84" t="s">
        <v>316</v>
      </c>
      <c r="C2036" s="74">
        <v>6.6</v>
      </c>
      <c r="D2036" s="86">
        <v>7.5464085613411225E-2</v>
      </c>
      <c r="E2036" s="88">
        <v>3</v>
      </c>
      <c r="F2036" s="88">
        <v>26</v>
      </c>
      <c r="G2036" s="37">
        <v>0</v>
      </c>
    </row>
    <row r="2037" spans="1:7" x14ac:dyDescent="0.4">
      <c r="A2037" s="70">
        <v>41724</v>
      </c>
      <c r="B2037" s="84" t="s">
        <v>317</v>
      </c>
      <c r="C2037" s="74">
        <v>7</v>
      </c>
      <c r="D2037" s="86">
        <v>6.8265532117136096E-2</v>
      </c>
      <c r="E2037" s="88">
        <v>3</v>
      </c>
      <c r="F2037" s="88">
        <v>26</v>
      </c>
      <c r="G2037" s="37">
        <v>0</v>
      </c>
    </row>
    <row r="2038" spans="1:7" x14ac:dyDescent="0.4">
      <c r="A2038" s="70">
        <v>41724</v>
      </c>
      <c r="B2038" s="84" t="s">
        <v>318</v>
      </c>
      <c r="C2038" s="74">
        <v>4.8</v>
      </c>
      <c r="D2038" s="86">
        <v>3.1221508311099524</v>
      </c>
      <c r="E2038" s="88">
        <v>3</v>
      </c>
      <c r="F2038" s="88">
        <v>26</v>
      </c>
      <c r="G2038" s="37">
        <v>0</v>
      </c>
    </row>
    <row r="2039" spans="1:7" x14ac:dyDescent="0.4">
      <c r="A2039" s="70">
        <v>41724</v>
      </c>
      <c r="B2039" s="84" t="s">
        <v>319</v>
      </c>
      <c r="C2039" s="74">
        <v>3.5</v>
      </c>
      <c r="D2039" s="86">
        <v>4.9644771787624693</v>
      </c>
      <c r="E2039" s="88">
        <v>3</v>
      </c>
      <c r="F2039" s="88">
        <v>26</v>
      </c>
      <c r="G2039" s="37">
        <v>0</v>
      </c>
    </row>
    <row r="2040" spans="1:7" x14ac:dyDescent="0.4">
      <c r="A2040" s="70">
        <v>41724</v>
      </c>
      <c r="B2040" s="84" t="s">
        <v>320</v>
      </c>
      <c r="C2040" s="74">
        <v>2.5</v>
      </c>
      <c r="D2040" s="86">
        <v>2.7746582711585028</v>
      </c>
      <c r="E2040" s="88">
        <v>3</v>
      </c>
      <c r="F2040" s="88">
        <v>26</v>
      </c>
      <c r="G2040" s="37">
        <v>0</v>
      </c>
    </row>
    <row r="2041" spans="1:7" x14ac:dyDescent="0.4">
      <c r="A2041" s="70">
        <v>41724</v>
      </c>
      <c r="B2041" s="84" t="s">
        <v>321</v>
      </c>
      <c r="C2041" s="74">
        <v>1.5</v>
      </c>
      <c r="D2041" s="86">
        <v>3.7384839603893361</v>
      </c>
      <c r="E2041" s="88">
        <v>3</v>
      </c>
      <c r="F2041" s="88">
        <v>26</v>
      </c>
      <c r="G2041" s="37">
        <v>0</v>
      </c>
    </row>
    <row r="2042" spans="1:7" x14ac:dyDescent="0.4">
      <c r="A2042" s="70">
        <v>41724</v>
      </c>
      <c r="B2042" s="84" t="s">
        <v>322</v>
      </c>
      <c r="C2042" s="74">
        <v>0.9</v>
      </c>
      <c r="D2042" s="86">
        <v>4.2244958110565136</v>
      </c>
      <c r="E2042" s="88">
        <v>3</v>
      </c>
      <c r="F2042" s="88">
        <v>26</v>
      </c>
      <c r="G2042" s="37">
        <v>0</v>
      </c>
    </row>
    <row r="2043" spans="1:7" x14ac:dyDescent="0.4">
      <c r="A2043" s="70">
        <v>41724</v>
      </c>
      <c r="B2043" s="84" t="s">
        <v>323</v>
      </c>
      <c r="C2043" s="74">
        <v>-0.1</v>
      </c>
      <c r="D2043" s="86">
        <v>5.04205714257927</v>
      </c>
      <c r="E2043" s="88">
        <v>3</v>
      </c>
      <c r="F2043" s="88">
        <v>26</v>
      </c>
      <c r="G2043" s="37">
        <v>0</v>
      </c>
    </row>
    <row r="2044" spans="1:7" x14ac:dyDescent="0.4">
      <c r="A2044" s="70">
        <v>41724</v>
      </c>
      <c r="B2044" s="84" t="s">
        <v>324</v>
      </c>
      <c r="C2044" s="74">
        <v>-0.4</v>
      </c>
      <c r="D2044" s="86">
        <v>6.6247376401054625</v>
      </c>
      <c r="E2044" s="88">
        <v>3</v>
      </c>
      <c r="F2044" s="88">
        <v>26</v>
      </c>
      <c r="G2044" s="37">
        <v>0</v>
      </c>
    </row>
    <row r="2045" spans="1:7" x14ac:dyDescent="0.4">
      <c r="A2045" s="70">
        <v>41724</v>
      </c>
      <c r="B2045" s="84" t="s">
        <v>325</v>
      </c>
      <c r="C2045" s="74">
        <v>-1.1000000000000001</v>
      </c>
      <c r="D2045" s="86">
        <v>6.9049781784840842</v>
      </c>
      <c r="E2045" s="88">
        <v>3</v>
      </c>
      <c r="F2045" s="88">
        <v>27</v>
      </c>
      <c r="G2045" s="37">
        <v>1</v>
      </c>
    </row>
    <row r="2046" spans="1:7" x14ac:dyDescent="0.4">
      <c r="A2046" s="70">
        <v>41725</v>
      </c>
      <c r="B2046" s="84" t="s">
        <v>302</v>
      </c>
      <c r="C2046" s="74">
        <v>-1.4</v>
      </c>
      <c r="D2046" s="86">
        <v>7.1649366727170714</v>
      </c>
      <c r="E2046" s="88">
        <v>3</v>
      </c>
      <c r="F2046" s="88">
        <v>27</v>
      </c>
      <c r="G2046" s="37">
        <v>1</v>
      </c>
    </row>
    <row r="2047" spans="1:7" x14ac:dyDescent="0.4">
      <c r="A2047" s="70">
        <v>41725</v>
      </c>
      <c r="B2047" s="84" t="s">
        <v>303</v>
      </c>
      <c r="C2047" s="74">
        <v>-1.8</v>
      </c>
      <c r="D2047" s="86">
        <v>7.3915589805147448</v>
      </c>
      <c r="E2047" s="88">
        <v>3</v>
      </c>
      <c r="F2047" s="88">
        <v>27</v>
      </c>
      <c r="G2047" s="37">
        <v>1</v>
      </c>
    </row>
    <row r="2048" spans="1:7" x14ac:dyDescent="0.4">
      <c r="A2048" s="70">
        <v>41725</v>
      </c>
      <c r="B2048" s="84" t="s">
        <v>304</v>
      </c>
      <c r="C2048" s="74">
        <v>-1.6</v>
      </c>
      <c r="D2048" s="86">
        <v>7.4813299675079739</v>
      </c>
      <c r="E2048" s="88">
        <v>3</v>
      </c>
      <c r="F2048" s="88">
        <v>27</v>
      </c>
      <c r="G2048" s="37">
        <v>1</v>
      </c>
    </row>
    <row r="2049" spans="1:7" x14ac:dyDescent="0.4">
      <c r="A2049" s="70">
        <v>41725</v>
      </c>
      <c r="B2049" s="84" t="s">
        <v>305</v>
      </c>
      <c r="C2049" s="74">
        <v>-2.1</v>
      </c>
      <c r="D2049" s="86">
        <v>7.6646374773565915</v>
      </c>
      <c r="E2049" s="88">
        <v>3</v>
      </c>
      <c r="F2049" s="88">
        <v>27</v>
      </c>
      <c r="G2049" s="37">
        <v>1</v>
      </c>
    </row>
    <row r="2050" spans="1:7" x14ac:dyDescent="0.4">
      <c r="A2050" s="70">
        <v>41725</v>
      </c>
      <c r="B2050" s="84" t="s">
        <v>306</v>
      </c>
      <c r="C2050" s="74">
        <v>-2.4</v>
      </c>
      <c r="D2050" s="86">
        <v>7.8102203381184383</v>
      </c>
      <c r="E2050" s="88">
        <v>3</v>
      </c>
      <c r="F2050" s="88">
        <v>27</v>
      </c>
      <c r="G2050" s="37">
        <v>1</v>
      </c>
    </row>
    <row r="2051" spans="1:7" x14ac:dyDescent="0.4">
      <c r="A2051" s="70">
        <v>41725</v>
      </c>
      <c r="B2051" s="84" t="s">
        <v>307</v>
      </c>
      <c r="C2051" s="74">
        <v>-1.8</v>
      </c>
      <c r="D2051" s="86">
        <v>9.1554508898174856</v>
      </c>
      <c r="E2051" s="88">
        <v>3</v>
      </c>
      <c r="F2051" s="88">
        <v>27</v>
      </c>
      <c r="G2051" s="37">
        <v>1</v>
      </c>
    </row>
    <row r="2052" spans="1:7" x14ac:dyDescent="0.4">
      <c r="A2052" s="70">
        <v>41725</v>
      </c>
      <c r="B2052" s="84" t="s">
        <v>308</v>
      </c>
      <c r="C2052" s="74">
        <v>-1.5</v>
      </c>
      <c r="D2052" s="86">
        <v>4.8762780383310984</v>
      </c>
      <c r="E2052" s="88">
        <v>3</v>
      </c>
      <c r="F2052" s="88">
        <v>27</v>
      </c>
      <c r="G2052" s="37">
        <v>1</v>
      </c>
    </row>
    <row r="2053" spans="1:7" x14ac:dyDescent="0.4">
      <c r="A2053" s="70">
        <v>41725</v>
      </c>
      <c r="B2053" s="84" t="s">
        <v>309</v>
      </c>
      <c r="C2053" s="74">
        <v>-0.6</v>
      </c>
      <c r="D2053" s="86">
        <v>1.9130781298463775</v>
      </c>
      <c r="E2053" s="88">
        <v>3</v>
      </c>
      <c r="F2053" s="88">
        <v>27</v>
      </c>
      <c r="G2053" s="37">
        <v>0</v>
      </c>
    </row>
    <row r="2054" spans="1:7" x14ac:dyDescent="0.4">
      <c r="A2054" s="70">
        <v>41725</v>
      </c>
      <c r="B2054" s="84" t="s">
        <v>310</v>
      </c>
      <c r="C2054" s="74">
        <v>1.5</v>
      </c>
      <c r="D2054" s="86">
        <v>6.600744490093606E-2</v>
      </c>
      <c r="E2054" s="88">
        <v>3</v>
      </c>
      <c r="F2054" s="88">
        <v>27</v>
      </c>
      <c r="G2054" s="37">
        <v>0</v>
      </c>
    </row>
    <row r="2055" spans="1:7" x14ac:dyDescent="0.4">
      <c r="A2055" s="70">
        <v>41725</v>
      </c>
      <c r="B2055" s="84" t="s">
        <v>311</v>
      </c>
      <c r="C2055" s="74">
        <v>3.9</v>
      </c>
      <c r="D2055" s="86">
        <v>5.4366122233660767E-2</v>
      </c>
      <c r="E2055" s="88">
        <v>3</v>
      </c>
      <c r="F2055" s="88">
        <v>27</v>
      </c>
      <c r="G2055" s="37">
        <v>0</v>
      </c>
    </row>
    <row r="2056" spans="1:7" x14ac:dyDescent="0.4">
      <c r="A2056" s="70">
        <v>41725</v>
      </c>
      <c r="B2056" s="84" t="s">
        <v>312</v>
      </c>
      <c r="C2056" s="74">
        <v>5.5</v>
      </c>
      <c r="D2056" s="86">
        <v>6.9143942634278713E-2</v>
      </c>
      <c r="E2056" s="88">
        <v>3</v>
      </c>
      <c r="F2056" s="88">
        <v>27</v>
      </c>
      <c r="G2056" s="37">
        <v>0</v>
      </c>
    </row>
    <row r="2057" spans="1:7" x14ac:dyDescent="0.4">
      <c r="A2057" s="70">
        <v>41725</v>
      </c>
      <c r="B2057" s="84" t="s">
        <v>313</v>
      </c>
      <c r="C2057" s="74">
        <v>4</v>
      </c>
      <c r="D2057" s="86">
        <v>2.3530439110226924</v>
      </c>
      <c r="E2057" s="88">
        <v>3</v>
      </c>
      <c r="F2057" s="88">
        <v>27</v>
      </c>
      <c r="G2057" s="37">
        <v>0</v>
      </c>
    </row>
    <row r="2058" spans="1:7" x14ac:dyDescent="0.4">
      <c r="A2058" s="70">
        <v>41725</v>
      </c>
      <c r="B2058" s="84" t="s">
        <v>314</v>
      </c>
      <c r="C2058" s="74">
        <v>3.6</v>
      </c>
      <c r="D2058" s="86">
        <v>1.6304457135110588</v>
      </c>
      <c r="E2058" s="88">
        <v>3</v>
      </c>
      <c r="F2058" s="88">
        <v>27</v>
      </c>
      <c r="G2058" s="37">
        <v>0</v>
      </c>
    </row>
    <row r="2059" spans="1:7" x14ac:dyDescent="0.4">
      <c r="A2059" s="70">
        <v>41725</v>
      </c>
      <c r="B2059" s="84" t="s">
        <v>315</v>
      </c>
      <c r="C2059" s="74">
        <v>4.7</v>
      </c>
      <c r="D2059" s="86">
        <v>2.5553806185764669</v>
      </c>
      <c r="E2059" s="88">
        <v>3</v>
      </c>
      <c r="F2059" s="88">
        <v>27</v>
      </c>
      <c r="G2059" s="37">
        <v>0</v>
      </c>
    </row>
    <row r="2060" spans="1:7" x14ac:dyDescent="0.4">
      <c r="A2060" s="70">
        <v>41725</v>
      </c>
      <c r="B2060" s="84" t="s">
        <v>316</v>
      </c>
      <c r="C2060" s="74">
        <v>5.0999999999999996</v>
      </c>
      <c r="D2060" s="86">
        <v>2.9375633045318081</v>
      </c>
      <c r="E2060" s="88">
        <v>3</v>
      </c>
      <c r="F2060" s="88">
        <v>27</v>
      </c>
      <c r="G2060" s="37">
        <v>0</v>
      </c>
    </row>
    <row r="2061" spans="1:7" x14ac:dyDescent="0.4">
      <c r="A2061" s="70">
        <v>41725</v>
      </c>
      <c r="B2061" s="84" t="s">
        <v>317</v>
      </c>
      <c r="C2061" s="74">
        <v>5.5</v>
      </c>
      <c r="D2061" s="86">
        <v>2.4844147765267466</v>
      </c>
      <c r="E2061" s="88">
        <v>3</v>
      </c>
      <c r="F2061" s="88">
        <v>27</v>
      </c>
      <c r="G2061" s="37">
        <v>0</v>
      </c>
    </row>
    <row r="2062" spans="1:7" x14ac:dyDescent="0.4">
      <c r="A2062" s="70">
        <v>41725</v>
      </c>
      <c r="B2062" s="84" t="s">
        <v>318</v>
      </c>
      <c r="C2062" s="74">
        <v>4.7</v>
      </c>
      <c r="D2062" s="86">
        <v>2.8638290460505389</v>
      </c>
      <c r="E2062" s="88">
        <v>3</v>
      </c>
      <c r="F2062" s="88">
        <v>27</v>
      </c>
      <c r="G2062" s="37">
        <v>0</v>
      </c>
    </row>
    <row r="2063" spans="1:7" x14ac:dyDescent="0.4">
      <c r="A2063" s="70">
        <v>41725</v>
      </c>
      <c r="B2063" s="84" t="s">
        <v>319</v>
      </c>
      <c r="C2063" s="74">
        <v>4.3</v>
      </c>
      <c r="D2063" s="86">
        <v>6.0059598704793222</v>
      </c>
      <c r="E2063" s="88">
        <v>3</v>
      </c>
      <c r="F2063" s="88">
        <v>27</v>
      </c>
      <c r="G2063" s="37">
        <v>0</v>
      </c>
    </row>
    <row r="2064" spans="1:7" x14ac:dyDescent="0.4">
      <c r="A2064" s="70">
        <v>41725</v>
      </c>
      <c r="B2064" s="84" t="s">
        <v>320</v>
      </c>
      <c r="C2064" s="74">
        <v>2.8</v>
      </c>
      <c r="D2064" s="86">
        <v>6.7596410200597496</v>
      </c>
      <c r="E2064" s="88">
        <v>3</v>
      </c>
      <c r="F2064" s="88">
        <v>27</v>
      </c>
      <c r="G2064" s="37">
        <v>0</v>
      </c>
    </row>
    <row r="2065" spans="1:7" x14ac:dyDescent="0.4">
      <c r="A2065" s="70">
        <v>41725</v>
      </c>
      <c r="B2065" s="84" t="s">
        <v>321</v>
      </c>
      <c r="C2065" s="74">
        <v>2.7</v>
      </c>
      <c r="D2065" s="86">
        <v>3.5432390167254395</v>
      </c>
      <c r="E2065" s="88">
        <v>3</v>
      </c>
      <c r="F2065" s="88">
        <v>27</v>
      </c>
      <c r="G2065" s="37">
        <v>0</v>
      </c>
    </row>
    <row r="2066" spans="1:7" x14ac:dyDescent="0.4">
      <c r="A2066" s="70">
        <v>41725</v>
      </c>
      <c r="B2066" s="84" t="s">
        <v>322</v>
      </c>
      <c r="C2066" s="74">
        <v>2.9</v>
      </c>
      <c r="D2066" s="86">
        <v>4.0613594148966765</v>
      </c>
      <c r="E2066" s="88">
        <v>3</v>
      </c>
      <c r="F2066" s="88">
        <v>27</v>
      </c>
      <c r="G2066" s="37">
        <v>0</v>
      </c>
    </row>
    <row r="2067" spans="1:7" x14ac:dyDescent="0.4">
      <c r="A2067" s="70">
        <v>41725</v>
      </c>
      <c r="B2067" s="84" t="s">
        <v>323</v>
      </c>
      <c r="C2067" s="74">
        <v>3.1</v>
      </c>
      <c r="D2067" s="86">
        <v>4.4644147404054788</v>
      </c>
      <c r="E2067" s="88">
        <v>3</v>
      </c>
      <c r="F2067" s="88">
        <v>27</v>
      </c>
      <c r="G2067" s="37">
        <v>0</v>
      </c>
    </row>
    <row r="2068" spans="1:7" x14ac:dyDescent="0.4">
      <c r="A2068" s="70">
        <v>41725</v>
      </c>
      <c r="B2068" s="84" t="s">
        <v>324</v>
      </c>
      <c r="C2068" s="74">
        <v>3</v>
      </c>
      <c r="D2068" s="86">
        <v>4.7990122774055122</v>
      </c>
      <c r="E2068" s="88">
        <v>3</v>
      </c>
      <c r="F2068" s="88">
        <v>27</v>
      </c>
      <c r="G2068" s="37">
        <v>0</v>
      </c>
    </row>
    <row r="2069" spans="1:7" x14ac:dyDescent="0.4">
      <c r="A2069" s="70">
        <v>41725</v>
      </c>
      <c r="B2069" s="84" t="s">
        <v>325</v>
      </c>
      <c r="C2069" s="74">
        <v>2.9</v>
      </c>
      <c r="D2069" s="86">
        <v>5.9041694189374541</v>
      </c>
      <c r="E2069" s="88">
        <v>3</v>
      </c>
      <c r="F2069" s="88">
        <v>28</v>
      </c>
      <c r="G2069" s="37">
        <v>1</v>
      </c>
    </row>
    <row r="2070" spans="1:7" x14ac:dyDescent="0.4">
      <c r="A2070" s="70">
        <v>41726</v>
      </c>
      <c r="B2070" s="84" t="s">
        <v>302</v>
      </c>
      <c r="C2070" s="74">
        <v>2.8</v>
      </c>
      <c r="D2070" s="86">
        <v>6.062752131433121</v>
      </c>
      <c r="E2070" s="88">
        <v>3</v>
      </c>
      <c r="F2070" s="88">
        <v>28</v>
      </c>
      <c r="G2070" s="37">
        <v>1</v>
      </c>
    </row>
    <row r="2071" spans="1:7" x14ac:dyDescent="0.4">
      <c r="A2071" s="70">
        <v>41726</v>
      </c>
      <c r="B2071" s="84" t="s">
        <v>303</v>
      </c>
      <c r="C2071" s="74">
        <v>2.2000000000000002</v>
      </c>
      <c r="D2071" s="86">
        <v>6.2620966335097172</v>
      </c>
      <c r="E2071" s="88">
        <v>3</v>
      </c>
      <c r="F2071" s="88">
        <v>28</v>
      </c>
      <c r="G2071" s="37">
        <v>1</v>
      </c>
    </row>
    <row r="2072" spans="1:7" x14ac:dyDescent="0.4">
      <c r="A2072" s="70">
        <v>41726</v>
      </c>
      <c r="B2072" s="84" t="s">
        <v>304</v>
      </c>
      <c r="C2072" s="74">
        <v>1.8</v>
      </c>
      <c r="D2072" s="86">
        <v>6.4211120256751197</v>
      </c>
      <c r="E2072" s="88">
        <v>3</v>
      </c>
      <c r="F2072" s="88">
        <v>28</v>
      </c>
      <c r="G2072" s="37">
        <v>1</v>
      </c>
    </row>
    <row r="2073" spans="1:7" x14ac:dyDescent="0.4">
      <c r="A2073" s="70">
        <v>41726</v>
      </c>
      <c r="B2073" s="84" t="s">
        <v>305</v>
      </c>
      <c r="C2073" s="74">
        <v>1.7</v>
      </c>
      <c r="D2073" s="86">
        <v>6.5170611394006484</v>
      </c>
      <c r="E2073" s="88">
        <v>3</v>
      </c>
      <c r="F2073" s="88">
        <v>28</v>
      </c>
      <c r="G2073" s="37">
        <v>1</v>
      </c>
    </row>
    <row r="2074" spans="1:7" x14ac:dyDescent="0.4">
      <c r="A2074" s="70">
        <v>41726</v>
      </c>
      <c r="B2074" s="84" t="s">
        <v>306</v>
      </c>
      <c r="C2074" s="74">
        <v>1.9</v>
      </c>
      <c r="D2074" s="86">
        <v>6.5438158274590945</v>
      </c>
      <c r="E2074" s="88">
        <v>3</v>
      </c>
      <c r="F2074" s="88">
        <v>28</v>
      </c>
      <c r="G2074" s="37">
        <v>1</v>
      </c>
    </row>
    <row r="2075" spans="1:7" x14ac:dyDescent="0.4">
      <c r="A2075" s="70">
        <v>41726</v>
      </c>
      <c r="B2075" s="84" t="s">
        <v>307</v>
      </c>
      <c r="C2075" s="74">
        <v>1.8</v>
      </c>
      <c r="D2075" s="86">
        <v>7.5747443847714067</v>
      </c>
      <c r="E2075" s="88">
        <v>3</v>
      </c>
      <c r="F2075" s="88">
        <v>28</v>
      </c>
      <c r="G2075" s="37">
        <v>1</v>
      </c>
    </row>
    <row r="2076" spans="1:7" x14ac:dyDescent="0.4">
      <c r="A2076" s="70">
        <v>41726</v>
      </c>
      <c r="B2076" s="84" t="s">
        <v>308</v>
      </c>
      <c r="C2076" s="74">
        <v>2.1</v>
      </c>
      <c r="D2076" s="86">
        <v>4.1818216045159522</v>
      </c>
      <c r="E2076" s="88">
        <v>3</v>
      </c>
      <c r="F2076" s="88">
        <v>28</v>
      </c>
      <c r="G2076" s="37">
        <v>1</v>
      </c>
    </row>
    <row r="2077" spans="1:7" x14ac:dyDescent="0.4">
      <c r="A2077" s="70">
        <v>41726</v>
      </c>
      <c r="B2077" s="84" t="s">
        <v>309</v>
      </c>
      <c r="C2077" s="74">
        <v>3.4</v>
      </c>
      <c r="D2077" s="86">
        <v>3.651356046243051</v>
      </c>
      <c r="E2077" s="88">
        <v>3</v>
      </c>
      <c r="F2077" s="88">
        <v>28</v>
      </c>
      <c r="G2077" s="37">
        <v>0</v>
      </c>
    </row>
    <row r="2078" spans="1:7" x14ac:dyDescent="0.4">
      <c r="A2078" s="70">
        <v>41726</v>
      </c>
      <c r="B2078" s="84" t="s">
        <v>310</v>
      </c>
      <c r="C2078" s="74">
        <v>4.5</v>
      </c>
      <c r="D2078" s="86">
        <v>2.7218662666283064</v>
      </c>
      <c r="E2078" s="88">
        <v>3</v>
      </c>
      <c r="F2078" s="88">
        <v>28</v>
      </c>
      <c r="G2078" s="37">
        <v>0</v>
      </c>
    </row>
    <row r="2079" spans="1:7" x14ac:dyDescent="0.4">
      <c r="A2079" s="70">
        <v>41726</v>
      </c>
      <c r="B2079" s="84" t="s">
        <v>311</v>
      </c>
      <c r="C2079" s="74">
        <v>5.3</v>
      </c>
      <c r="D2079" s="86">
        <v>3.0234509970903778</v>
      </c>
      <c r="E2079" s="88">
        <v>3</v>
      </c>
      <c r="F2079" s="88">
        <v>28</v>
      </c>
      <c r="G2079" s="37">
        <v>0</v>
      </c>
    </row>
    <row r="2080" spans="1:7" x14ac:dyDescent="0.4">
      <c r="A2080" s="70">
        <v>41726</v>
      </c>
      <c r="B2080" s="84" t="s">
        <v>312</v>
      </c>
      <c r="C2080" s="74">
        <v>4.9000000000000004</v>
      </c>
      <c r="D2080" s="86">
        <v>2.3922111130621464</v>
      </c>
      <c r="E2080" s="88">
        <v>3</v>
      </c>
      <c r="F2080" s="88">
        <v>28</v>
      </c>
      <c r="G2080" s="37">
        <v>0</v>
      </c>
    </row>
    <row r="2081" spans="1:7" x14ac:dyDescent="0.4">
      <c r="A2081" s="70">
        <v>41726</v>
      </c>
      <c r="B2081" s="84" t="s">
        <v>313</v>
      </c>
      <c r="C2081" s="74">
        <v>6.9</v>
      </c>
      <c r="D2081" s="86">
        <v>1.7866336270881158</v>
      </c>
      <c r="E2081" s="88">
        <v>3</v>
      </c>
      <c r="F2081" s="88">
        <v>28</v>
      </c>
      <c r="G2081" s="37">
        <v>0</v>
      </c>
    </row>
    <row r="2082" spans="1:7" x14ac:dyDescent="0.4">
      <c r="A2082" s="70">
        <v>41726</v>
      </c>
      <c r="B2082" s="84" t="s">
        <v>314</v>
      </c>
      <c r="C2082" s="74">
        <v>6.3</v>
      </c>
      <c r="D2082" s="86">
        <v>1.1396114645870381</v>
      </c>
      <c r="E2082" s="88">
        <v>3</v>
      </c>
      <c r="F2082" s="88">
        <v>28</v>
      </c>
      <c r="G2082" s="37">
        <v>0</v>
      </c>
    </row>
    <row r="2083" spans="1:7" x14ac:dyDescent="0.4">
      <c r="A2083" s="70">
        <v>41726</v>
      </c>
      <c r="B2083" s="84" t="s">
        <v>315</v>
      </c>
      <c r="C2083" s="74">
        <v>8.1</v>
      </c>
      <c r="D2083" s="86">
        <v>1.0195060453901459</v>
      </c>
      <c r="E2083" s="88">
        <v>3</v>
      </c>
      <c r="F2083" s="88">
        <v>28</v>
      </c>
      <c r="G2083" s="37">
        <v>0</v>
      </c>
    </row>
    <row r="2084" spans="1:7" x14ac:dyDescent="0.4">
      <c r="A2084" s="70">
        <v>41726</v>
      </c>
      <c r="B2084" s="84" t="s">
        <v>316</v>
      </c>
      <c r="C2084" s="74">
        <v>6.7</v>
      </c>
      <c r="D2084" s="86">
        <v>2.395291706936522</v>
      </c>
      <c r="E2084" s="88">
        <v>3</v>
      </c>
      <c r="F2084" s="88">
        <v>28</v>
      </c>
      <c r="G2084" s="37">
        <v>0</v>
      </c>
    </row>
    <row r="2085" spans="1:7" x14ac:dyDescent="0.4">
      <c r="A2085" s="70">
        <v>41726</v>
      </c>
      <c r="B2085" s="84" t="s">
        <v>317</v>
      </c>
      <c r="C2085" s="74">
        <v>6.4</v>
      </c>
      <c r="D2085" s="86">
        <v>2.3274406972083801</v>
      </c>
      <c r="E2085" s="88">
        <v>3</v>
      </c>
      <c r="F2085" s="88">
        <v>28</v>
      </c>
      <c r="G2085" s="37">
        <v>0</v>
      </c>
    </row>
    <row r="2086" spans="1:7" x14ac:dyDescent="0.4">
      <c r="A2086" s="70">
        <v>41726</v>
      </c>
      <c r="B2086" s="84" t="s">
        <v>318</v>
      </c>
      <c r="C2086" s="74">
        <v>6</v>
      </c>
      <c r="D2086" s="86">
        <v>2.3845104866297708</v>
      </c>
      <c r="E2086" s="88">
        <v>3</v>
      </c>
      <c r="F2086" s="88">
        <v>28</v>
      </c>
      <c r="G2086" s="37">
        <v>0</v>
      </c>
    </row>
    <row r="2087" spans="1:7" x14ac:dyDescent="0.4">
      <c r="A2087" s="70">
        <v>41726</v>
      </c>
      <c r="B2087" s="84" t="s">
        <v>319</v>
      </c>
      <c r="C2087" s="74">
        <v>5.7</v>
      </c>
      <c r="D2087" s="86">
        <v>5.2866928242452795</v>
      </c>
      <c r="E2087" s="88">
        <v>3</v>
      </c>
      <c r="F2087" s="88">
        <v>28</v>
      </c>
      <c r="G2087" s="37">
        <v>0</v>
      </c>
    </row>
    <row r="2088" spans="1:7" x14ac:dyDescent="0.4">
      <c r="A2088" s="70">
        <v>41726</v>
      </c>
      <c r="B2088" s="84" t="s">
        <v>320</v>
      </c>
      <c r="C2088" s="74">
        <v>4.3</v>
      </c>
      <c r="D2088" s="86">
        <v>6.0011818194026576</v>
      </c>
      <c r="E2088" s="88">
        <v>3</v>
      </c>
      <c r="F2088" s="88">
        <v>28</v>
      </c>
      <c r="G2088" s="37">
        <v>0</v>
      </c>
    </row>
    <row r="2089" spans="1:7" x14ac:dyDescent="0.4">
      <c r="A2089" s="70">
        <v>41726</v>
      </c>
      <c r="B2089" s="84" t="s">
        <v>321</v>
      </c>
      <c r="C2089" s="74">
        <v>3.1</v>
      </c>
      <c r="D2089" s="86">
        <v>3.2951685991987882</v>
      </c>
      <c r="E2089" s="88">
        <v>3</v>
      </c>
      <c r="F2089" s="88">
        <v>28</v>
      </c>
      <c r="G2089" s="37">
        <v>0</v>
      </c>
    </row>
    <row r="2090" spans="1:7" x14ac:dyDescent="0.4">
      <c r="A2090" s="70">
        <v>41726</v>
      </c>
      <c r="B2090" s="84" t="s">
        <v>322</v>
      </c>
      <c r="C2090" s="74">
        <v>1.4</v>
      </c>
      <c r="D2090" s="86">
        <v>4.2523173670908161</v>
      </c>
      <c r="E2090" s="88">
        <v>3</v>
      </c>
      <c r="F2090" s="88">
        <v>28</v>
      </c>
      <c r="G2090" s="37">
        <v>0</v>
      </c>
    </row>
    <row r="2091" spans="1:7" x14ac:dyDescent="0.4">
      <c r="A2091" s="70">
        <v>41726</v>
      </c>
      <c r="B2091" s="84" t="s">
        <v>323</v>
      </c>
      <c r="C2091" s="74">
        <v>-0.1</v>
      </c>
      <c r="D2091" s="86">
        <v>5.1172886238314952</v>
      </c>
      <c r="E2091" s="88">
        <v>3</v>
      </c>
      <c r="F2091" s="88">
        <v>28</v>
      </c>
      <c r="G2091" s="37">
        <v>0</v>
      </c>
    </row>
    <row r="2092" spans="1:7" x14ac:dyDescent="0.4">
      <c r="A2092" s="70">
        <v>41726</v>
      </c>
      <c r="B2092" s="84" t="s">
        <v>324</v>
      </c>
      <c r="C2092" s="74">
        <v>-0.8</v>
      </c>
      <c r="D2092" s="86">
        <v>5.7570759870763046</v>
      </c>
      <c r="E2092" s="88">
        <v>3</v>
      </c>
      <c r="F2092" s="88">
        <v>28</v>
      </c>
      <c r="G2092" s="37">
        <v>0</v>
      </c>
    </row>
    <row r="2093" spans="1:7" x14ac:dyDescent="0.4">
      <c r="A2093" s="70">
        <v>41726</v>
      </c>
      <c r="B2093" s="84" t="s">
        <v>325</v>
      </c>
      <c r="C2093" s="74">
        <v>-1.3</v>
      </c>
      <c r="D2093" s="86">
        <v>6.9384072070631362</v>
      </c>
      <c r="E2093" s="88">
        <v>3</v>
      </c>
      <c r="F2093" s="88">
        <v>29</v>
      </c>
      <c r="G2093" s="37">
        <v>1</v>
      </c>
    </row>
    <row r="2094" spans="1:7" x14ac:dyDescent="0.4">
      <c r="A2094" s="70">
        <v>41727</v>
      </c>
      <c r="B2094" s="84" t="s">
        <v>302</v>
      </c>
      <c r="C2094" s="74">
        <v>-1.6</v>
      </c>
      <c r="D2094" s="86">
        <v>7.248399131701813</v>
      </c>
      <c r="E2094" s="88">
        <v>3</v>
      </c>
      <c r="F2094" s="88">
        <v>29</v>
      </c>
      <c r="G2094" s="37">
        <v>1</v>
      </c>
    </row>
    <row r="2095" spans="1:7" x14ac:dyDescent="0.4">
      <c r="A2095" s="70">
        <v>41727</v>
      </c>
      <c r="B2095" s="84" t="s">
        <v>303</v>
      </c>
      <c r="C2095" s="74">
        <v>-1.8</v>
      </c>
      <c r="D2095" s="86">
        <v>7.4565742003036641</v>
      </c>
      <c r="E2095" s="88">
        <v>3</v>
      </c>
      <c r="F2095" s="88">
        <v>29</v>
      </c>
      <c r="G2095" s="37">
        <v>1</v>
      </c>
    </row>
    <row r="2096" spans="1:7" x14ac:dyDescent="0.4">
      <c r="A2096" s="70">
        <v>41727</v>
      </c>
      <c r="B2096" s="84" t="s">
        <v>304</v>
      </c>
      <c r="C2096" s="74">
        <v>-2.4</v>
      </c>
      <c r="D2096" s="86">
        <v>7.6998586114076648</v>
      </c>
      <c r="E2096" s="88">
        <v>3</v>
      </c>
      <c r="F2096" s="88">
        <v>29</v>
      </c>
      <c r="G2096" s="37">
        <v>1</v>
      </c>
    </row>
    <row r="2097" spans="1:7" x14ac:dyDescent="0.4">
      <c r="A2097" s="70">
        <v>41727</v>
      </c>
      <c r="B2097" s="84" t="s">
        <v>305</v>
      </c>
      <c r="C2097" s="74">
        <v>-2.4</v>
      </c>
      <c r="D2097" s="86">
        <v>7.8245473926947255</v>
      </c>
      <c r="E2097" s="88">
        <v>3</v>
      </c>
      <c r="F2097" s="88">
        <v>29</v>
      </c>
      <c r="G2097" s="37">
        <v>1</v>
      </c>
    </row>
    <row r="2098" spans="1:7" x14ac:dyDescent="0.4">
      <c r="A2098" s="70">
        <v>41727</v>
      </c>
      <c r="B2098" s="84" t="s">
        <v>306</v>
      </c>
      <c r="C2098" s="74">
        <v>-2.7</v>
      </c>
      <c r="D2098" s="86">
        <v>7.9784917226341197</v>
      </c>
      <c r="E2098" s="88">
        <v>3</v>
      </c>
      <c r="F2098" s="88">
        <v>29</v>
      </c>
      <c r="G2098" s="37">
        <v>1</v>
      </c>
    </row>
    <row r="2099" spans="1:7" x14ac:dyDescent="0.4">
      <c r="A2099" s="70">
        <v>41727</v>
      </c>
      <c r="B2099" s="84" t="s">
        <v>307</v>
      </c>
      <c r="C2099" s="74">
        <v>-2.4</v>
      </c>
      <c r="D2099" s="86">
        <v>9.0134406230694619</v>
      </c>
      <c r="E2099" s="88">
        <v>3</v>
      </c>
      <c r="F2099" s="88">
        <v>29</v>
      </c>
      <c r="G2099" s="37">
        <v>1</v>
      </c>
    </row>
    <row r="2100" spans="1:7" x14ac:dyDescent="0.4">
      <c r="A2100" s="70">
        <v>41727</v>
      </c>
      <c r="B2100" s="84" t="s">
        <v>308</v>
      </c>
      <c r="C2100" s="74">
        <v>-1</v>
      </c>
      <c r="D2100" s="86">
        <v>3.9184894615242385</v>
      </c>
      <c r="E2100" s="88">
        <v>3</v>
      </c>
      <c r="F2100" s="88">
        <v>29</v>
      </c>
      <c r="G2100" s="37">
        <v>1</v>
      </c>
    </row>
    <row r="2101" spans="1:7" x14ac:dyDescent="0.4">
      <c r="A2101" s="70">
        <v>41727</v>
      </c>
      <c r="B2101" s="84" t="s">
        <v>309</v>
      </c>
      <c r="C2101" s="74">
        <v>1.6</v>
      </c>
      <c r="D2101" s="86">
        <v>2.6685214897156295</v>
      </c>
      <c r="E2101" s="88">
        <v>3</v>
      </c>
      <c r="F2101" s="88">
        <v>29</v>
      </c>
      <c r="G2101" s="37">
        <v>0</v>
      </c>
    </row>
    <row r="2102" spans="1:7" x14ac:dyDescent="0.4">
      <c r="A2102" s="70">
        <v>41727</v>
      </c>
      <c r="B2102" s="84" t="s">
        <v>310</v>
      </c>
      <c r="C2102" s="74">
        <v>4.3</v>
      </c>
      <c r="D2102" s="86">
        <v>0.81494690132888237</v>
      </c>
      <c r="E2102" s="88">
        <v>3</v>
      </c>
      <c r="F2102" s="88">
        <v>29</v>
      </c>
      <c r="G2102" s="37">
        <v>0</v>
      </c>
    </row>
    <row r="2103" spans="1:7" x14ac:dyDescent="0.4">
      <c r="A2103" s="70">
        <v>41727</v>
      </c>
      <c r="B2103" s="84" t="s">
        <v>311</v>
      </c>
      <c r="C2103" s="74">
        <v>5.5</v>
      </c>
      <c r="D2103" s="86">
        <v>0.84301304432454527</v>
      </c>
      <c r="E2103" s="88">
        <v>3</v>
      </c>
      <c r="F2103" s="88">
        <v>29</v>
      </c>
      <c r="G2103" s="37">
        <v>0</v>
      </c>
    </row>
    <row r="2104" spans="1:7" x14ac:dyDescent="0.4">
      <c r="A2104" s="70">
        <v>41727</v>
      </c>
      <c r="B2104" s="84" t="s">
        <v>312</v>
      </c>
      <c r="C2104" s="74">
        <v>6.9</v>
      </c>
      <c r="D2104" s="86">
        <v>0.77131928223480739</v>
      </c>
      <c r="E2104" s="88">
        <v>3</v>
      </c>
      <c r="F2104" s="88">
        <v>29</v>
      </c>
      <c r="G2104" s="37">
        <v>0</v>
      </c>
    </row>
    <row r="2105" spans="1:7" x14ac:dyDescent="0.4">
      <c r="A2105" s="70">
        <v>41727</v>
      </c>
      <c r="B2105" s="84" t="s">
        <v>313</v>
      </c>
      <c r="C2105" s="74">
        <v>8.5</v>
      </c>
      <c r="D2105" s="86">
        <v>0.32095871475957771</v>
      </c>
      <c r="E2105" s="88">
        <v>3</v>
      </c>
      <c r="F2105" s="88">
        <v>29</v>
      </c>
      <c r="G2105" s="37">
        <v>0</v>
      </c>
    </row>
    <row r="2106" spans="1:7" x14ac:dyDescent="0.4">
      <c r="A2106" s="70">
        <v>41727</v>
      </c>
      <c r="B2106" s="84" t="s">
        <v>314</v>
      </c>
      <c r="C2106" s="74">
        <v>8.9</v>
      </c>
      <c r="D2106" s="86">
        <v>2.2248422895490019E-2</v>
      </c>
      <c r="E2106" s="88">
        <v>3</v>
      </c>
      <c r="F2106" s="88">
        <v>29</v>
      </c>
      <c r="G2106" s="37">
        <v>0</v>
      </c>
    </row>
    <row r="2107" spans="1:7" x14ac:dyDescent="0.4">
      <c r="A2107" s="70">
        <v>41727</v>
      </c>
      <c r="B2107" s="84" t="s">
        <v>315</v>
      </c>
      <c r="C2107" s="74">
        <v>9.1999999999999993</v>
      </c>
      <c r="D2107" s="86">
        <v>4.1246800007937325E-2</v>
      </c>
      <c r="E2107" s="88">
        <v>3</v>
      </c>
      <c r="F2107" s="88">
        <v>29</v>
      </c>
      <c r="G2107" s="37">
        <v>0</v>
      </c>
    </row>
    <row r="2108" spans="1:7" x14ac:dyDescent="0.4">
      <c r="A2108" s="70">
        <v>41727</v>
      </c>
      <c r="B2108" s="84" t="s">
        <v>316</v>
      </c>
      <c r="C2108" s="74">
        <v>9.6</v>
      </c>
      <c r="D2108" s="86">
        <v>8.3857045447505302E-2</v>
      </c>
      <c r="E2108" s="88">
        <v>3</v>
      </c>
      <c r="F2108" s="88">
        <v>29</v>
      </c>
      <c r="G2108" s="37">
        <v>0</v>
      </c>
    </row>
    <row r="2109" spans="1:7" x14ac:dyDescent="0.4">
      <c r="A2109" s="70">
        <v>41727</v>
      </c>
      <c r="B2109" s="84" t="s">
        <v>317</v>
      </c>
      <c r="C2109" s="74">
        <v>9</v>
      </c>
      <c r="D2109" s="86">
        <v>0.47884241131071736</v>
      </c>
      <c r="E2109" s="88">
        <v>3</v>
      </c>
      <c r="F2109" s="88">
        <v>29</v>
      </c>
      <c r="G2109" s="37">
        <v>0</v>
      </c>
    </row>
    <row r="2110" spans="1:7" x14ac:dyDescent="0.4">
      <c r="A2110" s="70">
        <v>41727</v>
      </c>
      <c r="B2110" s="84" t="s">
        <v>318</v>
      </c>
      <c r="C2110" s="74">
        <v>8.1</v>
      </c>
      <c r="D2110" s="86">
        <v>1.0521760014455839</v>
      </c>
      <c r="E2110" s="88">
        <v>3</v>
      </c>
      <c r="F2110" s="88">
        <v>29</v>
      </c>
      <c r="G2110" s="37">
        <v>0</v>
      </c>
    </row>
    <row r="2111" spans="1:7" x14ac:dyDescent="0.4">
      <c r="A2111" s="70">
        <v>41727</v>
      </c>
      <c r="B2111" s="84" t="s">
        <v>319</v>
      </c>
      <c r="C2111" s="74">
        <v>6.7</v>
      </c>
      <c r="D2111" s="86">
        <v>3.8413537279279413</v>
      </c>
      <c r="E2111" s="88">
        <v>3</v>
      </c>
      <c r="F2111" s="88">
        <v>29</v>
      </c>
      <c r="G2111" s="37">
        <v>0</v>
      </c>
    </row>
    <row r="2112" spans="1:7" x14ac:dyDescent="0.4">
      <c r="A2112" s="70">
        <v>41727</v>
      </c>
      <c r="B2112" s="84" t="s">
        <v>320</v>
      </c>
      <c r="C2112" s="74">
        <v>6</v>
      </c>
      <c r="D2112" s="86">
        <v>4.6491004500927033</v>
      </c>
      <c r="E2112" s="88">
        <v>3</v>
      </c>
      <c r="F2112" s="88">
        <v>29</v>
      </c>
      <c r="G2112" s="37">
        <v>0</v>
      </c>
    </row>
    <row r="2113" spans="1:7" x14ac:dyDescent="0.4">
      <c r="A2113" s="70">
        <v>41727</v>
      </c>
      <c r="B2113" s="84" t="s">
        <v>321</v>
      </c>
      <c r="C2113" s="74">
        <v>5.3</v>
      </c>
      <c r="D2113" s="86">
        <v>2.2651077619226347</v>
      </c>
      <c r="E2113" s="88">
        <v>3</v>
      </c>
      <c r="F2113" s="88">
        <v>29</v>
      </c>
      <c r="G2113" s="37">
        <v>0</v>
      </c>
    </row>
    <row r="2114" spans="1:7" x14ac:dyDescent="0.4">
      <c r="A2114" s="70">
        <v>41727</v>
      </c>
      <c r="B2114" s="84" t="s">
        <v>322</v>
      </c>
      <c r="C2114" s="74">
        <v>4.3</v>
      </c>
      <c r="D2114" s="86">
        <v>3.1234945759694708</v>
      </c>
      <c r="E2114" s="88">
        <v>3</v>
      </c>
      <c r="F2114" s="88">
        <v>29</v>
      </c>
      <c r="G2114" s="37">
        <v>0</v>
      </c>
    </row>
    <row r="2115" spans="1:7" x14ac:dyDescent="0.4">
      <c r="A2115" s="70">
        <v>41727</v>
      </c>
      <c r="B2115" s="84" t="s">
        <v>323</v>
      </c>
      <c r="C2115" s="74">
        <v>3.5</v>
      </c>
      <c r="D2115" s="86">
        <v>3.8338322839108665</v>
      </c>
      <c r="E2115" s="88">
        <v>3</v>
      </c>
      <c r="F2115" s="88">
        <v>29</v>
      </c>
      <c r="G2115" s="37">
        <v>0</v>
      </c>
    </row>
    <row r="2116" spans="1:7" x14ac:dyDescent="0.4">
      <c r="A2116" s="70">
        <v>41727</v>
      </c>
      <c r="B2116" s="84" t="s">
        <v>324</v>
      </c>
      <c r="C2116" s="74">
        <v>2.9</v>
      </c>
      <c r="D2116" s="86">
        <v>4.3950534289210896</v>
      </c>
      <c r="E2116" s="88">
        <v>3</v>
      </c>
      <c r="F2116" s="88">
        <v>29</v>
      </c>
      <c r="G2116" s="37">
        <v>0</v>
      </c>
    </row>
    <row r="2117" spans="1:7" x14ac:dyDescent="0.4">
      <c r="A2117" s="70">
        <v>41727</v>
      </c>
      <c r="B2117" s="84" t="s">
        <v>325</v>
      </c>
      <c r="C2117" s="74">
        <v>3.5</v>
      </c>
      <c r="D2117" s="86">
        <v>5.4787468461838102</v>
      </c>
      <c r="E2117" s="88">
        <v>3</v>
      </c>
      <c r="F2117" s="88">
        <v>30</v>
      </c>
      <c r="G2117" s="37">
        <v>1</v>
      </c>
    </row>
    <row r="2118" spans="1:7" x14ac:dyDescent="0.4">
      <c r="A2118" s="70">
        <v>41728</v>
      </c>
      <c r="B2118" s="84" t="s">
        <v>302</v>
      </c>
      <c r="C2118" s="74">
        <v>3.6</v>
      </c>
      <c r="D2118" s="86">
        <v>5.6524077685981968</v>
      </c>
      <c r="E2118" s="88">
        <v>3</v>
      </c>
      <c r="F2118" s="88">
        <v>30</v>
      </c>
      <c r="G2118" s="37">
        <v>1</v>
      </c>
    </row>
    <row r="2119" spans="1:7" x14ac:dyDescent="0.4">
      <c r="A2119" s="70">
        <v>41728</v>
      </c>
      <c r="B2119" s="84" t="s">
        <v>303</v>
      </c>
      <c r="C2119" s="74">
        <v>3.5</v>
      </c>
      <c r="D2119" s="86">
        <v>5.777120575754271</v>
      </c>
      <c r="E2119" s="88">
        <v>3</v>
      </c>
      <c r="F2119" s="88">
        <v>30</v>
      </c>
      <c r="G2119" s="37">
        <v>1</v>
      </c>
    </row>
    <row r="2120" spans="1:7" x14ac:dyDescent="0.4">
      <c r="A2120" s="70">
        <v>41728</v>
      </c>
      <c r="B2120" s="84" t="s">
        <v>304</v>
      </c>
      <c r="C2120" s="74">
        <v>2.9</v>
      </c>
      <c r="D2120" s="86">
        <v>5.9709301295474466</v>
      </c>
      <c r="E2120" s="88">
        <v>3</v>
      </c>
      <c r="F2120" s="88">
        <v>30</v>
      </c>
      <c r="G2120" s="37">
        <v>1</v>
      </c>
    </row>
    <row r="2121" spans="1:7" x14ac:dyDescent="0.4">
      <c r="A2121" s="70">
        <v>41728</v>
      </c>
      <c r="B2121" s="84" t="s">
        <v>305</v>
      </c>
      <c r="C2121" s="74">
        <v>2.8</v>
      </c>
      <c r="D2121" s="86">
        <v>6.0673170498923863</v>
      </c>
      <c r="E2121" s="88">
        <v>3</v>
      </c>
      <c r="F2121" s="88">
        <v>30</v>
      </c>
      <c r="G2121" s="37">
        <v>1</v>
      </c>
    </row>
    <row r="2122" spans="1:7" x14ac:dyDescent="0.4">
      <c r="A2122" s="70">
        <v>41728</v>
      </c>
      <c r="B2122" s="84" t="s">
        <v>306</v>
      </c>
      <c r="C2122" s="74">
        <v>2.9</v>
      </c>
      <c r="D2122" s="86">
        <v>6.109981281393293</v>
      </c>
      <c r="E2122" s="88">
        <v>3</v>
      </c>
      <c r="F2122" s="88">
        <v>30</v>
      </c>
      <c r="G2122" s="37">
        <v>1</v>
      </c>
    </row>
    <row r="2123" spans="1:7" x14ac:dyDescent="0.4">
      <c r="A2123" s="70">
        <v>41728</v>
      </c>
      <c r="B2123" s="84" t="s">
        <v>307</v>
      </c>
      <c r="C2123" s="74">
        <v>2.7</v>
      </c>
      <c r="D2123" s="86">
        <v>6.9732632324267705</v>
      </c>
      <c r="E2123" s="88">
        <v>3</v>
      </c>
      <c r="F2123" s="88">
        <v>30</v>
      </c>
      <c r="G2123" s="37">
        <v>1</v>
      </c>
    </row>
    <row r="2124" spans="1:7" x14ac:dyDescent="0.4">
      <c r="A2124" s="70">
        <v>41728</v>
      </c>
      <c r="B2124" s="84" t="s">
        <v>308</v>
      </c>
      <c r="C2124" s="74">
        <v>3.9</v>
      </c>
      <c r="D2124" s="86">
        <v>3.8346840237329611</v>
      </c>
      <c r="E2124" s="88">
        <v>3</v>
      </c>
      <c r="F2124" s="88">
        <v>30</v>
      </c>
      <c r="G2124" s="37">
        <v>1</v>
      </c>
    </row>
    <row r="2125" spans="1:7" x14ac:dyDescent="0.4">
      <c r="A2125" s="70">
        <v>41728</v>
      </c>
      <c r="B2125" s="84" t="s">
        <v>309</v>
      </c>
      <c r="C2125" s="74">
        <v>5.0999999999999996</v>
      </c>
      <c r="D2125" s="86">
        <v>3.5757192287503607</v>
      </c>
      <c r="E2125" s="88">
        <v>3</v>
      </c>
      <c r="F2125" s="88">
        <v>30</v>
      </c>
      <c r="G2125" s="37">
        <v>0</v>
      </c>
    </row>
    <row r="2126" spans="1:7" x14ac:dyDescent="0.4">
      <c r="A2126" s="70">
        <v>41728</v>
      </c>
      <c r="B2126" s="84" t="s">
        <v>310</v>
      </c>
      <c r="C2126" s="74">
        <v>6.4</v>
      </c>
      <c r="D2126" s="86">
        <v>2.9599976954040197</v>
      </c>
      <c r="E2126" s="88">
        <v>3</v>
      </c>
      <c r="F2126" s="88">
        <v>30</v>
      </c>
      <c r="G2126" s="37">
        <v>0</v>
      </c>
    </row>
    <row r="2127" spans="1:7" x14ac:dyDescent="0.4">
      <c r="A2127" s="70">
        <v>41728</v>
      </c>
      <c r="B2127" s="84" t="s">
        <v>311</v>
      </c>
      <c r="C2127" s="74">
        <v>7</v>
      </c>
      <c r="D2127" s="86">
        <v>3.5838595150360093</v>
      </c>
      <c r="E2127" s="88">
        <v>3</v>
      </c>
      <c r="F2127" s="88">
        <v>30</v>
      </c>
      <c r="G2127" s="37">
        <v>0</v>
      </c>
    </row>
    <row r="2128" spans="1:7" x14ac:dyDescent="0.4">
      <c r="A2128" s="70">
        <v>41728</v>
      </c>
      <c r="B2128" s="84" t="s">
        <v>312</v>
      </c>
      <c r="C2128" s="74">
        <v>7.8</v>
      </c>
      <c r="D2128" s="86">
        <v>3.7724774888507944</v>
      </c>
      <c r="E2128" s="88">
        <v>3</v>
      </c>
      <c r="F2128" s="88">
        <v>30</v>
      </c>
      <c r="G2128" s="37">
        <v>0</v>
      </c>
    </row>
    <row r="2129" spans="1:7" x14ac:dyDescent="0.4">
      <c r="A2129" s="70">
        <v>41728</v>
      </c>
      <c r="B2129" s="84" t="s">
        <v>313</v>
      </c>
      <c r="C2129" s="74">
        <v>8.4</v>
      </c>
      <c r="D2129" s="86">
        <v>3.8597435509291342</v>
      </c>
      <c r="E2129" s="88">
        <v>3</v>
      </c>
      <c r="F2129" s="88">
        <v>30</v>
      </c>
      <c r="G2129" s="37">
        <v>0</v>
      </c>
    </row>
    <row r="2130" spans="1:7" x14ac:dyDescent="0.4">
      <c r="A2130" s="70">
        <v>41728</v>
      </c>
      <c r="B2130" s="84" t="s">
        <v>314</v>
      </c>
      <c r="C2130" s="74">
        <v>8.5</v>
      </c>
      <c r="D2130" s="86">
        <v>2.8896025832741921</v>
      </c>
      <c r="E2130" s="88">
        <v>3</v>
      </c>
      <c r="F2130" s="88">
        <v>30</v>
      </c>
      <c r="G2130" s="37">
        <v>0</v>
      </c>
    </row>
    <row r="2131" spans="1:7" x14ac:dyDescent="0.4">
      <c r="A2131" s="70">
        <v>41728</v>
      </c>
      <c r="B2131" s="84" t="s">
        <v>315</v>
      </c>
      <c r="C2131" s="74">
        <v>7.5</v>
      </c>
      <c r="D2131" s="86">
        <v>4.0510975817952213</v>
      </c>
      <c r="E2131" s="88">
        <v>3</v>
      </c>
      <c r="F2131" s="88">
        <v>30</v>
      </c>
      <c r="G2131" s="37">
        <v>0</v>
      </c>
    </row>
    <row r="2132" spans="1:7" x14ac:dyDescent="0.4">
      <c r="A2132" s="70">
        <v>41728</v>
      </c>
      <c r="B2132" s="84" t="s">
        <v>316</v>
      </c>
      <c r="C2132" s="74">
        <v>7.7</v>
      </c>
      <c r="D2132" s="86">
        <v>4.007915452595828</v>
      </c>
      <c r="E2132" s="88">
        <v>3</v>
      </c>
      <c r="F2132" s="88">
        <v>30</v>
      </c>
      <c r="G2132" s="37">
        <v>0</v>
      </c>
    </row>
    <row r="2133" spans="1:7" x14ac:dyDescent="0.4">
      <c r="A2133" s="70">
        <v>41728</v>
      </c>
      <c r="B2133" s="84" t="s">
        <v>317</v>
      </c>
      <c r="C2133" s="74">
        <v>8</v>
      </c>
      <c r="D2133" s="86">
        <v>3.1257477074273172</v>
      </c>
      <c r="E2133" s="88">
        <v>3</v>
      </c>
      <c r="F2133" s="88">
        <v>30</v>
      </c>
      <c r="G2133" s="37">
        <v>0</v>
      </c>
    </row>
    <row r="2134" spans="1:7" x14ac:dyDescent="0.4">
      <c r="A2134" s="70">
        <v>41728</v>
      </c>
      <c r="B2134" s="84" t="s">
        <v>318</v>
      </c>
      <c r="C2134" s="74">
        <v>8.1999999999999993</v>
      </c>
      <c r="D2134" s="86">
        <v>2.7074225063248756</v>
      </c>
      <c r="E2134" s="88">
        <v>3</v>
      </c>
      <c r="F2134" s="88">
        <v>30</v>
      </c>
      <c r="G2134" s="37">
        <v>0</v>
      </c>
    </row>
    <row r="2135" spans="1:7" x14ac:dyDescent="0.4">
      <c r="A2135" s="70">
        <v>41728</v>
      </c>
      <c r="B2135" s="84" t="s">
        <v>319</v>
      </c>
      <c r="C2135" s="74">
        <v>8</v>
      </c>
      <c r="D2135" s="86">
        <v>4.7044432818528499</v>
      </c>
      <c r="E2135" s="88">
        <v>3</v>
      </c>
      <c r="F2135" s="88">
        <v>30</v>
      </c>
      <c r="G2135" s="37">
        <v>0</v>
      </c>
    </row>
    <row r="2136" spans="1:7" x14ac:dyDescent="0.4">
      <c r="A2136" s="70">
        <v>41728</v>
      </c>
      <c r="B2136" s="84" t="s">
        <v>320</v>
      </c>
      <c r="C2136" s="74">
        <v>8</v>
      </c>
      <c r="D2136" s="86">
        <v>4.628448807642731</v>
      </c>
      <c r="E2136" s="88">
        <v>3</v>
      </c>
      <c r="F2136" s="88">
        <v>30</v>
      </c>
      <c r="G2136" s="37">
        <v>0</v>
      </c>
    </row>
    <row r="2137" spans="1:7" x14ac:dyDescent="0.4">
      <c r="A2137" s="70">
        <v>41728</v>
      </c>
      <c r="B2137" s="84" t="s">
        <v>321</v>
      </c>
      <c r="C2137" s="74">
        <v>7.4</v>
      </c>
      <c r="D2137" s="86">
        <v>2.3068941470996238</v>
      </c>
      <c r="E2137" s="88">
        <v>3</v>
      </c>
      <c r="F2137" s="88">
        <v>30</v>
      </c>
      <c r="G2137" s="37">
        <v>0</v>
      </c>
    </row>
    <row r="2138" spans="1:7" x14ac:dyDescent="0.4">
      <c r="A2138" s="70">
        <v>41728</v>
      </c>
      <c r="B2138" s="84" t="s">
        <v>322</v>
      </c>
      <c r="C2138" s="74">
        <v>7.2</v>
      </c>
      <c r="D2138" s="86">
        <v>2.8123055820884275</v>
      </c>
      <c r="E2138" s="88">
        <v>3</v>
      </c>
      <c r="F2138" s="88">
        <v>30</v>
      </c>
      <c r="G2138" s="37">
        <v>0</v>
      </c>
    </row>
    <row r="2139" spans="1:7" x14ac:dyDescent="0.4">
      <c r="A2139" s="70">
        <v>41728</v>
      </c>
      <c r="B2139" s="84" t="s">
        <v>323</v>
      </c>
      <c r="C2139" s="74">
        <v>7.1</v>
      </c>
      <c r="D2139" s="86">
        <v>3.2039754286400606</v>
      </c>
      <c r="E2139" s="88">
        <v>3</v>
      </c>
      <c r="F2139" s="88">
        <v>30</v>
      </c>
      <c r="G2139" s="37">
        <v>0</v>
      </c>
    </row>
    <row r="2140" spans="1:7" x14ac:dyDescent="0.4">
      <c r="A2140" s="70">
        <v>41728</v>
      </c>
      <c r="B2140" s="84" t="s">
        <v>324</v>
      </c>
      <c r="C2140" s="74">
        <v>7.2</v>
      </c>
      <c r="D2140" s="86">
        <v>3.4465686362384327</v>
      </c>
      <c r="E2140" s="88">
        <v>3</v>
      </c>
      <c r="F2140" s="88">
        <v>30</v>
      </c>
      <c r="G2140" s="37">
        <v>0</v>
      </c>
    </row>
    <row r="2141" spans="1:7" x14ac:dyDescent="0.4">
      <c r="A2141" s="70">
        <v>41728</v>
      </c>
      <c r="B2141" s="84" t="s">
        <v>325</v>
      </c>
      <c r="C2141" s="74">
        <v>7.1</v>
      </c>
      <c r="D2141" s="86">
        <v>4.5100415068480606</v>
      </c>
      <c r="E2141" s="88">
        <v>3</v>
      </c>
      <c r="F2141" s="88">
        <v>31</v>
      </c>
      <c r="G2141" s="37">
        <v>1</v>
      </c>
    </row>
    <row r="2142" spans="1:7" x14ac:dyDescent="0.4">
      <c r="A2142" s="70">
        <v>41729</v>
      </c>
      <c r="B2142" s="84" t="s">
        <v>302</v>
      </c>
      <c r="C2142" s="74">
        <v>6.8</v>
      </c>
      <c r="D2142" s="86">
        <v>4.6806377193163886</v>
      </c>
      <c r="E2142" s="88">
        <v>3</v>
      </c>
      <c r="F2142" s="88">
        <v>31</v>
      </c>
      <c r="G2142" s="37">
        <v>1</v>
      </c>
    </row>
    <row r="2143" spans="1:7" x14ac:dyDescent="0.4">
      <c r="A2143" s="70">
        <v>41729</v>
      </c>
      <c r="B2143" s="84" t="s">
        <v>303</v>
      </c>
      <c r="C2143" s="74">
        <v>6.1</v>
      </c>
      <c r="D2143" s="86">
        <v>4.8796520987993253</v>
      </c>
      <c r="E2143" s="88">
        <v>3</v>
      </c>
      <c r="F2143" s="88">
        <v>31</v>
      </c>
      <c r="G2143" s="37">
        <v>1</v>
      </c>
    </row>
    <row r="2144" spans="1:7" x14ac:dyDescent="0.4">
      <c r="A2144" s="70">
        <v>41729</v>
      </c>
      <c r="B2144" s="84" t="s">
        <v>304</v>
      </c>
      <c r="C2144" s="74">
        <v>5.7</v>
      </c>
      <c r="D2144" s="86">
        <v>5.0230631319834442</v>
      </c>
      <c r="E2144" s="88">
        <v>3</v>
      </c>
      <c r="F2144" s="88">
        <v>31</v>
      </c>
      <c r="G2144" s="37">
        <v>1</v>
      </c>
    </row>
    <row r="2145" spans="1:7" x14ac:dyDescent="0.4">
      <c r="A2145" s="70">
        <v>41729</v>
      </c>
      <c r="B2145" s="84" t="s">
        <v>305</v>
      </c>
      <c r="C2145" s="74">
        <v>5.7</v>
      </c>
      <c r="D2145" s="86">
        <v>5.0857654411550755</v>
      </c>
      <c r="E2145" s="88">
        <v>3</v>
      </c>
      <c r="F2145" s="88">
        <v>31</v>
      </c>
      <c r="G2145" s="37">
        <v>1</v>
      </c>
    </row>
    <row r="2146" spans="1:7" x14ac:dyDescent="0.4">
      <c r="A2146" s="70">
        <v>41729</v>
      </c>
      <c r="B2146" s="84" t="s">
        <v>306</v>
      </c>
      <c r="C2146" s="74">
        <v>5.7</v>
      </c>
      <c r="D2146" s="86">
        <v>5.1315304046287702</v>
      </c>
      <c r="E2146" s="88">
        <v>3</v>
      </c>
      <c r="F2146" s="88">
        <v>31</v>
      </c>
      <c r="G2146" s="37">
        <v>1</v>
      </c>
    </row>
    <row r="2147" spans="1:7" x14ac:dyDescent="0.4">
      <c r="A2147" s="70">
        <v>41729</v>
      </c>
      <c r="B2147" s="84" t="s">
        <v>307</v>
      </c>
      <c r="C2147" s="74">
        <v>5.9</v>
      </c>
      <c r="D2147" s="86">
        <v>5.9556861708218491</v>
      </c>
      <c r="E2147" s="88">
        <v>3</v>
      </c>
      <c r="F2147" s="88">
        <v>31</v>
      </c>
      <c r="G2147" s="37">
        <v>1</v>
      </c>
    </row>
    <row r="2148" spans="1:7" x14ac:dyDescent="0.4">
      <c r="A2148" s="70">
        <v>41729</v>
      </c>
      <c r="B2148" s="84" t="s">
        <v>308</v>
      </c>
      <c r="C2148" s="74">
        <v>6.6</v>
      </c>
      <c r="D2148" s="86">
        <v>3.0908840860571338</v>
      </c>
      <c r="E2148" s="88">
        <v>3</v>
      </c>
      <c r="F2148" s="88">
        <v>31</v>
      </c>
      <c r="G2148" s="37">
        <v>1</v>
      </c>
    </row>
    <row r="2149" spans="1:7" x14ac:dyDescent="0.4">
      <c r="A2149" s="70">
        <v>41729</v>
      </c>
      <c r="B2149" s="84" t="s">
        <v>309</v>
      </c>
      <c r="C2149" s="74">
        <v>6.9</v>
      </c>
      <c r="D2149" s="86">
        <v>3.0143249759735262</v>
      </c>
      <c r="E2149" s="88">
        <v>3</v>
      </c>
      <c r="F2149" s="88">
        <v>31</v>
      </c>
      <c r="G2149" s="37">
        <v>0</v>
      </c>
    </row>
    <row r="2150" spans="1:7" x14ac:dyDescent="0.4">
      <c r="A2150" s="70">
        <v>41729</v>
      </c>
      <c r="B2150" s="84" t="s">
        <v>310</v>
      </c>
      <c r="C2150" s="74">
        <v>7.6</v>
      </c>
      <c r="D2150" s="86">
        <v>2.073150594199185</v>
      </c>
      <c r="E2150" s="88">
        <v>3</v>
      </c>
      <c r="F2150" s="88">
        <v>31</v>
      </c>
      <c r="G2150" s="37">
        <v>0</v>
      </c>
    </row>
    <row r="2151" spans="1:7" x14ac:dyDescent="0.4">
      <c r="A2151" s="70">
        <v>41729</v>
      </c>
      <c r="B2151" s="84" t="s">
        <v>311</v>
      </c>
      <c r="C2151" s="74">
        <v>8.6999999999999993</v>
      </c>
      <c r="D2151" s="86">
        <v>1.7154459921990124</v>
      </c>
      <c r="E2151" s="88">
        <v>3</v>
      </c>
      <c r="F2151" s="88">
        <v>31</v>
      </c>
      <c r="G2151" s="37">
        <v>0</v>
      </c>
    </row>
    <row r="2152" spans="1:7" x14ac:dyDescent="0.4">
      <c r="A2152" s="70">
        <v>41729</v>
      </c>
      <c r="B2152" s="84" t="s">
        <v>312</v>
      </c>
      <c r="C2152" s="74">
        <v>10.4</v>
      </c>
      <c r="D2152" s="86">
        <v>0.53837057996240623</v>
      </c>
      <c r="E2152" s="88">
        <v>3</v>
      </c>
      <c r="F2152" s="88">
        <v>31</v>
      </c>
      <c r="G2152" s="37">
        <v>0</v>
      </c>
    </row>
    <row r="2153" spans="1:7" x14ac:dyDescent="0.4">
      <c r="A2153" s="70">
        <v>41729</v>
      </c>
      <c r="B2153" s="84" t="s">
        <v>313</v>
      </c>
      <c r="C2153" s="74">
        <v>12.8</v>
      </c>
      <c r="D2153" s="86">
        <v>1.915594504281198E-2</v>
      </c>
      <c r="E2153" s="88">
        <v>3</v>
      </c>
      <c r="F2153" s="88">
        <v>31</v>
      </c>
      <c r="G2153" s="37">
        <v>0</v>
      </c>
    </row>
    <row r="2154" spans="1:7" x14ac:dyDescent="0.4">
      <c r="A2154" s="70">
        <v>41729</v>
      </c>
      <c r="B2154" s="84" t="s">
        <v>314</v>
      </c>
      <c r="C2154" s="74">
        <v>13.4</v>
      </c>
      <c r="D2154" s="86">
        <v>1.1911030236107822E-2</v>
      </c>
      <c r="E2154" s="88">
        <v>3</v>
      </c>
      <c r="F2154" s="88">
        <v>31</v>
      </c>
      <c r="G2154" s="37">
        <v>0</v>
      </c>
    </row>
    <row r="2155" spans="1:7" x14ac:dyDescent="0.4">
      <c r="A2155" s="70">
        <v>41729</v>
      </c>
      <c r="B2155" s="84" t="s">
        <v>315</v>
      </c>
      <c r="C2155" s="74">
        <v>10.9</v>
      </c>
      <c r="D2155" s="86">
        <v>4.1181053587486104E-2</v>
      </c>
      <c r="E2155" s="88">
        <v>3</v>
      </c>
      <c r="F2155" s="88">
        <v>31</v>
      </c>
      <c r="G2155" s="37">
        <v>0</v>
      </c>
    </row>
    <row r="2156" spans="1:7" x14ac:dyDescent="0.4">
      <c r="A2156" s="70">
        <v>41729</v>
      </c>
      <c r="B2156" s="84" t="s">
        <v>316</v>
      </c>
      <c r="C2156" s="74">
        <v>10.5</v>
      </c>
      <c r="D2156" s="86">
        <v>0.34877109299887044</v>
      </c>
      <c r="E2156" s="88">
        <v>3</v>
      </c>
      <c r="F2156" s="88">
        <v>31</v>
      </c>
      <c r="G2156" s="37">
        <v>0</v>
      </c>
    </row>
    <row r="2157" spans="1:7" x14ac:dyDescent="0.4">
      <c r="A2157" s="70">
        <v>41729</v>
      </c>
      <c r="B2157" s="84" t="s">
        <v>317</v>
      </c>
      <c r="C2157" s="74">
        <v>11.5</v>
      </c>
      <c r="D2157" s="86">
        <v>0.45430681535177742</v>
      </c>
      <c r="E2157" s="88">
        <v>3</v>
      </c>
      <c r="F2157" s="88">
        <v>31</v>
      </c>
      <c r="G2157" s="37">
        <v>0</v>
      </c>
    </row>
    <row r="2158" spans="1:7" x14ac:dyDescent="0.4">
      <c r="A2158" s="70">
        <v>41729</v>
      </c>
      <c r="B2158" s="84" t="s">
        <v>318</v>
      </c>
      <c r="C2158" s="74">
        <v>10.1</v>
      </c>
      <c r="D2158" s="86">
        <v>0.82378318078562163</v>
      </c>
      <c r="E2158" s="88">
        <v>3</v>
      </c>
      <c r="F2158" s="88">
        <v>31</v>
      </c>
      <c r="G2158" s="37">
        <v>0</v>
      </c>
    </row>
    <row r="2159" spans="1:7" x14ac:dyDescent="0.4">
      <c r="A2159" s="70">
        <v>41729</v>
      </c>
      <c r="B2159" s="84" t="s">
        <v>319</v>
      </c>
      <c r="C2159" s="74">
        <v>9.8000000000000007</v>
      </c>
      <c r="D2159" s="86">
        <v>2.7697362042322871</v>
      </c>
      <c r="E2159" s="88">
        <v>3</v>
      </c>
      <c r="F2159" s="88">
        <v>31</v>
      </c>
      <c r="G2159" s="37">
        <v>0</v>
      </c>
    </row>
    <row r="2160" spans="1:7" x14ac:dyDescent="0.4">
      <c r="A2160" s="70">
        <v>41729</v>
      </c>
      <c r="B2160" s="84" t="s">
        <v>320</v>
      </c>
      <c r="C2160" s="74">
        <v>9.1</v>
      </c>
      <c r="D2160" s="86">
        <v>3.2854683558841922</v>
      </c>
      <c r="E2160" s="88">
        <v>3</v>
      </c>
      <c r="F2160" s="88">
        <v>31</v>
      </c>
      <c r="G2160" s="37">
        <v>0</v>
      </c>
    </row>
    <row r="2161" spans="1:7" x14ac:dyDescent="0.4">
      <c r="A2161" s="70">
        <v>41729</v>
      </c>
      <c r="B2161" s="84" t="s">
        <v>321</v>
      </c>
      <c r="C2161" s="74">
        <v>7.9</v>
      </c>
      <c r="D2161" s="86">
        <v>1.4880448371838477</v>
      </c>
      <c r="E2161" s="88">
        <v>3</v>
      </c>
      <c r="F2161" s="88">
        <v>31</v>
      </c>
      <c r="G2161" s="37">
        <v>0</v>
      </c>
    </row>
    <row r="2162" spans="1:7" x14ac:dyDescent="0.4">
      <c r="A2162" s="70">
        <v>41729</v>
      </c>
      <c r="B2162" s="84" t="s">
        <v>322</v>
      </c>
      <c r="C2162" s="74">
        <v>7.1</v>
      </c>
      <c r="D2162" s="86">
        <v>2.2821633942856931</v>
      </c>
      <c r="E2162" s="88">
        <v>3</v>
      </c>
      <c r="F2162" s="88">
        <v>31</v>
      </c>
      <c r="G2162" s="37">
        <v>0</v>
      </c>
    </row>
    <row r="2163" spans="1:7" x14ac:dyDescent="0.4">
      <c r="A2163" s="70">
        <v>41729</v>
      </c>
      <c r="B2163" s="84" t="s">
        <v>323</v>
      </c>
      <c r="C2163" s="74">
        <v>5.8</v>
      </c>
      <c r="D2163" s="86">
        <v>3.0510177699116734</v>
      </c>
      <c r="E2163" s="88">
        <v>3</v>
      </c>
      <c r="F2163" s="88">
        <v>31</v>
      </c>
      <c r="G2163" s="37">
        <v>0</v>
      </c>
    </row>
    <row r="2164" spans="1:7" x14ac:dyDescent="0.4">
      <c r="A2164" s="70">
        <v>41729</v>
      </c>
      <c r="B2164" s="84" t="s">
        <v>324</v>
      </c>
      <c r="C2164" s="74">
        <v>4.9000000000000004</v>
      </c>
      <c r="D2164" s="86">
        <v>3.6647374243560678</v>
      </c>
      <c r="E2164" s="88">
        <v>3</v>
      </c>
      <c r="F2164" s="88">
        <v>31</v>
      </c>
      <c r="G2164" s="37">
        <v>0</v>
      </c>
    </row>
    <row r="2165" spans="1:7" x14ac:dyDescent="0.4">
      <c r="A2165" s="70">
        <v>41729</v>
      </c>
      <c r="B2165" s="84" t="s">
        <v>325</v>
      </c>
      <c r="C2165" s="74">
        <v>3.7</v>
      </c>
      <c r="D2165" s="86">
        <v>5.1090702141437463</v>
      </c>
      <c r="E2165" s="88">
        <v>4</v>
      </c>
      <c r="F2165" s="88">
        <v>1</v>
      </c>
      <c r="G2165" s="37">
        <v>1</v>
      </c>
    </row>
    <row r="2166" spans="1:7" x14ac:dyDescent="0.4">
      <c r="A2166" s="70">
        <v>41730</v>
      </c>
      <c r="B2166" s="84" t="s">
        <v>302</v>
      </c>
      <c r="C2166" s="74">
        <v>2.4</v>
      </c>
      <c r="D2166" s="86">
        <v>5.6437260814023222</v>
      </c>
      <c r="E2166" s="88">
        <v>4</v>
      </c>
      <c r="F2166" s="88">
        <v>1</v>
      </c>
      <c r="G2166" s="37">
        <v>1</v>
      </c>
    </row>
    <row r="2167" spans="1:7" x14ac:dyDescent="0.4">
      <c r="A2167" s="70">
        <v>41730</v>
      </c>
      <c r="B2167" s="84" t="s">
        <v>303</v>
      </c>
      <c r="C2167" s="74">
        <v>0.5</v>
      </c>
      <c r="D2167" s="86">
        <v>6.2522185444481302</v>
      </c>
      <c r="E2167" s="88">
        <v>4</v>
      </c>
      <c r="F2167" s="88">
        <v>1</v>
      </c>
      <c r="G2167" s="37">
        <v>1</v>
      </c>
    </row>
    <row r="2168" spans="1:7" x14ac:dyDescent="0.4">
      <c r="A2168" s="70">
        <v>41730</v>
      </c>
      <c r="B2168" s="84" t="s">
        <v>304</v>
      </c>
      <c r="C2168" s="74">
        <v>-0.7</v>
      </c>
      <c r="D2168" s="86">
        <v>6.7412017653373395</v>
      </c>
      <c r="E2168" s="88">
        <v>4</v>
      </c>
      <c r="F2168" s="88">
        <v>1</v>
      </c>
      <c r="G2168" s="37">
        <v>1</v>
      </c>
    </row>
    <row r="2169" spans="1:7" x14ac:dyDescent="0.4">
      <c r="A2169" s="70">
        <v>41730</v>
      </c>
      <c r="B2169" s="84" t="s">
        <v>305</v>
      </c>
      <c r="C2169" s="74">
        <v>-1.6</v>
      </c>
      <c r="D2169" s="86">
        <v>6.9914326120185502</v>
      </c>
      <c r="E2169" s="88">
        <v>4</v>
      </c>
      <c r="F2169" s="88">
        <v>1</v>
      </c>
      <c r="G2169" s="37">
        <v>1</v>
      </c>
    </row>
    <row r="2170" spans="1:7" x14ac:dyDescent="0.4">
      <c r="A2170" s="70">
        <v>41730</v>
      </c>
      <c r="B2170" s="84" t="s">
        <v>306</v>
      </c>
      <c r="C2170" s="74">
        <v>-2.8</v>
      </c>
      <c r="D2170" s="86">
        <v>7.4342588923856869</v>
      </c>
      <c r="E2170" s="88">
        <v>4</v>
      </c>
      <c r="F2170" s="88">
        <v>1</v>
      </c>
      <c r="G2170" s="37">
        <v>1</v>
      </c>
    </row>
    <row r="2171" spans="1:7" x14ac:dyDescent="0.4">
      <c r="A2171" s="70">
        <v>41730</v>
      </c>
      <c r="B2171" s="84" t="s">
        <v>307</v>
      </c>
      <c r="C2171" s="74">
        <v>-3.6</v>
      </c>
      <c r="D2171" s="86">
        <v>6.6487159758243433</v>
      </c>
      <c r="E2171" s="88">
        <v>4</v>
      </c>
      <c r="F2171" s="88">
        <v>1</v>
      </c>
      <c r="G2171" s="37">
        <v>1</v>
      </c>
    </row>
    <row r="2172" spans="1:7" x14ac:dyDescent="0.4">
      <c r="A2172" s="70">
        <v>41730</v>
      </c>
      <c r="B2172" s="84" t="s">
        <v>308</v>
      </c>
      <c r="C2172" s="74">
        <v>-1.7</v>
      </c>
      <c r="D2172" s="86">
        <v>4.1560412805153506</v>
      </c>
      <c r="E2172" s="88">
        <v>4</v>
      </c>
      <c r="F2172" s="88">
        <v>1</v>
      </c>
      <c r="G2172" s="37">
        <v>1</v>
      </c>
    </row>
    <row r="2173" spans="1:7" x14ac:dyDescent="0.4">
      <c r="A2173" s="70">
        <v>41730</v>
      </c>
      <c r="B2173" s="84" t="s">
        <v>309</v>
      </c>
      <c r="C2173" s="74">
        <v>0.5</v>
      </c>
      <c r="D2173" s="86">
        <v>1.6048711256727346</v>
      </c>
      <c r="E2173" s="88">
        <v>4</v>
      </c>
      <c r="F2173" s="88">
        <v>1</v>
      </c>
      <c r="G2173" s="37">
        <v>0</v>
      </c>
    </row>
    <row r="2174" spans="1:7" x14ac:dyDescent="0.4">
      <c r="A2174" s="70">
        <v>41730</v>
      </c>
      <c r="B2174" s="84" t="s">
        <v>310</v>
      </c>
      <c r="C2174" s="74">
        <v>2.2999999999999998</v>
      </c>
      <c r="D2174" s="86">
        <v>2.9495884609152132E-2</v>
      </c>
      <c r="E2174" s="88">
        <v>4</v>
      </c>
      <c r="F2174" s="88">
        <v>1</v>
      </c>
      <c r="G2174" s="37">
        <v>0</v>
      </c>
    </row>
    <row r="2175" spans="1:7" x14ac:dyDescent="0.4">
      <c r="A2175" s="70">
        <v>41730</v>
      </c>
      <c r="B2175" s="84" t="s">
        <v>311</v>
      </c>
      <c r="C2175" s="74">
        <v>3.9</v>
      </c>
      <c r="D2175" s="86">
        <v>2.2539072820227851E-2</v>
      </c>
      <c r="E2175" s="88">
        <v>4</v>
      </c>
      <c r="F2175" s="88">
        <v>1</v>
      </c>
      <c r="G2175" s="37">
        <v>0</v>
      </c>
    </row>
    <row r="2176" spans="1:7" x14ac:dyDescent="0.4">
      <c r="A2176" s="70">
        <v>41730</v>
      </c>
      <c r="B2176" s="84" t="s">
        <v>312</v>
      </c>
      <c r="C2176" s="74">
        <v>6.4</v>
      </c>
      <c r="D2176" s="86">
        <v>1.8174031016627762E-2</v>
      </c>
      <c r="E2176" s="88">
        <v>4</v>
      </c>
      <c r="F2176" s="88">
        <v>1</v>
      </c>
      <c r="G2176" s="37">
        <v>0</v>
      </c>
    </row>
    <row r="2177" spans="1:7" x14ac:dyDescent="0.4">
      <c r="A2177" s="70">
        <v>41730</v>
      </c>
      <c r="B2177" s="84" t="s">
        <v>313</v>
      </c>
      <c r="C2177" s="74">
        <v>7.8</v>
      </c>
      <c r="D2177" s="86">
        <v>2.3459224214735359E-2</v>
      </c>
      <c r="E2177" s="88">
        <v>4</v>
      </c>
      <c r="F2177" s="88">
        <v>1</v>
      </c>
      <c r="G2177" s="37">
        <v>0</v>
      </c>
    </row>
    <row r="2178" spans="1:7" x14ac:dyDescent="0.4">
      <c r="A2178" s="70">
        <v>41730</v>
      </c>
      <c r="B2178" s="84" t="s">
        <v>314</v>
      </c>
      <c r="C2178" s="74">
        <v>8.1999999999999993</v>
      </c>
      <c r="D2178" s="86">
        <v>2.1999294889523582E-2</v>
      </c>
      <c r="E2178" s="88">
        <v>4</v>
      </c>
      <c r="F2178" s="88">
        <v>1</v>
      </c>
      <c r="G2178" s="37">
        <v>0</v>
      </c>
    </row>
    <row r="2179" spans="1:7" x14ac:dyDescent="0.4">
      <c r="A2179" s="70">
        <v>41730</v>
      </c>
      <c r="B2179" s="84" t="s">
        <v>315</v>
      </c>
      <c r="C2179" s="74">
        <v>8.4</v>
      </c>
      <c r="D2179" s="86">
        <v>2.5913783766140876E-2</v>
      </c>
      <c r="E2179" s="88">
        <v>4</v>
      </c>
      <c r="F2179" s="88">
        <v>1</v>
      </c>
      <c r="G2179" s="37">
        <v>0</v>
      </c>
    </row>
    <row r="2180" spans="1:7" x14ac:dyDescent="0.4">
      <c r="A2180" s="70">
        <v>41730</v>
      </c>
      <c r="B2180" s="84" t="s">
        <v>316</v>
      </c>
      <c r="C2180" s="74">
        <v>8.6</v>
      </c>
      <c r="D2180" s="86">
        <v>2.7102403620775838E-2</v>
      </c>
      <c r="E2180" s="88">
        <v>4</v>
      </c>
      <c r="F2180" s="88">
        <v>1</v>
      </c>
      <c r="G2180" s="37">
        <v>0</v>
      </c>
    </row>
    <row r="2181" spans="1:7" x14ac:dyDescent="0.4">
      <c r="A2181" s="70">
        <v>41730</v>
      </c>
      <c r="B2181" s="84" t="s">
        <v>317</v>
      </c>
      <c r="C2181" s="74">
        <v>8.6</v>
      </c>
      <c r="D2181" s="86">
        <v>2.5890944816944164E-2</v>
      </c>
      <c r="E2181" s="88">
        <v>4</v>
      </c>
      <c r="F2181" s="88">
        <v>1</v>
      </c>
      <c r="G2181" s="37">
        <v>0</v>
      </c>
    </row>
    <row r="2182" spans="1:7" x14ac:dyDescent="0.4">
      <c r="A2182" s="70">
        <v>41730</v>
      </c>
      <c r="B2182" s="84" t="s">
        <v>318</v>
      </c>
      <c r="C2182" s="74">
        <v>7.4</v>
      </c>
      <c r="D2182" s="86">
        <v>0.10352215643518833</v>
      </c>
      <c r="E2182" s="88">
        <v>4</v>
      </c>
      <c r="F2182" s="88">
        <v>1</v>
      </c>
      <c r="G2182" s="37">
        <v>0</v>
      </c>
    </row>
    <row r="2183" spans="1:7" x14ac:dyDescent="0.4">
      <c r="A2183" s="70">
        <v>41730</v>
      </c>
      <c r="B2183" s="84" t="s">
        <v>319</v>
      </c>
      <c r="C2183" s="74">
        <v>5.8</v>
      </c>
      <c r="D2183" s="86">
        <v>2.6207849267791623</v>
      </c>
      <c r="E2183" s="88">
        <v>4</v>
      </c>
      <c r="F2183" s="88">
        <v>1</v>
      </c>
      <c r="G2183" s="37">
        <v>0</v>
      </c>
    </row>
    <row r="2184" spans="1:7" x14ac:dyDescent="0.4">
      <c r="A2184" s="70">
        <v>41730</v>
      </c>
      <c r="B2184" s="84" t="s">
        <v>320</v>
      </c>
      <c r="C2184" s="74">
        <v>4.3</v>
      </c>
      <c r="D2184" s="86">
        <v>1.4704329304588097</v>
      </c>
      <c r="E2184" s="88">
        <v>4</v>
      </c>
      <c r="F2184" s="88">
        <v>1</v>
      </c>
      <c r="G2184" s="37">
        <v>0</v>
      </c>
    </row>
    <row r="2185" spans="1:7" x14ac:dyDescent="0.4">
      <c r="A2185" s="70">
        <v>41730</v>
      </c>
      <c r="B2185" s="84" t="s">
        <v>321</v>
      </c>
      <c r="C2185" s="74">
        <v>3</v>
      </c>
      <c r="D2185" s="86">
        <v>2.5390218512528882</v>
      </c>
      <c r="E2185" s="88">
        <v>4</v>
      </c>
      <c r="F2185" s="88">
        <v>1</v>
      </c>
      <c r="G2185" s="37">
        <v>0</v>
      </c>
    </row>
    <row r="2186" spans="1:7" x14ac:dyDescent="0.4">
      <c r="A2186" s="70">
        <v>41730</v>
      </c>
      <c r="B2186" s="84" t="s">
        <v>322</v>
      </c>
      <c r="C2186" s="74">
        <v>1.8</v>
      </c>
      <c r="D2186" s="86">
        <v>3.2915930087263732</v>
      </c>
      <c r="E2186" s="88">
        <v>4</v>
      </c>
      <c r="F2186" s="88">
        <v>1</v>
      </c>
      <c r="G2186" s="37">
        <v>0</v>
      </c>
    </row>
    <row r="2187" spans="1:7" x14ac:dyDescent="0.4">
      <c r="A2187" s="70">
        <v>41730</v>
      </c>
      <c r="B2187" s="84" t="s">
        <v>323</v>
      </c>
      <c r="C2187" s="74">
        <v>1</v>
      </c>
      <c r="D2187" s="86">
        <v>4.2569136848285423</v>
      </c>
      <c r="E2187" s="88">
        <v>4</v>
      </c>
      <c r="F2187" s="88">
        <v>1</v>
      </c>
      <c r="G2187" s="37">
        <v>0</v>
      </c>
    </row>
    <row r="2188" spans="1:7" x14ac:dyDescent="0.4">
      <c r="A2188" s="70">
        <v>41730</v>
      </c>
      <c r="B2188" s="84" t="s">
        <v>324</v>
      </c>
      <c r="C2188" s="74">
        <v>0.2</v>
      </c>
      <c r="D2188" s="86">
        <v>6.0154948385820273</v>
      </c>
      <c r="E2188" s="88">
        <v>4</v>
      </c>
      <c r="F2188" s="88">
        <v>1</v>
      </c>
      <c r="G2188" s="37">
        <v>0</v>
      </c>
    </row>
    <row r="2189" spans="1:7" x14ac:dyDescent="0.4">
      <c r="A2189" s="70">
        <v>41730</v>
      </c>
      <c r="B2189" s="84" t="s">
        <v>325</v>
      </c>
      <c r="C2189" s="74">
        <v>0.2</v>
      </c>
      <c r="D2189" s="86">
        <v>6.4053951040488695</v>
      </c>
      <c r="E2189" s="88">
        <v>4</v>
      </c>
      <c r="F2189" s="88">
        <v>2</v>
      </c>
      <c r="G2189" s="37">
        <v>1</v>
      </c>
    </row>
    <row r="2190" spans="1:7" x14ac:dyDescent="0.4">
      <c r="A2190" s="70">
        <v>41731</v>
      </c>
      <c r="B2190" s="84" t="s">
        <v>302</v>
      </c>
      <c r="C2190" s="74">
        <v>-0.2</v>
      </c>
      <c r="D2190" s="86">
        <v>6.7188953598270231</v>
      </c>
      <c r="E2190" s="88">
        <v>4</v>
      </c>
      <c r="F2190" s="88">
        <v>2</v>
      </c>
      <c r="G2190" s="37">
        <v>1</v>
      </c>
    </row>
    <row r="2191" spans="1:7" x14ac:dyDescent="0.4">
      <c r="A2191" s="70">
        <v>41731</v>
      </c>
      <c r="B2191" s="84" t="s">
        <v>303</v>
      </c>
      <c r="C2191" s="74">
        <v>-0.1</v>
      </c>
      <c r="D2191" s="86">
        <v>6.878433654118191</v>
      </c>
      <c r="E2191" s="88">
        <v>4</v>
      </c>
      <c r="F2191" s="88">
        <v>2</v>
      </c>
      <c r="G2191" s="37">
        <v>1</v>
      </c>
    </row>
    <row r="2192" spans="1:7" x14ac:dyDescent="0.4">
      <c r="A2192" s="70">
        <v>41731</v>
      </c>
      <c r="B2192" s="84" t="s">
        <v>304</v>
      </c>
      <c r="C2192" s="74">
        <v>0.3</v>
      </c>
      <c r="D2192" s="86">
        <v>6.9298231159476167</v>
      </c>
      <c r="E2192" s="88">
        <v>4</v>
      </c>
      <c r="F2192" s="88">
        <v>2</v>
      </c>
      <c r="G2192" s="37">
        <v>1</v>
      </c>
    </row>
    <row r="2193" spans="1:7" x14ac:dyDescent="0.4">
      <c r="A2193" s="70">
        <v>41731</v>
      </c>
      <c r="B2193" s="84" t="s">
        <v>305</v>
      </c>
      <c r="C2193" s="74">
        <v>0.3</v>
      </c>
      <c r="D2193" s="86">
        <v>7.0124591087584438</v>
      </c>
      <c r="E2193" s="88">
        <v>4</v>
      </c>
      <c r="F2193" s="88">
        <v>2</v>
      </c>
      <c r="G2193" s="37">
        <v>1</v>
      </c>
    </row>
    <row r="2194" spans="1:7" x14ac:dyDescent="0.4">
      <c r="A2194" s="70">
        <v>41731</v>
      </c>
      <c r="B2194" s="84" t="s">
        <v>306</v>
      </c>
      <c r="C2194" s="74">
        <v>0.5</v>
      </c>
      <c r="D2194" s="86">
        <v>6.8858640058081013</v>
      </c>
      <c r="E2194" s="88">
        <v>4</v>
      </c>
      <c r="F2194" s="88">
        <v>2</v>
      </c>
      <c r="G2194" s="37">
        <v>1</v>
      </c>
    </row>
    <row r="2195" spans="1:7" x14ac:dyDescent="0.4">
      <c r="A2195" s="70">
        <v>41731</v>
      </c>
      <c r="B2195" s="84" t="s">
        <v>307</v>
      </c>
      <c r="C2195" s="74">
        <v>0.3</v>
      </c>
      <c r="D2195" s="86">
        <v>6.6603049595765516</v>
      </c>
      <c r="E2195" s="88">
        <v>4</v>
      </c>
      <c r="F2195" s="88">
        <v>2</v>
      </c>
      <c r="G2195" s="37">
        <v>1</v>
      </c>
    </row>
    <row r="2196" spans="1:7" x14ac:dyDescent="0.4">
      <c r="A2196" s="70">
        <v>41731</v>
      </c>
      <c r="B2196" s="84" t="s">
        <v>308</v>
      </c>
      <c r="C2196" s="74">
        <v>1.7</v>
      </c>
      <c r="D2196" s="86">
        <v>5.7734398753863525</v>
      </c>
      <c r="E2196" s="88">
        <v>4</v>
      </c>
      <c r="F2196" s="88">
        <v>2</v>
      </c>
      <c r="G2196" s="37">
        <v>1</v>
      </c>
    </row>
    <row r="2197" spans="1:7" x14ac:dyDescent="0.4">
      <c r="A2197" s="70">
        <v>41731</v>
      </c>
      <c r="B2197" s="84" t="s">
        <v>309</v>
      </c>
      <c r="C2197" s="74">
        <v>3.2</v>
      </c>
      <c r="D2197" s="86">
        <v>4.2343499229278709</v>
      </c>
      <c r="E2197" s="88">
        <v>4</v>
      </c>
      <c r="F2197" s="88">
        <v>2</v>
      </c>
      <c r="G2197" s="37">
        <v>0</v>
      </c>
    </row>
    <row r="2198" spans="1:7" x14ac:dyDescent="0.4">
      <c r="A2198" s="70">
        <v>41731</v>
      </c>
      <c r="B2198" s="84" t="s">
        <v>310</v>
      </c>
      <c r="C2198" s="74">
        <v>5.3</v>
      </c>
      <c r="D2198" s="86">
        <v>0.75781396617605379</v>
      </c>
      <c r="E2198" s="88">
        <v>4</v>
      </c>
      <c r="F2198" s="88">
        <v>2</v>
      </c>
      <c r="G2198" s="37">
        <v>0</v>
      </c>
    </row>
    <row r="2199" spans="1:7" x14ac:dyDescent="0.4">
      <c r="A2199" s="70">
        <v>41731</v>
      </c>
      <c r="B2199" s="84" t="s">
        <v>311</v>
      </c>
      <c r="C2199" s="74">
        <v>7.1</v>
      </c>
      <c r="D2199" s="86">
        <v>2.0400528374566237E-2</v>
      </c>
      <c r="E2199" s="88">
        <v>4</v>
      </c>
      <c r="F2199" s="88">
        <v>2</v>
      </c>
      <c r="G2199" s="37">
        <v>0</v>
      </c>
    </row>
    <row r="2200" spans="1:7" x14ac:dyDescent="0.4">
      <c r="A2200" s="70">
        <v>41731</v>
      </c>
      <c r="B2200" s="84" t="s">
        <v>312</v>
      </c>
      <c r="C2200" s="74">
        <v>8.9</v>
      </c>
      <c r="D2200" s="86">
        <v>1.4716047604169519E-2</v>
      </c>
      <c r="E2200" s="88">
        <v>4</v>
      </c>
      <c r="F2200" s="88">
        <v>2</v>
      </c>
      <c r="G2200" s="37">
        <v>0</v>
      </c>
    </row>
    <row r="2201" spans="1:7" x14ac:dyDescent="0.4">
      <c r="A2201" s="70">
        <v>41731</v>
      </c>
      <c r="B2201" s="84" t="s">
        <v>313</v>
      </c>
      <c r="C2201" s="74">
        <v>10</v>
      </c>
      <c r="D2201" s="86">
        <v>1.8102482103741168E-2</v>
      </c>
      <c r="E2201" s="88">
        <v>4</v>
      </c>
      <c r="F2201" s="88">
        <v>2</v>
      </c>
      <c r="G2201" s="37">
        <v>0</v>
      </c>
    </row>
    <row r="2202" spans="1:7" x14ac:dyDescent="0.4">
      <c r="A2202" s="70">
        <v>41731</v>
      </c>
      <c r="B2202" s="84" t="s">
        <v>314</v>
      </c>
      <c r="C2202" s="74">
        <v>11.4</v>
      </c>
      <c r="D2202" s="86">
        <v>1.5744358814632608E-2</v>
      </c>
      <c r="E2202" s="88">
        <v>4</v>
      </c>
      <c r="F2202" s="88">
        <v>2</v>
      </c>
      <c r="G2202" s="37">
        <v>0</v>
      </c>
    </row>
    <row r="2203" spans="1:7" x14ac:dyDescent="0.4">
      <c r="A2203" s="70">
        <v>41731</v>
      </c>
      <c r="B2203" s="84" t="s">
        <v>315</v>
      </c>
      <c r="C2203" s="74">
        <v>12</v>
      </c>
      <c r="D2203" s="86">
        <v>1.8461188708586845E-2</v>
      </c>
      <c r="E2203" s="88">
        <v>4</v>
      </c>
      <c r="F2203" s="88">
        <v>2</v>
      </c>
      <c r="G2203" s="37">
        <v>0</v>
      </c>
    </row>
    <row r="2204" spans="1:7" x14ac:dyDescent="0.4">
      <c r="A2204" s="70">
        <v>41731</v>
      </c>
      <c r="B2204" s="84" t="s">
        <v>316</v>
      </c>
      <c r="C2204" s="74">
        <v>12.1</v>
      </c>
      <c r="D2204" s="86">
        <v>1.9191772962590583E-2</v>
      </c>
      <c r="E2204" s="88">
        <v>4</v>
      </c>
      <c r="F2204" s="88">
        <v>2</v>
      </c>
      <c r="G2204" s="37">
        <v>0</v>
      </c>
    </row>
    <row r="2205" spans="1:7" x14ac:dyDescent="0.4">
      <c r="A2205" s="70">
        <v>41731</v>
      </c>
      <c r="B2205" s="84" t="s">
        <v>317</v>
      </c>
      <c r="C2205" s="74">
        <v>11.5</v>
      </c>
      <c r="D2205" s="86">
        <v>1.4511514408895214E-2</v>
      </c>
      <c r="E2205" s="88">
        <v>4</v>
      </c>
      <c r="F2205" s="88">
        <v>2</v>
      </c>
      <c r="G2205" s="37">
        <v>0</v>
      </c>
    </row>
    <row r="2206" spans="1:7" x14ac:dyDescent="0.4">
      <c r="A2206" s="70">
        <v>41731</v>
      </c>
      <c r="B2206" s="84" t="s">
        <v>318</v>
      </c>
      <c r="C2206" s="74">
        <v>10.8</v>
      </c>
      <c r="D2206" s="86">
        <v>3.7939412586019135E-2</v>
      </c>
      <c r="E2206" s="88">
        <v>4</v>
      </c>
      <c r="F2206" s="88">
        <v>2</v>
      </c>
      <c r="G2206" s="37">
        <v>0</v>
      </c>
    </row>
    <row r="2207" spans="1:7" x14ac:dyDescent="0.4">
      <c r="A2207" s="70">
        <v>41731</v>
      </c>
      <c r="B2207" s="84" t="s">
        <v>319</v>
      </c>
      <c r="C2207" s="74">
        <v>10</v>
      </c>
      <c r="D2207" s="86">
        <v>8.4024993905351356E-2</v>
      </c>
      <c r="E2207" s="88">
        <v>4</v>
      </c>
      <c r="F2207" s="88">
        <v>2</v>
      </c>
      <c r="G2207" s="37">
        <v>0</v>
      </c>
    </row>
    <row r="2208" spans="1:7" x14ac:dyDescent="0.4">
      <c r="A2208" s="70">
        <v>41731</v>
      </c>
      <c r="B2208" s="84" t="s">
        <v>320</v>
      </c>
      <c r="C2208" s="74">
        <v>7.8</v>
      </c>
      <c r="D2208" s="86">
        <v>0.13751920906861032</v>
      </c>
      <c r="E2208" s="88">
        <v>4</v>
      </c>
      <c r="F2208" s="88">
        <v>2</v>
      </c>
      <c r="G2208" s="37">
        <v>0</v>
      </c>
    </row>
    <row r="2209" spans="1:7" x14ac:dyDescent="0.4">
      <c r="A2209" s="70">
        <v>41731</v>
      </c>
      <c r="B2209" s="84" t="s">
        <v>321</v>
      </c>
      <c r="C2209" s="74">
        <v>7.2</v>
      </c>
      <c r="D2209" s="86">
        <v>1.2632534732873233</v>
      </c>
      <c r="E2209" s="88">
        <v>4</v>
      </c>
      <c r="F2209" s="88">
        <v>2</v>
      </c>
      <c r="G2209" s="37">
        <v>0</v>
      </c>
    </row>
    <row r="2210" spans="1:7" x14ac:dyDescent="0.4">
      <c r="A2210" s="70">
        <v>41731</v>
      </c>
      <c r="B2210" s="84" t="s">
        <v>322</v>
      </c>
      <c r="C2210" s="74">
        <v>7.7</v>
      </c>
      <c r="D2210" s="86">
        <v>1.6041327491983823</v>
      </c>
      <c r="E2210" s="88">
        <v>4</v>
      </c>
      <c r="F2210" s="88">
        <v>2</v>
      </c>
      <c r="G2210" s="37">
        <v>0</v>
      </c>
    </row>
    <row r="2211" spans="1:7" x14ac:dyDescent="0.4">
      <c r="A2211" s="70">
        <v>41731</v>
      </c>
      <c r="B2211" s="84" t="s">
        <v>323</v>
      </c>
      <c r="C2211" s="74">
        <v>7.2</v>
      </c>
      <c r="D2211" s="86">
        <v>2.2499340787792113</v>
      </c>
      <c r="E2211" s="88">
        <v>4</v>
      </c>
      <c r="F2211" s="88">
        <v>2</v>
      </c>
      <c r="G2211" s="37">
        <v>0</v>
      </c>
    </row>
    <row r="2212" spans="1:7" x14ac:dyDescent="0.4">
      <c r="A2212" s="70">
        <v>41731</v>
      </c>
      <c r="B2212" s="84" t="s">
        <v>324</v>
      </c>
      <c r="C2212" s="74">
        <v>6.6</v>
      </c>
      <c r="D2212" s="86">
        <v>3.9284952914167124</v>
      </c>
      <c r="E2212" s="88">
        <v>4</v>
      </c>
      <c r="F2212" s="88">
        <v>2</v>
      </c>
      <c r="G2212" s="37">
        <v>0</v>
      </c>
    </row>
    <row r="2213" spans="1:7" x14ac:dyDescent="0.4">
      <c r="A2213" s="70">
        <v>41731</v>
      </c>
      <c r="B2213" s="84" t="s">
        <v>325</v>
      </c>
      <c r="C2213" s="74">
        <v>5.9</v>
      </c>
      <c r="D2213" s="86">
        <v>4.3849220253031858</v>
      </c>
      <c r="E2213" s="88">
        <v>4</v>
      </c>
      <c r="F2213" s="88">
        <v>3</v>
      </c>
      <c r="G2213" s="37">
        <v>1</v>
      </c>
    </row>
    <row r="2214" spans="1:7" x14ac:dyDescent="0.4">
      <c r="A2214" s="70">
        <v>41732</v>
      </c>
      <c r="B2214" s="84" t="s">
        <v>302</v>
      </c>
      <c r="C2214" s="74">
        <v>5.5</v>
      </c>
      <c r="D2214" s="86">
        <v>4.6817944564891381</v>
      </c>
      <c r="E2214" s="88">
        <v>4</v>
      </c>
      <c r="F2214" s="88">
        <v>3</v>
      </c>
      <c r="G2214" s="37">
        <v>1</v>
      </c>
    </row>
    <row r="2215" spans="1:7" x14ac:dyDescent="0.4">
      <c r="A2215" s="70">
        <v>41732</v>
      </c>
      <c r="B2215" s="84" t="s">
        <v>303</v>
      </c>
      <c r="C2215" s="74">
        <v>5.3</v>
      </c>
      <c r="D2215" s="86">
        <v>4.8891190764858621</v>
      </c>
      <c r="E2215" s="88">
        <v>4</v>
      </c>
      <c r="F2215" s="88">
        <v>3</v>
      </c>
      <c r="G2215" s="37">
        <v>1</v>
      </c>
    </row>
    <row r="2216" spans="1:7" x14ac:dyDescent="0.4">
      <c r="A2216" s="70">
        <v>41732</v>
      </c>
      <c r="B2216" s="84" t="s">
        <v>304</v>
      </c>
      <c r="C2216" s="74">
        <v>5</v>
      </c>
      <c r="D2216" s="86">
        <v>5.0752264881378615</v>
      </c>
      <c r="E2216" s="88">
        <v>4</v>
      </c>
      <c r="F2216" s="88">
        <v>3</v>
      </c>
      <c r="G2216" s="37">
        <v>1</v>
      </c>
    </row>
    <row r="2217" spans="1:7" x14ac:dyDescent="0.4">
      <c r="A2217" s="70">
        <v>41732</v>
      </c>
      <c r="B2217" s="84" t="s">
        <v>305</v>
      </c>
      <c r="C2217" s="74">
        <v>4.7</v>
      </c>
      <c r="D2217" s="86">
        <v>5.2428411625230726</v>
      </c>
      <c r="E2217" s="88">
        <v>4</v>
      </c>
      <c r="F2217" s="88">
        <v>3</v>
      </c>
      <c r="G2217" s="37">
        <v>1</v>
      </c>
    </row>
    <row r="2218" spans="1:7" x14ac:dyDescent="0.4">
      <c r="A2218" s="70">
        <v>41732</v>
      </c>
      <c r="B2218" s="84" t="s">
        <v>306</v>
      </c>
      <c r="C2218" s="74">
        <v>4.4000000000000004</v>
      </c>
      <c r="D2218" s="86">
        <v>5.3972329303084932</v>
      </c>
      <c r="E2218" s="88">
        <v>4</v>
      </c>
      <c r="F2218" s="88">
        <v>3</v>
      </c>
      <c r="G2218" s="37">
        <v>1</v>
      </c>
    </row>
    <row r="2219" spans="1:7" x14ac:dyDescent="0.4">
      <c r="A2219" s="70">
        <v>41732</v>
      </c>
      <c r="B2219" s="84" t="s">
        <v>307</v>
      </c>
      <c r="C2219" s="74">
        <v>4.5999999999999996</v>
      </c>
      <c r="D2219" s="86">
        <v>6.0305629286181794</v>
      </c>
      <c r="E2219" s="88">
        <v>4</v>
      </c>
      <c r="F2219" s="88">
        <v>3</v>
      </c>
      <c r="G2219" s="37">
        <v>1</v>
      </c>
    </row>
    <row r="2220" spans="1:7" x14ac:dyDescent="0.4">
      <c r="A2220" s="70">
        <v>41732</v>
      </c>
      <c r="B2220" s="84" t="s">
        <v>308</v>
      </c>
      <c r="C2220" s="74">
        <v>5.8</v>
      </c>
      <c r="D2220" s="86">
        <v>2.7421388443519019</v>
      </c>
      <c r="E2220" s="88">
        <v>4</v>
      </c>
      <c r="F2220" s="88">
        <v>3</v>
      </c>
      <c r="G2220" s="37">
        <v>1</v>
      </c>
    </row>
    <row r="2221" spans="1:7" x14ac:dyDescent="0.4">
      <c r="A2221" s="70">
        <v>41732</v>
      </c>
      <c r="B2221" s="84" t="s">
        <v>309</v>
      </c>
      <c r="C2221" s="74">
        <v>6.8</v>
      </c>
      <c r="D2221" s="86">
        <v>1.6598981272246383</v>
      </c>
      <c r="E2221" s="88">
        <v>4</v>
      </c>
      <c r="F2221" s="88">
        <v>3</v>
      </c>
      <c r="G2221" s="37">
        <v>0</v>
      </c>
    </row>
    <row r="2222" spans="1:7" x14ac:dyDescent="0.4">
      <c r="A2222" s="70">
        <v>41732</v>
      </c>
      <c r="B2222" s="84" t="s">
        <v>310</v>
      </c>
      <c r="C2222" s="74">
        <v>8.6</v>
      </c>
      <c r="D2222" s="86">
        <v>0.92160491864999439</v>
      </c>
      <c r="E2222" s="88">
        <v>4</v>
      </c>
      <c r="F2222" s="88">
        <v>3</v>
      </c>
      <c r="G2222" s="37">
        <v>0</v>
      </c>
    </row>
    <row r="2223" spans="1:7" x14ac:dyDescent="0.4">
      <c r="A2223" s="70">
        <v>41732</v>
      </c>
      <c r="B2223" s="84" t="s">
        <v>311</v>
      </c>
      <c r="C2223" s="74">
        <v>10.6</v>
      </c>
      <c r="D2223" s="86">
        <v>3.8805136697660329E-2</v>
      </c>
      <c r="E2223" s="88">
        <v>4</v>
      </c>
      <c r="F2223" s="88">
        <v>3</v>
      </c>
      <c r="G2223" s="37">
        <v>0</v>
      </c>
    </row>
    <row r="2224" spans="1:7" x14ac:dyDescent="0.4">
      <c r="A2224" s="70">
        <v>41732</v>
      </c>
      <c r="B2224" s="84" t="s">
        <v>312</v>
      </c>
      <c r="C2224" s="74">
        <v>12.2</v>
      </c>
      <c r="D2224" s="86">
        <v>1.9936572013527588E-2</v>
      </c>
      <c r="E2224" s="88">
        <v>4</v>
      </c>
      <c r="F2224" s="88">
        <v>3</v>
      </c>
      <c r="G2224" s="37">
        <v>0</v>
      </c>
    </row>
    <row r="2225" spans="1:7" x14ac:dyDescent="0.4">
      <c r="A2225" s="70">
        <v>41732</v>
      </c>
      <c r="B2225" s="84" t="s">
        <v>313</v>
      </c>
      <c r="C2225" s="74">
        <v>12.7</v>
      </c>
      <c r="D2225" s="86">
        <v>1.5547646687881764E-2</v>
      </c>
      <c r="E2225" s="88">
        <v>4</v>
      </c>
      <c r="F2225" s="88">
        <v>3</v>
      </c>
      <c r="G2225" s="37">
        <v>0</v>
      </c>
    </row>
    <row r="2226" spans="1:7" x14ac:dyDescent="0.4">
      <c r="A2226" s="70">
        <v>41732</v>
      </c>
      <c r="B2226" s="84" t="s">
        <v>314</v>
      </c>
      <c r="C2226" s="74">
        <v>14.8</v>
      </c>
      <c r="D2226" s="86">
        <v>6.5288696466570227E-3</v>
      </c>
      <c r="E2226" s="88">
        <v>4</v>
      </c>
      <c r="F2226" s="88">
        <v>3</v>
      </c>
      <c r="G2226" s="37">
        <v>0</v>
      </c>
    </row>
    <row r="2227" spans="1:7" x14ac:dyDescent="0.4">
      <c r="A2227" s="70">
        <v>41732</v>
      </c>
      <c r="B2227" s="84" t="s">
        <v>315</v>
      </c>
      <c r="C2227" s="74">
        <v>13.7</v>
      </c>
      <c r="D2227" s="86">
        <v>1.3454666610359128E-2</v>
      </c>
      <c r="E2227" s="88">
        <v>4</v>
      </c>
      <c r="F2227" s="88">
        <v>3</v>
      </c>
      <c r="G2227" s="37">
        <v>0</v>
      </c>
    </row>
    <row r="2228" spans="1:7" x14ac:dyDescent="0.4">
      <c r="A2228" s="70">
        <v>41732</v>
      </c>
      <c r="B2228" s="84" t="s">
        <v>316</v>
      </c>
      <c r="C2228" s="74">
        <v>14</v>
      </c>
      <c r="D2228" s="86">
        <v>1.4296209848344676E-2</v>
      </c>
      <c r="E2228" s="88">
        <v>4</v>
      </c>
      <c r="F2228" s="88">
        <v>3</v>
      </c>
      <c r="G2228" s="37">
        <v>0</v>
      </c>
    </row>
    <row r="2229" spans="1:7" x14ac:dyDescent="0.4">
      <c r="A2229" s="70">
        <v>41732</v>
      </c>
      <c r="B2229" s="84" t="s">
        <v>317</v>
      </c>
      <c r="C2229" s="74">
        <v>13.9</v>
      </c>
      <c r="D2229" s="86">
        <v>1.045387318259184E-2</v>
      </c>
      <c r="E2229" s="88">
        <v>4</v>
      </c>
      <c r="F2229" s="88">
        <v>3</v>
      </c>
      <c r="G2229" s="37">
        <v>0</v>
      </c>
    </row>
    <row r="2230" spans="1:7" x14ac:dyDescent="0.4">
      <c r="A2230" s="70">
        <v>41732</v>
      </c>
      <c r="B2230" s="84" t="s">
        <v>318</v>
      </c>
      <c r="C2230" s="74">
        <v>13.2</v>
      </c>
      <c r="D2230" s="86">
        <v>9.9869827848230487E-3</v>
      </c>
      <c r="E2230" s="88">
        <v>4</v>
      </c>
      <c r="F2230" s="88">
        <v>3</v>
      </c>
      <c r="G2230" s="37">
        <v>0</v>
      </c>
    </row>
    <row r="2231" spans="1:7" x14ac:dyDescent="0.4">
      <c r="A2231" s="70">
        <v>41732</v>
      </c>
      <c r="B2231" s="84" t="s">
        <v>319</v>
      </c>
      <c r="C2231" s="74">
        <v>11.7</v>
      </c>
      <c r="D2231" s="86">
        <v>5.0432785849008649E-2</v>
      </c>
      <c r="E2231" s="88">
        <v>4</v>
      </c>
      <c r="F2231" s="88">
        <v>3</v>
      </c>
      <c r="G2231" s="37">
        <v>0</v>
      </c>
    </row>
    <row r="2232" spans="1:7" x14ac:dyDescent="0.4">
      <c r="A2232" s="70">
        <v>41732</v>
      </c>
      <c r="B2232" s="84" t="s">
        <v>320</v>
      </c>
      <c r="C2232" s="74">
        <v>10.3</v>
      </c>
      <c r="D2232" s="86">
        <v>0.66646513922224493</v>
      </c>
      <c r="E2232" s="88">
        <v>4</v>
      </c>
      <c r="F2232" s="88">
        <v>3</v>
      </c>
      <c r="G2232" s="37">
        <v>0</v>
      </c>
    </row>
    <row r="2233" spans="1:7" x14ac:dyDescent="0.4">
      <c r="A2233" s="70">
        <v>41732</v>
      </c>
      <c r="B2233" s="84" t="s">
        <v>321</v>
      </c>
      <c r="C2233" s="74">
        <v>10</v>
      </c>
      <c r="D2233" s="86">
        <v>0.12347425977941187</v>
      </c>
      <c r="E2233" s="88">
        <v>4</v>
      </c>
      <c r="F2233" s="88">
        <v>3</v>
      </c>
      <c r="G2233" s="37">
        <v>0</v>
      </c>
    </row>
    <row r="2234" spans="1:7" x14ac:dyDescent="0.4">
      <c r="A2234" s="70">
        <v>41732</v>
      </c>
      <c r="B2234" s="84" t="s">
        <v>322</v>
      </c>
      <c r="C2234" s="74">
        <v>6.9</v>
      </c>
      <c r="D2234" s="86">
        <v>1.4553347310046656</v>
      </c>
      <c r="E2234" s="88">
        <v>4</v>
      </c>
      <c r="F2234" s="88">
        <v>3</v>
      </c>
      <c r="G2234" s="37">
        <v>0</v>
      </c>
    </row>
    <row r="2235" spans="1:7" x14ac:dyDescent="0.4">
      <c r="A2235" s="70">
        <v>41732</v>
      </c>
      <c r="B2235" s="84" t="s">
        <v>323</v>
      </c>
      <c r="C2235" s="74">
        <v>7.2</v>
      </c>
      <c r="D2235" s="86">
        <v>2.120096734406494</v>
      </c>
      <c r="E2235" s="88">
        <v>4</v>
      </c>
      <c r="F2235" s="88">
        <v>3</v>
      </c>
      <c r="G2235" s="37">
        <v>0</v>
      </c>
    </row>
    <row r="2236" spans="1:7" x14ac:dyDescent="0.4">
      <c r="A2236" s="70">
        <v>41732</v>
      </c>
      <c r="B2236" s="84" t="s">
        <v>324</v>
      </c>
      <c r="C2236" s="74">
        <v>5.2</v>
      </c>
      <c r="D2236" s="86">
        <v>3.1294316456621147</v>
      </c>
      <c r="E2236" s="88">
        <v>4</v>
      </c>
      <c r="F2236" s="88">
        <v>3</v>
      </c>
      <c r="G2236" s="37">
        <v>0</v>
      </c>
    </row>
    <row r="2237" spans="1:7" x14ac:dyDescent="0.4">
      <c r="A2237" s="70">
        <v>41732</v>
      </c>
      <c r="B2237" s="84" t="s">
        <v>325</v>
      </c>
      <c r="C2237" s="74">
        <v>3.2</v>
      </c>
      <c r="D2237" s="86">
        <v>4.8460284340364383</v>
      </c>
      <c r="E2237" s="88">
        <v>4</v>
      </c>
      <c r="F2237" s="88">
        <v>4</v>
      </c>
      <c r="G2237" s="37">
        <v>1</v>
      </c>
    </row>
    <row r="2238" spans="1:7" x14ac:dyDescent="0.4">
      <c r="A2238" s="70">
        <v>41733</v>
      </c>
      <c r="B2238" s="84" t="s">
        <v>302</v>
      </c>
      <c r="C2238" s="74">
        <v>2.5</v>
      </c>
      <c r="D2238" s="86">
        <v>5.3823447756593312</v>
      </c>
      <c r="E2238" s="88">
        <v>4</v>
      </c>
      <c r="F2238" s="88">
        <v>4</v>
      </c>
      <c r="G2238" s="37">
        <v>1</v>
      </c>
    </row>
    <row r="2239" spans="1:7" x14ac:dyDescent="0.4">
      <c r="A2239" s="70">
        <v>41733</v>
      </c>
      <c r="B2239" s="84" t="s">
        <v>303</v>
      </c>
      <c r="C2239" s="74">
        <v>0.9</v>
      </c>
      <c r="D2239" s="86">
        <v>5.9874213959734099</v>
      </c>
      <c r="E2239" s="88">
        <v>4</v>
      </c>
      <c r="F2239" s="88">
        <v>4</v>
      </c>
      <c r="G2239" s="37">
        <v>1</v>
      </c>
    </row>
    <row r="2240" spans="1:7" x14ac:dyDescent="0.4">
      <c r="A2240" s="70">
        <v>41733</v>
      </c>
      <c r="B2240" s="84" t="s">
        <v>304</v>
      </c>
      <c r="C2240" s="74">
        <v>0.7</v>
      </c>
      <c r="D2240" s="86">
        <v>6.3085939372778146</v>
      </c>
      <c r="E2240" s="88">
        <v>4</v>
      </c>
      <c r="F2240" s="88">
        <v>4</v>
      </c>
      <c r="G2240" s="37">
        <v>1</v>
      </c>
    </row>
    <row r="2241" spans="1:7" x14ac:dyDescent="0.4">
      <c r="A2241" s="70">
        <v>41733</v>
      </c>
      <c r="B2241" s="84" t="s">
        <v>305</v>
      </c>
      <c r="C2241" s="74">
        <v>1.5</v>
      </c>
      <c r="D2241" s="86">
        <v>6.3723684491841572</v>
      </c>
      <c r="E2241" s="88">
        <v>4</v>
      </c>
      <c r="F2241" s="88">
        <v>4</v>
      </c>
      <c r="G2241" s="37">
        <v>1</v>
      </c>
    </row>
    <row r="2242" spans="1:7" x14ac:dyDescent="0.4">
      <c r="A2242" s="70">
        <v>41733</v>
      </c>
      <c r="B2242" s="84" t="s">
        <v>306</v>
      </c>
      <c r="C2242" s="74">
        <v>1.3</v>
      </c>
      <c r="D2242" s="86">
        <v>6.5481695496028856</v>
      </c>
      <c r="E2242" s="88">
        <v>4</v>
      </c>
      <c r="F2242" s="88">
        <v>4</v>
      </c>
      <c r="G2242" s="37">
        <v>1</v>
      </c>
    </row>
    <row r="2243" spans="1:7" x14ac:dyDescent="0.4">
      <c r="A2243" s="70">
        <v>41733</v>
      </c>
      <c r="B2243" s="84" t="s">
        <v>307</v>
      </c>
      <c r="C2243" s="74">
        <v>1.1000000000000001</v>
      </c>
      <c r="D2243" s="86">
        <v>6.5557455780545357</v>
      </c>
      <c r="E2243" s="88">
        <v>4</v>
      </c>
      <c r="F2243" s="88">
        <v>4</v>
      </c>
      <c r="G2243" s="37">
        <v>1</v>
      </c>
    </row>
    <row r="2244" spans="1:7" x14ac:dyDescent="0.4">
      <c r="A2244" s="70">
        <v>41733</v>
      </c>
      <c r="B2244" s="84" t="s">
        <v>308</v>
      </c>
      <c r="C2244" s="74">
        <v>3.2</v>
      </c>
      <c r="D2244" s="86">
        <v>1.1051806956612187</v>
      </c>
      <c r="E2244" s="88">
        <v>4</v>
      </c>
      <c r="F2244" s="88">
        <v>4</v>
      </c>
      <c r="G2244" s="37">
        <v>1</v>
      </c>
    </row>
    <row r="2245" spans="1:7" x14ac:dyDescent="0.4">
      <c r="A2245" s="70">
        <v>41733</v>
      </c>
      <c r="B2245" s="84" t="s">
        <v>309</v>
      </c>
      <c r="C2245" s="74">
        <v>6.8</v>
      </c>
      <c r="D2245" s="86">
        <v>3.7270984576162902E-2</v>
      </c>
      <c r="E2245" s="88">
        <v>4</v>
      </c>
      <c r="F2245" s="88">
        <v>4</v>
      </c>
      <c r="G2245" s="37">
        <v>0</v>
      </c>
    </row>
    <row r="2246" spans="1:7" x14ac:dyDescent="0.4">
      <c r="A2246" s="70">
        <v>41733</v>
      </c>
      <c r="B2246" s="84" t="s">
        <v>310</v>
      </c>
      <c r="C2246" s="74">
        <v>9</v>
      </c>
      <c r="D2246" s="86">
        <v>1.95890789408288E-2</v>
      </c>
      <c r="E2246" s="88">
        <v>4</v>
      </c>
      <c r="F2246" s="88">
        <v>4</v>
      </c>
      <c r="G2246" s="37">
        <v>0</v>
      </c>
    </row>
    <row r="2247" spans="1:7" x14ac:dyDescent="0.4">
      <c r="A2247" s="70">
        <v>41733</v>
      </c>
      <c r="B2247" s="84" t="s">
        <v>311</v>
      </c>
      <c r="C2247" s="74">
        <v>10.1</v>
      </c>
      <c r="D2247" s="86">
        <v>2.0363926781021179E-2</v>
      </c>
      <c r="E2247" s="88">
        <v>4</v>
      </c>
      <c r="F2247" s="88">
        <v>4</v>
      </c>
      <c r="G2247" s="37">
        <v>0</v>
      </c>
    </row>
    <row r="2248" spans="1:7" x14ac:dyDescent="0.4">
      <c r="A2248" s="70">
        <v>41733</v>
      </c>
      <c r="B2248" s="84" t="s">
        <v>312</v>
      </c>
      <c r="C2248" s="74">
        <v>11.3</v>
      </c>
      <c r="D2248" s="86">
        <v>1.9183825960651411E-2</v>
      </c>
      <c r="E2248" s="88">
        <v>4</v>
      </c>
      <c r="F2248" s="88">
        <v>4</v>
      </c>
      <c r="G2248" s="37">
        <v>0</v>
      </c>
    </row>
    <row r="2249" spans="1:7" x14ac:dyDescent="0.4">
      <c r="A2249" s="70">
        <v>41733</v>
      </c>
      <c r="B2249" s="84" t="s">
        <v>313</v>
      </c>
      <c r="C2249" s="74">
        <v>12.6</v>
      </c>
      <c r="D2249" s="86">
        <v>1.4477358952244302E-2</v>
      </c>
      <c r="E2249" s="88">
        <v>4</v>
      </c>
      <c r="F2249" s="88">
        <v>4</v>
      </c>
      <c r="G2249" s="37">
        <v>0</v>
      </c>
    </row>
    <row r="2250" spans="1:7" x14ac:dyDescent="0.4">
      <c r="A2250" s="70">
        <v>41733</v>
      </c>
      <c r="B2250" s="84" t="s">
        <v>314</v>
      </c>
      <c r="C2250" s="74">
        <v>12.3</v>
      </c>
      <c r="D2250" s="86">
        <v>9.630774801612188E-3</v>
      </c>
      <c r="E2250" s="88">
        <v>4</v>
      </c>
      <c r="F2250" s="88">
        <v>4</v>
      </c>
      <c r="G2250" s="37">
        <v>0</v>
      </c>
    </row>
    <row r="2251" spans="1:7" x14ac:dyDescent="0.4">
      <c r="A2251" s="70">
        <v>41733</v>
      </c>
      <c r="B2251" s="84" t="s">
        <v>315</v>
      </c>
      <c r="C2251" s="74">
        <v>13.6</v>
      </c>
      <c r="D2251" s="86">
        <v>1.3722925603980092E-2</v>
      </c>
      <c r="E2251" s="88">
        <v>4</v>
      </c>
      <c r="F2251" s="88">
        <v>4</v>
      </c>
      <c r="G2251" s="37">
        <v>0</v>
      </c>
    </row>
    <row r="2252" spans="1:7" x14ac:dyDescent="0.4">
      <c r="A2252" s="70">
        <v>41733</v>
      </c>
      <c r="B2252" s="84" t="s">
        <v>316</v>
      </c>
      <c r="C2252" s="74">
        <v>13.4</v>
      </c>
      <c r="D2252" s="86">
        <v>1.5083589148372429E-2</v>
      </c>
      <c r="E2252" s="88">
        <v>4</v>
      </c>
      <c r="F2252" s="88">
        <v>4</v>
      </c>
      <c r="G2252" s="37">
        <v>0</v>
      </c>
    </row>
    <row r="2253" spans="1:7" x14ac:dyDescent="0.4">
      <c r="A2253" s="70">
        <v>41733</v>
      </c>
      <c r="B2253" s="84" t="s">
        <v>317</v>
      </c>
      <c r="C2253" s="74">
        <v>12.6</v>
      </c>
      <c r="D2253" s="86">
        <v>1.2608783555964086E-2</v>
      </c>
      <c r="E2253" s="88">
        <v>4</v>
      </c>
      <c r="F2253" s="88">
        <v>4</v>
      </c>
      <c r="G2253" s="37">
        <v>0</v>
      </c>
    </row>
    <row r="2254" spans="1:7" x14ac:dyDescent="0.4">
      <c r="A2254" s="70">
        <v>41733</v>
      </c>
      <c r="B2254" s="84" t="s">
        <v>318</v>
      </c>
      <c r="C2254" s="74">
        <v>11.4</v>
      </c>
      <c r="D2254" s="86">
        <v>1.3198731621064158E-2</v>
      </c>
      <c r="E2254" s="88">
        <v>4</v>
      </c>
      <c r="F2254" s="88">
        <v>4</v>
      </c>
      <c r="G2254" s="37">
        <v>0</v>
      </c>
    </row>
    <row r="2255" spans="1:7" x14ac:dyDescent="0.4">
      <c r="A2255" s="70">
        <v>41733</v>
      </c>
      <c r="B2255" s="84" t="s">
        <v>319</v>
      </c>
      <c r="C2255" s="74">
        <v>9.9</v>
      </c>
      <c r="D2255" s="86">
        <v>4.9185260903356766E-2</v>
      </c>
      <c r="E2255" s="88">
        <v>4</v>
      </c>
      <c r="F2255" s="88">
        <v>4</v>
      </c>
      <c r="G2255" s="37">
        <v>0</v>
      </c>
    </row>
    <row r="2256" spans="1:7" x14ac:dyDescent="0.4">
      <c r="A2256" s="70">
        <v>41733</v>
      </c>
      <c r="B2256" s="84" t="s">
        <v>320</v>
      </c>
      <c r="C2256" s="74">
        <v>8.1999999999999993</v>
      </c>
      <c r="D2256" s="86">
        <v>0.29434410197589628</v>
      </c>
      <c r="E2256" s="88">
        <v>4</v>
      </c>
      <c r="F2256" s="88">
        <v>4</v>
      </c>
      <c r="G2256" s="37">
        <v>0</v>
      </c>
    </row>
    <row r="2257" spans="1:7" x14ac:dyDescent="0.4">
      <c r="A2257" s="70">
        <v>41733</v>
      </c>
      <c r="B2257" s="84" t="s">
        <v>321</v>
      </c>
      <c r="C2257" s="74">
        <v>6.7</v>
      </c>
      <c r="D2257" s="86">
        <v>0.3389593303952943</v>
      </c>
      <c r="E2257" s="88">
        <v>4</v>
      </c>
      <c r="F2257" s="88">
        <v>4</v>
      </c>
      <c r="G2257" s="37">
        <v>0</v>
      </c>
    </row>
    <row r="2258" spans="1:7" x14ac:dyDescent="0.4">
      <c r="A2258" s="70">
        <v>41733</v>
      </c>
      <c r="B2258" s="84" t="s">
        <v>322</v>
      </c>
      <c r="C2258" s="74">
        <v>4.3</v>
      </c>
      <c r="D2258" s="86">
        <v>1.7788887994704858</v>
      </c>
      <c r="E2258" s="88">
        <v>4</v>
      </c>
      <c r="F2258" s="88">
        <v>4</v>
      </c>
      <c r="G2258" s="37">
        <v>0</v>
      </c>
    </row>
    <row r="2259" spans="1:7" x14ac:dyDescent="0.4">
      <c r="A2259" s="70">
        <v>41733</v>
      </c>
      <c r="B2259" s="84" t="s">
        <v>323</v>
      </c>
      <c r="C2259" s="74">
        <v>4.4000000000000004</v>
      </c>
      <c r="D2259" s="86">
        <v>2.5695665258955764</v>
      </c>
      <c r="E2259" s="88">
        <v>4</v>
      </c>
      <c r="F2259" s="88">
        <v>4</v>
      </c>
      <c r="G2259" s="37">
        <v>0</v>
      </c>
    </row>
    <row r="2260" spans="1:7" x14ac:dyDescent="0.4">
      <c r="A2260" s="70">
        <v>41733</v>
      </c>
      <c r="B2260" s="84" t="s">
        <v>324</v>
      </c>
      <c r="C2260" s="74">
        <v>3.8</v>
      </c>
      <c r="D2260" s="86">
        <v>3.403678960564084</v>
      </c>
      <c r="E2260" s="88">
        <v>4</v>
      </c>
      <c r="F2260" s="88">
        <v>4</v>
      </c>
      <c r="G2260" s="37">
        <v>0</v>
      </c>
    </row>
    <row r="2261" spans="1:7" x14ac:dyDescent="0.4">
      <c r="A2261" s="70">
        <v>41733</v>
      </c>
      <c r="B2261" s="84" t="s">
        <v>325</v>
      </c>
      <c r="C2261" s="74">
        <v>2.2000000000000002</v>
      </c>
      <c r="D2261" s="86">
        <v>5.0978814951958924</v>
      </c>
      <c r="E2261" s="88">
        <v>4</v>
      </c>
      <c r="F2261" s="88">
        <v>5</v>
      </c>
      <c r="G2261" s="37">
        <v>1</v>
      </c>
    </row>
    <row r="2262" spans="1:7" x14ac:dyDescent="0.4">
      <c r="A2262" s="70">
        <v>41734</v>
      </c>
      <c r="B2262" s="84" t="s">
        <v>302</v>
      </c>
      <c r="C2262" s="74">
        <v>1.7</v>
      </c>
      <c r="D2262" s="86">
        <v>5.5813629634039597</v>
      </c>
      <c r="E2262" s="88">
        <v>4</v>
      </c>
      <c r="F2262" s="88">
        <v>5</v>
      </c>
      <c r="G2262" s="37">
        <v>1</v>
      </c>
    </row>
    <row r="2263" spans="1:7" x14ac:dyDescent="0.4">
      <c r="A2263" s="70">
        <v>41734</v>
      </c>
      <c r="B2263" s="84" t="s">
        <v>303</v>
      </c>
      <c r="C2263" s="74">
        <v>1.5</v>
      </c>
      <c r="D2263" s="86">
        <v>5.8960523662386697</v>
      </c>
      <c r="E2263" s="88">
        <v>4</v>
      </c>
      <c r="F2263" s="88">
        <v>5</v>
      </c>
      <c r="G2263" s="37">
        <v>1</v>
      </c>
    </row>
    <row r="2264" spans="1:7" x14ac:dyDescent="0.4">
      <c r="A2264" s="70">
        <v>41734</v>
      </c>
      <c r="B2264" s="84" t="s">
        <v>304</v>
      </c>
      <c r="C2264" s="74">
        <v>0.8</v>
      </c>
      <c r="D2264" s="86">
        <v>6.2325744631217139</v>
      </c>
      <c r="E2264" s="88">
        <v>4</v>
      </c>
      <c r="F2264" s="88">
        <v>5</v>
      </c>
      <c r="G2264" s="37">
        <v>1</v>
      </c>
    </row>
    <row r="2265" spans="1:7" x14ac:dyDescent="0.4">
      <c r="A2265" s="70">
        <v>41734</v>
      </c>
      <c r="B2265" s="84" t="s">
        <v>305</v>
      </c>
      <c r="C2265" s="74">
        <v>0.5</v>
      </c>
      <c r="D2265" s="86">
        <v>6.4677836625652061</v>
      </c>
      <c r="E2265" s="88">
        <v>4</v>
      </c>
      <c r="F2265" s="88">
        <v>5</v>
      </c>
      <c r="G2265" s="37">
        <v>1</v>
      </c>
    </row>
    <row r="2266" spans="1:7" x14ac:dyDescent="0.4">
      <c r="A2266" s="70">
        <v>41734</v>
      </c>
      <c r="B2266" s="84" t="s">
        <v>306</v>
      </c>
      <c r="C2266" s="74">
        <v>0</v>
      </c>
      <c r="D2266" s="86">
        <v>6.7102138892896956</v>
      </c>
      <c r="E2266" s="88">
        <v>4</v>
      </c>
      <c r="F2266" s="88">
        <v>5</v>
      </c>
      <c r="G2266" s="37">
        <v>1</v>
      </c>
    </row>
    <row r="2267" spans="1:7" x14ac:dyDescent="0.4">
      <c r="A2267" s="70">
        <v>41734</v>
      </c>
      <c r="B2267" s="84" t="s">
        <v>307</v>
      </c>
      <c r="C2267" s="74">
        <v>0.5</v>
      </c>
      <c r="D2267" s="86">
        <v>7.7133118054878267</v>
      </c>
      <c r="E2267" s="88">
        <v>4</v>
      </c>
      <c r="F2267" s="88">
        <v>5</v>
      </c>
      <c r="G2267" s="37">
        <v>1</v>
      </c>
    </row>
    <row r="2268" spans="1:7" x14ac:dyDescent="0.4">
      <c r="A2268" s="70">
        <v>41734</v>
      </c>
      <c r="B2268" s="84" t="s">
        <v>308</v>
      </c>
      <c r="C2268" s="74">
        <v>2.6</v>
      </c>
      <c r="D2268" s="86">
        <v>4.1198341730093286</v>
      </c>
      <c r="E2268" s="88">
        <v>4</v>
      </c>
      <c r="F2268" s="88">
        <v>5</v>
      </c>
      <c r="G2268" s="37">
        <v>1</v>
      </c>
    </row>
    <row r="2269" spans="1:7" x14ac:dyDescent="0.4">
      <c r="A2269" s="70">
        <v>41734</v>
      </c>
      <c r="B2269" s="84" t="s">
        <v>309</v>
      </c>
      <c r="C2269" s="74">
        <v>4</v>
      </c>
      <c r="D2269" s="86">
        <v>3.4624374970918712</v>
      </c>
      <c r="E2269" s="88">
        <v>4</v>
      </c>
      <c r="F2269" s="88">
        <v>5</v>
      </c>
      <c r="G2269" s="37">
        <v>0</v>
      </c>
    </row>
    <row r="2270" spans="1:7" x14ac:dyDescent="0.4">
      <c r="A2270" s="70">
        <v>41734</v>
      </c>
      <c r="B2270" s="84" t="s">
        <v>310</v>
      </c>
      <c r="C2270" s="74">
        <v>5.9</v>
      </c>
      <c r="D2270" s="86">
        <v>2.6639487757382998</v>
      </c>
      <c r="E2270" s="88">
        <v>4</v>
      </c>
      <c r="F2270" s="88">
        <v>5</v>
      </c>
      <c r="G2270" s="37">
        <v>0</v>
      </c>
    </row>
    <row r="2271" spans="1:7" x14ac:dyDescent="0.4">
      <c r="A2271" s="70">
        <v>41734</v>
      </c>
      <c r="B2271" s="84" t="s">
        <v>311</v>
      </c>
      <c r="C2271" s="74">
        <v>8.3000000000000007</v>
      </c>
      <c r="D2271" s="86">
        <v>2.6125711829444902</v>
      </c>
      <c r="E2271" s="88">
        <v>4</v>
      </c>
      <c r="F2271" s="88">
        <v>5</v>
      </c>
      <c r="G2271" s="37">
        <v>0</v>
      </c>
    </row>
    <row r="2272" spans="1:7" x14ac:dyDescent="0.4">
      <c r="A2272" s="70">
        <v>41734</v>
      </c>
      <c r="B2272" s="84" t="s">
        <v>312</v>
      </c>
      <c r="C2272" s="74">
        <v>9.8000000000000007</v>
      </c>
      <c r="D2272" s="86">
        <v>0.73263500776410362</v>
      </c>
      <c r="E2272" s="88">
        <v>4</v>
      </c>
      <c r="F2272" s="88">
        <v>5</v>
      </c>
      <c r="G2272" s="37">
        <v>0</v>
      </c>
    </row>
    <row r="2273" spans="1:7" x14ac:dyDescent="0.4">
      <c r="A2273" s="70">
        <v>41734</v>
      </c>
      <c r="B2273" s="84" t="s">
        <v>313</v>
      </c>
      <c r="C2273" s="74">
        <v>9.9</v>
      </c>
      <c r="D2273" s="86">
        <v>1.2844117725887965</v>
      </c>
      <c r="E2273" s="88">
        <v>4</v>
      </c>
      <c r="F2273" s="88">
        <v>5</v>
      </c>
      <c r="G2273" s="37">
        <v>0</v>
      </c>
    </row>
    <row r="2274" spans="1:7" x14ac:dyDescent="0.4">
      <c r="A2274" s="70">
        <v>41734</v>
      </c>
      <c r="B2274" s="84" t="s">
        <v>314</v>
      </c>
      <c r="C2274" s="74">
        <v>10.4</v>
      </c>
      <c r="D2274" s="86">
        <v>0.18900004166498935</v>
      </c>
      <c r="E2274" s="88">
        <v>4</v>
      </c>
      <c r="F2274" s="88">
        <v>5</v>
      </c>
      <c r="G2274" s="37">
        <v>0</v>
      </c>
    </row>
    <row r="2275" spans="1:7" x14ac:dyDescent="0.4">
      <c r="A2275" s="70">
        <v>41734</v>
      </c>
      <c r="B2275" s="84" t="s">
        <v>315</v>
      </c>
      <c r="C2275" s="74">
        <v>10.8</v>
      </c>
      <c r="D2275" s="86">
        <v>0.40084408871551175</v>
      </c>
      <c r="E2275" s="88">
        <v>4</v>
      </c>
      <c r="F2275" s="88">
        <v>5</v>
      </c>
      <c r="G2275" s="37">
        <v>0</v>
      </c>
    </row>
    <row r="2276" spans="1:7" x14ac:dyDescent="0.4">
      <c r="A2276" s="70">
        <v>41734</v>
      </c>
      <c r="B2276" s="84" t="s">
        <v>316</v>
      </c>
      <c r="C2276" s="74">
        <v>10.7</v>
      </c>
      <c r="D2276" s="86">
        <v>0.75062501454790731</v>
      </c>
      <c r="E2276" s="88">
        <v>4</v>
      </c>
      <c r="F2276" s="88">
        <v>5</v>
      </c>
      <c r="G2276" s="37">
        <v>0</v>
      </c>
    </row>
    <row r="2277" spans="1:7" x14ac:dyDescent="0.4">
      <c r="A2277" s="70">
        <v>41734</v>
      </c>
      <c r="B2277" s="84" t="s">
        <v>317</v>
      </c>
      <c r="C2277" s="74">
        <v>10.5</v>
      </c>
      <c r="D2277" s="86">
        <v>0.75451672340167086</v>
      </c>
      <c r="E2277" s="88">
        <v>4</v>
      </c>
      <c r="F2277" s="88">
        <v>5</v>
      </c>
      <c r="G2277" s="37">
        <v>0</v>
      </c>
    </row>
    <row r="2278" spans="1:7" x14ac:dyDescent="0.4">
      <c r="A2278" s="70">
        <v>41734</v>
      </c>
      <c r="B2278" s="84" t="s">
        <v>318</v>
      </c>
      <c r="C2278" s="74">
        <v>9.4</v>
      </c>
      <c r="D2278" s="86">
        <v>1.0580515226557854</v>
      </c>
      <c r="E2278" s="88">
        <v>4</v>
      </c>
      <c r="F2278" s="88">
        <v>5</v>
      </c>
      <c r="G2278" s="37">
        <v>0</v>
      </c>
    </row>
    <row r="2279" spans="1:7" x14ac:dyDescent="0.4">
      <c r="A2279" s="70">
        <v>41734</v>
      </c>
      <c r="B2279" s="84" t="s">
        <v>319</v>
      </c>
      <c r="C2279" s="74">
        <v>8.6999999999999993</v>
      </c>
      <c r="D2279" s="86">
        <v>3.3711646304104432</v>
      </c>
      <c r="E2279" s="88">
        <v>4</v>
      </c>
      <c r="F2279" s="88">
        <v>5</v>
      </c>
      <c r="G2279" s="37">
        <v>0</v>
      </c>
    </row>
    <row r="2280" spans="1:7" x14ac:dyDescent="0.4">
      <c r="A2280" s="70">
        <v>41734</v>
      </c>
      <c r="B2280" s="84" t="s">
        <v>320</v>
      </c>
      <c r="C2280" s="74">
        <v>8.3000000000000007</v>
      </c>
      <c r="D2280" s="86">
        <v>3.7293859245717433</v>
      </c>
      <c r="E2280" s="88">
        <v>4</v>
      </c>
      <c r="F2280" s="88">
        <v>5</v>
      </c>
      <c r="G2280" s="37">
        <v>0</v>
      </c>
    </row>
    <row r="2281" spans="1:7" x14ac:dyDescent="0.4">
      <c r="A2281" s="70">
        <v>41734</v>
      </c>
      <c r="B2281" s="84" t="s">
        <v>321</v>
      </c>
      <c r="C2281" s="74">
        <v>7.4</v>
      </c>
      <c r="D2281" s="86">
        <v>1.6864165021393105</v>
      </c>
      <c r="E2281" s="88">
        <v>4</v>
      </c>
      <c r="F2281" s="88">
        <v>5</v>
      </c>
      <c r="G2281" s="37">
        <v>0</v>
      </c>
    </row>
    <row r="2282" spans="1:7" x14ac:dyDescent="0.4">
      <c r="A2282" s="70">
        <v>41734</v>
      </c>
      <c r="B2282" s="84" t="s">
        <v>322</v>
      </c>
      <c r="C2282" s="74">
        <v>5.6</v>
      </c>
      <c r="D2282" s="86">
        <v>2.617650011909038</v>
      </c>
      <c r="E2282" s="88">
        <v>4</v>
      </c>
      <c r="F2282" s="88">
        <v>5</v>
      </c>
      <c r="G2282" s="37">
        <v>0</v>
      </c>
    </row>
    <row r="2283" spans="1:7" x14ac:dyDescent="0.4">
      <c r="A2283" s="70">
        <v>41734</v>
      </c>
      <c r="B2283" s="84" t="s">
        <v>323</v>
      </c>
      <c r="C2283" s="74">
        <v>5.0999999999999996</v>
      </c>
      <c r="D2283" s="86">
        <v>3.2435214559373233</v>
      </c>
      <c r="E2283" s="88">
        <v>4</v>
      </c>
      <c r="F2283" s="88">
        <v>5</v>
      </c>
      <c r="G2283" s="37">
        <v>0</v>
      </c>
    </row>
    <row r="2284" spans="1:7" x14ac:dyDescent="0.4">
      <c r="A2284" s="70">
        <v>41734</v>
      </c>
      <c r="B2284" s="84" t="s">
        <v>324</v>
      </c>
      <c r="C2284" s="74">
        <v>4.5999999999999996</v>
      </c>
      <c r="D2284" s="86">
        <v>3.7480245287316061</v>
      </c>
      <c r="E2284" s="88">
        <v>4</v>
      </c>
      <c r="F2284" s="88">
        <v>5</v>
      </c>
      <c r="G2284" s="37">
        <v>0</v>
      </c>
    </row>
    <row r="2285" spans="1:7" x14ac:dyDescent="0.4">
      <c r="A2285" s="70">
        <v>41734</v>
      </c>
      <c r="B2285" s="84" t="s">
        <v>325</v>
      </c>
      <c r="C2285" s="74">
        <v>4.4000000000000004</v>
      </c>
      <c r="D2285" s="86">
        <v>4.9586384448962146</v>
      </c>
      <c r="E2285" s="88">
        <v>4</v>
      </c>
      <c r="F2285" s="88">
        <v>6</v>
      </c>
      <c r="G2285" s="37">
        <v>1</v>
      </c>
    </row>
    <row r="2286" spans="1:7" x14ac:dyDescent="0.4">
      <c r="A2286" s="70">
        <v>41735</v>
      </c>
      <c r="B2286" s="84" t="s">
        <v>302</v>
      </c>
      <c r="C2286" s="74">
        <v>4.5999999999999996</v>
      </c>
      <c r="D2286" s="86">
        <v>5.1260101273337959</v>
      </c>
      <c r="E2286" s="88">
        <v>4</v>
      </c>
      <c r="F2286" s="88">
        <v>6</v>
      </c>
      <c r="G2286" s="37">
        <v>1</v>
      </c>
    </row>
    <row r="2287" spans="1:7" x14ac:dyDescent="0.4">
      <c r="A2287" s="70">
        <v>41735</v>
      </c>
      <c r="B2287" s="84" t="s">
        <v>303</v>
      </c>
      <c r="C2287" s="74">
        <v>4.3</v>
      </c>
      <c r="D2287" s="86">
        <v>5.2976140787915984</v>
      </c>
      <c r="E2287" s="88">
        <v>4</v>
      </c>
      <c r="F2287" s="88">
        <v>6</v>
      </c>
      <c r="G2287" s="37">
        <v>1</v>
      </c>
    </row>
    <row r="2288" spans="1:7" x14ac:dyDescent="0.4">
      <c r="A2288" s="70">
        <v>41735</v>
      </c>
      <c r="B2288" s="84" t="s">
        <v>304</v>
      </c>
      <c r="C2288" s="74">
        <v>4.2</v>
      </c>
      <c r="D2288" s="86">
        <v>5.4071733151605228</v>
      </c>
      <c r="E2288" s="88">
        <v>4</v>
      </c>
      <c r="F2288" s="88">
        <v>6</v>
      </c>
      <c r="G2288" s="37">
        <v>1</v>
      </c>
    </row>
    <row r="2289" spans="1:7" x14ac:dyDescent="0.4">
      <c r="A2289" s="70">
        <v>41735</v>
      </c>
      <c r="B2289" s="84" t="s">
        <v>305</v>
      </c>
      <c r="C2289" s="74">
        <v>4.0999999999999996</v>
      </c>
      <c r="D2289" s="86">
        <v>5.5009994883409981</v>
      </c>
      <c r="E2289" s="88">
        <v>4</v>
      </c>
      <c r="F2289" s="88">
        <v>6</v>
      </c>
      <c r="G2289" s="37">
        <v>1</v>
      </c>
    </row>
    <row r="2290" spans="1:7" x14ac:dyDescent="0.4">
      <c r="A2290" s="70">
        <v>41735</v>
      </c>
      <c r="B2290" s="84" t="s">
        <v>306</v>
      </c>
      <c r="C2290" s="74">
        <v>4.0999999999999996</v>
      </c>
      <c r="D2290" s="86">
        <v>5.561262472305379</v>
      </c>
      <c r="E2290" s="88">
        <v>4</v>
      </c>
      <c r="F2290" s="88">
        <v>6</v>
      </c>
      <c r="G2290" s="37">
        <v>1</v>
      </c>
    </row>
    <row r="2291" spans="1:7" x14ac:dyDescent="0.4">
      <c r="A2291" s="70">
        <v>41735</v>
      </c>
      <c r="B2291" s="84" t="s">
        <v>307</v>
      </c>
      <c r="C2291" s="74">
        <v>4.5</v>
      </c>
      <c r="D2291" s="86">
        <v>6.1673029671253854</v>
      </c>
      <c r="E2291" s="88">
        <v>4</v>
      </c>
      <c r="F2291" s="88">
        <v>6</v>
      </c>
      <c r="G2291" s="37">
        <v>1</v>
      </c>
    </row>
    <row r="2292" spans="1:7" x14ac:dyDescent="0.4">
      <c r="A2292" s="70">
        <v>41735</v>
      </c>
      <c r="B2292" s="84" t="s">
        <v>308</v>
      </c>
      <c r="C2292" s="74">
        <v>5.6</v>
      </c>
      <c r="D2292" s="86">
        <v>2.8139624333959414</v>
      </c>
      <c r="E2292" s="88">
        <v>4</v>
      </c>
      <c r="F2292" s="88">
        <v>6</v>
      </c>
      <c r="G2292" s="37">
        <v>1</v>
      </c>
    </row>
    <row r="2293" spans="1:7" x14ac:dyDescent="0.4">
      <c r="A2293" s="70">
        <v>41735</v>
      </c>
      <c r="B2293" s="84" t="s">
        <v>309</v>
      </c>
      <c r="C2293" s="74">
        <v>7.1</v>
      </c>
      <c r="D2293" s="86">
        <v>1.6434462808731747</v>
      </c>
      <c r="E2293" s="88">
        <v>4</v>
      </c>
      <c r="F2293" s="88">
        <v>6</v>
      </c>
      <c r="G2293" s="37">
        <v>0</v>
      </c>
    </row>
    <row r="2294" spans="1:7" x14ac:dyDescent="0.4">
      <c r="A2294" s="70">
        <v>41735</v>
      </c>
      <c r="B2294" s="84" t="s">
        <v>310</v>
      </c>
      <c r="C2294" s="74">
        <v>7.2</v>
      </c>
      <c r="D2294" s="86">
        <v>1.5427214566195717</v>
      </c>
      <c r="E2294" s="88">
        <v>4</v>
      </c>
      <c r="F2294" s="88">
        <v>6</v>
      </c>
      <c r="G2294" s="37">
        <v>0</v>
      </c>
    </row>
    <row r="2295" spans="1:7" x14ac:dyDescent="0.4">
      <c r="A2295" s="70">
        <v>41735</v>
      </c>
      <c r="B2295" s="84" t="s">
        <v>311</v>
      </c>
      <c r="C2295" s="74">
        <v>7.4</v>
      </c>
      <c r="D2295" s="86">
        <v>2.0038190867048025</v>
      </c>
      <c r="E2295" s="88">
        <v>4</v>
      </c>
      <c r="F2295" s="88">
        <v>6</v>
      </c>
      <c r="G2295" s="37">
        <v>0</v>
      </c>
    </row>
    <row r="2296" spans="1:7" x14ac:dyDescent="0.4">
      <c r="A2296" s="70">
        <v>41735</v>
      </c>
      <c r="B2296" s="84" t="s">
        <v>312</v>
      </c>
      <c r="C2296" s="74">
        <v>8</v>
      </c>
      <c r="D2296" s="86">
        <v>1.6441741919250201</v>
      </c>
      <c r="E2296" s="88">
        <v>4</v>
      </c>
      <c r="F2296" s="88">
        <v>6</v>
      </c>
      <c r="G2296" s="37">
        <v>0</v>
      </c>
    </row>
    <row r="2297" spans="1:7" x14ac:dyDescent="0.4">
      <c r="A2297" s="70">
        <v>41735</v>
      </c>
      <c r="B2297" s="84" t="s">
        <v>313</v>
      </c>
      <c r="C2297" s="74">
        <v>10.199999999999999</v>
      </c>
      <c r="D2297" s="86">
        <v>3.8425212955140585E-2</v>
      </c>
      <c r="E2297" s="88">
        <v>4</v>
      </c>
      <c r="F2297" s="88">
        <v>6</v>
      </c>
      <c r="G2297" s="37">
        <v>0</v>
      </c>
    </row>
    <row r="2298" spans="1:7" x14ac:dyDescent="0.4">
      <c r="A2298" s="70">
        <v>41735</v>
      </c>
      <c r="B2298" s="84" t="s">
        <v>314</v>
      </c>
      <c r="C2298" s="74">
        <v>9.9</v>
      </c>
      <c r="D2298" s="86">
        <v>1.7574535076851264E-2</v>
      </c>
      <c r="E2298" s="88">
        <v>4</v>
      </c>
      <c r="F2298" s="88">
        <v>6</v>
      </c>
      <c r="G2298" s="37">
        <v>0</v>
      </c>
    </row>
    <row r="2299" spans="1:7" x14ac:dyDescent="0.4">
      <c r="A2299" s="70">
        <v>41735</v>
      </c>
      <c r="B2299" s="84" t="s">
        <v>315</v>
      </c>
      <c r="C2299" s="74">
        <v>8.3000000000000007</v>
      </c>
      <c r="D2299" s="86">
        <v>3.8548300953965019E-2</v>
      </c>
      <c r="E2299" s="88">
        <v>4</v>
      </c>
      <c r="F2299" s="88">
        <v>6</v>
      </c>
      <c r="G2299" s="37">
        <v>0</v>
      </c>
    </row>
    <row r="2300" spans="1:7" x14ac:dyDescent="0.4">
      <c r="A2300" s="70">
        <v>41735</v>
      </c>
      <c r="B2300" s="84" t="s">
        <v>316</v>
      </c>
      <c r="C2300" s="74">
        <v>8.5</v>
      </c>
      <c r="D2300" s="86">
        <v>6.0186507552906478E-2</v>
      </c>
      <c r="E2300" s="88">
        <v>4</v>
      </c>
      <c r="F2300" s="88">
        <v>6</v>
      </c>
      <c r="G2300" s="37">
        <v>0</v>
      </c>
    </row>
    <row r="2301" spans="1:7" x14ac:dyDescent="0.4">
      <c r="A2301" s="70">
        <v>41735</v>
      </c>
      <c r="B2301" s="84" t="s">
        <v>317</v>
      </c>
      <c r="C2301" s="74">
        <v>7.6</v>
      </c>
      <c r="D2301" s="86">
        <v>0.65218715920009829</v>
      </c>
      <c r="E2301" s="88">
        <v>4</v>
      </c>
      <c r="F2301" s="88">
        <v>6</v>
      </c>
      <c r="G2301" s="37">
        <v>0</v>
      </c>
    </row>
    <row r="2302" spans="1:7" x14ac:dyDescent="0.4">
      <c r="A2302" s="70">
        <v>41735</v>
      </c>
      <c r="B2302" s="84" t="s">
        <v>318</v>
      </c>
      <c r="C2302" s="74">
        <v>6.3</v>
      </c>
      <c r="D2302" s="86">
        <v>1.290237749590083</v>
      </c>
      <c r="E2302" s="88">
        <v>4</v>
      </c>
      <c r="F2302" s="88">
        <v>6</v>
      </c>
      <c r="G2302" s="37">
        <v>0</v>
      </c>
    </row>
    <row r="2303" spans="1:7" x14ac:dyDescent="0.4">
      <c r="A2303" s="70">
        <v>41735</v>
      </c>
      <c r="B2303" s="84" t="s">
        <v>319</v>
      </c>
      <c r="C2303" s="74">
        <v>5.6</v>
      </c>
      <c r="D2303" s="86">
        <v>4.3906606338566956</v>
      </c>
      <c r="E2303" s="88">
        <v>4</v>
      </c>
      <c r="F2303" s="88">
        <v>6</v>
      </c>
      <c r="G2303" s="37">
        <v>0</v>
      </c>
    </row>
    <row r="2304" spans="1:7" x14ac:dyDescent="0.4">
      <c r="A2304" s="70">
        <v>41735</v>
      </c>
      <c r="B2304" s="84" t="s">
        <v>320</v>
      </c>
      <c r="C2304" s="74">
        <v>5.3</v>
      </c>
      <c r="D2304" s="86">
        <v>4.9895809798321373</v>
      </c>
      <c r="E2304" s="88">
        <v>4</v>
      </c>
      <c r="F2304" s="88">
        <v>6</v>
      </c>
      <c r="G2304" s="37">
        <v>0</v>
      </c>
    </row>
    <row r="2305" spans="1:7" x14ac:dyDescent="0.4">
      <c r="A2305" s="70">
        <v>41735</v>
      </c>
      <c r="B2305" s="84" t="s">
        <v>321</v>
      </c>
      <c r="C2305" s="74">
        <v>4.9000000000000004</v>
      </c>
      <c r="D2305" s="86">
        <v>2.4061185737579649</v>
      </c>
      <c r="E2305" s="88">
        <v>4</v>
      </c>
      <c r="F2305" s="88">
        <v>6</v>
      </c>
      <c r="G2305" s="37">
        <v>0</v>
      </c>
    </row>
    <row r="2306" spans="1:7" x14ac:dyDescent="0.4">
      <c r="A2306" s="70">
        <v>41735</v>
      </c>
      <c r="B2306" s="84" t="s">
        <v>322</v>
      </c>
      <c r="C2306" s="74">
        <v>4.9000000000000004</v>
      </c>
      <c r="D2306" s="86">
        <v>3.060812008179969</v>
      </c>
      <c r="E2306" s="88">
        <v>4</v>
      </c>
      <c r="F2306" s="88">
        <v>6</v>
      </c>
      <c r="G2306" s="37">
        <v>0</v>
      </c>
    </row>
    <row r="2307" spans="1:7" x14ac:dyDescent="0.4">
      <c r="A2307" s="70">
        <v>41735</v>
      </c>
      <c r="B2307" s="84" t="s">
        <v>323</v>
      </c>
      <c r="C2307" s="74">
        <v>4.5999999999999996</v>
      </c>
      <c r="D2307" s="86">
        <v>3.6319852689005443</v>
      </c>
      <c r="E2307" s="88">
        <v>4</v>
      </c>
      <c r="F2307" s="88">
        <v>6</v>
      </c>
      <c r="G2307" s="37">
        <v>0</v>
      </c>
    </row>
    <row r="2308" spans="1:7" x14ac:dyDescent="0.4">
      <c r="A2308" s="70">
        <v>41735</v>
      </c>
      <c r="B2308" s="84" t="s">
        <v>324</v>
      </c>
      <c r="C2308" s="74">
        <v>3.6</v>
      </c>
      <c r="D2308" s="86">
        <v>4.2187552532474566</v>
      </c>
      <c r="E2308" s="88">
        <v>4</v>
      </c>
      <c r="F2308" s="88">
        <v>6</v>
      </c>
      <c r="G2308" s="37">
        <v>0</v>
      </c>
    </row>
    <row r="2309" spans="1:7" x14ac:dyDescent="0.4">
      <c r="A2309" s="70">
        <v>41735</v>
      </c>
      <c r="B2309" s="84" t="s">
        <v>325</v>
      </c>
      <c r="C2309" s="74">
        <v>3.7</v>
      </c>
      <c r="D2309" s="86">
        <v>5.3847057576502708</v>
      </c>
      <c r="E2309" s="88">
        <v>4</v>
      </c>
      <c r="F2309" s="88">
        <v>7</v>
      </c>
      <c r="G2309" s="37">
        <v>1</v>
      </c>
    </row>
    <row r="2310" spans="1:7" x14ac:dyDescent="0.4">
      <c r="A2310" s="70">
        <v>41736</v>
      </c>
      <c r="B2310" s="84" t="s">
        <v>302</v>
      </c>
      <c r="C2310" s="74">
        <v>3.7</v>
      </c>
      <c r="D2310" s="86">
        <v>5.5920968935887441</v>
      </c>
      <c r="E2310" s="88">
        <v>4</v>
      </c>
      <c r="F2310" s="88">
        <v>7</v>
      </c>
      <c r="G2310" s="37">
        <v>1</v>
      </c>
    </row>
    <row r="2311" spans="1:7" x14ac:dyDescent="0.4">
      <c r="A2311" s="70">
        <v>41736</v>
      </c>
      <c r="B2311" s="84" t="s">
        <v>303</v>
      </c>
      <c r="C2311" s="74">
        <v>1.9</v>
      </c>
      <c r="D2311" s="86">
        <v>6.0582063820954266</v>
      </c>
      <c r="E2311" s="88">
        <v>4</v>
      </c>
      <c r="F2311" s="88">
        <v>7</v>
      </c>
      <c r="G2311" s="37">
        <v>1</v>
      </c>
    </row>
    <row r="2312" spans="1:7" x14ac:dyDescent="0.4">
      <c r="A2312" s="70">
        <v>41736</v>
      </c>
      <c r="B2312" s="84" t="s">
        <v>304</v>
      </c>
      <c r="C2312" s="74">
        <v>2.9</v>
      </c>
      <c r="D2312" s="86">
        <v>6.0250891869143484</v>
      </c>
      <c r="E2312" s="88">
        <v>4</v>
      </c>
      <c r="F2312" s="88">
        <v>7</v>
      </c>
      <c r="G2312" s="37">
        <v>1</v>
      </c>
    </row>
    <row r="2313" spans="1:7" x14ac:dyDescent="0.4">
      <c r="A2313" s="70">
        <v>41736</v>
      </c>
      <c r="B2313" s="84" t="s">
        <v>305</v>
      </c>
      <c r="C2313" s="74">
        <v>3.3</v>
      </c>
      <c r="D2313" s="86">
        <v>6.0267060880895791</v>
      </c>
      <c r="E2313" s="88">
        <v>4</v>
      </c>
      <c r="F2313" s="88">
        <v>7</v>
      </c>
      <c r="G2313" s="37">
        <v>1</v>
      </c>
    </row>
    <row r="2314" spans="1:7" x14ac:dyDescent="0.4">
      <c r="A2314" s="70">
        <v>41736</v>
      </c>
      <c r="B2314" s="84" t="s">
        <v>306</v>
      </c>
      <c r="C2314" s="74">
        <v>2.9</v>
      </c>
      <c r="D2314" s="86">
        <v>6.1506279799799684</v>
      </c>
      <c r="E2314" s="88">
        <v>4</v>
      </c>
      <c r="F2314" s="88">
        <v>7</v>
      </c>
      <c r="G2314" s="37">
        <v>1</v>
      </c>
    </row>
    <row r="2315" spans="1:7" x14ac:dyDescent="0.4">
      <c r="A2315" s="70">
        <v>41736</v>
      </c>
      <c r="B2315" s="84" t="s">
        <v>307</v>
      </c>
      <c r="C2315" s="74">
        <v>2.5</v>
      </c>
      <c r="D2315" s="86">
        <v>6.9986730207697203</v>
      </c>
      <c r="E2315" s="88">
        <v>4</v>
      </c>
      <c r="F2315" s="88">
        <v>7</v>
      </c>
      <c r="G2315" s="37">
        <v>1</v>
      </c>
    </row>
    <row r="2316" spans="1:7" x14ac:dyDescent="0.4">
      <c r="A2316" s="70">
        <v>41736</v>
      </c>
      <c r="B2316" s="84" t="s">
        <v>308</v>
      </c>
      <c r="C2316" s="74">
        <v>3.3</v>
      </c>
      <c r="D2316" s="86">
        <v>2.9968136667192726</v>
      </c>
      <c r="E2316" s="88">
        <v>4</v>
      </c>
      <c r="F2316" s="88">
        <v>7</v>
      </c>
      <c r="G2316" s="37">
        <v>1</v>
      </c>
    </row>
    <row r="2317" spans="1:7" x14ac:dyDescent="0.4">
      <c r="A2317" s="70">
        <v>41736</v>
      </c>
      <c r="B2317" s="84" t="s">
        <v>309</v>
      </c>
      <c r="C2317" s="74">
        <v>4.2</v>
      </c>
      <c r="D2317" s="86">
        <v>3.1125668200663972</v>
      </c>
      <c r="E2317" s="88">
        <v>4</v>
      </c>
      <c r="F2317" s="88">
        <v>7</v>
      </c>
      <c r="G2317" s="37">
        <v>0</v>
      </c>
    </row>
    <row r="2318" spans="1:7" x14ac:dyDescent="0.4">
      <c r="A2318" s="70">
        <v>41736</v>
      </c>
      <c r="B2318" s="84" t="s">
        <v>310</v>
      </c>
      <c r="C2318" s="74">
        <v>4.8</v>
      </c>
      <c r="D2318" s="86">
        <v>2.5271787115191811</v>
      </c>
      <c r="E2318" s="88">
        <v>4</v>
      </c>
      <c r="F2318" s="88">
        <v>7</v>
      </c>
      <c r="G2318" s="37">
        <v>0</v>
      </c>
    </row>
    <row r="2319" spans="1:7" x14ac:dyDescent="0.4">
      <c r="A2319" s="70">
        <v>41736</v>
      </c>
      <c r="B2319" s="84" t="s">
        <v>311</v>
      </c>
      <c r="C2319" s="74">
        <v>5.3</v>
      </c>
      <c r="D2319" s="86">
        <v>2.0749825227102563</v>
      </c>
      <c r="E2319" s="88">
        <v>4</v>
      </c>
      <c r="F2319" s="88">
        <v>7</v>
      </c>
      <c r="G2319" s="37">
        <v>0</v>
      </c>
    </row>
    <row r="2320" spans="1:7" x14ac:dyDescent="0.4">
      <c r="A2320" s="70">
        <v>41736</v>
      </c>
      <c r="B2320" s="84" t="s">
        <v>312</v>
      </c>
      <c r="C2320" s="74">
        <v>8</v>
      </c>
      <c r="D2320" s="86">
        <v>0.90974018415427638</v>
      </c>
      <c r="E2320" s="88">
        <v>4</v>
      </c>
      <c r="F2320" s="88">
        <v>7</v>
      </c>
      <c r="G2320" s="37">
        <v>0</v>
      </c>
    </row>
    <row r="2321" spans="1:7" x14ac:dyDescent="0.4">
      <c r="A2321" s="70">
        <v>41736</v>
      </c>
      <c r="B2321" s="84" t="s">
        <v>313</v>
      </c>
      <c r="C2321" s="74">
        <v>7.3</v>
      </c>
      <c r="D2321" s="86">
        <v>0.74012139677337196</v>
      </c>
      <c r="E2321" s="88">
        <v>4</v>
      </c>
      <c r="F2321" s="88">
        <v>7</v>
      </c>
      <c r="G2321" s="37">
        <v>0</v>
      </c>
    </row>
    <row r="2322" spans="1:7" x14ac:dyDescent="0.4">
      <c r="A2322" s="70">
        <v>41736</v>
      </c>
      <c r="B2322" s="84" t="s">
        <v>314</v>
      </c>
      <c r="C2322" s="74">
        <v>8.3000000000000007</v>
      </c>
      <c r="D2322" s="86">
        <v>4.2986548089123881E-2</v>
      </c>
      <c r="E2322" s="88">
        <v>4</v>
      </c>
      <c r="F2322" s="88">
        <v>7</v>
      </c>
      <c r="G2322" s="37">
        <v>0</v>
      </c>
    </row>
    <row r="2323" spans="1:7" x14ac:dyDescent="0.4">
      <c r="A2323" s="70">
        <v>41736</v>
      </c>
      <c r="B2323" s="84" t="s">
        <v>315</v>
      </c>
      <c r="C2323" s="74">
        <v>8.5</v>
      </c>
      <c r="D2323" s="86">
        <v>0.121039179752365</v>
      </c>
      <c r="E2323" s="88">
        <v>4</v>
      </c>
      <c r="F2323" s="88">
        <v>7</v>
      </c>
      <c r="G2323" s="37">
        <v>0</v>
      </c>
    </row>
    <row r="2324" spans="1:7" x14ac:dyDescent="0.4">
      <c r="A2324" s="70">
        <v>41736</v>
      </c>
      <c r="B2324" s="84" t="s">
        <v>316</v>
      </c>
      <c r="C2324" s="74">
        <v>8.6999999999999993</v>
      </c>
      <c r="D2324" s="86">
        <v>0.81309595770033483</v>
      </c>
      <c r="E2324" s="88">
        <v>4</v>
      </c>
      <c r="F2324" s="88">
        <v>7</v>
      </c>
      <c r="G2324" s="37">
        <v>0</v>
      </c>
    </row>
    <row r="2325" spans="1:7" x14ac:dyDescent="0.4">
      <c r="A2325" s="70">
        <v>41736</v>
      </c>
      <c r="B2325" s="84" t="s">
        <v>317</v>
      </c>
      <c r="C2325" s="74">
        <v>8.3000000000000007</v>
      </c>
      <c r="D2325" s="86">
        <v>1.0952507658065365</v>
      </c>
      <c r="E2325" s="88">
        <v>4</v>
      </c>
      <c r="F2325" s="88">
        <v>7</v>
      </c>
      <c r="G2325" s="37">
        <v>0</v>
      </c>
    </row>
    <row r="2326" spans="1:7" x14ac:dyDescent="0.4">
      <c r="A2326" s="70">
        <v>41736</v>
      </c>
      <c r="B2326" s="84" t="s">
        <v>318</v>
      </c>
      <c r="C2326" s="74">
        <v>7.5</v>
      </c>
      <c r="D2326" s="86">
        <v>1.4069848967937386</v>
      </c>
      <c r="E2326" s="88">
        <v>4</v>
      </c>
      <c r="F2326" s="88">
        <v>7</v>
      </c>
      <c r="G2326" s="37">
        <v>0</v>
      </c>
    </row>
    <row r="2327" spans="1:7" x14ac:dyDescent="0.4">
      <c r="A2327" s="70">
        <v>41736</v>
      </c>
      <c r="B2327" s="84" t="s">
        <v>319</v>
      </c>
      <c r="C2327" s="74">
        <v>6.7</v>
      </c>
      <c r="D2327" s="86">
        <v>4.2118875142393959</v>
      </c>
      <c r="E2327" s="88">
        <v>4</v>
      </c>
      <c r="F2327" s="88">
        <v>7</v>
      </c>
      <c r="G2327" s="37">
        <v>0</v>
      </c>
    </row>
    <row r="2328" spans="1:7" x14ac:dyDescent="0.4">
      <c r="A2328" s="70">
        <v>41736</v>
      </c>
      <c r="B2328" s="84" t="s">
        <v>320</v>
      </c>
      <c r="C2328" s="74">
        <v>5.7</v>
      </c>
      <c r="D2328" s="86">
        <v>4.9102938776435163</v>
      </c>
      <c r="E2328" s="88">
        <v>4</v>
      </c>
      <c r="F2328" s="88">
        <v>7</v>
      </c>
      <c r="G2328" s="37">
        <v>0</v>
      </c>
    </row>
    <row r="2329" spans="1:7" x14ac:dyDescent="0.4">
      <c r="A2329" s="70">
        <v>41736</v>
      </c>
      <c r="B2329" s="84" t="s">
        <v>321</v>
      </c>
      <c r="C2329" s="74">
        <v>5.4</v>
      </c>
      <c r="D2329" s="86">
        <v>2.3431413003940675</v>
      </c>
      <c r="E2329" s="88">
        <v>4</v>
      </c>
      <c r="F2329" s="88">
        <v>7</v>
      </c>
      <c r="G2329" s="37">
        <v>0</v>
      </c>
    </row>
    <row r="2330" spans="1:7" x14ac:dyDescent="0.4">
      <c r="A2330" s="70">
        <v>41736</v>
      </c>
      <c r="B2330" s="84" t="s">
        <v>322</v>
      </c>
      <c r="C2330" s="74">
        <v>4.5</v>
      </c>
      <c r="D2330" s="86">
        <v>3.132669429833566</v>
      </c>
      <c r="E2330" s="88">
        <v>4</v>
      </c>
      <c r="F2330" s="88">
        <v>7</v>
      </c>
      <c r="G2330" s="37">
        <v>0</v>
      </c>
    </row>
    <row r="2331" spans="1:7" x14ac:dyDescent="0.4">
      <c r="A2331" s="70">
        <v>41736</v>
      </c>
      <c r="B2331" s="84" t="s">
        <v>323</v>
      </c>
      <c r="C2331" s="74">
        <v>4</v>
      </c>
      <c r="D2331" s="86">
        <v>3.7509075889917711</v>
      </c>
      <c r="E2331" s="88">
        <v>4</v>
      </c>
      <c r="F2331" s="88">
        <v>7</v>
      </c>
      <c r="G2331" s="37">
        <v>0</v>
      </c>
    </row>
    <row r="2332" spans="1:7" x14ac:dyDescent="0.4">
      <c r="A2332" s="70">
        <v>41736</v>
      </c>
      <c r="B2332" s="84" t="s">
        <v>324</v>
      </c>
      <c r="C2332" s="74">
        <v>3.7</v>
      </c>
      <c r="D2332" s="86">
        <v>4.2147305127665486</v>
      </c>
      <c r="E2332" s="88">
        <v>4</v>
      </c>
      <c r="F2332" s="88">
        <v>7</v>
      </c>
      <c r="G2332" s="37">
        <v>0</v>
      </c>
    </row>
    <row r="2333" spans="1:7" x14ac:dyDescent="0.4">
      <c r="A2333" s="70">
        <v>41736</v>
      </c>
      <c r="B2333" s="84" t="s">
        <v>325</v>
      </c>
      <c r="C2333" s="74">
        <v>3.5</v>
      </c>
      <c r="D2333" s="86">
        <v>5.418726622639582</v>
      </c>
      <c r="E2333" s="88">
        <v>4</v>
      </c>
      <c r="F2333" s="88">
        <v>8</v>
      </c>
      <c r="G2333" s="37">
        <v>1</v>
      </c>
    </row>
    <row r="2334" spans="1:7" x14ac:dyDescent="0.4">
      <c r="A2334" s="70">
        <v>41737</v>
      </c>
      <c r="B2334" s="84" t="s">
        <v>302</v>
      </c>
      <c r="C2334" s="74">
        <v>3.4</v>
      </c>
      <c r="D2334" s="86">
        <v>5.6362122014404701</v>
      </c>
      <c r="E2334" s="88">
        <v>4</v>
      </c>
      <c r="F2334" s="88">
        <v>8</v>
      </c>
      <c r="G2334" s="37">
        <v>1</v>
      </c>
    </row>
    <row r="2335" spans="1:7" x14ac:dyDescent="0.4">
      <c r="A2335" s="70">
        <v>41737</v>
      </c>
      <c r="B2335" s="84" t="s">
        <v>303</v>
      </c>
      <c r="C2335" s="74">
        <v>2.9</v>
      </c>
      <c r="D2335" s="86">
        <v>5.8522006500693706</v>
      </c>
      <c r="E2335" s="88">
        <v>4</v>
      </c>
      <c r="F2335" s="88">
        <v>8</v>
      </c>
      <c r="G2335" s="37">
        <v>1</v>
      </c>
    </row>
    <row r="2336" spans="1:7" x14ac:dyDescent="0.4">
      <c r="A2336" s="70">
        <v>41737</v>
      </c>
      <c r="B2336" s="84" t="s">
        <v>304</v>
      </c>
      <c r="C2336" s="74">
        <v>2.5</v>
      </c>
      <c r="D2336" s="86">
        <v>6.0348100286297015</v>
      </c>
      <c r="E2336" s="88">
        <v>4</v>
      </c>
      <c r="F2336" s="88">
        <v>8</v>
      </c>
      <c r="G2336" s="37">
        <v>1</v>
      </c>
    </row>
    <row r="2337" spans="1:7" x14ac:dyDescent="0.4">
      <c r="A2337" s="70">
        <v>41737</v>
      </c>
      <c r="B2337" s="84" t="s">
        <v>305</v>
      </c>
      <c r="C2337" s="74">
        <v>2.2999999999999998</v>
      </c>
      <c r="D2337" s="86">
        <v>6.1650382070142458</v>
      </c>
      <c r="E2337" s="88">
        <v>4</v>
      </c>
      <c r="F2337" s="88">
        <v>8</v>
      </c>
      <c r="G2337" s="37">
        <v>1</v>
      </c>
    </row>
    <row r="2338" spans="1:7" x14ac:dyDescent="0.4">
      <c r="A2338" s="70">
        <v>41737</v>
      </c>
      <c r="B2338" s="84" t="s">
        <v>306</v>
      </c>
      <c r="C2338" s="74">
        <v>2.2000000000000002</v>
      </c>
      <c r="D2338" s="86">
        <v>6.2632550621525116</v>
      </c>
      <c r="E2338" s="88">
        <v>4</v>
      </c>
      <c r="F2338" s="88">
        <v>8</v>
      </c>
      <c r="G2338" s="37">
        <v>1</v>
      </c>
    </row>
    <row r="2339" spans="1:7" x14ac:dyDescent="0.4">
      <c r="A2339" s="70">
        <v>41737</v>
      </c>
      <c r="B2339" s="84" t="s">
        <v>307</v>
      </c>
      <c r="C2339" s="74">
        <v>2.2000000000000002</v>
      </c>
      <c r="D2339" s="86">
        <v>6.0058916171687251</v>
      </c>
      <c r="E2339" s="88">
        <v>4</v>
      </c>
      <c r="F2339" s="88">
        <v>8</v>
      </c>
      <c r="G2339" s="37">
        <v>1</v>
      </c>
    </row>
    <row r="2340" spans="1:7" x14ac:dyDescent="0.4">
      <c r="A2340" s="70">
        <v>41737</v>
      </c>
      <c r="B2340" s="84" t="s">
        <v>308</v>
      </c>
      <c r="C2340" s="74">
        <v>2.2999999999999998</v>
      </c>
      <c r="D2340" s="86">
        <v>5.6260635064238667</v>
      </c>
      <c r="E2340" s="88">
        <v>4</v>
      </c>
      <c r="F2340" s="88">
        <v>8</v>
      </c>
      <c r="G2340" s="37">
        <v>1</v>
      </c>
    </row>
    <row r="2341" spans="1:7" x14ac:dyDescent="0.4">
      <c r="A2341" s="70">
        <v>41737</v>
      </c>
      <c r="B2341" s="84" t="s">
        <v>309</v>
      </c>
      <c r="C2341" s="74">
        <v>2.8</v>
      </c>
      <c r="D2341" s="86">
        <v>4.5867193056384048</v>
      </c>
      <c r="E2341" s="88">
        <v>4</v>
      </c>
      <c r="F2341" s="88">
        <v>8</v>
      </c>
      <c r="G2341" s="37">
        <v>0</v>
      </c>
    </row>
    <row r="2342" spans="1:7" x14ac:dyDescent="0.4">
      <c r="A2342" s="70">
        <v>41737</v>
      </c>
      <c r="B2342" s="84" t="s">
        <v>310</v>
      </c>
      <c r="C2342" s="74">
        <v>3.8</v>
      </c>
      <c r="D2342" s="86">
        <v>2.3171118340677448</v>
      </c>
      <c r="E2342" s="88">
        <v>4</v>
      </c>
      <c r="F2342" s="88">
        <v>8</v>
      </c>
      <c r="G2342" s="37">
        <v>0</v>
      </c>
    </row>
    <row r="2343" spans="1:7" x14ac:dyDescent="0.4">
      <c r="A2343" s="70">
        <v>41737</v>
      </c>
      <c r="B2343" s="84" t="s">
        <v>311</v>
      </c>
      <c r="C2343" s="74">
        <v>5.0999999999999996</v>
      </c>
      <c r="D2343" s="86">
        <v>1.2791308779242359</v>
      </c>
      <c r="E2343" s="88">
        <v>4</v>
      </c>
      <c r="F2343" s="88">
        <v>8</v>
      </c>
      <c r="G2343" s="37">
        <v>0</v>
      </c>
    </row>
    <row r="2344" spans="1:7" x14ac:dyDescent="0.4">
      <c r="A2344" s="70">
        <v>41737</v>
      </c>
      <c r="B2344" s="84" t="s">
        <v>312</v>
      </c>
      <c r="C2344" s="74">
        <v>5.5</v>
      </c>
      <c r="D2344" s="86">
        <v>0.85154933370426833</v>
      </c>
      <c r="E2344" s="88">
        <v>4</v>
      </c>
      <c r="F2344" s="88">
        <v>8</v>
      </c>
      <c r="G2344" s="37">
        <v>0</v>
      </c>
    </row>
    <row r="2345" spans="1:7" x14ac:dyDescent="0.4">
      <c r="A2345" s="70">
        <v>41737</v>
      </c>
      <c r="B2345" s="84" t="s">
        <v>313</v>
      </c>
      <c r="C2345" s="74">
        <v>5.8</v>
      </c>
      <c r="D2345" s="86">
        <v>1.0940406171944614</v>
      </c>
      <c r="E2345" s="88">
        <v>4</v>
      </c>
      <c r="F2345" s="88">
        <v>8</v>
      </c>
      <c r="G2345" s="37">
        <v>0</v>
      </c>
    </row>
    <row r="2346" spans="1:7" x14ac:dyDescent="0.4">
      <c r="A2346" s="70">
        <v>41737</v>
      </c>
      <c r="B2346" s="84" t="s">
        <v>314</v>
      </c>
      <c r="C2346" s="74">
        <v>5.5</v>
      </c>
      <c r="D2346" s="86">
        <v>0.71227698744913381</v>
      </c>
      <c r="E2346" s="88">
        <v>4</v>
      </c>
      <c r="F2346" s="88">
        <v>8</v>
      </c>
      <c r="G2346" s="37">
        <v>0</v>
      </c>
    </row>
    <row r="2347" spans="1:7" x14ac:dyDescent="0.4">
      <c r="A2347" s="70">
        <v>41737</v>
      </c>
      <c r="B2347" s="84" t="s">
        <v>315</v>
      </c>
      <c r="C2347" s="74">
        <v>6.1</v>
      </c>
      <c r="D2347" s="86">
        <v>1.2057458404486754</v>
      </c>
      <c r="E2347" s="88">
        <v>4</v>
      </c>
      <c r="F2347" s="88">
        <v>8</v>
      </c>
      <c r="G2347" s="37">
        <v>0</v>
      </c>
    </row>
    <row r="2348" spans="1:7" x14ac:dyDescent="0.4">
      <c r="A2348" s="70">
        <v>41737</v>
      </c>
      <c r="B2348" s="84" t="s">
        <v>316</v>
      </c>
      <c r="C2348" s="74">
        <v>5.5</v>
      </c>
      <c r="D2348" s="86">
        <v>2.0006650560610479</v>
      </c>
      <c r="E2348" s="88">
        <v>4</v>
      </c>
      <c r="F2348" s="88">
        <v>8</v>
      </c>
      <c r="G2348" s="37">
        <v>0</v>
      </c>
    </row>
    <row r="2349" spans="1:7" x14ac:dyDescent="0.4">
      <c r="A2349" s="70">
        <v>41737</v>
      </c>
      <c r="B2349" s="84" t="s">
        <v>317</v>
      </c>
      <c r="C2349" s="74">
        <v>5.3</v>
      </c>
      <c r="D2349" s="86">
        <v>1.8463686700695796</v>
      </c>
      <c r="E2349" s="88">
        <v>4</v>
      </c>
      <c r="F2349" s="88">
        <v>8</v>
      </c>
      <c r="G2349" s="37">
        <v>0</v>
      </c>
    </row>
    <row r="2350" spans="1:7" x14ac:dyDescent="0.4">
      <c r="A2350" s="70">
        <v>41737</v>
      </c>
      <c r="B2350" s="84" t="s">
        <v>318</v>
      </c>
      <c r="C2350" s="74">
        <v>4</v>
      </c>
      <c r="D2350" s="86">
        <v>4.9461813540322499</v>
      </c>
      <c r="E2350" s="88">
        <v>4</v>
      </c>
      <c r="F2350" s="88">
        <v>8</v>
      </c>
      <c r="G2350" s="37">
        <v>0</v>
      </c>
    </row>
    <row r="2351" spans="1:7" x14ac:dyDescent="0.4">
      <c r="A2351" s="70">
        <v>41737</v>
      </c>
      <c r="B2351" s="84" t="s">
        <v>319</v>
      </c>
      <c r="C2351" s="74">
        <v>2.6</v>
      </c>
      <c r="D2351" s="86">
        <v>6.3548285689260426</v>
      </c>
      <c r="E2351" s="88">
        <v>4</v>
      </c>
      <c r="F2351" s="88">
        <v>8</v>
      </c>
      <c r="G2351" s="37">
        <v>0</v>
      </c>
    </row>
    <row r="2352" spans="1:7" x14ac:dyDescent="0.4">
      <c r="A2352" s="70">
        <v>41737</v>
      </c>
      <c r="B2352" s="84" t="s">
        <v>320</v>
      </c>
      <c r="C2352" s="74">
        <v>1.8</v>
      </c>
      <c r="D2352" s="86">
        <v>3.5376932692123746</v>
      </c>
      <c r="E2352" s="88">
        <v>4</v>
      </c>
      <c r="F2352" s="88">
        <v>8</v>
      </c>
      <c r="G2352" s="37">
        <v>0</v>
      </c>
    </row>
    <row r="2353" spans="1:7" x14ac:dyDescent="0.4">
      <c r="A2353" s="70">
        <v>41737</v>
      </c>
      <c r="B2353" s="84" t="s">
        <v>321</v>
      </c>
      <c r="C2353" s="74">
        <v>1.2</v>
      </c>
      <c r="D2353" s="86">
        <v>4.2612842171630065</v>
      </c>
      <c r="E2353" s="88">
        <v>4</v>
      </c>
      <c r="F2353" s="88">
        <v>8</v>
      </c>
      <c r="G2353" s="37">
        <v>0</v>
      </c>
    </row>
    <row r="2354" spans="1:7" x14ac:dyDescent="0.4">
      <c r="A2354" s="70">
        <v>41737</v>
      </c>
      <c r="B2354" s="84" t="s">
        <v>322</v>
      </c>
      <c r="C2354" s="74">
        <v>0.6</v>
      </c>
      <c r="D2354" s="86">
        <v>4.6360587851696726</v>
      </c>
      <c r="E2354" s="88">
        <v>4</v>
      </c>
      <c r="F2354" s="88">
        <v>8</v>
      </c>
      <c r="G2354" s="37">
        <v>0</v>
      </c>
    </row>
    <row r="2355" spans="1:7" x14ac:dyDescent="0.4">
      <c r="A2355" s="70">
        <v>41737</v>
      </c>
      <c r="B2355" s="84" t="s">
        <v>323</v>
      </c>
      <c r="C2355" s="74">
        <v>0</v>
      </c>
      <c r="D2355" s="86">
        <v>5.3095877450475477</v>
      </c>
      <c r="E2355" s="88">
        <v>4</v>
      </c>
      <c r="F2355" s="88">
        <v>8</v>
      </c>
      <c r="G2355" s="37">
        <v>0</v>
      </c>
    </row>
    <row r="2356" spans="1:7" x14ac:dyDescent="0.4">
      <c r="A2356" s="70">
        <v>41737</v>
      </c>
      <c r="B2356" s="84" t="s">
        <v>324</v>
      </c>
      <c r="C2356" s="74">
        <v>-0.9</v>
      </c>
      <c r="D2356" s="86">
        <v>6.9448927173214239</v>
      </c>
      <c r="E2356" s="88">
        <v>4</v>
      </c>
      <c r="F2356" s="88">
        <v>8</v>
      </c>
      <c r="G2356" s="37">
        <v>0</v>
      </c>
    </row>
    <row r="2357" spans="1:7" x14ac:dyDescent="0.4">
      <c r="A2357" s="70">
        <v>41737</v>
      </c>
      <c r="B2357" s="84" t="s">
        <v>325</v>
      </c>
      <c r="C2357" s="74">
        <v>-0.6</v>
      </c>
      <c r="D2357" s="86">
        <v>7.0075138876893783</v>
      </c>
      <c r="E2357" s="88">
        <v>4</v>
      </c>
      <c r="F2357" s="88">
        <v>9</v>
      </c>
      <c r="G2357" s="37">
        <v>1</v>
      </c>
    </row>
    <row r="2358" spans="1:7" x14ac:dyDescent="0.4">
      <c r="A2358" s="70">
        <v>41738</v>
      </c>
      <c r="B2358" s="84" t="s">
        <v>302</v>
      </c>
      <c r="C2358" s="74">
        <v>-1.7</v>
      </c>
      <c r="D2358" s="86">
        <v>7.3619162093551926</v>
      </c>
      <c r="E2358" s="88">
        <v>4</v>
      </c>
      <c r="F2358" s="88">
        <v>9</v>
      </c>
      <c r="G2358" s="37">
        <v>1</v>
      </c>
    </row>
    <row r="2359" spans="1:7" x14ac:dyDescent="0.4">
      <c r="A2359" s="70">
        <v>41738</v>
      </c>
      <c r="B2359" s="84" t="s">
        <v>303</v>
      </c>
      <c r="C2359" s="74">
        <v>-2.6</v>
      </c>
      <c r="D2359" s="86">
        <v>7.673315192600449</v>
      </c>
      <c r="E2359" s="88">
        <v>4</v>
      </c>
      <c r="F2359" s="88">
        <v>9</v>
      </c>
      <c r="G2359" s="37">
        <v>1</v>
      </c>
    </row>
    <row r="2360" spans="1:7" x14ac:dyDescent="0.4">
      <c r="A2360" s="70">
        <v>41738</v>
      </c>
      <c r="B2360" s="84" t="s">
        <v>304</v>
      </c>
      <c r="C2360" s="74">
        <v>-3.1</v>
      </c>
      <c r="D2360" s="86">
        <v>7.9088332951133813</v>
      </c>
      <c r="E2360" s="88">
        <v>4</v>
      </c>
      <c r="F2360" s="88">
        <v>9</v>
      </c>
      <c r="G2360" s="37">
        <v>1</v>
      </c>
    </row>
    <row r="2361" spans="1:7" x14ac:dyDescent="0.4">
      <c r="A2361" s="70">
        <v>41738</v>
      </c>
      <c r="B2361" s="84" t="s">
        <v>305</v>
      </c>
      <c r="C2361" s="74">
        <v>-3.3</v>
      </c>
      <c r="D2361" s="86">
        <v>8.0750495397558808</v>
      </c>
      <c r="E2361" s="88">
        <v>4</v>
      </c>
      <c r="F2361" s="88">
        <v>9</v>
      </c>
      <c r="G2361" s="37">
        <v>1</v>
      </c>
    </row>
    <row r="2362" spans="1:7" x14ac:dyDescent="0.4">
      <c r="A2362" s="70">
        <v>41738</v>
      </c>
      <c r="B2362" s="84" t="s">
        <v>306</v>
      </c>
      <c r="C2362" s="74">
        <v>-4</v>
      </c>
      <c r="D2362" s="86">
        <v>8.3121560779087389</v>
      </c>
      <c r="E2362" s="88">
        <v>4</v>
      </c>
      <c r="F2362" s="88">
        <v>9</v>
      </c>
      <c r="G2362" s="37">
        <v>1</v>
      </c>
    </row>
    <row r="2363" spans="1:7" x14ac:dyDescent="0.4">
      <c r="A2363" s="70">
        <v>41738</v>
      </c>
      <c r="B2363" s="84" t="s">
        <v>307</v>
      </c>
      <c r="C2363" s="74">
        <v>-3.5</v>
      </c>
      <c r="D2363" s="86">
        <v>6.878712284518123</v>
      </c>
      <c r="E2363" s="88">
        <v>4</v>
      </c>
      <c r="F2363" s="88">
        <v>9</v>
      </c>
      <c r="G2363" s="37">
        <v>1</v>
      </c>
    </row>
    <row r="2364" spans="1:7" x14ac:dyDescent="0.4">
      <c r="A2364" s="70">
        <v>41738</v>
      </c>
      <c r="B2364" s="84" t="s">
        <v>308</v>
      </c>
      <c r="C2364" s="74">
        <v>-1.6</v>
      </c>
      <c r="D2364" s="86">
        <v>4.4244326231936295</v>
      </c>
      <c r="E2364" s="88">
        <v>4</v>
      </c>
      <c r="F2364" s="88">
        <v>9</v>
      </c>
      <c r="G2364" s="37">
        <v>1</v>
      </c>
    </row>
    <row r="2365" spans="1:7" x14ac:dyDescent="0.4">
      <c r="A2365" s="70">
        <v>41738</v>
      </c>
      <c r="B2365" s="84" t="s">
        <v>309</v>
      </c>
      <c r="C2365" s="74">
        <v>1.6</v>
      </c>
      <c r="D2365" s="86">
        <v>1.7753326263645437</v>
      </c>
      <c r="E2365" s="88">
        <v>4</v>
      </c>
      <c r="F2365" s="88">
        <v>9</v>
      </c>
      <c r="G2365" s="37">
        <v>0</v>
      </c>
    </row>
    <row r="2366" spans="1:7" x14ac:dyDescent="0.4">
      <c r="A2366" s="70">
        <v>41738</v>
      </c>
      <c r="B2366" s="84" t="s">
        <v>310</v>
      </c>
      <c r="C2366" s="74">
        <v>4.5999999999999996</v>
      </c>
      <c r="D2366" s="86">
        <v>2.758583041215066E-2</v>
      </c>
      <c r="E2366" s="88">
        <v>4</v>
      </c>
      <c r="F2366" s="88">
        <v>9</v>
      </c>
      <c r="G2366" s="37">
        <v>0</v>
      </c>
    </row>
    <row r="2367" spans="1:7" x14ac:dyDescent="0.4">
      <c r="A2367" s="70">
        <v>41738</v>
      </c>
      <c r="B2367" s="84" t="s">
        <v>311</v>
      </c>
      <c r="C2367" s="74">
        <v>6.6</v>
      </c>
      <c r="D2367" s="86">
        <v>1.9340132476113644E-2</v>
      </c>
      <c r="E2367" s="88">
        <v>4</v>
      </c>
      <c r="F2367" s="88">
        <v>9</v>
      </c>
      <c r="G2367" s="37">
        <v>0</v>
      </c>
    </row>
    <row r="2368" spans="1:7" x14ac:dyDescent="0.4">
      <c r="A2368" s="70">
        <v>41738</v>
      </c>
      <c r="B2368" s="84" t="s">
        <v>312</v>
      </c>
      <c r="C2368" s="74">
        <v>7.6</v>
      </c>
      <c r="D2368" s="86">
        <v>1.6315946535572761E-2</v>
      </c>
      <c r="E2368" s="88">
        <v>4</v>
      </c>
      <c r="F2368" s="88">
        <v>9</v>
      </c>
      <c r="G2368" s="37">
        <v>0</v>
      </c>
    </row>
    <row r="2369" spans="1:7" x14ac:dyDescent="0.4">
      <c r="A2369" s="70">
        <v>41738</v>
      </c>
      <c r="B2369" s="84" t="s">
        <v>313</v>
      </c>
      <c r="C2369" s="74">
        <v>8.6999999999999993</v>
      </c>
      <c r="D2369" s="86">
        <v>2.2062509877161421E-2</v>
      </c>
      <c r="E2369" s="88">
        <v>4</v>
      </c>
      <c r="F2369" s="88">
        <v>9</v>
      </c>
      <c r="G2369" s="37">
        <v>0</v>
      </c>
    </row>
    <row r="2370" spans="1:7" x14ac:dyDescent="0.4">
      <c r="A2370" s="70">
        <v>41738</v>
      </c>
      <c r="B2370" s="84" t="s">
        <v>314</v>
      </c>
      <c r="C2370" s="74">
        <v>9.6</v>
      </c>
      <c r="D2370" s="86">
        <v>2.004294300036125E-2</v>
      </c>
      <c r="E2370" s="88">
        <v>4</v>
      </c>
      <c r="F2370" s="88">
        <v>9</v>
      </c>
      <c r="G2370" s="37">
        <v>0</v>
      </c>
    </row>
    <row r="2371" spans="1:7" x14ac:dyDescent="0.4">
      <c r="A2371" s="70">
        <v>41738</v>
      </c>
      <c r="B2371" s="84" t="s">
        <v>315</v>
      </c>
      <c r="C2371" s="74">
        <v>10.7</v>
      </c>
      <c r="D2371" s="86">
        <v>2.2464544523919126E-2</v>
      </c>
      <c r="E2371" s="88">
        <v>4</v>
      </c>
      <c r="F2371" s="88">
        <v>9</v>
      </c>
      <c r="G2371" s="37">
        <v>0</v>
      </c>
    </row>
    <row r="2372" spans="1:7" x14ac:dyDescent="0.4">
      <c r="A2372" s="70">
        <v>41738</v>
      </c>
      <c r="B2372" s="84" t="s">
        <v>316</v>
      </c>
      <c r="C2372" s="74">
        <v>10.6</v>
      </c>
      <c r="D2372" s="86">
        <v>2.3553153573477328E-2</v>
      </c>
      <c r="E2372" s="88">
        <v>4</v>
      </c>
      <c r="F2372" s="88">
        <v>9</v>
      </c>
      <c r="G2372" s="37">
        <v>0</v>
      </c>
    </row>
    <row r="2373" spans="1:7" x14ac:dyDescent="0.4">
      <c r="A2373" s="70">
        <v>41738</v>
      </c>
      <c r="B2373" s="84" t="s">
        <v>317</v>
      </c>
      <c r="C2373" s="74">
        <v>9.6</v>
      </c>
      <c r="D2373" s="86">
        <v>2.9307299073697626E-2</v>
      </c>
      <c r="E2373" s="88">
        <v>4</v>
      </c>
      <c r="F2373" s="88">
        <v>9</v>
      </c>
      <c r="G2373" s="37">
        <v>0</v>
      </c>
    </row>
    <row r="2374" spans="1:7" x14ac:dyDescent="0.4">
      <c r="A2374" s="70">
        <v>41738</v>
      </c>
      <c r="B2374" s="84" t="s">
        <v>318</v>
      </c>
      <c r="C2374" s="74">
        <v>8.6</v>
      </c>
      <c r="D2374" s="86">
        <v>9.1680869186829578E-2</v>
      </c>
      <c r="E2374" s="88">
        <v>4</v>
      </c>
      <c r="F2374" s="88">
        <v>9</v>
      </c>
      <c r="G2374" s="37">
        <v>0</v>
      </c>
    </row>
    <row r="2375" spans="1:7" x14ac:dyDescent="0.4">
      <c r="A2375" s="70">
        <v>41738</v>
      </c>
      <c r="B2375" s="84" t="s">
        <v>319</v>
      </c>
      <c r="C2375" s="74">
        <v>7.2</v>
      </c>
      <c r="D2375" s="86">
        <v>2.3874892961119007</v>
      </c>
      <c r="E2375" s="88">
        <v>4</v>
      </c>
      <c r="F2375" s="88">
        <v>9</v>
      </c>
      <c r="G2375" s="37">
        <v>0</v>
      </c>
    </row>
    <row r="2376" spans="1:7" x14ac:dyDescent="0.4">
      <c r="A2376" s="70">
        <v>41738</v>
      </c>
      <c r="B2376" s="84" t="s">
        <v>320</v>
      </c>
      <c r="C2376" s="74">
        <v>6.1</v>
      </c>
      <c r="D2376" s="86">
        <v>1.1905793273923591</v>
      </c>
      <c r="E2376" s="88">
        <v>4</v>
      </c>
      <c r="F2376" s="88">
        <v>9</v>
      </c>
      <c r="G2376" s="37">
        <v>0</v>
      </c>
    </row>
    <row r="2377" spans="1:7" x14ac:dyDescent="0.4">
      <c r="A2377" s="70">
        <v>41738</v>
      </c>
      <c r="B2377" s="84" t="s">
        <v>321</v>
      </c>
      <c r="C2377" s="74">
        <v>5.2</v>
      </c>
      <c r="D2377" s="86">
        <v>2.1148255527531439</v>
      </c>
      <c r="E2377" s="88">
        <v>4</v>
      </c>
      <c r="F2377" s="88">
        <v>9</v>
      </c>
      <c r="G2377" s="37">
        <v>0</v>
      </c>
    </row>
    <row r="2378" spans="1:7" x14ac:dyDescent="0.4">
      <c r="A2378" s="70">
        <v>41738</v>
      </c>
      <c r="B2378" s="84" t="s">
        <v>322</v>
      </c>
      <c r="C2378" s="74">
        <v>4.5999999999999996</v>
      </c>
      <c r="D2378" s="86">
        <v>2.6730198207050959</v>
      </c>
      <c r="E2378" s="88">
        <v>4</v>
      </c>
      <c r="F2378" s="88">
        <v>9</v>
      </c>
      <c r="G2378" s="37">
        <v>0</v>
      </c>
    </row>
    <row r="2379" spans="1:7" x14ac:dyDescent="0.4">
      <c r="A2379" s="70">
        <v>41738</v>
      </c>
      <c r="B2379" s="84" t="s">
        <v>323</v>
      </c>
      <c r="C2379" s="74">
        <v>2.9</v>
      </c>
      <c r="D2379" s="86">
        <v>3.6982749297216628</v>
      </c>
      <c r="E2379" s="88">
        <v>4</v>
      </c>
      <c r="F2379" s="88">
        <v>9</v>
      </c>
      <c r="G2379" s="37">
        <v>0</v>
      </c>
    </row>
    <row r="2380" spans="1:7" x14ac:dyDescent="0.4">
      <c r="A2380" s="70">
        <v>41738</v>
      </c>
      <c r="B2380" s="84" t="s">
        <v>324</v>
      </c>
      <c r="C2380" s="74">
        <v>1.3</v>
      </c>
      <c r="D2380" s="86">
        <v>5.5705874423016679</v>
      </c>
      <c r="E2380" s="88">
        <v>4</v>
      </c>
      <c r="F2380" s="88">
        <v>9</v>
      </c>
      <c r="G2380" s="37">
        <v>0</v>
      </c>
    </row>
    <row r="2381" spans="1:7" x14ac:dyDescent="0.4">
      <c r="A2381" s="70">
        <v>41738</v>
      </c>
      <c r="B2381" s="84" t="s">
        <v>325</v>
      </c>
      <c r="C2381" s="74">
        <v>0.7</v>
      </c>
      <c r="D2381" s="86">
        <v>6.081021397795598</v>
      </c>
      <c r="E2381" s="88">
        <v>4</v>
      </c>
      <c r="F2381" s="88">
        <v>10</v>
      </c>
      <c r="G2381" s="37">
        <v>1</v>
      </c>
    </row>
    <row r="2382" spans="1:7" x14ac:dyDescent="0.4">
      <c r="A2382" s="70">
        <v>41739</v>
      </c>
      <c r="B2382" s="84" t="s">
        <v>302</v>
      </c>
      <c r="C2382" s="74">
        <v>0.5</v>
      </c>
      <c r="D2382" s="86">
        <v>6.3887542809068769</v>
      </c>
      <c r="E2382" s="88">
        <v>4</v>
      </c>
      <c r="F2382" s="88">
        <v>10</v>
      </c>
      <c r="G2382" s="37">
        <v>1</v>
      </c>
    </row>
    <row r="2383" spans="1:7" x14ac:dyDescent="0.4">
      <c r="A2383" s="70">
        <v>41739</v>
      </c>
      <c r="B2383" s="84" t="s">
        <v>303</v>
      </c>
      <c r="C2383" s="74">
        <v>0.4</v>
      </c>
      <c r="D2383" s="86">
        <v>6.6006651542003283</v>
      </c>
      <c r="E2383" s="88">
        <v>4</v>
      </c>
      <c r="F2383" s="88">
        <v>10</v>
      </c>
      <c r="G2383" s="37">
        <v>1</v>
      </c>
    </row>
    <row r="2384" spans="1:7" x14ac:dyDescent="0.4">
      <c r="A2384" s="70">
        <v>41739</v>
      </c>
      <c r="B2384" s="84" t="s">
        <v>304</v>
      </c>
      <c r="C2384" s="74">
        <v>0.6</v>
      </c>
      <c r="D2384" s="86">
        <v>6.7093837308148681</v>
      </c>
      <c r="E2384" s="88">
        <v>4</v>
      </c>
      <c r="F2384" s="88">
        <v>10</v>
      </c>
      <c r="G2384" s="37">
        <v>1</v>
      </c>
    </row>
    <row r="2385" spans="1:7" x14ac:dyDescent="0.4">
      <c r="A2385" s="70">
        <v>41739</v>
      </c>
      <c r="B2385" s="84" t="s">
        <v>305</v>
      </c>
      <c r="C2385" s="74">
        <v>0.8</v>
      </c>
      <c r="D2385" s="86">
        <v>6.7700048112629929</v>
      </c>
      <c r="E2385" s="88">
        <v>4</v>
      </c>
      <c r="F2385" s="88">
        <v>10</v>
      </c>
      <c r="G2385" s="37">
        <v>1</v>
      </c>
    </row>
    <row r="2386" spans="1:7" x14ac:dyDescent="0.4">
      <c r="A2386" s="70">
        <v>41739</v>
      </c>
      <c r="B2386" s="84" t="s">
        <v>306</v>
      </c>
      <c r="C2386" s="74">
        <v>1.1000000000000001</v>
      </c>
      <c r="D2386" s="86">
        <v>6.778849895504357</v>
      </c>
      <c r="E2386" s="88">
        <v>4</v>
      </c>
      <c r="F2386" s="88">
        <v>10</v>
      </c>
      <c r="G2386" s="37">
        <v>1</v>
      </c>
    </row>
    <row r="2387" spans="1:7" x14ac:dyDescent="0.4">
      <c r="A2387" s="70">
        <v>41739</v>
      </c>
      <c r="B2387" s="84" t="s">
        <v>307</v>
      </c>
      <c r="C2387" s="74">
        <v>1.5</v>
      </c>
      <c r="D2387" s="86">
        <v>6.8565576831467689</v>
      </c>
      <c r="E2387" s="88">
        <v>4</v>
      </c>
      <c r="F2387" s="88">
        <v>10</v>
      </c>
      <c r="G2387" s="37">
        <v>1</v>
      </c>
    </row>
    <row r="2388" spans="1:7" x14ac:dyDescent="0.4">
      <c r="A2388" s="70">
        <v>41739</v>
      </c>
      <c r="B2388" s="84" t="s">
        <v>308</v>
      </c>
      <c r="C2388" s="74">
        <v>2.9</v>
      </c>
      <c r="D2388" s="86">
        <v>3.3975805510222261</v>
      </c>
      <c r="E2388" s="88">
        <v>4</v>
      </c>
      <c r="F2388" s="88">
        <v>10</v>
      </c>
      <c r="G2388" s="37">
        <v>1</v>
      </c>
    </row>
    <row r="2389" spans="1:7" x14ac:dyDescent="0.4">
      <c r="A2389" s="70">
        <v>41739</v>
      </c>
      <c r="B2389" s="84" t="s">
        <v>309</v>
      </c>
      <c r="C2389" s="74">
        <v>3.6</v>
      </c>
      <c r="D2389" s="86">
        <v>3.0278407933343341</v>
      </c>
      <c r="E2389" s="88">
        <v>4</v>
      </c>
      <c r="F2389" s="88">
        <v>10</v>
      </c>
      <c r="G2389" s="37">
        <v>0</v>
      </c>
    </row>
    <row r="2390" spans="1:7" x14ac:dyDescent="0.4">
      <c r="A2390" s="70">
        <v>41739</v>
      </c>
      <c r="B2390" s="84" t="s">
        <v>310</v>
      </c>
      <c r="C2390" s="74">
        <v>6.4</v>
      </c>
      <c r="D2390" s="86">
        <v>2.3763224846652009</v>
      </c>
      <c r="E2390" s="88">
        <v>4</v>
      </c>
      <c r="F2390" s="88">
        <v>10</v>
      </c>
      <c r="G2390" s="37">
        <v>0</v>
      </c>
    </row>
    <row r="2391" spans="1:7" x14ac:dyDescent="0.4">
      <c r="A2391" s="70">
        <v>41739</v>
      </c>
      <c r="B2391" s="84" t="s">
        <v>311</v>
      </c>
      <c r="C2391" s="74">
        <v>7.1</v>
      </c>
      <c r="D2391" s="86">
        <v>2.4426425721632623</v>
      </c>
      <c r="E2391" s="88">
        <v>4</v>
      </c>
      <c r="F2391" s="88">
        <v>10</v>
      </c>
      <c r="G2391" s="37">
        <v>0</v>
      </c>
    </row>
    <row r="2392" spans="1:7" x14ac:dyDescent="0.4">
      <c r="A2392" s="70">
        <v>41739</v>
      </c>
      <c r="B2392" s="84" t="s">
        <v>312</v>
      </c>
      <c r="C2392" s="74">
        <v>7.2</v>
      </c>
      <c r="D2392" s="86">
        <v>2.5313914071649846</v>
      </c>
      <c r="E2392" s="88">
        <v>4</v>
      </c>
      <c r="F2392" s="88">
        <v>10</v>
      </c>
      <c r="G2392" s="37">
        <v>0</v>
      </c>
    </row>
    <row r="2393" spans="1:7" x14ac:dyDescent="0.4">
      <c r="A2393" s="70">
        <v>41739</v>
      </c>
      <c r="B2393" s="84" t="s">
        <v>313</v>
      </c>
      <c r="C2393" s="74">
        <v>9.1999999999999993</v>
      </c>
      <c r="D2393" s="86">
        <v>1.4840791474813193</v>
      </c>
      <c r="E2393" s="88">
        <v>4</v>
      </c>
      <c r="F2393" s="88">
        <v>10</v>
      </c>
      <c r="G2393" s="37">
        <v>0</v>
      </c>
    </row>
    <row r="2394" spans="1:7" x14ac:dyDescent="0.4">
      <c r="A2394" s="70">
        <v>41739</v>
      </c>
      <c r="B2394" s="84" t="s">
        <v>314</v>
      </c>
      <c r="C2394" s="74">
        <v>8.5</v>
      </c>
      <c r="D2394" s="86">
        <v>0.64047324800999761</v>
      </c>
      <c r="E2394" s="88">
        <v>4</v>
      </c>
      <c r="F2394" s="88">
        <v>10</v>
      </c>
      <c r="G2394" s="37">
        <v>0</v>
      </c>
    </row>
    <row r="2395" spans="1:7" x14ac:dyDescent="0.4">
      <c r="A2395" s="70">
        <v>41739</v>
      </c>
      <c r="B2395" s="84" t="s">
        <v>315</v>
      </c>
      <c r="C2395" s="74">
        <v>9</v>
      </c>
      <c r="D2395" s="86">
        <v>1.4964713793194024</v>
      </c>
      <c r="E2395" s="88">
        <v>4</v>
      </c>
      <c r="F2395" s="88">
        <v>10</v>
      </c>
      <c r="G2395" s="37">
        <v>0</v>
      </c>
    </row>
    <row r="2396" spans="1:7" x14ac:dyDescent="0.4">
      <c r="A2396" s="70">
        <v>41739</v>
      </c>
      <c r="B2396" s="84" t="s">
        <v>316</v>
      </c>
      <c r="C2396" s="74">
        <v>7.8</v>
      </c>
      <c r="D2396" s="86">
        <v>2.3012997705880793</v>
      </c>
      <c r="E2396" s="88">
        <v>4</v>
      </c>
      <c r="F2396" s="88">
        <v>10</v>
      </c>
      <c r="G2396" s="37">
        <v>0</v>
      </c>
    </row>
    <row r="2397" spans="1:7" x14ac:dyDescent="0.4">
      <c r="A2397" s="70">
        <v>41739</v>
      </c>
      <c r="B2397" s="84" t="s">
        <v>317</v>
      </c>
      <c r="C2397" s="74">
        <v>5.4</v>
      </c>
      <c r="D2397" s="86">
        <v>2.3834055122203059</v>
      </c>
      <c r="E2397" s="88">
        <v>4</v>
      </c>
      <c r="F2397" s="88">
        <v>10</v>
      </c>
      <c r="G2397" s="37">
        <v>0</v>
      </c>
    </row>
    <row r="2398" spans="1:7" x14ac:dyDescent="0.4">
      <c r="A2398" s="70">
        <v>41739</v>
      </c>
      <c r="B2398" s="84" t="s">
        <v>318</v>
      </c>
      <c r="C2398" s="74">
        <v>5.0999999999999996</v>
      </c>
      <c r="D2398" s="86">
        <v>2.5249420864560479</v>
      </c>
      <c r="E2398" s="88">
        <v>4</v>
      </c>
      <c r="F2398" s="88">
        <v>10</v>
      </c>
      <c r="G2398" s="37">
        <v>0</v>
      </c>
    </row>
    <row r="2399" spans="1:7" x14ac:dyDescent="0.4">
      <c r="A2399" s="70">
        <v>41739</v>
      </c>
      <c r="B2399" s="84" t="s">
        <v>319</v>
      </c>
      <c r="C2399" s="74">
        <v>4.8</v>
      </c>
      <c r="D2399" s="86">
        <v>5.5299411310475568</v>
      </c>
      <c r="E2399" s="88">
        <v>4</v>
      </c>
      <c r="F2399" s="88">
        <v>10</v>
      </c>
      <c r="G2399" s="37">
        <v>0</v>
      </c>
    </row>
    <row r="2400" spans="1:7" x14ac:dyDescent="0.4">
      <c r="A2400" s="70">
        <v>41739</v>
      </c>
      <c r="B2400" s="84" t="s">
        <v>320</v>
      </c>
      <c r="C2400" s="74">
        <v>4.7</v>
      </c>
      <c r="D2400" s="86">
        <v>5.7678630543810572</v>
      </c>
      <c r="E2400" s="88">
        <v>4</v>
      </c>
      <c r="F2400" s="88">
        <v>10</v>
      </c>
      <c r="G2400" s="37">
        <v>0</v>
      </c>
    </row>
    <row r="2401" spans="1:7" x14ac:dyDescent="0.4">
      <c r="A2401" s="70">
        <v>41739</v>
      </c>
      <c r="B2401" s="84" t="s">
        <v>321</v>
      </c>
      <c r="C2401" s="74">
        <v>3.7</v>
      </c>
      <c r="D2401" s="86">
        <v>3.0348849037863408</v>
      </c>
      <c r="E2401" s="88">
        <v>4</v>
      </c>
      <c r="F2401" s="88">
        <v>10</v>
      </c>
      <c r="G2401" s="37">
        <v>0</v>
      </c>
    </row>
    <row r="2402" spans="1:7" x14ac:dyDescent="0.4">
      <c r="A2402" s="70">
        <v>41739</v>
      </c>
      <c r="B2402" s="84" t="s">
        <v>322</v>
      </c>
      <c r="C2402" s="74">
        <v>5</v>
      </c>
      <c r="D2402" s="86">
        <v>3.3663187774512298</v>
      </c>
      <c r="E2402" s="88">
        <v>4</v>
      </c>
      <c r="F2402" s="88">
        <v>10</v>
      </c>
      <c r="G2402" s="37">
        <v>0</v>
      </c>
    </row>
    <row r="2403" spans="1:7" x14ac:dyDescent="0.4">
      <c r="A2403" s="70">
        <v>41739</v>
      </c>
      <c r="B2403" s="84" t="s">
        <v>323</v>
      </c>
      <c r="C2403" s="74">
        <v>4.0999999999999996</v>
      </c>
      <c r="D2403" s="86">
        <v>3.9374466245643109</v>
      </c>
      <c r="E2403" s="88">
        <v>4</v>
      </c>
      <c r="F2403" s="88">
        <v>10</v>
      </c>
      <c r="G2403" s="37">
        <v>0</v>
      </c>
    </row>
    <row r="2404" spans="1:7" x14ac:dyDescent="0.4">
      <c r="A2404" s="70">
        <v>41739</v>
      </c>
      <c r="B2404" s="84" t="s">
        <v>324</v>
      </c>
      <c r="C2404" s="74">
        <v>3.8</v>
      </c>
      <c r="D2404" s="86">
        <v>4.323683107701827</v>
      </c>
      <c r="E2404" s="88">
        <v>4</v>
      </c>
      <c r="F2404" s="88">
        <v>10</v>
      </c>
      <c r="G2404" s="37">
        <v>0</v>
      </c>
    </row>
    <row r="2405" spans="1:7" x14ac:dyDescent="0.4">
      <c r="A2405" s="70">
        <v>41739</v>
      </c>
      <c r="B2405" s="84" t="s">
        <v>325</v>
      </c>
      <c r="C2405" s="74">
        <v>3.5</v>
      </c>
      <c r="D2405" s="86">
        <v>5.4991757567892421</v>
      </c>
      <c r="E2405" s="88">
        <v>4</v>
      </c>
      <c r="F2405" s="88">
        <v>11</v>
      </c>
      <c r="G2405" s="37">
        <v>1</v>
      </c>
    </row>
    <row r="2406" spans="1:7" x14ac:dyDescent="0.4">
      <c r="A2406" s="70">
        <v>41740</v>
      </c>
      <c r="B2406" s="84" t="s">
        <v>302</v>
      </c>
      <c r="C2406" s="74">
        <v>3.4</v>
      </c>
      <c r="D2406" s="86">
        <v>5.6907222449861994</v>
      </c>
      <c r="E2406" s="88">
        <v>4</v>
      </c>
      <c r="F2406" s="88">
        <v>11</v>
      </c>
      <c r="G2406" s="37">
        <v>1</v>
      </c>
    </row>
    <row r="2407" spans="1:7" x14ac:dyDescent="0.4">
      <c r="A2407" s="70">
        <v>41740</v>
      </c>
      <c r="B2407" s="84" t="s">
        <v>303</v>
      </c>
      <c r="C2407" s="74">
        <v>2.7</v>
      </c>
      <c r="D2407" s="86">
        <v>5.9299852150686858</v>
      </c>
      <c r="E2407" s="88">
        <v>4</v>
      </c>
      <c r="F2407" s="88">
        <v>11</v>
      </c>
      <c r="G2407" s="37">
        <v>1</v>
      </c>
    </row>
    <row r="2408" spans="1:7" x14ac:dyDescent="0.4">
      <c r="A2408" s="70">
        <v>41740</v>
      </c>
      <c r="B2408" s="84" t="s">
        <v>304</v>
      </c>
      <c r="C2408" s="74">
        <v>2.4</v>
      </c>
      <c r="D2408" s="86">
        <v>6.0917020820569086</v>
      </c>
      <c r="E2408" s="88">
        <v>4</v>
      </c>
      <c r="F2408" s="88">
        <v>11</v>
      </c>
      <c r="G2408" s="37">
        <v>1</v>
      </c>
    </row>
    <row r="2409" spans="1:7" x14ac:dyDescent="0.4">
      <c r="A2409" s="70">
        <v>41740</v>
      </c>
      <c r="B2409" s="84" t="s">
        <v>305</v>
      </c>
      <c r="C2409" s="74">
        <v>2.5</v>
      </c>
      <c r="D2409" s="86">
        <v>6.162805274095434</v>
      </c>
      <c r="E2409" s="88">
        <v>4</v>
      </c>
      <c r="F2409" s="88">
        <v>11</v>
      </c>
      <c r="G2409" s="37">
        <v>1</v>
      </c>
    </row>
    <row r="2410" spans="1:7" x14ac:dyDescent="0.4">
      <c r="A2410" s="70">
        <v>41740</v>
      </c>
      <c r="B2410" s="84" t="s">
        <v>306</v>
      </c>
      <c r="C2410" s="74">
        <v>1.9</v>
      </c>
      <c r="D2410" s="86">
        <v>6.344968289735089</v>
      </c>
      <c r="E2410" s="88">
        <v>4</v>
      </c>
      <c r="F2410" s="88">
        <v>11</v>
      </c>
      <c r="G2410" s="37">
        <v>1</v>
      </c>
    </row>
    <row r="2411" spans="1:7" x14ac:dyDescent="0.4">
      <c r="A2411" s="70">
        <v>41740</v>
      </c>
      <c r="B2411" s="84" t="s">
        <v>307</v>
      </c>
      <c r="C2411" s="74">
        <v>1.4</v>
      </c>
      <c r="D2411" s="86">
        <v>7.3208307080860315</v>
      </c>
      <c r="E2411" s="88">
        <v>4</v>
      </c>
      <c r="F2411" s="88">
        <v>11</v>
      </c>
      <c r="G2411" s="37">
        <v>1</v>
      </c>
    </row>
    <row r="2412" spans="1:7" x14ac:dyDescent="0.4">
      <c r="A2412" s="70">
        <v>41740</v>
      </c>
      <c r="B2412" s="84" t="s">
        <v>308</v>
      </c>
      <c r="C2412" s="74">
        <v>1.7</v>
      </c>
      <c r="D2412" s="86">
        <v>3.8896024280911528</v>
      </c>
      <c r="E2412" s="88">
        <v>4</v>
      </c>
      <c r="F2412" s="88">
        <v>11</v>
      </c>
      <c r="G2412" s="37">
        <v>1</v>
      </c>
    </row>
    <row r="2413" spans="1:7" x14ac:dyDescent="0.4">
      <c r="A2413" s="70">
        <v>41740</v>
      </c>
      <c r="B2413" s="84" t="s">
        <v>309</v>
      </c>
      <c r="C2413" s="74">
        <v>3.8</v>
      </c>
      <c r="D2413" s="86">
        <v>2.5875509516893316</v>
      </c>
      <c r="E2413" s="88">
        <v>4</v>
      </c>
      <c r="F2413" s="88">
        <v>11</v>
      </c>
      <c r="G2413" s="37">
        <v>0</v>
      </c>
    </row>
    <row r="2414" spans="1:7" x14ac:dyDescent="0.4">
      <c r="A2414" s="70">
        <v>41740</v>
      </c>
      <c r="B2414" s="84" t="s">
        <v>310</v>
      </c>
      <c r="C2414" s="74">
        <v>6.6</v>
      </c>
      <c r="D2414" s="86">
        <v>1.7896469818966867</v>
      </c>
      <c r="E2414" s="88">
        <v>4</v>
      </c>
      <c r="F2414" s="88">
        <v>11</v>
      </c>
      <c r="G2414" s="37">
        <v>0</v>
      </c>
    </row>
    <row r="2415" spans="1:7" x14ac:dyDescent="0.4">
      <c r="A2415" s="70">
        <v>41740</v>
      </c>
      <c r="B2415" s="84" t="s">
        <v>311</v>
      </c>
      <c r="C2415" s="74">
        <v>9.1</v>
      </c>
      <c r="D2415" s="86">
        <v>1.197178370106633</v>
      </c>
      <c r="E2415" s="88">
        <v>4</v>
      </c>
      <c r="F2415" s="88">
        <v>11</v>
      </c>
      <c r="G2415" s="37">
        <v>0</v>
      </c>
    </row>
    <row r="2416" spans="1:7" x14ac:dyDescent="0.4">
      <c r="A2416" s="70">
        <v>41740</v>
      </c>
      <c r="B2416" s="84" t="s">
        <v>312</v>
      </c>
      <c r="C2416" s="74">
        <v>11.2</v>
      </c>
      <c r="D2416" s="86">
        <v>4.3489182081878422E-2</v>
      </c>
      <c r="E2416" s="88">
        <v>4</v>
      </c>
      <c r="F2416" s="88">
        <v>11</v>
      </c>
      <c r="G2416" s="37">
        <v>0</v>
      </c>
    </row>
    <row r="2417" spans="1:7" x14ac:dyDescent="0.4">
      <c r="A2417" s="70">
        <v>41740</v>
      </c>
      <c r="B2417" s="84" t="s">
        <v>313</v>
      </c>
      <c r="C2417" s="74">
        <v>11.8</v>
      </c>
      <c r="D2417" s="86">
        <v>3.111863079205145E-2</v>
      </c>
      <c r="E2417" s="88">
        <v>4</v>
      </c>
      <c r="F2417" s="88">
        <v>11</v>
      </c>
      <c r="G2417" s="37">
        <v>0</v>
      </c>
    </row>
    <row r="2418" spans="1:7" x14ac:dyDescent="0.4">
      <c r="A2418" s="70">
        <v>41740</v>
      </c>
      <c r="B2418" s="84" t="s">
        <v>314</v>
      </c>
      <c r="C2418" s="74">
        <v>12.5</v>
      </c>
      <c r="D2418" s="86">
        <v>1.9031867381657592E-2</v>
      </c>
      <c r="E2418" s="88">
        <v>4</v>
      </c>
      <c r="F2418" s="88">
        <v>11</v>
      </c>
      <c r="G2418" s="37">
        <v>0</v>
      </c>
    </row>
    <row r="2419" spans="1:7" x14ac:dyDescent="0.4">
      <c r="A2419" s="70">
        <v>41740</v>
      </c>
      <c r="B2419" s="84" t="s">
        <v>315</v>
      </c>
      <c r="C2419" s="74">
        <v>14.3</v>
      </c>
      <c r="D2419" s="86">
        <v>1.6222957512938608E-2</v>
      </c>
      <c r="E2419" s="88">
        <v>4</v>
      </c>
      <c r="F2419" s="88">
        <v>11</v>
      </c>
      <c r="G2419" s="37">
        <v>0</v>
      </c>
    </row>
    <row r="2420" spans="1:7" x14ac:dyDescent="0.4">
      <c r="A2420" s="70">
        <v>41740</v>
      </c>
      <c r="B2420" s="84" t="s">
        <v>316</v>
      </c>
      <c r="C2420" s="74">
        <v>15</v>
      </c>
      <c r="D2420" s="86">
        <v>1.4967937713763075E-2</v>
      </c>
      <c r="E2420" s="88">
        <v>4</v>
      </c>
      <c r="F2420" s="88">
        <v>11</v>
      </c>
      <c r="G2420" s="37">
        <v>0</v>
      </c>
    </row>
    <row r="2421" spans="1:7" x14ac:dyDescent="0.4">
      <c r="A2421" s="70">
        <v>41740</v>
      </c>
      <c r="B2421" s="84" t="s">
        <v>317</v>
      </c>
      <c r="C2421" s="74">
        <v>14.1</v>
      </c>
      <c r="D2421" s="86">
        <v>1.1708225563137394E-2</v>
      </c>
      <c r="E2421" s="88">
        <v>4</v>
      </c>
      <c r="F2421" s="88">
        <v>11</v>
      </c>
      <c r="G2421" s="37">
        <v>0</v>
      </c>
    </row>
    <row r="2422" spans="1:7" x14ac:dyDescent="0.4">
      <c r="A2422" s="70">
        <v>41740</v>
      </c>
      <c r="B2422" s="84" t="s">
        <v>318</v>
      </c>
      <c r="C2422" s="74">
        <v>12.8</v>
      </c>
      <c r="D2422" s="86">
        <v>2.352364670189799E-2</v>
      </c>
      <c r="E2422" s="88">
        <v>4</v>
      </c>
      <c r="F2422" s="88">
        <v>11</v>
      </c>
      <c r="G2422" s="37">
        <v>0</v>
      </c>
    </row>
    <row r="2423" spans="1:7" x14ac:dyDescent="0.4">
      <c r="A2423" s="70">
        <v>41740</v>
      </c>
      <c r="B2423" s="84" t="s">
        <v>319</v>
      </c>
      <c r="C2423" s="74">
        <v>12.1</v>
      </c>
      <c r="D2423" s="86">
        <v>0.3340003516100632</v>
      </c>
      <c r="E2423" s="88">
        <v>4</v>
      </c>
      <c r="F2423" s="88">
        <v>11</v>
      </c>
      <c r="G2423" s="37">
        <v>0</v>
      </c>
    </row>
    <row r="2424" spans="1:7" x14ac:dyDescent="0.4">
      <c r="A2424" s="70">
        <v>41740</v>
      </c>
      <c r="B2424" s="84" t="s">
        <v>320</v>
      </c>
      <c r="C2424" s="74">
        <v>11.3</v>
      </c>
      <c r="D2424" s="86">
        <v>1.5986910879875358</v>
      </c>
      <c r="E2424" s="88">
        <v>4</v>
      </c>
      <c r="F2424" s="88">
        <v>11</v>
      </c>
      <c r="G2424" s="37">
        <v>0</v>
      </c>
    </row>
    <row r="2425" spans="1:7" x14ac:dyDescent="0.4">
      <c r="A2425" s="70">
        <v>41740</v>
      </c>
      <c r="B2425" s="84" t="s">
        <v>321</v>
      </c>
      <c r="C2425" s="74">
        <v>9.3000000000000007</v>
      </c>
      <c r="D2425" s="86">
        <v>0.58961517117746309</v>
      </c>
      <c r="E2425" s="88">
        <v>4</v>
      </c>
      <c r="F2425" s="88">
        <v>11</v>
      </c>
      <c r="G2425" s="37">
        <v>0</v>
      </c>
    </row>
    <row r="2426" spans="1:7" x14ac:dyDescent="0.4">
      <c r="A2426" s="70">
        <v>41740</v>
      </c>
      <c r="B2426" s="84" t="s">
        <v>322</v>
      </c>
      <c r="C2426" s="74">
        <v>7.1</v>
      </c>
      <c r="D2426" s="86">
        <v>1.6686426149822917</v>
      </c>
      <c r="E2426" s="88">
        <v>4</v>
      </c>
      <c r="F2426" s="88">
        <v>11</v>
      </c>
      <c r="G2426" s="37">
        <v>0</v>
      </c>
    </row>
    <row r="2427" spans="1:7" x14ac:dyDescent="0.4">
      <c r="A2427" s="70">
        <v>41740</v>
      </c>
      <c r="B2427" s="84" t="s">
        <v>323</v>
      </c>
      <c r="C2427" s="74">
        <v>6.2</v>
      </c>
      <c r="D2427" s="86">
        <v>2.5421218275122164</v>
      </c>
      <c r="E2427" s="88">
        <v>4</v>
      </c>
      <c r="F2427" s="88">
        <v>11</v>
      </c>
      <c r="G2427" s="37">
        <v>0</v>
      </c>
    </row>
    <row r="2428" spans="1:7" x14ac:dyDescent="0.4">
      <c r="A2428" s="70">
        <v>41740</v>
      </c>
      <c r="B2428" s="84" t="s">
        <v>324</v>
      </c>
      <c r="C2428" s="74">
        <v>4.7</v>
      </c>
      <c r="D2428" s="86">
        <v>3.3399105383581498</v>
      </c>
      <c r="E2428" s="88">
        <v>4</v>
      </c>
      <c r="F2428" s="88">
        <v>11</v>
      </c>
      <c r="G2428" s="37">
        <v>0</v>
      </c>
    </row>
    <row r="2429" spans="1:7" x14ac:dyDescent="0.4">
      <c r="A2429" s="70">
        <v>41740</v>
      </c>
      <c r="B2429" s="84" t="s">
        <v>325</v>
      </c>
      <c r="C2429" s="74">
        <v>4.0999999999999996</v>
      </c>
      <c r="D2429" s="86">
        <v>4.7380111894080743</v>
      </c>
      <c r="E2429" s="88">
        <v>4</v>
      </c>
      <c r="F2429" s="88">
        <v>12</v>
      </c>
      <c r="G2429" s="37">
        <v>1</v>
      </c>
    </row>
    <row r="2430" spans="1:7" x14ac:dyDescent="0.4">
      <c r="A2430" s="70">
        <v>41741</v>
      </c>
      <c r="B2430" s="84" t="s">
        <v>302</v>
      </c>
      <c r="C2430" s="74">
        <v>2.8</v>
      </c>
      <c r="D2430" s="86">
        <v>5.2874429910544443</v>
      </c>
      <c r="E2430" s="88">
        <v>4</v>
      </c>
      <c r="F2430" s="88">
        <v>12</v>
      </c>
      <c r="G2430" s="37">
        <v>1</v>
      </c>
    </row>
    <row r="2431" spans="1:7" x14ac:dyDescent="0.4">
      <c r="A2431" s="70">
        <v>41741</v>
      </c>
      <c r="B2431" s="84" t="s">
        <v>303</v>
      </c>
      <c r="C2431" s="74">
        <v>2.6</v>
      </c>
      <c r="D2431" s="86">
        <v>5.5721758716590051</v>
      </c>
      <c r="E2431" s="88">
        <v>4</v>
      </c>
      <c r="F2431" s="88">
        <v>12</v>
      </c>
      <c r="G2431" s="37">
        <v>1</v>
      </c>
    </row>
    <row r="2432" spans="1:7" x14ac:dyDescent="0.4">
      <c r="A2432" s="70">
        <v>41741</v>
      </c>
      <c r="B2432" s="84" t="s">
        <v>304</v>
      </c>
      <c r="C2432" s="74">
        <v>2</v>
      </c>
      <c r="D2432" s="86">
        <v>5.8722324231176728</v>
      </c>
      <c r="E2432" s="88">
        <v>4</v>
      </c>
      <c r="F2432" s="88">
        <v>12</v>
      </c>
      <c r="G2432" s="37">
        <v>1</v>
      </c>
    </row>
    <row r="2433" spans="1:7" x14ac:dyDescent="0.4">
      <c r="A2433" s="70">
        <v>41741</v>
      </c>
      <c r="B2433" s="84" t="s">
        <v>305</v>
      </c>
      <c r="C2433" s="74">
        <v>1.7</v>
      </c>
      <c r="D2433" s="86">
        <v>6.0904151246575449</v>
      </c>
      <c r="E2433" s="88">
        <v>4</v>
      </c>
      <c r="F2433" s="88">
        <v>12</v>
      </c>
      <c r="G2433" s="37">
        <v>1</v>
      </c>
    </row>
    <row r="2434" spans="1:7" x14ac:dyDescent="0.4">
      <c r="A2434" s="70">
        <v>41741</v>
      </c>
      <c r="B2434" s="84" t="s">
        <v>306</v>
      </c>
      <c r="C2434" s="74">
        <v>1.4</v>
      </c>
      <c r="D2434" s="86">
        <v>6.2821088078440273</v>
      </c>
      <c r="E2434" s="88">
        <v>4</v>
      </c>
      <c r="F2434" s="88">
        <v>12</v>
      </c>
      <c r="G2434" s="37">
        <v>1</v>
      </c>
    </row>
    <row r="2435" spans="1:7" x14ac:dyDescent="0.4">
      <c r="A2435" s="70">
        <v>41741</v>
      </c>
      <c r="B2435" s="84" t="s">
        <v>307</v>
      </c>
      <c r="C2435" s="74">
        <v>2.1</v>
      </c>
      <c r="D2435" s="86">
        <v>7.0313624239737553</v>
      </c>
      <c r="E2435" s="88">
        <v>4</v>
      </c>
      <c r="F2435" s="88">
        <v>12</v>
      </c>
      <c r="G2435" s="37">
        <v>1</v>
      </c>
    </row>
    <row r="2436" spans="1:7" x14ac:dyDescent="0.4">
      <c r="A2436" s="70">
        <v>41741</v>
      </c>
      <c r="B2436" s="84" t="s">
        <v>308</v>
      </c>
      <c r="C2436" s="74">
        <v>3.5</v>
      </c>
      <c r="D2436" s="86">
        <v>3.6272787503088981</v>
      </c>
      <c r="E2436" s="88">
        <v>4</v>
      </c>
      <c r="F2436" s="88">
        <v>12</v>
      </c>
      <c r="G2436" s="37">
        <v>1</v>
      </c>
    </row>
    <row r="2437" spans="1:7" x14ac:dyDescent="0.4">
      <c r="A2437" s="70">
        <v>41741</v>
      </c>
      <c r="B2437" s="84" t="s">
        <v>309</v>
      </c>
      <c r="C2437" s="74">
        <v>5.7</v>
      </c>
      <c r="D2437" s="86">
        <v>3.020386245165759</v>
      </c>
      <c r="E2437" s="88">
        <v>4</v>
      </c>
      <c r="F2437" s="88">
        <v>12</v>
      </c>
      <c r="G2437" s="37">
        <v>0</v>
      </c>
    </row>
    <row r="2438" spans="1:7" x14ac:dyDescent="0.4">
      <c r="A2438" s="70">
        <v>41741</v>
      </c>
      <c r="B2438" s="84" t="s">
        <v>310</v>
      </c>
      <c r="C2438" s="74">
        <v>7.2</v>
      </c>
      <c r="D2438" s="86">
        <v>2.1230311311155607</v>
      </c>
      <c r="E2438" s="88">
        <v>4</v>
      </c>
      <c r="F2438" s="88">
        <v>12</v>
      </c>
      <c r="G2438" s="37">
        <v>0</v>
      </c>
    </row>
    <row r="2439" spans="1:7" x14ac:dyDescent="0.4">
      <c r="A2439" s="70">
        <v>41741</v>
      </c>
      <c r="B2439" s="84" t="s">
        <v>311</v>
      </c>
      <c r="C2439" s="74">
        <v>10.4</v>
      </c>
      <c r="D2439" s="86">
        <v>1.8764482242187235</v>
      </c>
      <c r="E2439" s="88">
        <v>4</v>
      </c>
      <c r="F2439" s="88">
        <v>12</v>
      </c>
      <c r="G2439" s="37">
        <v>0</v>
      </c>
    </row>
    <row r="2440" spans="1:7" x14ac:dyDescent="0.4">
      <c r="A2440" s="70">
        <v>41741</v>
      </c>
      <c r="B2440" s="84" t="s">
        <v>312</v>
      </c>
      <c r="C2440" s="74">
        <v>11.2</v>
      </c>
      <c r="D2440" s="86">
        <v>1.5232641675055947</v>
      </c>
      <c r="E2440" s="88">
        <v>4</v>
      </c>
      <c r="F2440" s="88">
        <v>12</v>
      </c>
      <c r="G2440" s="37">
        <v>0</v>
      </c>
    </row>
    <row r="2441" spans="1:7" x14ac:dyDescent="0.4">
      <c r="A2441" s="70">
        <v>41741</v>
      </c>
      <c r="B2441" s="84" t="s">
        <v>313</v>
      </c>
      <c r="C2441" s="74">
        <v>12.3</v>
      </c>
      <c r="D2441" s="86">
        <v>0.75513299775460963</v>
      </c>
      <c r="E2441" s="88">
        <v>4</v>
      </c>
      <c r="F2441" s="88">
        <v>12</v>
      </c>
      <c r="G2441" s="37">
        <v>0</v>
      </c>
    </row>
    <row r="2442" spans="1:7" x14ac:dyDescent="0.4">
      <c r="A2442" s="70">
        <v>41741</v>
      </c>
      <c r="B2442" s="84" t="s">
        <v>314</v>
      </c>
      <c r="C2442" s="74">
        <v>14.6</v>
      </c>
      <c r="D2442" s="86">
        <v>2.0692088369101531E-2</v>
      </c>
      <c r="E2442" s="88">
        <v>4</v>
      </c>
      <c r="F2442" s="88">
        <v>12</v>
      </c>
      <c r="G2442" s="37">
        <v>0</v>
      </c>
    </row>
    <row r="2443" spans="1:7" x14ac:dyDescent="0.4">
      <c r="A2443" s="70">
        <v>41741</v>
      </c>
      <c r="B2443" s="84" t="s">
        <v>315</v>
      </c>
      <c r="C2443" s="74">
        <v>15.6</v>
      </c>
      <c r="D2443" s="86">
        <v>1.4385218734742428E-2</v>
      </c>
      <c r="E2443" s="88">
        <v>4</v>
      </c>
      <c r="F2443" s="88">
        <v>12</v>
      </c>
      <c r="G2443" s="37">
        <v>0</v>
      </c>
    </row>
    <row r="2444" spans="1:7" x14ac:dyDescent="0.4">
      <c r="A2444" s="70">
        <v>41741</v>
      </c>
      <c r="B2444" s="84" t="s">
        <v>316</v>
      </c>
      <c r="C2444" s="74">
        <v>16.2</v>
      </c>
      <c r="D2444" s="86">
        <v>1.2770187190660795E-2</v>
      </c>
      <c r="E2444" s="88">
        <v>4</v>
      </c>
      <c r="F2444" s="88">
        <v>12</v>
      </c>
      <c r="G2444" s="37">
        <v>0</v>
      </c>
    </row>
    <row r="2445" spans="1:7" x14ac:dyDescent="0.4">
      <c r="A2445" s="70">
        <v>41741</v>
      </c>
      <c r="B2445" s="84" t="s">
        <v>317</v>
      </c>
      <c r="C2445" s="74">
        <v>16.2</v>
      </c>
      <c r="D2445" s="86">
        <v>7.3059850093260895E-3</v>
      </c>
      <c r="E2445" s="88">
        <v>4</v>
      </c>
      <c r="F2445" s="88">
        <v>12</v>
      </c>
      <c r="G2445" s="37">
        <v>0</v>
      </c>
    </row>
    <row r="2446" spans="1:7" x14ac:dyDescent="0.4">
      <c r="A2446" s="70">
        <v>41741</v>
      </c>
      <c r="B2446" s="84" t="s">
        <v>318</v>
      </c>
      <c r="C2446" s="74">
        <v>15.2</v>
      </c>
      <c r="D2446" s="86">
        <v>6.0610157740954313E-3</v>
      </c>
      <c r="E2446" s="88">
        <v>4</v>
      </c>
      <c r="F2446" s="88">
        <v>12</v>
      </c>
      <c r="G2446" s="37">
        <v>0</v>
      </c>
    </row>
    <row r="2447" spans="1:7" x14ac:dyDescent="0.4">
      <c r="A2447" s="70">
        <v>41741</v>
      </c>
      <c r="B2447" s="84" t="s">
        <v>319</v>
      </c>
      <c r="C2447" s="74">
        <v>14.2</v>
      </c>
      <c r="D2447" s="86">
        <v>3.0117510029214516E-2</v>
      </c>
      <c r="E2447" s="88">
        <v>4</v>
      </c>
      <c r="F2447" s="88">
        <v>12</v>
      </c>
      <c r="G2447" s="37">
        <v>0</v>
      </c>
    </row>
    <row r="2448" spans="1:7" x14ac:dyDescent="0.4">
      <c r="A2448" s="70">
        <v>41741</v>
      </c>
      <c r="B2448" s="84" t="s">
        <v>320</v>
      </c>
      <c r="C2448" s="74">
        <v>13.6</v>
      </c>
      <c r="D2448" s="86">
        <v>4.4939800987418364E-2</v>
      </c>
      <c r="E2448" s="88">
        <v>4</v>
      </c>
      <c r="F2448" s="88">
        <v>12</v>
      </c>
      <c r="G2448" s="37">
        <v>0</v>
      </c>
    </row>
    <row r="2449" spans="1:7" x14ac:dyDescent="0.4">
      <c r="A2449" s="70">
        <v>41741</v>
      </c>
      <c r="B2449" s="84" t="s">
        <v>321</v>
      </c>
      <c r="C2449" s="74">
        <v>12.8</v>
      </c>
      <c r="D2449" s="86">
        <v>2.0759074334016803E-2</v>
      </c>
      <c r="E2449" s="88">
        <v>4</v>
      </c>
      <c r="F2449" s="88">
        <v>12</v>
      </c>
      <c r="G2449" s="37">
        <v>0</v>
      </c>
    </row>
    <row r="2450" spans="1:7" x14ac:dyDescent="0.4">
      <c r="A2450" s="70">
        <v>41741</v>
      </c>
      <c r="B2450" s="84" t="s">
        <v>322</v>
      </c>
      <c r="C2450" s="74">
        <v>12.6</v>
      </c>
      <c r="D2450" s="86">
        <v>7.1977155751422273E-2</v>
      </c>
      <c r="E2450" s="88">
        <v>4</v>
      </c>
      <c r="F2450" s="88">
        <v>12</v>
      </c>
      <c r="G2450" s="37">
        <v>0</v>
      </c>
    </row>
    <row r="2451" spans="1:7" x14ac:dyDescent="0.4">
      <c r="A2451" s="70">
        <v>41741</v>
      </c>
      <c r="B2451" s="84" t="s">
        <v>323</v>
      </c>
      <c r="C2451" s="74">
        <v>11.6</v>
      </c>
      <c r="D2451" s="86">
        <v>0.89952314803247413</v>
      </c>
      <c r="E2451" s="88">
        <v>4</v>
      </c>
      <c r="F2451" s="88">
        <v>12</v>
      </c>
      <c r="G2451" s="37">
        <v>0</v>
      </c>
    </row>
    <row r="2452" spans="1:7" x14ac:dyDescent="0.4">
      <c r="A2452" s="70">
        <v>41741</v>
      </c>
      <c r="B2452" s="84" t="s">
        <v>324</v>
      </c>
      <c r="C2452" s="74">
        <v>10.5</v>
      </c>
      <c r="D2452" s="86">
        <v>1.4834049424560016</v>
      </c>
      <c r="E2452" s="88">
        <v>4</v>
      </c>
      <c r="F2452" s="88">
        <v>12</v>
      </c>
      <c r="G2452" s="37">
        <v>0</v>
      </c>
    </row>
    <row r="2453" spans="1:7" x14ac:dyDescent="0.4">
      <c r="A2453" s="70">
        <v>41741</v>
      </c>
      <c r="B2453" s="84" t="s">
        <v>325</v>
      </c>
      <c r="C2453" s="74">
        <v>10.1</v>
      </c>
      <c r="D2453" s="86">
        <v>2.7855568572621707</v>
      </c>
      <c r="E2453" s="88">
        <v>4</v>
      </c>
      <c r="F2453" s="88">
        <v>13</v>
      </c>
      <c r="G2453" s="37">
        <v>1</v>
      </c>
    </row>
    <row r="2454" spans="1:7" x14ac:dyDescent="0.4">
      <c r="A2454" s="70">
        <v>41742</v>
      </c>
      <c r="B2454" s="84" t="s">
        <v>302</v>
      </c>
      <c r="C2454" s="74">
        <v>9.6</v>
      </c>
      <c r="D2454" s="86">
        <v>3.1190398775652461</v>
      </c>
      <c r="E2454" s="88">
        <v>4</v>
      </c>
      <c r="F2454" s="88">
        <v>13</v>
      </c>
      <c r="G2454" s="37">
        <v>1</v>
      </c>
    </row>
    <row r="2455" spans="1:7" x14ac:dyDescent="0.4">
      <c r="A2455" s="70">
        <v>41742</v>
      </c>
      <c r="B2455" s="84" t="s">
        <v>303</v>
      </c>
      <c r="C2455" s="74">
        <v>9.8000000000000007</v>
      </c>
      <c r="D2455" s="86">
        <v>3.2489414858266579</v>
      </c>
      <c r="E2455" s="88">
        <v>4</v>
      </c>
      <c r="F2455" s="88">
        <v>13</v>
      </c>
      <c r="G2455" s="37">
        <v>1</v>
      </c>
    </row>
    <row r="2456" spans="1:7" x14ac:dyDescent="0.4">
      <c r="A2456" s="70">
        <v>41742</v>
      </c>
      <c r="B2456" s="84" t="s">
        <v>304</v>
      </c>
      <c r="C2456" s="74">
        <v>9.5</v>
      </c>
      <c r="D2456" s="86">
        <v>3.4136860928461812</v>
      </c>
      <c r="E2456" s="88">
        <v>4</v>
      </c>
      <c r="F2456" s="88">
        <v>13</v>
      </c>
      <c r="G2456" s="37">
        <v>1</v>
      </c>
    </row>
    <row r="2457" spans="1:7" x14ac:dyDescent="0.4">
      <c r="A2457" s="70">
        <v>41742</v>
      </c>
      <c r="B2457" s="84" t="s">
        <v>305</v>
      </c>
      <c r="C2457" s="74">
        <v>9.6</v>
      </c>
      <c r="D2457" s="86">
        <v>3.4828248034742537</v>
      </c>
      <c r="E2457" s="88">
        <v>4</v>
      </c>
      <c r="F2457" s="88">
        <v>13</v>
      </c>
      <c r="G2457" s="37">
        <v>1</v>
      </c>
    </row>
    <row r="2458" spans="1:7" x14ac:dyDescent="0.4">
      <c r="A2458" s="70">
        <v>41742</v>
      </c>
      <c r="B2458" s="84" t="s">
        <v>306</v>
      </c>
      <c r="C2458" s="74">
        <v>9.5</v>
      </c>
      <c r="D2458" s="86">
        <v>3.5693016858169067</v>
      </c>
      <c r="E2458" s="88">
        <v>4</v>
      </c>
      <c r="F2458" s="88">
        <v>13</v>
      </c>
      <c r="G2458" s="37">
        <v>1</v>
      </c>
    </row>
    <row r="2459" spans="1:7" x14ac:dyDescent="0.4">
      <c r="A2459" s="70">
        <v>41742</v>
      </c>
      <c r="B2459" s="84" t="s">
        <v>307</v>
      </c>
      <c r="C2459" s="74">
        <v>9.5</v>
      </c>
      <c r="D2459" s="86">
        <v>4.0155021932409527</v>
      </c>
      <c r="E2459" s="88">
        <v>4</v>
      </c>
      <c r="F2459" s="88">
        <v>13</v>
      </c>
      <c r="G2459" s="37">
        <v>1</v>
      </c>
    </row>
    <row r="2460" spans="1:7" x14ac:dyDescent="0.4">
      <c r="A2460" s="70">
        <v>41742</v>
      </c>
      <c r="B2460" s="84" t="s">
        <v>308</v>
      </c>
      <c r="C2460" s="74">
        <v>9.6</v>
      </c>
      <c r="D2460" s="86">
        <v>1.4858334566380016</v>
      </c>
      <c r="E2460" s="88">
        <v>4</v>
      </c>
      <c r="F2460" s="88">
        <v>13</v>
      </c>
      <c r="G2460" s="37">
        <v>1</v>
      </c>
    </row>
    <row r="2461" spans="1:7" x14ac:dyDescent="0.4">
      <c r="A2461" s="70">
        <v>41742</v>
      </c>
      <c r="B2461" s="84" t="s">
        <v>309</v>
      </c>
      <c r="C2461" s="74">
        <v>9.9</v>
      </c>
      <c r="D2461" s="86">
        <v>1.248746075383727</v>
      </c>
      <c r="E2461" s="88">
        <v>4</v>
      </c>
      <c r="F2461" s="88">
        <v>13</v>
      </c>
      <c r="G2461" s="37">
        <v>0</v>
      </c>
    </row>
    <row r="2462" spans="1:7" x14ac:dyDescent="0.4">
      <c r="A2462" s="70">
        <v>41742</v>
      </c>
      <c r="B2462" s="84" t="s">
        <v>310</v>
      </c>
      <c r="C2462" s="74">
        <v>10.1</v>
      </c>
      <c r="D2462" s="86">
        <v>0.70531642493214641</v>
      </c>
      <c r="E2462" s="88">
        <v>4</v>
      </c>
      <c r="F2462" s="88">
        <v>13</v>
      </c>
      <c r="G2462" s="37">
        <v>0</v>
      </c>
    </row>
    <row r="2463" spans="1:7" x14ac:dyDescent="0.4">
      <c r="A2463" s="70">
        <v>41742</v>
      </c>
      <c r="B2463" s="84" t="s">
        <v>311</v>
      </c>
      <c r="C2463" s="74">
        <v>10.9</v>
      </c>
      <c r="D2463" s="86">
        <v>1.0153739925678003</v>
      </c>
      <c r="E2463" s="88">
        <v>4</v>
      </c>
      <c r="F2463" s="88">
        <v>13</v>
      </c>
      <c r="G2463" s="37">
        <v>0</v>
      </c>
    </row>
    <row r="2464" spans="1:7" x14ac:dyDescent="0.4">
      <c r="A2464" s="70">
        <v>41742</v>
      </c>
      <c r="B2464" s="84" t="s">
        <v>312</v>
      </c>
      <c r="C2464" s="74">
        <v>11.3</v>
      </c>
      <c r="D2464" s="86">
        <v>0.93823111416794613</v>
      </c>
      <c r="E2464" s="88">
        <v>4</v>
      </c>
      <c r="F2464" s="88">
        <v>13</v>
      </c>
      <c r="G2464" s="37">
        <v>0</v>
      </c>
    </row>
    <row r="2465" spans="1:7" x14ac:dyDescent="0.4">
      <c r="A2465" s="70">
        <v>41742</v>
      </c>
      <c r="B2465" s="84" t="s">
        <v>313</v>
      </c>
      <c r="C2465" s="74">
        <v>11.9</v>
      </c>
      <c r="D2465" s="86">
        <v>0.79840359230277225</v>
      </c>
      <c r="E2465" s="88">
        <v>4</v>
      </c>
      <c r="F2465" s="88">
        <v>13</v>
      </c>
      <c r="G2465" s="37">
        <v>0</v>
      </c>
    </row>
    <row r="2466" spans="1:7" x14ac:dyDescent="0.4">
      <c r="A2466" s="70">
        <v>41742</v>
      </c>
      <c r="B2466" s="84" t="s">
        <v>314</v>
      </c>
      <c r="C2466" s="74">
        <v>12.9</v>
      </c>
      <c r="D2466" s="86">
        <v>2.9085454537523068E-2</v>
      </c>
      <c r="E2466" s="88">
        <v>4</v>
      </c>
      <c r="F2466" s="88">
        <v>13</v>
      </c>
      <c r="G2466" s="37">
        <v>0</v>
      </c>
    </row>
    <row r="2467" spans="1:7" x14ac:dyDescent="0.4">
      <c r="A2467" s="70">
        <v>41742</v>
      </c>
      <c r="B2467" s="84" t="s">
        <v>315</v>
      </c>
      <c r="C2467" s="74">
        <v>13.8</v>
      </c>
      <c r="D2467" s="86">
        <v>0.46448568869492807</v>
      </c>
      <c r="E2467" s="88">
        <v>4</v>
      </c>
      <c r="F2467" s="88">
        <v>13</v>
      </c>
      <c r="G2467" s="37">
        <v>0</v>
      </c>
    </row>
    <row r="2468" spans="1:7" x14ac:dyDescent="0.4">
      <c r="A2468" s="70">
        <v>41742</v>
      </c>
      <c r="B2468" s="84" t="s">
        <v>316</v>
      </c>
      <c r="C2468" s="74">
        <v>14.1</v>
      </c>
      <c r="D2468" s="86">
        <v>0.38116382770817647</v>
      </c>
      <c r="E2468" s="88">
        <v>4</v>
      </c>
      <c r="F2468" s="88">
        <v>13</v>
      </c>
      <c r="G2468" s="37">
        <v>0</v>
      </c>
    </row>
    <row r="2469" spans="1:7" x14ac:dyDescent="0.4">
      <c r="A2469" s="70">
        <v>41742</v>
      </c>
      <c r="B2469" s="84" t="s">
        <v>317</v>
      </c>
      <c r="C2469" s="74">
        <v>14.9</v>
      </c>
      <c r="D2469" s="86">
        <v>1.607140208783275E-2</v>
      </c>
      <c r="E2469" s="88">
        <v>4</v>
      </c>
      <c r="F2469" s="88">
        <v>13</v>
      </c>
      <c r="G2469" s="37">
        <v>0</v>
      </c>
    </row>
    <row r="2470" spans="1:7" x14ac:dyDescent="0.4">
      <c r="A2470" s="70">
        <v>41742</v>
      </c>
      <c r="B2470" s="84" t="s">
        <v>318</v>
      </c>
      <c r="C2470" s="74">
        <v>14.4</v>
      </c>
      <c r="D2470" s="86">
        <v>1.6826138859885764E-2</v>
      </c>
      <c r="E2470" s="88">
        <v>4</v>
      </c>
      <c r="F2470" s="88">
        <v>13</v>
      </c>
      <c r="G2470" s="37">
        <v>0</v>
      </c>
    </row>
    <row r="2471" spans="1:7" x14ac:dyDescent="0.4">
      <c r="A2471" s="70">
        <v>41742</v>
      </c>
      <c r="B2471" s="84" t="s">
        <v>319</v>
      </c>
      <c r="C2471" s="74">
        <v>13.7</v>
      </c>
      <c r="D2471" s="86">
        <v>0.53083985716304205</v>
      </c>
      <c r="E2471" s="88">
        <v>4</v>
      </c>
      <c r="F2471" s="88">
        <v>13</v>
      </c>
      <c r="G2471" s="37">
        <v>0</v>
      </c>
    </row>
    <row r="2472" spans="1:7" x14ac:dyDescent="0.4">
      <c r="A2472" s="70">
        <v>41742</v>
      </c>
      <c r="B2472" s="84" t="s">
        <v>320</v>
      </c>
      <c r="C2472" s="74">
        <v>13.1</v>
      </c>
      <c r="D2472" s="86">
        <v>1.1180548401222181</v>
      </c>
      <c r="E2472" s="88">
        <v>4</v>
      </c>
      <c r="F2472" s="88">
        <v>13</v>
      </c>
      <c r="G2472" s="37">
        <v>0</v>
      </c>
    </row>
    <row r="2473" spans="1:7" x14ac:dyDescent="0.4">
      <c r="A2473" s="70">
        <v>41742</v>
      </c>
      <c r="B2473" s="84" t="s">
        <v>321</v>
      </c>
      <c r="C2473" s="74">
        <v>12.5</v>
      </c>
      <c r="D2473" s="86">
        <v>4.9837630491502541E-2</v>
      </c>
      <c r="E2473" s="88">
        <v>4</v>
      </c>
      <c r="F2473" s="88">
        <v>13</v>
      </c>
      <c r="G2473" s="37">
        <v>0</v>
      </c>
    </row>
    <row r="2474" spans="1:7" x14ac:dyDescent="0.4">
      <c r="A2474" s="70">
        <v>41742</v>
      </c>
      <c r="B2474" s="84" t="s">
        <v>322</v>
      </c>
      <c r="C2474" s="74">
        <v>11.2</v>
      </c>
      <c r="D2474" s="86">
        <v>0.86448639649117909</v>
      </c>
      <c r="E2474" s="88">
        <v>4</v>
      </c>
      <c r="F2474" s="88">
        <v>13</v>
      </c>
      <c r="G2474" s="37">
        <v>0</v>
      </c>
    </row>
    <row r="2475" spans="1:7" x14ac:dyDescent="0.4">
      <c r="A2475" s="70">
        <v>41742</v>
      </c>
      <c r="B2475" s="84" t="s">
        <v>323</v>
      </c>
      <c r="C2475" s="74">
        <v>11.2</v>
      </c>
      <c r="D2475" s="86">
        <v>1.3936328729028478</v>
      </c>
      <c r="E2475" s="88">
        <v>4</v>
      </c>
      <c r="F2475" s="88">
        <v>13</v>
      </c>
      <c r="G2475" s="37">
        <v>0</v>
      </c>
    </row>
    <row r="2476" spans="1:7" x14ac:dyDescent="0.4">
      <c r="A2476" s="70">
        <v>41742</v>
      </c>
      <c r="B2476" s="84" t="s">
        <v>324</v>
      </c>
      <c r="C2476" s="74">
        <v>8.1</v>
      </c>
      <c r="D2476" s="86">
        <v>2.3258331768111926</v>
      </c>
      <c r="E2476" s="88">
        <v>4</v>
      </c>
      <c r="F2476" s="88">
        <v>13</v>
      </c>
      <c r="G2476" s="37">
        <v>0</v>
      </c>
    </row>
    <row r="2477" spans="1:7" x14ac:dyDescent="0.4">
      <c r="A2477" s="70">
        <v>41742</v>
      </c>
      <c r="B2477" s="84" t="s">
        <v>325</v>
      </c>
      <c r="C2477" s="74">
        <v>6.6</v>
      </c>
      <c r="D2477" s="86">
        <v>3.8555465952531667</v>
      </c>
      <c r="E2477" s="88">
        <v>4</v>
      </c>
      <c r="F2477" s="88">
        <v>14</v>
      </c>
      <c r="G2477" s="37">
        <v>1</v>
      </c>
    </row>
    <row r="2478" spans="1:7" x14ac:dyDescent="0.4">
      <c r="A2478" s="70">
        <v>41743</v>
      </c>
      <c r="B2478" s="84" t="s">
        <v>302</v>
      </c>
      <c r="C2478" s="74">
        <v>5.9</v>
      </c>
      <c r="D2478" s="86">
        <v>4.3104262220325573</v>
      </c>
      <c r="E2478" s="88">
        <v>4</v>
      </c>
      <c r="F2478" s="88">
        <v>14</v>
      </c>
      <c r="G2478" s="37">
        <v>1</v>
      </c>
    </row>
    <row r="2479" spans="1:7" x14ac:dyDescent="0.4">
      <c r="A2479" s="70">
        <v>41743</v>
      </c>
      <c r="B2479" s="84" t="s">
        <v>303</v>
      </c>
      <c r="C2479" s="74">
        <v>5</v>
      </c>
      <c r="D2479" s="86">
        <v>4.7264148525572951</v>
      </c>
      <c r="E2479" s="88">
        <v>4</v>
      </c>
      <c r="F2479" s="88">
        <v>14</v>
      </c>
      <c r="G2479" s="37">
        <v>1</v>
      </c>
    </row>
    <row r="2480" spans="1:7" x14ac:dyDescent="0.4">
      <c r="A2480" s="70">
        <v>41743</v>
      </c>
      <c r="B2480" s="84" t="s">
        <v>304</v>
      </c>
      <c r="C2480" s="74">
        <v>3.9</v>
      </c>
      <c r="D2480" s="86">
        <v>5.146974208234945</v>
      </c>
      <c r="E2480" s="88">
        <v>4</v>
      </c>
      <c r="F2480" s="88">
        <v>14</v>
      </c>
      <c r="G2480" s="37">
        <v>1</v>
      </c>
    </row>
    <row r="2481" spans="1:7" x14ac:dyDescent="0.4">
      <c r="A2481" s="70">
        <v>41743</v>
      </c>
      <c r="B2481" s="84" t="s">
        <v>305</v>
      </c>
      <c r="C2481" s="74">
        <v>3.7</v>
      </c>
      <c r="D2481" s="86">
        <v>5.3878787004343618</v>
      </c>
      <c r="E2481" s="88">
        <v>4</v>
      </c>
      <c r="F2481" s="88">
        <v>14</v>
      </c>
      <c r="G2481" s="37">
        <v>1</v>
      </c>
    </row>
    <row r="2482" spans="1:7" x14ac:dyDescent="0.4">
      <c r="A2482" s="70">
        <v>41743</v>
      </c>
      <c r="B2482" s="84" t="s">
        <v>306</v>
      </c>
      <c r="C2482" s="74">
        <v>4.2</v>
      </c>
      <c r="D2482" s="86">
        <v>5.4590931822937581</v>
      </c>
      <c r="E2482" s="88">
        <v>4</v>
      </c>
      <c r="F2482" s="88">
        <v>14</v>
      </c>
      <c r="G2482" s="37">
        <v>1</v>
      </c>
    </row>
    <row r="2483" spans="1:7" x14ac:dyDescent="0.4">
      <c r="A2483" s="70">
        <v>41743</v>
      </c>
      <c r="B2483" s="84" t="s">
        <v>307</v>
      </c>
      <c r="C2483" s="74">
        <v>4.0999999999999996</v>
      </c>
      <c r="D2483" s="86">
        <v>4.8221797729367974</v>
      </c>
      <c r="E2483" s="88">
        <v>4</v>
      </c>
      <c r="F2483" s="88">
        <v>14</v>
      </c>
      <c r="G2483" s="37">
        <v>1</v>
      </c>
    </row>
    <row r="2484" spans="1:7" x14ac:dyDescent="0.4">
      <c r="A2484" s="70">
        <v>41743</v>
      </c>
      <c r="B2484" s="84" t="s">
        <v>308</v>
      </c>
      <c r="C2484" s="74">
        <v>6.9</v>
      </c>
      <c r="D2484" s="86">
        <v>5.0234836221973042E-2</v>
      </c>
      <c r="E2484" s="88">
        <v>4</v>
      </c>
      <c r="F2484" s="88">
        <v>14</v>
      </c>
      <c r="G2484" s="37">
        <v>1</v>
      </c>
    </row>
    <row r="2485" spans="1:7" x14ac:dyDescent="0.4">
      <c r="A2485" s="70">
        <v>41743</v>
      </c>
      <c r="B2485" s="84" t="s">
        <v>309</v>
      </c>
      <c r="C2485" s="74">
        <v>9.6</v>
      </c>
      <c r="D2485" s="86">
        <v>1.8895583786247474E-2</v>
      </c>
      <c r="E2485" s="88">
        <v>4</v>
      </c>
      <c r="F2485" s="88">
        <v>14</v>
      </c>
      <c r="G2485" s="37">
        <v>0</v>
      </c>
    </row>
    <row r="2486" spans="1:7" x14ac:dyDescent="0.4">
      <c r="A2486" s="70">
        <v>41743</v>
      </c>
      <c r="B2486" s="84" t="s">
        <v>310</v>
      </c>
      <c r="C2486" s="74">
        <v>11.7</v>
      </c>
      <c r="D2486" s="86">
        <v>1.1575593788315087E-2</v>
      </c>
      <c r="E2486" s="88">
        <v>4</v>
      </c>
      <c r="F2486" s="88">
        <v>14</v>
      </c>
      <c r="G2486" s="37">
        <v>0</v>
      </c>
    </row>
    <row r="2487" spans="1:7" x14ac:dyDescent="0.4">
      <c r="A2487" s="70">
        <v>41743</v>
      </c>
      <c r="B2487" s="84" t="s">
        <v>311</v>
      </c>
      <c r="C2487" s="74">
        <v>14</v>
      </c>
      <c r="D2487" s="86">
        <v>1.095234228268766E-2</v>
      </c>
      <c r="E2487" s="88">
        <v>4</v>
      </c>
      <c r="F2487" s="88">
        <v>14</v>
      </c>
      <c r="G2487" s="37">
        <v>0</v>
      </c>
    </row>
    <row r="2488" spans="1:7" x14ac:dyDescent="0.4">
      <c r="A2488" s="70">
        <v>41743</v>
      </c>
      <c r="B2488" s="84" t="s">
        <v>312</v>
      </c>
      <c r="C2488" s="74">
        <v>15</v>
      </c>
      <c r="D2488" s="86">
        <v>9.6861828836747894E-3</v>
      </c>
      <c r="E2488" s="88">
        <v>4</v>
      </c>
      <c r="F2488" s="88">
        <v>14</v>
      </c>
      <c r="G2488" s="37">
        <v>0</v>
      </c>
    </row>
    <row r="2489" spans="1:7" x14ac:dyDescent="0.4">
      <c r="A2489" s="70">
        <v>41743</v>
      </c>
      <c r="B2489" s="84" t="s">
        <v>313</v>
      </c>
      <c r="C2489" s="74">
        <v>16.399999999999999</v>
      </c>
      <c r="D2489" s="86">
        <v>2.3475395794684824E-3</v>
      </c>
      <c r="E2489" s="88">
        <v>4</v>
      </c>
      <c r="F2489" s="88">
        <v>14</v>
      </c>
      <c r="G2489" s="37">
        <v>0</v>
      </c>
    </row>
    <row r="2490" spans="1:7" x14ac:dyDescent="0.4">
      <c r="A2490" s="70">
        <v>41743</v>
      </c>
      <c r="B2490" s="84" t="s">
        <v>314</v>
      </c>
      <c r="C2490" s="74">
        <v>17.5</v>
      </c>
      <c r="D2490" s="86">
        <v>0</v>
      </c>
      <c r="E2490" s="88">
        <v>4</v>
      </c>
      <c r="F2490" s="88">
        <v>14</v>
      </c>
      <c r="G2490" s="37">
        <v>0</v>
      </c>
    </row>
    <row r="2491" spans="1:7" x14ac:dyDescent="0.4">
      <c r="A2491" s="70">
        <v>41743</v>
      </c>
      <c r="B2491" s="84" t="s">
        <v>315</v>
      </c>
      <c r="C2491" s="74">
        <v>17.600000000000001</v>
      </c>
      <c r="D2491" s="86">
        <v>1.2551582695045538E-3</v>
      </c>
      <c r="E2491" s="88">
        <v>4</v>
      </c>
      <c r="F2491" s="88">
        <v>14</v>
      </c>
      <c r="G2491" s="37">
        <v>0</v>
      </c>
    </row>
    <row r="2492" spans="1:7" x14ac:dyDescent="0.4">
      <c r="A2492" s="70">
        <v>41743</v>
      </c>
      <c r="B2492" s="84" t="s">
        <v>316</v>
      </c>
      <c r="C2492" s="74">
        <v>16.8</v>
      </c>
      <c r="D2492" s="86">
        <v>4.3711083433605928E-3</v>
      </c>
      <c r="E2492" s="88">
        <v>4</v>
      </c>
      <c r="F2492" s="88">
        <v>14</v>
      </c>
      <c r="G2492" s="37">
        <v>0</v>
      </c>
    </row>
    <row r="2493" spans="1:7" x14ac:dyDescent="0.4">
      <c r="A2493" s="70">
        <v>41743</v>
      </c>
      <c r="B2493" s="84" t="s">
        <v>317</v>
      </c>
      <c r="C2493" s="74">
        <v>17</v>
      </c>
      <c r="D2493" s="86">
        <v>4.3490866717170776E-4</v>
      </c>
      <c r="E2493" s="88">
        <v>4</v>
      </c>
      <c r="F2493" s="88">
        <v>14</v>
      </c>
      <c r="G2493" s="37">
        <v>0</v>
      </c>
    </row>
    <row r="2494" spans="1:7" x14ac:dyDescent="0.4">
      <c r="A2494" s="70">
        <v>41743</v>
      </c>
      <c r="B2494" s="84" t="s">
        <v>318</v>
      </c>
      <c r="C2494" s="74">
        <v>15.6</v>
      </c>
      <c r="D2494" s="86">
        <v>9.0935846672554686E-4</v>
      </c>
      <c r="E2494" s="88">
        <v>4</v>
      </c>
      <c r="F2494" s="88">
        <v>14</v>
      </c>
      <c r="G2494" s="37">
        <v>0</v>
      </c>
    </row>
    <row r="2495" spans="1:7" x14ac:dyDescent="0.4">
      <c r="A2495" s="70">
        <v>41743</v>
      </c>
      <c r="B2495" s="84" t="s">
        <v>319</v>
      </c>
      <c r="C2495" s="74">
        <v>10.1</v>
      </c>
      <c r="D2495" s="86">
        <v>1.9203026623247462E-2</v>
      </c>
      <c r="E2495" s="88">
        <v>4</v>
      </c>
      <c r="F2495" s="88">
        <v>14</v>
      </c>
      <c r="G2495" s="37">
        <v>0</v>
      </c>
    </row>
    <row r="2496" spans="1:7" x14ac:dyDescent="0.4">
      <c r="A2496" s="70">
        <v>41743</v>
      </c>
      <c r="B2496" s="84" t="s">
        <v>320</v>
      </c>
      <c r="C2496" s="74">
        <v>10.5</v>
      </c>
      <c r="D2496" s="86">
        <v>2.0128585989615515E-2</v>
      </c>
      <c r="E2496" s="88">
        <v>4</v>
      </c>
      <c r="F2496" s="88">
        <v>14</v>
      </c>
      <c r="G2496" s="37">
        <v>0</v>
      </c>
    </row>
    <row r="2497" spans="1:7" x14ac:dyDescent="0.4">
      <c r="A2497" s="70">
        <v>41743</v>
      </c>
      <c r="B2497" s="84" t="s">
        <v>321</v>
      </c>
      <c r="C2497" s="74">
        <v>10.199999999999999</v>
      </c>
      <c r="D2497" s="86">
        <v>1.0042726752571493E-2</v>
      </c>
      <c r="E2497" s="88">
        <v>4</v>
      </c>
      <c r="F2497" s="88">
        <v>14</v>
      </c>
      <c r="G2497" s="37">
        <v>0</v>
      </c>
    </row>
    <row r="2498" spans="1:7" x14ac:dyDescent="0.4">
      <c r="A2498" s="70">
        <v>41743</v>
      </c>
      <c r="B2498" s="84" t="s">
        <v>322</v>
      </c>
      <c r="C2498" s="74">
        <v>8.4</v>
      </c>
      <c r="D2498" s="86">
        <v>4.8479336128336444E-2</v>
      </c>
      <c r="E2498" s="88">
        <v>4</v>
      </c>
      <c r="F2498" s="88">
        <v>14</v>
      </c>
      <c r="G2498" s="37">
        <v>0</v>
      </c>
    </row>
    <row r="2499" spans="1:7" x14ac:dyDescent="0.4">
      <c r="A2499" s="70">
        <v>41743</v>
      </c>
      <c r="B2499" s="84" t="s">
        <v>323</v>
      </c>
      <c r="C2499" s="74">
        <v>7.2</v>
      </c>
      <c r="D2499" s="86">
        <v>7.5765155636004403E-2</v>
      </c>
      <c r="E2499" s="88">
        <v>4</v>
      </c>
      <c r="F2499" s="88">
        <v>14</v>
      </c>
      <c r="G2499" s="37">
        <v>0</v>
      </c>
    </row>
    <row r="2500" spans="1:7" x14ac:dyDescent="0.4">
      <c r="A2500" s="70">
        <v>41743</v>
      </c>
      <c r="B2500" s="84" t="s">
        <v>324</v>
      </c>
      <c r="C2500" s="74">
        <v>6.3</v>
      </c>
      <c r="D2500" s="86">
        <v>1.292505768659173</v>
      </c>
      <c r="E2500" s="88">
        <v>4</v>
      </c>
      <c r="F2500" s="88">
        <v>14</v>
      </c>
      <c r="G2500" s="37">
        <v>0</v>
      </c>
    </row>
    <row r="2501" spans="1:7" x14ac:dyDescent="0.4">
      <c r="A2501" s="70">
        <v>41743</v>
      </c>
      <c r="B2501" s="84" t="s">
        <v>325</v>
      </c>
      <c r="C2501" s="74">
        <v>5.9</v>
      </c>
      <c r="D2501" s="86">
        <v>3.0994971963806162</v>
      </c>
      <c r="E2501" s="88">
        <v>4</v>
      </c>
      <c r="F2501" s="88">
        <v>15</v>
      </c>
      <c r="G2501" s="37">
        <v>1</v>
      </c>
    </row>
    <row r="2502" spans="1:7" x14ac:dyDescent="0.4">
      <c r="A2502" s="70">
        <v>41744</v>
      </c>
      <c r="B2502" s="84" t="s">
        <v>302</v>
      </c>
      <c r="C2502" s="74">
        <v>5.5</v>
      </c>
      <c r="D2502" s="86">
        <v>3.8100925651002919</v>
      </c>
      <c r="E2502" s="88">
        <v>4</v>
      </c>
      <c r="F2502" s="88">
        <v>15</v>
      </c>
      <c r="G2502" s="37">
        <v>1</v>
      </c>
    </row>
    <row r="2503" spans="1:7" x14ac:dyDescent="0.4">
      <c r="A2503" s="70">
        <v>41744</v>
      </c>
      <c r="B2503" s="84" t="s">
        <v>303</v>
      </c>
      <c r="C2503" s="74">
        <v>5.0999999999999996</v>
      </c>
      <c r="D2503" s="86">
        <v>4.2408706900555169</v>
      </c>
      <c r="E2503" s="88">
        <v>4</v>
      </c>
      <c r="F2503" s="88">
        <v>15</v>
      </c>
      <c r="G2503" s="37">
        <v>1</v>
      </c>
    </row>
    <row r="2504" spans="1:7" x14ac:dyDescent="0.4">
      <c r="A2504" s="70">
        <v>41744</v>
      </c>
      <c r="B2504" s="84" t="s">
        <v>304</v>
      </c>
      <c r="C2504" s="74">
        <v>5</v>
      </c>
      <c r="D2504" s="86">
        <v>4.5218458058142046</v>
      </c>
      <c r="E2504" s="88">
        <v>4</v>
      </c>
      <c r="F2504" s="88">
        <v>15</v>
      </c>
      <c r="G2504" s="37">
        <v>1</v>
      </c>
    </row>
    <row r="2505" spans="1:7" x14ac:dyDescent="0.4">
      <c r="A2505" s="70">
        <v>41744</v>
      </c>
      <c r="B2505" s="84" t="s">
        <v>305</v>
      </c>
      <c r="C2505" s="74">
        <v>2.7</v>
      </c>
      <c r="D2505" s="86">
        <v>5.1542939038358986</v>
      </c>
      <c r="E2505" s="88">
        <v>4</v>
      </c>
      <c r="F2505" s="88">
        <v>15</v>
      </c>
      <c r="G2505" s="37">
        <v>1</v>
      </c>
    </row>
    <row r="2506" spans="1:7" x14ac:dyDescent="0.4">
      <c r="A2506" s="70">
        <v>41744</v>
      </c>
      <c r="B2506" s="84" t="s">
        <v>306</v>
      </c>
      <c r="C2506" s="74">
        <v>1.4</v>
      </c>
      <c r="D2506" s="86">
        <v>5.6456858215192467</v>
      </c>
      <c r="E2506" s="88">
        <v>4</v>
      </c>
      <c r="F2506" s="88">
        <v>15</v>
      </c>
      <c r="G2506" s="37">
        <v>1</v>
      </c>
    </row>
    <row r="2507" spans="1:7" x14ac:dyDescent="0.4">
      <c r="A2507" s="70">
        <v>41744</v>
      </c>
      <c r="B2507" s="84" t="s">
        <v>307</v>
      </c>
      <c r="C2507" s="74">
        <v>2.6</v>
      </c>
      <c r="D2507" s="86">
        <v>4.9531580433740965</v>
      </c>
      <c r="E2507" s="88">
        <v>4</v>
      </c>
      <c r="F2507" s="88">
        <v>15</v>
      </c>
      <c r="G2507" s="37">
        <v>1</v>
      </c>
    </row>
    <row r="2508" spans="1:7" x14ac:dyDescent="0.4">
      <c r="A2508" s="70">
        <v>41744</v>
      </c>
      <c r="B2508" s="84" t="s">
        <v>308</v>
      </c>
      <c r="C2508" s="74">
        <v>3.3</v>
      </c>
      <c r="D2508" s="86">
        <v>4.7550613185178419</v>
      </c>
      <c r="E2508" s="88">
        <v>4</v>
      </c>
      <c r="F2508" s="88">
        <v>15</v>
      </c>
      <c r="G2508" s="37">
        <v>1</v>
      </c>
    </row>
    <row r="2509" spans="1:7" x14ac:dyDescent="0.4">
      <c r="A2509" s="70">
        <v>41744</v>
      </c>
      <c r="B2509" s="84" t="s">
        <v>309</v>
      </c>
      <c r="C2509" s="74">
        <v>4</v>
      </c>
      <c r="D2509" s="86">
        <v>3.6815270379996123</v>
      </c>
      <c r="E2509" s="88">
        <v>4</v>
      </c>
      <c r="F2509" s="88">
        <v>15</v>
      </c>
      <c r="G2509" s="37">
        <v>0</v>
      </c>
    </row>
    <row r="2510" spans="1:7" x14ac:dyDescent="0.4">
      <c r="A2510" s="70">
        <v>41744</v>
      </c>
      <c r="B2510" s="84" t="s">
        <v>310</v>
      </c>
      <c r="C2510" s="74">
        <v>5.8</v>
      </c>
      <c r="D2510" s="86">
        <v>1.5133728174758436</v>
      </c>
      <c r="E2510" s="88">
        <v>4</v>
      </c>
      <c r="F2510" s="88">
        <v>15</v>
      </c>
      <c r="G2510" s="37">
        <v>0</v>
      </c>
    </row>
    <row r="2511" spans="1:7" x14ac:dyDescent="0.4">
      <c r="A2511" s="70">
        <v>41744</v>
      </c>
      <c r="B2511" s="84" t="s">
        <v>311</v>
      </c>
      <c r="C2511" s="74">
        <v>3.7</v>
      </c>
      <c r="D2511" s="86">
        <v>1.7547901718453851</v>
      </c>
      <c r="E2511" s="88">
        <v>4</v>
      </c>
      <c r="F2511" s="88">
        <v>15</v>
      </c>
      <c r="G2511" s="37">
        <v>0</v>
      </c>
    </row>
    <row r="2512" spans="1:7" x14ac:dyDescent="0.4">
      <c r="A2512" s="70">
        <v>41744</v>
      </c>
      <c r="B2512" s="84" t="s">
        <v>312</v>
      </c>
      <c r="C2512" s="74">
        <v>3.7</v>
      </c>
      <c r="D2512" s="86">
        <v>1.4485983378544487</v>
      </c>
      <c r="E2512" s="88">
        <v>4</v>
      </c>
      <c r="F2512" s="88">
        <v>15</v>
      </c>
      <c r="G2512" s="37">
        <v>0</v>
      </c>
    </row>
    <row r="2513" spans="1:7" x14ac:dyDescent="0.4">
      <c r="A2513" s="70">
        <v>41744</v>
      </c>
      <c r="B2513" s="84" t="s">
        <v>313</v>
      </c>
      <c r="C2513" s="74">
        <v>5.6</v>
      </c>
      <c r="D2513" s="86">
        <v>1.444745789224039</v>
      </c>
      <c r="E2513" s="88">
        <v>4</v>
      </c>
      <c r="F2513" s="88">
        <v>15</v>
      </c>
      <c r="G2513" s="37">
        <v>0</v>
      </c>
    </row>
    <row r="2514" spans="1:7" x14ac:dyDescent="0.4">
      <c r="A2514" s="70">
        <v>41744</v>
      </c>
      <c r="B2514" s="84" t="s">
        <v>314</v>
      </c>
      <c r="C2514" s="74">
        <v>6.6</v>
      </c>
      <c r="D2514" s="86">
        <v>0.78679895548101775</v>
      </c>
      <c r="E2514" s="88">
        <v>4</v>
      </c>
      <c r="F2514" s="88">
        <v>15</v>
      </c>
      <c r="G2514" s="37">
        <v>0</v>
      </c>
    </row>
    <row r="2515" spans="1:7" x14ac:dyDescent="0.4">
      <c r="A2515" s="70">
        <v>41744</v>
      </c>
      <c r="B2515" s="84" t="s">
        <v>315</v>
      </c>
      <c r="C2515" s="74">
        <v>8.4</v>
      </c>
      <c r="D2515" s="86">
        <v>0.60262327734380028</v>
      </c>
      <c r="E2515" s="88">
        <v>4</v>
      </c>
      <c r="F2515" s="88">
        <v>15</v>
      </c>
      <c r="G2515" s="37">
        <v>0</v>
      </c>
    </row>
    <row r="2516" spans="1:7" x14ac:dyDescent="0.4">
      <c r="A2516" s="70">
        <v>41744</v>
      </c>
      <c r="B2516" s="84" t="s">
        <v>316</v>
      </c>
      <c r="C2516" s="74">
        <v>8.4</v>
      </c>
      <c r="D2516" s="86">
        <v>1.5573643863541105</v>
      </c>
      <c r="E2516" s="88">
        <v>4</v>
      </c>
      <c r="F2516" s="88">
        <v>15</v>
      </c>
      <c r="G2516" s="37">
        <v>0</v>
      </c>
    </row>
    <row r="2517" spans="1:7" x14ac:dyDescent="0.4">
      <c r="A2517" s="70">
        <v>41744</v>
      </c>
      <c r="B2517" s="84" t="s">
        <v>317</v>
      </c>
      <c r="C2517" s="74">
        <v>6.9</v>
      </c>
      <c r="D2517" s="86">
        <v>1.4171025497307261</v>
      </c>
      <c r="E2517" s="88">
        <v>4</v>
      </c>
      <c r="F2517" s="88">
        <v>15</v>
      </c>
      <c r="G2517" s="37">
        <v>0</v>
      </c>
    </row>
    <row r="2518" spans="1:7" x14ac:dyDescent="0.4">
      <c r="A2518" s="70">
        <v>41744</v>
      </c>
      <c r="B2518" s="84" t="s">
        <v>318</v>
      </c>
      <c r="C2518" s="74">
        <v>5.6</v>
      </c>
      <c r="D2518" s="86">
        <v>4.2055774327460709</v>
      </c>
      <c r="E2518" s="88">
        <v>4</v>
      </c>
      <c r="F2518" s="88">
        <v>15</v>
      </c>
      <c r="G2518" s="37">
        <v>0</v>
      </c>
    </row>
    <row r="2519" spans="1:7" x14ac:dyDescent="0.4">
      <c r="A2519" s="70">
        <v>41744</v>
      </c>
      <c r="B2519" s="84" t="s">
        <v>319</v>
      </c>
      <c r="C2519" s="74">
        <v>5.0999999999999996</v>
      </c>
      <c r="D2519" s="86">
        <v>5.1032412925557278</v>
      </c>
      <c r="E2519" s="88">
        <v>4</v>
      </c>
      <c r="F2519" s="88">
        <v>15</v>
      </c>
      <c r="G2519" s="37">
        <v>0</v>
      </c>
    </row>
    <row r="2520" spans="1:7" x14ac:dyDescent="0.4">
      <c r="A2520" s="70">
        <v>41744</v>
      </c>
      <c r="B2520" s="84" t="s">
        <v>320</v>
      </c>
      <c r="C2520" s="74">
        <v>4.4000000000000004</v>
      </c>
      <c r="D2520" s="86">
        <v>2.6676832002826436</v>
      </c>
      <c r="E2520" s="88">
        <v>4</v>
      </c>
      <c r="F2520" s="88">
        <v>15</v>
      </c>
      <c r="G2520" s="37">
        <v>0</v>
      </c>
    </row>
    <row r="2521" spans="1:7" x14ac:dyDescent="0.4">
      <c r="A2521" s="70">
        <v>41744</v>
      </c>
      <c r="B2521" s="84" t="s">
        <v>321</v>
      </c>
      <c r="C2521" s="74">
        <v>4</v>
      </c>
      <c r="D2521" s="86">
        <v>3.3132165303589431</v>
      </c>
      <c r="E2521" s="88">
        <v>4</v>
      </c>
      <c r="F2521" s="88">
        <v>15</v>
      </c>
      <c r="G2521" s="37">
        <v>0</v>
      </c>
    </row>
    <row r="2522" spans="1:7" x14ac:dyDescent="0.4">
      <c r="A2522" s="70">
        <v>41744</v>
      </c>
      <c r="B2522" s="84" t="s">
        <v>322</v>
      </c>
      <c r="C2522" s="74">
        <v>4</v>
      </c>
      <c r="D2522" s="86">
        <v>3.5304725031844542</v>
      </c>
      <c r="E2522" s="88">
        <v>4</v>
      </c>
      <c r="F2522" s="88">
        <v>15</v>
      </c>
      <c r="G2522" s="37">
        <v>0</v>
      </c>
    </row>
    <row r="2523" spans="1:7" x14ac:dyDescent="0.4">
      <c r="A2523" s="70">
        <v>41744</v>
      </c>
      <c r="B2523" s="84" t="s">
        <v>323</v>
      </c>
      <c r="C2523" s="74">
        <v>2.8</v>
      </c>
      <c r="D2523" s="86">
        <v>4.2493125110712198</v>
      </c>
      <c r="E2523" s="88">
        <v>4</v>
      </c>
      <c r="F2523" s="88">
        <v>15</v>
      </c>
      <c r="G2523" s="37">
        <v>0</v>
      </c>
    </row>
    <row r="2524" spans="1:7" x14ac:dyDescent="0.4">
      <c r="A2524" s="70">
        <v>41744</v>
      </c>
      <c r="B2524" s="84" t="s">
        <v>324</v>
      </c>
      <c r="C2524" s="74">
        <v>2.8</v>
      </c>
      <c r="D2524" s="86">
        <v>5.6680265827687828</v>
      </c>
      <c r="E2524" s="88">
        <v>4</v>
      </c>
      <c r="F2524" s="88">
        <v>15</v>
      </c>
      <c r="G2524" s="37">
        <v>0</v>
      </c>
    </row>
    <row r="2525" spans="1:7" x14ac:dyDescent="0.4">
      <c r="A2525" s="70">
        <v>41744</v>
      </c>
      <c r="B2525" s="84" t="s">
        <v>325</v>
      </c>
      <c r="C2525" s="74">
        <v>3.3</v>
      </c>
      <c r="D2525" s="86">
        <v>5.8094359169781429</v>
      </c>
      <c r="E2525" s="88">
        <v>4</v>
      </c>
      <c r="F2525" s="88">
        <v>16</v>
      </c>
      <c r="G2525" s="37">
        <v>1</v>
      </c>
    </row>
    <row r="2526" spans="1:7" x14ac:dyDescent="0.4">
      <c r="A2526" s="70">
        <v>41745</v>
      </c>
      <c r="B2526" s="84" t="s">
        <v>302</v>
      </c>
      <c r="C2526" s="74">
        <v>1.6</v>
      </c>
      <c r="D2526" s="86">
        <v>6.2553397049589972</v>
      </c>
      <c r="E2526" s="88">
        <v>4</v>
      </c>
      <c r="F2526" s="88">
        <v>16</v>
      </c>
      <c r="G2526" s="37">
        <v>1</v>
      </c>
    </row>
    <row r="2527" spans="1:7" x14ac:dyDescent="0.4">
      <c r="A2527" s="70">
        <v>41745</v>
      </c>
      <c r="B2527" s="84" t="s">
        <v>303</v>
      </c>
      <c r="C2527" s="74">
        <v>-0.1</v>
      </c>
      <c r="D2527" s="86">
        <v>6.7319973212429005</v>
      </c>
      <c r="E2527" s="88">
        <v>4</v>
      </c>
      <c r="F2527" s="88">
        <v>16</v>
      </c>
      <c r="G2527" s="37">
        <v>1</v>
      </c>
    </row>
    <row r="2528" spans="1:7" x14ac:dyDescent="0.4">
      <c r="A2528" s="70">
        <v>41745</v>
      </c>
      <c r="B2528" s="84" t="s">
        <v>304</v>
      </c>
      <c r="C2528" s="74">
        <v>-0.2</v>
      </c>
      <c r="D2528" s="86">
        <v>6.9281464904208825</v>
      </c>
      <c r="E2528" s="88">
        <v>4</v>
      </c>
      <c r="F2528" s="88">
        <v>16</v>
      </c>
      <c r="G2528" s="37">
        <v>1</v>
      </c>
    </row>
    <row r="2529" spans="1:7" x14ac:dyDescent="0.4">
      <c r="A2529" s="70">
        <v>41745</v>
      </c>
      <c r="B2529" s="84" t="s">
        <v>305</v>
      </c>
      <c r="C2529" s="74">
        <v>-0.6</v>
      </c>
      <c r="D2529" s="86">
        <v>6.9852263477898973</v>
      </c>
      <c r="E2529" s="88">
        <v>4</v>
      </c>
      <c r="F2529" s="88">
        <v>16</v>
      </c>
      <c r="G2529" s="37">
        <v>1</v>
      </c>
    </row>
    <row r="2530" spans="1:7" x14ac:dyDescent="0.4">
      <c r="A2530" s="70">
        <v>41745</v>
      </c>
      <c r="B2530" s="84" t="s">
        <v>306</v>
      </c>
      <c r="C2530" s="74">
        <v>-0.3</v>
      </c>
      <c r="D2530" s="86">
        <v>7.0540108435398352</v>
      </c>
      <c r="E2530" s="88">
        <v>4</v>
      </c>
      <c r="F2530" s="88">
        <v>16</v>
      </c>
      <c r="G2530" s="37">
        <v>1</v>
      </c>
    </row>
    <row r="2531" spans="1:7" x14ac:dyDescent="0.4">
      <c r="A2531" s="70">
        <v>41745</v>
      </c>
      <c r="B2531" s="84" t="s">
        <v>307</v>
      </c>
      <c r="C2531" s="74">
        <v>0.5</v>
      </c>
      <c r="D2531" s="86">
        <v>5.2222005686557296</v>
      </c>
      <c r="E2531" s="88">
        <v>4</v>
      </c>
      <c r="F2531" s="88">
        <v>16</v>
      </c>
      <c r="G2531" s="37">
        <v>1</v>
      </c>
    </row>
    <row r="2532" spans="1:7" x14ac:dyDescent="0.4">
      <c r="A2532" s="70">
        <v>41745</v>
      </c>
      <c r="B2532" s="84" t="s">
        <v>308</v>
      </c>
      <c r="C2532" s="74">
        <v>3.7</v>
      </c>
      <c r="D2532" s="86">
        <v>2.8213355020676945</v>
      </c>
      <c r="E2532" s="88">
        <v>4</v>
      </c>
      <c r="F2532" s="88">
        <v>16</v>
      </c>
      <c r="G2532" s="37">
        <v>1</v>
      </c>
    </row>
    <row r="2533" spans="1:7" x14ac:dyDescent="0.4">
      <c r="A2533" s="70">
        <v>41745</v>
      </c>
      <c r="B2533" s="84" t="s">
        <v>309</v>
      </c>
      <c r="C2533" s="74">
        <v>6.9</v>
      </c>
      <c r="D2533" s="86">
        <v>0.26137871262305301</v>
      </c>
      <c r="E2533" s="88">
        <v>4</v>
      </c>
      <c r="F2533" s="88">
        <v>16</v>
      </c>
      <c r="G2533" s="37">
        <v>0</v>
      </c>
    </row>
    <row r="2534" spans="1:7" x14ac:dyDescent="0.4">
      <c r="A2534" s="70">
        <v>41745</v>
      </c>
      <c r="B2534" s="84" t="s">
        <v>310</v>
      </c>
      <c r="C2534" s="74">
        <v>8</v>
      </c>
      <c r="D2534" s="86">
        <v>3.4738467457041761E-2</v>
      </c>
      <c r="E2534" s="88">
        <v>4</v>
      </c>
      <c r="F2534" s="88">
        <v>16</v>
      </c>
      <c r="G2534" s="37">
        <v>0</v>
      </c>
    </row>
    <row r="2535" spans="1:7" x14ac:dyDescent="0.4">
      <c r="A2535" s="70">
        <v>41745</v>
      </c>
      <c r="B2535" s="84" t="s">
        <v>311</v>
      </c>
      <c r="C2535" s="74">
        <v>8.6</v>
      </c>
      <c r="D2535" s="86">
        <v>1.5989948669023504E-2</v>
      </c>
      <c r="E2535" s="88">
        <v>4</v>
      </c>
      <c r="F2535" s="88">
        <v>16</v>
      </c>
      <c r="G2535" s="37">
        <v>0</v>
      </c>
    </row>
    <row r="2536" spans="1:7" x14ac:dyDescent="0.4">
      <c r="A2536" s="70">
        <v>41745</v>
      </c>
      <c r="B2536" s="84" t="s">
        <v>312</v>
      </c>
      <c r="C2536" s="74">
        <v>10.7</v>
      </c>
      <c r="D2536" s="86">
        <v>9.9970708635946769E-3</v>
      </c>
      <c r="E2536" s="88">
        <v>4</v>
      </c>
      <c r="F2536" s="88">
        <v>16</v>
      </c>
      <c r="G2536" s="37">
        <v>0</v>
      </c>
    </row>
    <row r="2537" spans="1:7" x14ac:dyDescent="0.4">
      <c r="A2537" s="70">
        <v>41745</v>
      </c>
      <c r="B2537" s="84" t="s">
        <v>313</v>
      </c>
      <c r="C2537" s="74">
        <v>11.6</v>
      </c>
      <c r="D2537" s="86">
        <v>1.2638706901639292E-2</v>
      </c>
      <c r="E2537" s="88">
        <v>4</v>
      </c>
      <c r="F2537" s="88">
        <v>16</v>
      </c>
      <c r="G2537" s="37">
        <v>0</v>
      </c>
    </row>
    <row r="2538" spans="1:7" x14ac:dyDescent="0.4">
      <c r="A2538" s="70">
        <v>41745</v>
      </c>
      <c r="B2538" s="84" t="s">
        <v>314</v>
      </c>
      <c r="C2538" s="74">
        <v>12.5</v>
      </c>
      <c r="D2538" s="86">
        <v>1.2230846187147697E-2</v>
      </c>
      <c r="E2538" s="88">
        <v>4</v>
      </c>
      <c r="F2538" s="88">
        <v>16</v>
      </c>
      <c r="G2538" s="37">
        <v>0</v>
      </c>
    </row>
    <row r="2539" spans="1:7" x14ac:dyDescent="0.4">
      <c r="A2539" s="70">
        <v>41745</v>
      </c>
      <c r="B2539" s="84" t="s">
        <v>315</v>
      </c>
      <c r="C2539" s="74">
        <v>12.5</v>
      </c>
      <c r="D2539" s="86">
        <v>1.5818670436924698E-2</v>
      </c>
      <c r="E2539" s="88">
        <v>4</v>
      </c>
      <c r="F2539" s="88">
        <v>16</v>
      </c>
      <c r="G2539" s="37">
        <v>0</v>
      </c>
    </row>
    <row r="2540" spans="1:7" x14ac:dyDescent="0.4">
      <c r="A2540" s="70">
        <v>41745</v>
      </c>
      <c r="B2540" s="84" t="s">
        <v>316</v>
      </c>
      <c r="C2540" s="74">
        <v>12.5</v>
      </c>
      <c r="D2540" s="86">
        <v>1.7226463054697907E-2</v>
      </c>
      <c r="E2540" s="88">
        <v>4</v>
      </c>
      <c r="F2540" s="88">
        <v>16</v>
      </c>
      <c r="G2540" s="37">
        <v>0</v>
      </c>
    </row>
    <row r="2541" spans="1:7" x14ac:dyDescent="0.4">
      <c r="A2541" s="70">
        <v>41745</v>
      </c>
      <c r="B2541" s="84" t="s">
        <v>317</v>
      </c>
      <c r="C2541" s="74">
        <v>11.2</v>
      </c>
      <c r="D2541" s="86">
        <v>1.3459275183052398E-2</v>
      </c>
      <c r="E2541" s="88">
        <v>4</v>
      </c>
      <c r="F2541" s="88">
        <v>16</v>
      </c>
      <c r="G2541" s="37">
        <v>0</v>
      </c>
    </row>
    <row r="2542" spans="1:7" x14ac:dyDescent="0.4">
      <c r="A2542" s="70">
        <v>41745</v>
      </c>
      <c r="B2542" s="84" t="s">
        <v>318</v>
      </c>
      <c r="C2542" s="74">
        <v>10.1</v>
      </c>
      <c r="D2542" s="86">
        <v>4.3699630796483556E-2</v>
      </c>
      <c r="E2542" s="88">
        <v>4</v>
      </c>
      <c r="F2542" s="88">
        <v>16</v>
      </c>
      <c r="G2542" s="37">
        <v>0</v>
      </c>
    </row>
    <row r="2543" spans="1:7" x14ac:dyDescent="0.4">
      <c r="A2543" s="70">
        <v>41745</v>
      </c>
      <c r="B2543" s="84" t="s">
        <v>319</v>
      </c>
      <c r="C2543" s="74">
        <v>8.8000000000000007</v>
      </c>
      <c r="D2543" s="86">
        <v>0.49615951756951637</v>
      </c>
      <c r="E2543" s="88">
        <v>4</v>
      </c>
      <c r="F2543" s="88">
        <v>16</v>
      </c>
      <c r="G2543" s="37">
        <v>0</v>
      </c>
    </row>
    <row r="2544" spans="1:7" x14ac:dyDescent="0.4">
      <c r="A2544" s="70">
        <v>41745</v>
      </c>
      <c r="B2544" s="84" t="s">
        <v>320</v>
      </c>
      <c r="C2544" s="74">
        <v>8</v>
      </c>
      <c r="D2544" s="86">
        <v>0.31347816520525928</v>
      </c>
      <c r="E2544" s="88">
        <v>4</v>
      </c>
      <c r="F2544" s="88">
        <v>16</v>
      </c>
      <c r="G2544" s="37">
        <v>0</v>
      </c>
    </row>
    <row r="2545" spans="1:7" x14ac:dyDescent="0.4">
      <c r="A2545" s="70">
        <v>41745</v>
      </c>
      <c r="B2545" s="84" t="s">
        <v>321</v>
      </c>
      <c r="C2545" s="74">
        <v>7.1</v>
      </c>
      <c r="D2545" s="86">
        <v>1.3332155136726793</v>
      </c>
      <c r="E2545" s="88">
        <v>4</v>
      </c>
      <c r="F2545" s="88">
        <v>16</v>
      </c>
      <c r="G2545" s="37">
        <v>0</v>
      </c>
    </row>
    <row r="2546" spans="1:7" x14ac:dyDescent="0.4">
      <c r="A2546" s="70">
        <v>41745</v>
      </c>
      <c r="B2546" s="84" t="s">
        <v>322</v>
      </c>
      <c r="C2546" s="74">
        <v>5</v>
      </c>
      <c r="D2546" s="86">
        <v>2.0910040039509972</v>
      </c>
      <c r="E2546" s="88">
        <v>4</v>
      </c>
      <c r="F2546" s="88">
        <v>16</v>
      </c>
      <c r="G2546" s="37">
        <v>0</v>
      </c>
    </row>
    <row r="2547" spans="1:7" x14ac:dyDescent="0.4">
      <c r="A2547" s="70">
        <v>41745</v>
      </c>
      <c r="B2547" s="84" t="s">
        <v>323</v>
      </c>
      <c r="C2547" s="74">
        <v>3.6</v>
      </c>
      <c r="D2547" s="86">
        <v>3.1606072208867046</v>
      </c>
      <c r="E2547" s="88">
        <v>4</v>
      </c>
      <c r="F2547" s="88">
        <v>16</v>
      </c>
      <c r="G2547" s="37">
        <v>0</v>
      </c>
    </row>
    <row r="2548" spans="1:7" x14ac:dyDescent="0.4">
      <c r="A2548" s="70">
        <v>41745</v>
      </c>
      <c r="B2548" s="84" t="s">
        <v>324</v>
      </c>
      <c r="C2548" s="74">
        <v>2.6</v>
      </c>
      <c r="D2548" s="86">
        <v>5.0016941006447801</v>
      </c>
      <c r="E2548" s="88">
        <v>4</v>
      </c>
      <c r="F2548" s="88">
        <v>16</v>
      </c>
      <c r="G2548" s="37">
        <v>0</v>
      </c>
    </row>
    <row r="2549" spans="1:7" x14ac:dyDescent="0.4">
      <c r="A2549" s="70">
        <v>41745</v>
      </c>
      <c r="B2549" s="84" t="s">
        <v>325</v>
      </c>
      <c r="C2549" s="74">
        <v>1.7</v>
      </c>
      <c r="D2549" s="86">
        <v>5.6017488506722328</v>
      </c>
      <c r="E2549" s="88">
        <v>4</v>
      </c>
      <c r="F2549" s="88">
        <v>17</v>
      </c>
      <c r="G2549" s="37">
        <v>1</v>
      </c>
    </row>
    <row r="2550" spans="1:7" x14ac:dyDescent="0.4">
      <c r="A2550" s="70">
        <v>41746</v>
      </c>
      <c r="B2550" s="84" t="s">
        <v>302</v>
      </c>
      <c r="C2550" s="74">
        <v>0.8</v>
      </c>
      <c r="D2550" s="86">
        <v>6.0786091083574201</v>
      </c>
      <c r="E2550" s="88">
        <v>4</v>
      </c>
      <c r="F2550" s="88">
        <v>17</v>
      </c>
      <c r="G2550" s="37">
        <v>1</v>
      </c>
    </row>
    <row r="2551" spans="1:7" x14ac:dyDescent="0.4">
      <c r="A2551" s="70">
        <v>41746</v>
      </c>
      <c r="B2551" s="84" t="s">
        <v>303</v>
      </c>
      <c r="C2551" s="74">
        <v>0.8</v>
      </c>
      <c r="D2551" s="86">
        <v>6.329676834739062</v>
      </c>
      <c r="E2551" s="88">
        <v>4</v>
      </c>
      <c r="F2551" s="88">
        <v>17</v>
      </c>
      <c r="G2551" s="37">
        <v>1</v>
      </c>
    </row>
    <row r="2552" spans="1:7" x14ac:dyDescent="0.4">
      <c r="A2552" s="70">
        <v>41746</v>
      </c>
      <c r="B2552" s="84" t="s">
        <v>304</v>
      </c>
      <c r="C2552" s="74">
        <v>-0.4</v>
      </c>
      <c r="D2552" s="86">
        <v>6.751332699751659</v>
      </c>
      <c r="E2552" s="88">
        <v>4</v>
      </c>
      <c r="F2552" s="88">
        <v>17</v>
      </c>
      <c r="G2552" s="37">
        <v>1</v>
      </c>
    </row>
    <row r="2553" spans="1:7" x14ac:dyDescent="0.4">
      <c r="A2553" s="70">
        <v>41746</v>
      </c>
      <c r="B2553" s="84" t="s">
        <v>305</v>
      </c>
      <c r="C2553" s="74">
        <v>-0.3</v>
      </c>
      <c r="D2553" s="86">
        <v>6.9267341475811133</v>
      </c>
      <c r="E2553" s="88">
        <v>4</v>
      </c>
      <c r="F2553" s="88">
        <v>17</v>
      </c>
      <c r="G2553" s="37">
        <v>1</v>
      </c>
    </row>
    <row r="2554" spans="1:7" x14ac:dyDescent="0.4">
      <c r="A2554" s="70">
        <v>41746</v>
      </c>
      <c r="B2554" s="84" t="s">
        <v>306</v>
      </c>
      <c r="C2554" s="74">
        <v>-1</v>
      </c>
      <c r="D2554" s="86">
        <v>7.0408027846196877</v>
      </c>
      <c r="E2554" s="88">
        <v>4</v>
      </c>
      <c r="F2554" s="88">
        <v>17</v>
      </c>
      <c r="G2554" s="37">
        <v>1</v>
      </c>
    </row>
    <row r="2555" spans="1:7" x14ac:dyDescent="0.4">
      <c r="A2555" s="70">
        <v>41746</v>
      </c>
      <c r="B2555" s="84" t="s">
        <v>307</v>
      </c>
      <c r="C2555" s="74">
        <v>0.2</v>
      </c>
      <c r="D2555" s="86">
        <v>6.4433516196397171</v>
      </c>
      <c r="E2555" s="88">
        <v>4</v>
      </c>
      <c r="F2555" s="88">
        <v>17</v>
      </c>
      <c r="G2555" s="37">
        <v>1</v>
      </c>
    </row>
    <row r="2556" spans="1:7" x14ac:dyDescent="0.4">
      <c r="A2556" s="70">
        <v>41746</v>
      </c>
      <c r="B2556" s="84" t="s">
        <v>308</v>
      </c>
      <c r="C2556" s="74">
        <v>3.7</v>
      </c>
      <c r="D2556" s="86">
        <v>1.0382577219289417</v>
      </c>
      <c r="E2556" s="88">
        <v>4</v>
      </c>
      <c r="F2556" s="88">
        <v>17</v>
      </c>
      <c r="G2556" s="37">
        <v>1</v>
      </c>
    </row>
    <row r="2557" spans="1:7" x14ac:dyDescent="0.4">
      <c r="A2557" s="70">
        <v>41746</v>
      </c>
      <c r="B2557" s="84" t="s">
        <v>309</v>
      </c>
      <c r="C2557" s="74">
        <v>6.3</v>
      </c>
      <c r="D2557" s="86">
        <v>4.6822833735876264E-2</v>
      </c>
      <c r="E2557" s="88">
        <v>4</v>
      </c>
      <c r="F2557" s="88">
        <v>17</v>
      </c>
      <c r="G2557" s="37">
        <v>0</v>
      </c>
    </row>
    <row r="2558" spans="1:7" x14ac:dyDescent="0.4">
      <c r="A2558" s="70">
        <v>41746</v>
      </c>
      <c r="B2558" s="84" t="s">
        <v>310</v>
      </c>
      <c r="C2558" s="74">
        <v>8.6</v>
      </c>
      <c r="D2558" s="86">
        <v>2.1167705804860604E-2</v>
      </c>
      <c r="E2558" s="88">
        <v>4</v>
      </c>
      <c r="F2558" s="88">
        <v>17</v>
      </c>
      <c r="G2558" s="37">
        <v>0</v>
      </c>
    </row>
    <row r="2559" spans="1:7" x14ac:dyDescent="0.4">
      <c r="A2559" s="70">
        <v>41746</v>
      </c>
      <c r="B2559" s="84" t="s">
        <v>311</v>
      </c>
      <c r="C2559" s="74">
        <v>11.6</v>
      </c>
      <c r="D2559" s="86">
        <v>1.9370717596204116E-2</v>
      </c>
      <c r="E2559" s="88">
        <v>4</v>
      </c>
      <c r="F2559" s="88">
        <v>17</v>
      </c>
      <c r="G2559" s="37">
        <v>0</v>
      </c>
    </row>
    <row r="2560" spans="1:7" x14ac:dyDescent="0.4">
      <c r="A2560" s="70">
        <v>41746</v>
      </c>
      <c r="B2560" s="84" t="s">
        <v>312</v>
      </c>
      <c r="C2560" s="74">
        <v>14.6</v>
      </c>
      <c r="D2560" s="86">
        <v>1.5113672191254684E-2</v>
      </c>
      <c r="E2560" s="88">
        <v>4</v>
      </c>
      <c r="F2560" s="88">
        <v>17</v>
      </c>
      <c r="G2560" s="37">
        <v>0</v>
      </c>
    </row>
    <row r="2561" spans="1:7" x14ac:dyDescent="0.4">
      <c r="A2561" s="70">
        <v>41746</v>
      </c>
      <c r="B2561" s="84" t="s">
        <v>313</v>
      </c>
      <c r="C2561" s="74">
        <v>17</v>
      </c>
      <c r="D2561" s="86">
        <v>5.2287195249360813E-3</v>
      </c>
      <c r="E2561" s="88">
        <v>4</v>
      </c>
      <c r="F2561" s="88">
        <v>17</v>
      </c>
      <c r="G2561" s="37">
        <v>0</v>
      </c>
    </row>
    <row r="2562" spans="1:7" x14ac:dyDescent="0.4">
      <c r="A2562" s="70">
        <v>41746</v>
      </c>
      <c r="B2562" s="84" t="s">
        <v>314</v>
      </c>
      <c r="C2562" s="74">
        <v>17.5</v>
      </c>
      <c r="D2562" s="86">
        <v>7.6133391513375707E-4</v>
      </c>
      <c r="E2562" s="88">
        <v>4</v>
      </c>
      <c r="F2562" s="88">
        <v>17</v>
      </c>
      <c r="G2562" s="37">
        <v>0</v>
      </c>
    </row>
    <row r="2563" spans="1:7" x14ac:dyDescent="0.4">
      <c r="A2563" s="70">
        <v>41746</v>
      </c>
      <c r="B2563" s="84" t="s">
        <v>315</v>
      </c>
      <c r="C2563" s="74">
        <v>18.2</v>
      </c>
      <c r="D2563" s="86">
        <v>4.6614235992781796E-3</v>
      </c>
      <c r="E2563" s="88">
        <v>4</v>
      </c>
      <c r="F2563" s="88">
        <v>17</v>
      </c>
      <c r="G2563" s="37">
        <v>0</v>
      </c>
    </row>
    <row r="2564" spans="1:7" x14ac:dyDescent="0.4">
      <c r="A2564" s="70">
        <v>41746</v>
      </c>
      <c r="B2564" s="84" t="s">
        <v>316</v>
      </c>
      <c r="C2564" s="74">
        <v>18.100000000000001</v>
      </c>
      <c r="D2564" s="86">
        <v>5.2893203981737233E-3</v>
      </c>
      <c r="E2564" s="88">
        <v>4</v>
      </c>
      <c r="F2564" s="88">
        <v>17</v>
      </c>
      <c r="G2564" s="37">
        <v>0</v>
      </c>
    </row>
    <row r="2565" spans="1:7" x14ac:dyDescent="0.4">
      <c r="A2565" s="70">
        <v>41746</v>
      </c>
      <c r="B2565" s="84" t="s">
        <v>317</v>
      </c>
      <c r="C2565" s="74">
        <v>18.3</v>
      </c>
      <c r="D2565" s="86">
        <v>5.6670490425709749E-4</v>
      </c>
      <c r="E2565" s="88">
        <v>4</v>
      </c>
      <c r="F2565" s="88">
        <v>17</v>
      </c>
      <c r="G2565" s="37">
        <v>0</v>
      </c>
    </row>
    <row r="2566" spans="1:7" x14ac:dyDescent="0.4">
      <c r="A2566" s="70">
        <v>41746</v>
      </c>
      <c r="B2566" s="84" t="s">
        <v>318</v>
      </c>
      <c r="C2566" s="74">
        <v>17.7</v>
      </c>
      <c r="D2566" s="86">
        <v>0</v>
      </c>
      <c r="E2566" s="88">
        <v>4</v>
      </c>
      <c r="F2566" s="88">
        <v>17</v>
      </c>
      <c r="G2566" s="37">
        <v>0</v>
      </c>
    </row>
    <row r="2567" spans="1:7" x14ac:dyDescent="0.4">
      <c r="A2567" s="70">
        <v>41746</v>
      </c>
      <c r="B2567" s="84" t="s">
        <v>319</v>
      </c>
      <c r="C2567" s="74">
        <v>16.3</v>
      </c>
      <c r="D2567" s="86">
        <v>3.0037560144507806E-3</v>
      </c>
      <c r="E2567" s="88">
        <v>4</v>
      </c>
      <c r="F2567" s="88">
        <v>17</v>
      </c>
      <c r="G2567" s="37">
        <v>0</v>
      </c>
    </row>
    <row r="2568" spans="1:7" x14ac:dyDescent="0.4">
      <c r="A2568" s="70">
        <v>41746</v>
      </c>
      <c r="B2568" s="84" t="s">
        <v>320</v>
      </c>
      <c r="C2568" s="74">
        <v>14</v>
      </c>
      <c r="D2568" s="86">
        <v>9.6294943920224915E-3</v>
      </c>
      <c r="E2568" s="88">
        <v>4</v>
      </c>
      <c r="F2568" s="88">
        <v>17</v>
      </c>
      <c r="G2568" s="37">
        <v>0</v>
      </c>
    </row>
    <row r="2569" spans="1:7" x14ac:dyDescent="0.4">
      <c r="A2569" s="70">
        <v>41746</v>
      </c>
      <c r="B2569" s="84" t="s">
        <v>321</v>
      </c>
      <c r="C2569" s="74">
        <v>12</v>
      </c>
      <c r="D2569" s="86">
        <v>5.9693078028448445E-3</v>
      </c>
      <c r="E2569" s="88">
        <v>4</v>
      </c>
      <c r="F2569" s="88">
        <v>17</v>
      </c>
      <c r="G2569" s="37">
        <v>0</v>
      </c>
    </row>
    <row r="2570" spans="1:7" x14ac:dyDescent="0.4">
      <c r="A2570" s="70">
        <v>41746</v>
      </c>
      <c r="B2570" s="84" t="s">
        <v>322</v>
      </c>
      <c r="C2570" s="74">
        <v>10.4</v>
      </c>
      <c r="D2570" s="86">
        <v>1.3120156891086334E-2</v>
      </c>
      <c r="E2570" s="88">
        <v>4</v>
      </c>
      <c r="F2570" s="88">
        <v>17</v>
      </c>
      <c r="G2570" s="37">
        <v>0</v>
      </c>
    </row>
    <row r="2571" spans="1:7" x14ac:dyDescent="0.4">
      <c r="A2571" s="70">
        <v>41746</v>
      </c>
      <c r="B2571" s="84" t="s">
        <v>323</v>
      </c>
      <c r="C2571" s="74">
        <v>9.6</v>
      </c>
      <c r="D2571" s="86">
        <v>5.2820163628136831E-2</v>
      </c>
      <c r="E2571" s="88">
        <v>4</v>
      </c>
      <c r="F2571" s="88">
        <v>17</v>
      </c>
      <c r="G2571" s="37">
        <v>0</v>
      </c>
    </row>
    <row r="2572" spans="1:7" x14ac:dyDescent="0.4">
      <c r="A2572" s="70">
        <v>41746</v>
      </c>
      <c r="B2572" s="84" t="s">
        <v>324</v>
      </c>
      <c r="C2572" s="74">
        <v>8.1999999999999993</v>
      </c>
      <c r="D2572" s="86">
        <v>7.9737416923593984E-2</v>
      </c>
      <c r="E2572" s="88">
        <v>4</v>
      </c>
      <c r="F2572" s="88">
        <v>17</v>
      </c>
      <c r="G2572" s="37">
        <v>0</v>
      </c>
    </row>
    <row r="2573" spans="1:7" x14ac:dyDescent="0.4">
      <c r="A2573" s="70">
        <v>41746</v>
      </c>
      <c r="B2573" s="84" t="s">
        <v>325</v>
      </c>
      <c r="C2573" s="74">
        <v>6.4</v>
      </c>
      <c r="D2573" s="86">
        <v>2.5096352695546846</v>
      </c>
      <c r="E2573" s="88">
        <v>4</v>
      </c>
      <c r="F2573" s="88">
        <v>18</v>
      </c>
      <c r="G2573" s="37">
        <v>1</v>
      </c>
    </row>
    <row r="2574" spans="1:7" x14ac:dyDescent="0.4">
      <c r="A2574" s="70">
        <v>41747</v>
      </c>
      <c r="B2574" s="84" t="s">
        <v>302</v>
      </c>
      <c r="C2574" s="74">
        <v>6.2</v>
      </c>
      <c r="D2574" s="86">
        <v>3.4028031848544722</v>
      </c>
      <c r="E2574" s="88">
        <v>4</v>
      </c>
      <c r="F2574" s="88">
        <v>18</v>
      </c>
      <c r="G2574" s="37">
        <v>1</v>
      </c>
    </row>
    <row r="2575" spans="1:7" x14ac:dyDescent="0.4">
      <c r="A2575" s="70">
        <v>41747</v>
      </c>
      <c r="B2575" s="84" t="s">
        <v>303</v>
      </c>
      <c r="C2575" s="74">
        <v>6.9</v>
      </c>
      <c r="D2575" s="86">
        <v>3.7578897428216571</v>
      </c>
      <c r="E2575" s="88">
        <v>4</v>
      </c>
      <c r="F2575" s="88">
        <v>18</v>
      </c>
      <c r="G2575" s="37">
        <v>1</v>
      </c>
    </row>
    <row r="2576" spans="1:7" x14ac:dyDescent="0.4">
      <c r="A2576" s="70">
        <v>41747</v>
      </c>
      <c r="B2576" s="84" t="s">
        <v>304</v>
      </c>
      <c r="C2576" s="74">
        <v>6.3</v>
      </c>
      <c r="D2576" s="86">
        <v>4.1328394799813593</v>
      </c>
      <c r="E2576" s="88">
        <v>4</v>
      </c>
      <c r="F2576" s="88">
        <v>18</v>
      </c>
      <c r="G2576" s="37">
        <v>1</v>
      </c>
    </row>
    <row r="2577" spans="1:7" x14ac:dyDescent="0.4">
      <c r="A2577" s="70">
        <v>41747</v>
      </c>
      <c r="B2577" s="84" t="s">
        <v>305</v>
      </c>
      <c r="C2577" s="74">
        <v>5.6</v>
      </c>
      <c r="D2577" s="86">
        <v>4.4731426551819959</v>
      </c>
      <c r="E2577" s="88">
        <v>4</v>
      </c>
      <c r="F2577" s="88">
        <v>18</v>
      </c>
      <c r="G2577" s="37">
        <v>1</v>
      </c>
    </row>
    <row r="2578" spans="1:7" x14ac:dyDescent="0.4">
      <c r="A2578" s="70">
        <v>41747</v>
      </c>
      <c r="B2578" s="84" t="s">
        <v>306</v>
      </c>
      <c r="C2578" s="74">
        <v>5.8</v>
      </c>
      <c r="D2578" s="86">
        <v>4.5246192642709628</v>
      </c>
      <c r="E2578" s="88">
        <v>4</v>
      </c>
      <c r="F2578" s="88">
        <v>18</v>
      </c>
      <c r="G2578" s="37">
        <v>1</v>
      </c>
    </row>
    <row r="2579" spans="1:7" x14ac:dyDescent="0.4">
      <c r="A2579" s="70">
        <v>41747</v>
      </c>
      <c r="B2579" s="84" t="s">
        <v>307</v>
      </c>
      <c r="C2579" s="74">
        <v>5.9</v>
      </c>
      <c r="D2579" s="86">
        <v>3.7047698474875261</v>
      </c>
      <c r="E2579" s="88">
        <v>4</v>
      </c>
      <c r="F2579" s="88">
        <v>18</v>
      </c>
      <c r="G2579" s="37">
        <v>1</v>
      </c>
    </row>
    <row r="2580" spans="1:7" x14ac:dyDescent="0.4">
      <c r="A2580" s="70">
        <v>41747</v>
      </c>
      <c r="B2580" s="84" t="s">
        <v>308</v>
      </c>
      <c r="C2580" s="74">
        <v>7.9</v>
      </c>
      <c r="D2580" s="86">
        <v>0.81503333254765831</v>
      </c>
      <c r="E2580" s="88">
        <v>4</v>
      </c>
      <c r="F2580" s="88">
        <v>18</v>
      </c>
      <c r="G2580" s="37">
        <v>1</v>
      </c>
    </row>
    <row r="2581" spans="1:7" x14ac:dyDescent="0.4">
      <c r="A2581" s="70">
        <v>41747</v>
      </c>
      <c r="B2581" s="84" t="s">
        <v>309</v>
      </c>
      <c r="C2581" s="74">
        <v>9.1999999999999993</v>
      </c>
      <c r="D2581" s="86">
        <v>0.54882909236995858</v>
      </c>
      <c r="E2581" s="88">
        <v>4</v>
      </c>
      <c r="F2581" s="88">
        <v>18</v>
      </c>
      <c r="G2581" s="37">
        <v>0</v>
      </c>
    </row>
    <row r="2582" spans="1:7" x14ac:dyDescent="0.4">
      <c r="A2582" s="70">
        <v>41747</v>
      </c>
      <c r="B2582" s="84" t="s">
        <v>310</v>
      </c>
      <c r="C2582" s="74">
        <v>11.8</v>
      </c>
      <c r="D2582" s="86">
        <v>1.3300125641186159E-2</v>
      </c>
      <c r="E2582" s="88">
        <v>4</v>
      </c>
      <c r="F2582" s="88">
        <v>18</v>
      </c>
      <c r="G2582" s="37">
        <v>0</v>
      </c>
    </row>
    <row r="2583" spans="1:7" x14ac:dyDescent="0.4">
      <c r="A2583" s="70">
        <v>41747</v>
      </c>
      <c r="B2583" s="84" t="s">
        <v>311</v>
      </c>
      <c r="C2583" s="74">
        <v>15.6</v>
      </c>
      <c r="D2583" s="86">
        <v>9.7184076684520889E-3</v>
      </c>
      <c r="E2583" s="88">
        <v>4</v>
      </c>
      <c r="F2583" s="88">
        <v>18</v>
      </c>
      <c r="G2583" s="37">
        <v>0</v>
      </c>
    </row>
    <row r="2584" spans="1:7" x14ac:dyDescent="0.4">
      <c r="A2584" s="70">
        <v>41747</v>
      </c>
      <c r="B2584" s="84" t="s">
        <v>312</v>
      </c>
      <c r="C2584" s="74">
        <v>17.899999999999999</v>
      </c>
      <c r="D2584" s="86">
        <v>5.6301094280501451E-3</v>
      </c>
      <c r="E2584" s="88">
        <v>4</v>
      </c>
      <c r="F2584" s="88">
        <v>18</v>
      </c>
      <c r="G2584" s="37">
        <v>0</v>
      </c>
    </row>
    <row r="2585" spans="1:7" x14ac:dyDescent="0.4">
      <c r="A2585" s="70">
        <v>41747</v>
      </c>
      <c r="B2585" s="84" t="s">
        <v>313</v>
      </c>
      <c r="C2585" s="74">
        <v>19.5</v>
      </c>
      <c r="D2585" s="86">
        <v>0</v>
      </c>
      <c r="E2585" s="88">
        <v>4</v>
      </c>
      <c r="F2585" s="88">
        <v>18</v>
      </c>
      <c r="G2585" s="37">
        <v>0</v>
      </c>
    </row>
    <row r="2586" spans="1:7" x14ac:dyDescent="0.4">
      <c r="A2586" s="70">
        <v>41747</v>
      </c>
      <c r="B2586" s="84" t="s">
        <v>314</v>
      </c>
      <c r="C2586" s="74">
        <v>18.7</v>
      </c>
      <c r="D2586" s="86">
        <v>0</v>
      </c>
      <c r="E2586" s="88">
        <v>4</v>
      </c>
      <c r="F2586" s="88">
        <v>18</v>
      </c>
      <c r="G2586" s="37">
        <v>0</v>
      </c>
    </row>
    <row r="2587" spans="1:7" x14ac:dyDescent="0.4">
      <c r="A2587" s="70">
        <v>41747</v>
      </c>
      <c r="B2587" s="84" t="s">
        <v>315</v>
      </c>
      <c r="C2587" s="74">
        <v>18.5</v>
      </c>
      <c r="D2587" s="86">
        <v>0</v>
      </c>
      <c r="E2587" s="88">
        <v>4</v>
      </c>
      <c r="F2587" s="88">
        <v>18</v>
      </c>
      <c r="G2587" s="37">
        <v>0</v>
      </c>
    </row>
    <row r="2588" spans="1:7" x14ac:dyDescent="0.4">
      <c r="A2588" s="70">
        <v>41747</v>
      </c>
      <c r="B2588" s="84" t="s">
        <v>316</v>
      </c>
      <c r="C2588" s="74">
        <v>17.600000000000001</v>
      </c>
      <c r="D2588" s="86">
        <v>0</v>
      </c>
      <c r="E2588" s="88">
        <v>4</v>
      </c>
      <c r="F2588" s="88">
        <v>18</v>
      </c>
      <c r="G2588" s="37">
        <v>0</v>
      </c>
    </row>
    <row r="2589" spans="1:7" x14ac:dyDescent="0.4">
      <c r="A2589" s="70">
        <v>41747</v>
      </c>
      <c r="B2589" s="84" t="s">
        <v>317</v>
      </c>
      <c r="C2589" s="74">
        <v>16</v>
      </c>
      <c r="D2589" s="86">
        <v>0</v>
      </c>
      <c r="E2589" s="88">
        <v>4</v>
      </c>
      <c r="F2589" s="88">
        <v>18</v>
      </c>
      <c r="G2589" s="37">
        <v>0</v>
      </c>
    </row>
    <row r="2590" spans="1:7" x14ac:dyDescent="0.4">
      <c r="A2590" s="70">
        <v>41747</v>
      </c>
      <c r="B2590" s="84" t="s">
        <v>318</v>
      </c>
      <c r="C2590" s="74">
        <v>15</v>
      </c>
      <c r="D2590" s="86">
        <v>0</v>
      </c>
      <c r="E2590" s="88">
        <v>4</v>
      </c>
      <c r="F2590" s="88">
        <v>18</v>
      </c>
      <c r="G2590" s="37">
        <v>0</v>
      </c>
    </row>
    <row r="2591" spans="1:7" x14ac:dyDescent="0.4">
      <c r="A2591" s="70">
        <v>41747</v>
      </c>
      <c r="B2591" s="84" t="s">
        <v>319</v>
      </c>
      <c r="C2591" s="74">
        <v>14.2</v>
      </c>
      <c r="D2591" s="86">
        <v>6.700631944370183E-3</v>
      </c>
      <c r="E2591" s="88">
        <v>4</v>
      </c>
      <c r="F2591" s="88">
        <v>18</v>
      </c>
      <c r="G2591" s="37">
        <v>0</v>
      </c>
    </row>
    <row r="2592" spans="1:7" x14ac:dyDescent="0.4">
      <c r="A2592" s="70">
        <v>41747</v>
      </c>
      <c r="B2592" s="84" t="s">
        <v>320</v>
      </c>
      <c r="C2592" s="74">
        <v>13.5</v>
      </c>
      <c r="D2592" s="86">
        <v>1.0065372220241566E-2</v>
      </c>
      <c r="E2592" s="88">
        <v>4</v>
      </c>
      <c r="F2592" s="88">
        <v>18</v>
      </c>
      <c r="G2592" s="37">
        <v>0</v>
      </c>
    </row>
    <row r="2593" spans="1:7" x14ac:dyDescent="0.4">
      <c r="A2593" s="70">
        <v>41747</v>
      </c>
      <c r="B2593" s="84" t="s">
        <v>321</v>
      </c>
      <c r="C2593" s="74">
        <v>13.3</v>
      </c>
      <c r="D2593" s="86">
        <v>3.0560554285705603E-3</v>
      </c>
      <c r="E2593" s="88">
        <v>4</v>
      </c>
      <c r="F2593" s="88">
        <v>18</v>
      </c>
      <c r="G2593" s="37">
        <v>0</v>
      </c>
    </row>
    <row r="2594" spans="1:7" x14ac:dyDescent="0.4">
      <c r="A2594" s="70">
        <v>41747</v>
      </c>
      <c r="B2594" s="84" t="s">
        <v>322</v>
      </c>
      <c r="C2594" s="74">
        <v>13.1</v>
      </c>
      <c r="D2594" s="86">
        <v>7.3754888372661379E-3</v>
      </c>
      <c r="E2594" s="88">
        <v>4</v>
      </c>
      <c r="F2594" s="88">
        <v>18</v>
      </c>
      <c r="G2594" s="37">
        <v>0</v>
      </c>
    </row>
    <row r="2595" spans="1:7" x14ac:dyDescent="0.4">
      <c r="A2595" s="70">
        <v>41747</v>
      </c>
      <c r="B2595" s="84" t="s">
        <v>323</v>
      </c>
      <c r="C2595" s="74">
        <v>13.1</v>
      </c>
      <c r="D2595" s="86">
        <v>1.0294214706340956E-2</v>
      </c>
      <c r="E2595" s="88">
        <v>4</v>
      </c>
      <c r="F2595" s="88">
        <v>18</v>
      </c>
      <c r="G2595" s="37">
        <v>0</v>
      </c>
    </row>
    <row r="2596" spans="1:7" x14ac:dyDescent="0.4">
      <c r="A2596" s="70">
        <v>41747</v>
      </c>
      <c r="B2596" s="84" t="s">
        <v>324</v>
      </c>
      <c r="C2596" s="74">
        <v>8.6999999999999993</v>
      </c>
      <c r="D2596" s="86">
        <v>5.5357488810050828E-2</v>
      </c>
      <c r="E2596" s="88">
        <v>4</v>
      </c>
      <c r="F2596" s="88">
        <v>18</v>
      </c>
      <c r="G2596" s="37">
        <v>0</v>
      </c>
    </row>
    <row r="2597" spans="1:7" x14ac:dyDescent="0.4">
      <c r="A2597" s="70">
        <v>41747</v>
      </c>
      <c r="B2597" s="84" t="s">
        <v>325</v>
      </c>
      <c r="C2597" s="74">
        <v>8.5</v>
      </c>
      <c r="D2597" s="86">
        <v>0.54106564072872498</v>
      </c>
      <c r="E2597" s="88">
        <v>4</v>
      </c>
      <c r="F2597" s="88">
        <v>19</v>
      </c>
      <c r="G2597" s="37">
        <v>1</v>
      </c>
    </row>
    <row r="2598" spans="1:7" x14ac:dyDescent="0.4">
      <c r="A2598" s="70">
        <v>41748</v>
      </c>
      <c r="B2598" s="84" t="s">
        <v>302</v>
      </c>
      <c r="C2598" s="74">
        <v>8.4</v>
      </c>
      <c r="D2598" s="86">
        <v>2.1510835229039524</v>
      </c>
      <c r="E2598" s="88">
        <v>4</v>
      </c>
      <c r="F2598" s="88">
        <v>19</v>
      </c>
      <c r="G2598" s="37">
        <v>1</v>
      </c>
    </row>
    <row r="2599" spans="1:7" x14ac:dyDescent="0.4">
      <c r="A2599" s="70">
        <v>41748</v>
      </c>
      <c r="B2599" s="84" t="s">
        <v>303</v>
      </c>
      <c r="C2599" s="74">
        <v>9</v>
      </c>
      <c r="D2599" s="86">
        <v>2.6561416725645817</v>
      </c>
      <c r="E2599" s="88">
        <v>4</v>
      </c>
      <c r="F2599" s="88">
        <v>19</v>
      </c>
      <c r="G2599" s="37">
        <v>1</v>
      </c>
    </row>
    <row r="2600" spans="1:7" x14ac:dyDescent="0.4">
      <c r="A2600" s="70">
        <v>41748</v>
      </c>
      <c r="B2600" s="84" t="s">
        <v>304</v>
      </c>
      <c r="C2600" s="74">
        <v>8.6</v>
      </c>
      <c r="D2600" s="86">
        <v>3.0570812890716823</v>
      </c>
      <c r="E2600" s="88">
        <v>4</v>
      </c>
      <c r="F2600" s="88">
        <v>19</v>
      </c>
      <c r="G2600" s="37">
        <v>1</v>
      </c>
    </row>
    <row r="2601" spans="1:7" x14ac:dyDescent="0.4">
      <c r="A2601" s="70">
        <v>41748</v>
      </c>
      <c r="B2601" s="84" t="s">
        <v>305</v>
      </c>
      <c r="C2601" s="74">
        <v>8.4</v>
      </c>
      <c r="D2601" s="86">
        <v>3.3245129119797814</v>
      </c>
      <c r="E2601" s="88">
        <v>4</v>
      </c>
      <c r="F2601" s="88">
        <v>19</v>
      </c>
      <c r="G2601" s="37">
        <v>1</v>
      </c>
    </row>
    <row r="2602" spans="1:7" x14ac:dyDescent="0.4">
      <c r="A2602" s="70">
        <v>41748</v>
      </c>
      <c r="B2602" s="84" t="s">
        <v>306</v>
      </c>
      <c r="C2602" s="74">
        <v>9.1</v>
      </c>
      <c r="D2602" s="86">
        <v>3.3094969935330134</v>
      </c>
      <c r="E2602" s="88">
        <v>4</v>
      </c>
      <c r="F2602" s="88">
        <v>19</v>
      </c>
      <c r="G2602" s="37">
        <v>1</v>
      </c>
    </row>
    <row r="2603" spans="1:7" x14ac:dyDescent="0.4">
      <c r="A2603" s="70">
        <v>41748</v>
      </c>
      <c r="B2603" s="84" t="s">
        <v>307</v>
      </c>
      <c r="C2603" s="74">
        <v>9.3000000000000007</v>
      </c>
      <c r="D2603" s="86">
        <v>3.6718426902512915</v>
      </c>
      <c r="E2603" s="88">
        <v>4</v>
      </c>
      <c r="F2603" s="88">
        <v>19</v>
      </c>
      <c r="G2603" s="37">
        <v>1</v>
      </c>
    </row>
    <row r="2604" spans="1:7" x14ac:dyDescent="0.4">
      <c r="A2604" s="70">
        <v>41748</v>
      </c>
      <c r="B2604" s="84" t="s">
        <v>308</v>
      </c>
      <c r="C2604" s="74">
        <v>11</v>
      </c>
      <c r="D2604" s="86">
        <v>0.88695514356750405</v>
      </c>
      <c r="E2604" s="88">
        <v>4</v>
      </c>
      <c r="F2604" s="88">
        <v>19</v>
      </c>
      <c r="G2604" s="37">
        <v>1</v>
      </c>
    </row>
    <row r="2605" spans="1:7" x14ac:dyDescent="0.4">
      <c r="A2605" s="70">
        <v>41748</v>
      </c>
      <c r="B2605" s="84" t="s">
        <v>309</v>
      </c>
      <c r="C2605" s="74">
        <v>12.8</v>
      </c>
      <c r="D2605" s="86">
        <v>0.70900722576364272</v>
      </c>
      <c r="E2605" s="88">
        <v>4</v>
      </c>
      <c r="F2605" s="88">
        <v>19</v>
      </c>
      <c r="G2605" s="37">
        <v>0</v>
      </c>
    </row>
    <row r="2606" spans="1:7" x14ac:dyDescent="0.4">
      <c r="A2606" s="70">
        <v>41748</v>
      </c>
      <c r="B2606" s="84" t="s">
        <v>310</v>
      </c>
      <c r="C2606" s="74">
        <v>12.2</v>
      </c>
      <c r="D2606" s="86">
        <v>0.62978211014756236</v>
      </c>
      <c r="E2606" s="88">
        <v>4</v>
      </c>
      <c r="F2606" s="88">
        <v>19</v>
      </c>
      <c r="G2606" s="37">
        <v>0</v>
      </c>
    </row>
    <row r="2607" spans="1:7" x14ac:dyDescent="0.4">
      <c r="A2607" s="70">
        <v>41748</v>
      </c>
      <c r="B2607" s="84" t="s">
        <v>311</v>
      </c>
      <c r="C2607" s="74">
        <v>11.4</v>
      </c>
      <c r="D2607" s="86">
        <v>1.4965725445405922</v>
      </c>
      <c r="E2607" s="88">
        <v>4</v>
      </c>
      <c r="F2607" s="88">
        <v>19</v>
      </c>
      <c r="G2607" s="37">
        <v>0</v>
      </c>
    </row>
    <row r="2608" spans="1:7" x14ac:dyDescent="0.4">
      <c r="A2608" s="70">
        <v>41748</v>
      </c>
      <c r="B2608" s="84" t="s">
        <v>312</v>
      </c>
      <c r="C2608" s="74">
        <v>11.9</v>
      </c>
      <c r="D2608" s="86">
        <v>1.6394225396881239</v>
      </c>
      <c r="E2608" s="88">
        <v>4</v>
      </c>
      <c r="F2608" s="88">
        <v>19</v>
      </c>
      <c r="G2608" s="37">
        <v>0</v>
      </c>
    </row>
    <row r="2609" spans="1:7" x14ac:dyDescent="0.4">
      <c r="A2609" s="70">
        <v>41748</v>
      </c>
      <c r="B2609" s="84" t="s">
        <v>313</v>
      </c>
      <c r="C2609" s="74">
        <v>12.3</v>
      </c>
      <c r="D2609" s="86">
        <v>1.2653968347224842</v>
      </c>
      <c r="E2609" s="88">
        <v>4</v>
      </c>
      <c r="F2609" s="88">
        <v>19</v>
      </c>
      <c r="G2609" s="37">
        <v>0</v>
      </c>
    </row>
    <row r="2610" spans="1:7" x14ac:dyDescent="0.4">
      <c r="A2610" s="70">
        <v>41748</v>
      </c>
      <c r="B2610" s="84" t="s">
        <v>314</v>
      </c>
      <c r="C2610" s="74">
        <v>12.4</v>
      </c>
      <c r="D2610" s="86">
        <v>0.56492726887257572</v>
      </c>
      <c r="E2610" s="88">
        <v>4</v>
      </c>
      <c r="F2610" s="88">
        <v>19</v>
      </c>
      <c r="G2610" s="37">
        <v>0</v>
      </c>
    </row>
    <row r="2611" spans="1:7" x14ac:dyDescent="0.4">
      <c r="A2611" s="70">
        <v>41748</v>
      </c>
      <c r="B2611" s="84" t="s">
        <v>315</v>
      </c>
      <c r="C2611" s="74">
        <v>11.7</v>
      </c>
      <c r="D2611" s="86">
        <v>1.393207776835437</v>
      </c>
      <c r="E2611" s="88">
        <v>4</v>
      </c>
      <c r="F2611" s="88">
        <v>19</v>
      </c>
      <c r="G2611" s="37">
        <v>0</v>
      </c>
    </row>
    <row r="2612" spans="1:7" x14ac:dyDescent="0.4">
      <c r="A2612" s="70">
        <v>41748</v>
      </c>
      <c r="B2612" s="84" t="s">
        <v>316</v>
      </c>
      <c r="C2612" s="74">
        <v>11.1</v>
      </c>
      <c r="D2612" s="86">
        <v>1.6979300917620455</v>
      </c>
      <c r="E2612" s="88">
        <v>4</v>
      </c>
      <c r="F2612" s="88">
        <v>19</v>
      </c>
      <c r="G2612" s="37">
        <v>0</v>
      </c>
    </row>
    <row r="2613" spans="1:7" x14ac:dyDescent="0.4">
      <c r="A2613" s="70">
        <v>41748</v>
      </c>
      <c r="B2613" s="84" t="s">
        <v>317</v>
      </c>
      <c r="C2613" s="74">
        <v>11.1</v>
      </c>
      <c r="D2613" s="86">
        <v>0.71726393514544717</v>
      </c>
      <c r="E2613" s="88">
        <v>4</v>
      </c>
      <c r="F2613" s="88">
        <v>19</v>
      </c>
      <c r="G2613" s="37">
        <v>0</v>
      </c>
    </row>
    <row r="2614" spans="1:7" x14ac:dyDescent="0.4">
      <c r="A2614" s="70">
        <v>41748</v>
      </c>
      <c r="B2614" s="84" t="s">
        <v>318</v>
      </c>
      <c r="C2614" s="74">
        <v>10.6</v>
      </c>
      <c r="D2614" s="86">
        <v>0.84044836723851479</v>
      </c>
      <c r="E2614" s="88">
        <v>4</v>
      </c>
      <c r="F2614" s="88">
        <v>19</v>
      </c>
      <c r="G2614" s="37">
        <v>0</v>
      </c>
    </row>
    <row r="2615" spans="1:7" x14ac:dyDescent="0.4">
      <c r="A2615" s="70">
        <v>41748</v>
      </c>
      <c r="B2615" s="84" t="s">
        <v>319</v>
      </c>
      <c r="C2615" s="74">
        <v>10.3</v>
      </c>
      <c r="D2615" s="86">
        <v>2.6595842122953743</v>
      </c>
      <c r="E2615" s="88">
        <v>4</v>
      </c>
      <c r="F2615" s="88">
        <v>19</v>
      </c>
      <c r="G2615" s="37">
        <v>0</v>
      </c>
    </row>
    <row r="2616" spans="1:7" x14ac:dyDescent="0.4">
      <c r="A2616" s="70">
        <v>41748</v>
      </c>
      <c r="B2616" s="84" t="s">
        <v>320</v>
      </c>
      <c r="C2616" s="74">
        <v>10</v>
      </c>
      <c r="D2616" s="86">
        <v>2.8836831099862712</v>
      </c>
      <c r="E2616" s="88">
        <v>4</v>
      </c>
      <c r="F2616" s="88">
        <v>19</v>
      </c>
      <c r="G2616" s="37">
        <v>0</v>
      </c>
    </row>
    <row r="2617" spans="1:7" x14ac:dyDescent="0.4">
      <c r="A2617" s="70">
        <v>41748</v>
      </c>
      <c r="B2617" s="84" t="s">
        <v>321</v>
      </c>
      <c r="C2617" s="74">
        <v>9.1999999999999993</v>
      </c>
      <c r="D2617" s="86">
        <v>1.1067874892565881</v>
      </c>
      <c r="E2617" s="88">
        <v>4</v>
      </c>
      <c r="F2617" s="88">
        <v>19</v>
      </c>
      <c r="G2617" s="37">
        <v>0</v>
      </c>
    </row>
    <row r="2618" spans="1:7" x14ac:dyDescent="0.4">
      <c r="A2618" s="70">
        <v>41748</v>
      </c>
      <c r="B2618" s="84" t="s">
        <v>322</v>
      </c>
      <c r="C2618" s="74">
        <v>8.1999999999999993</v>
      </c>
      <c r="D2618" s="86">
        <v>1.868687555716054</v>
      </c>
      <c r="E2618" s="88">
        <v>4</v>
      </c>
      <c r="F2618" s="88">
        <v>19</v>
      </c>
      <c r="G2618" s="37">
        <v>0</v>
      </c>
    </row>
    <row r="2619" spans="1:7" x14ac:dyDescent="0.4">
      <c r="A2619" s="70">
        <v>41748</v>
      </c>
      <c r="B2619" s="84" t="s">
        <v>323</v>
      </c>
      <c r="C2619" s="74">
        <v>7.7</v>
      </c>
      <c r="D2619" s="86">
        <v>2.4370296194136833</v>
      </c>
      <c r="E2619" s="88">
        <v>4</v>
      </c>
      <c r="F2619" s="88">
        <v>19</v>
      </c>
      <c r="G2619" s="37">
        <v>0</v>
      </c>
    </row>
    <row r="2620" spans="1:7" x14ac:dyDescent="0.4">
      <c r="A2620" s="70">
        <v>41748</v>
      </c>
      <c r="B2620" s="84" t="s">
        <v>324</v>
      </c>
      <c r="C2620" s="74">
        <v>6.4</v>
      </c>
      <c r="D2620" s="86">
        <v>3.0364946383326812</v>
      </c>
      <c r="E2620" s="88">
        <v>4</v>
      </c>
      <c r="F2620" s="88">
        <v>19</v>
      </c>
      <c r="G2620" s="37">
        <v>0</v>
      </c>
    </row>
    <row r="2621" spans="1:7" x14ac:dyDescent="0.4">
      <c r="A2621" s="70">
        <v>41748</v>
      </c>
      <c r="B2621" s="84" t="s">
        <v>325</v>
      </c>
      <c r="C2621" s="74">
        <v>6</v>
      </c>
      <c r="D2621" s="86">
        <v>4.2783930812968745</v>
      </c>
      <c r="E2621" s="88">
        <v>4</v>
      </c>
      <c r="F2621" s="88">
        <v>20</v>
      </c>
      <c r="G2621" s="37">
        <v>1</v>
      </c>
    </row>
    <row r="2622" spans="1:7" x14ac:dyDescent="0.4">
      <c r="A2622" s="70">
        <v>41749</v>
      </c>
      <c r="B2622" s="84" t="s">
        <v>302</v>
      </c>
      <c r="C2622" s="74">
        <v>6.3</v>
      </c>
      <c r="D2622" s="86">
        <v>4.435314770422333</v>
      </c>
      <c r="E2622" s="88">
        <v>4</v>
      </c>
      <c r="F2622" s="88">
        <v>20</v>
      </c>
      <c r="G2622" s="37">
        <v>1</v>
      </c>
    </row>
    <row r="2623" spans="1:7" x14ac:dyDescent="0.4">
      <c r="A2623" s="70">
        <v>41749</v>
      </c>
      <c r="B2623" s="84" t="s">
        <v>303</v>
      </c>
      <c r="C2623" s="74">
        <v>6.1</v>
      </c>
      <c r="D2623" s="86">
        <v>4.5899814442992781</v>
      </c>
      <c r="E2623" s="88">
        <v>4</v>
      </c>
      <c r="F2623" s="88">
        <v>20</v>
      </c>
      <c r="G2623" s="37">
        <v>1</v>
      </c>
    </row>
    <row r="2624" spans="1:7" x14ac:dyDescent="0.4">
      <c r="A2624" s="70">
        <v>41749</v>
      </c>
      <c r="B2624" s="84" t="s">
        <v>304</v>
      </c>
      <c r="C2624" s="74">
        <v>6.4</v>
      </c>
      <c r="D2624" s="86">
        <v>4.6194946739327811</v>
      </c>
      <c r="E2624" s="88">
        <v>4</v>
      </c>
      <c r="F2624" s="88">
        <v>20</v>
      </c>
      <c r="G2624" s="37">
        <v>1</v>
      </c>
    </row>
    <row r="2625" spans="1:7" x14ac:dyDescent="0.4">
      <c r="A2625" s="70">
        <v>41749</v>
      </c>
      <c r="B2625" s="84" t="s">
        <v>305</v>
      </c>
      <c r="C2625" s="74">
        <v>6.2</v>
      </c>
      <c r="D2625" s="86">
        <v>4.7075832430220537</v>
      </c>
      <c r="E2625" s="88">
        <v>4</v>
      </c>
      <c r="F2625" s="88">
        <v>20</v>
      </c>
      <c r="G2625" s="37">
        <v>1</v>
      </c>
    </row>
    <row r="2626" spans="1:7" x14ac:dyDescent="0.4">
      <c r="A2626" s="70">
        <v>41749</v>
      </c>
      <c r="B2626" s="84" t="s">
        <v>306</v>
      </c>
      <c r="C2626" s="74">
        <v>6.4</v>
      </c>
      <c r="D2626" s="86">
        <v>4.5674738131775277</v>
      </c>
      <c r="E2626" s="88">
        <v>4</v>
      </c>
      <c r="F2626" s="88">
        <v>20</v>
      </c>
      <c r="G2626" s="37">
        <v>1</v>
      </c>
    </row>
    <row r="2627" spans="1:7" x14ac:dyDescent="0.4">
      <c r="A2627" s="70">
        <v>41749</v>
      </c>
      <c r="B2627" s="84" t="s">
        <v>307</v>
      </c>
      <c r="C2627" s="74">
        <v>6.7</v>
      </c>
      <c r="D2627" s="86">
        <v>4.8186119913835572</v>
      </c>
      <c r="E2627" s="88">
        <v>4</v>
      </c>
      <c r="F2627" s="88">
        <v>20</v>
      </c>
      <c r="G2627" s="37">
        <v>1</v>
      </c>
    </row>
    <row r="2628" spans="1:7" x14ac:dyDescent="0.4">
      <c r="A2628" s="70">
        <v>41749</v>
      </c>
      <c r="B2628" s="84" t="s">
        <v>308</v>
      </c>
      <c r="C2628" s="74">
        <v>7.5</v>
      </c>
      <c r="D2628" s="86">
        <v>1.7183982179937249</v>
      </c>
      <c r="E2628" s="88">
        <v>4</v>
      </c>
      <c r="F2628" s="88">
        <v>20</v>
      </c>
      <c r="G2628" s="37">
        <v>1</v>
      </c>
    </row>
    <row r="2629" spans="1:7" x14ac:dyDescent="0.4">
      <c r="A2629" s="70">
        <v>41749</v>
      </c>
      <c r="B2629" s="84" t="s">
        <v>309</v>
      </c>
      <c r="C2629" s="74">
        <v>9.3000000000000007</v>
      </c>
      <c r="D2629" s="86">
        <v>1.0956389050318549</v>
      </c>
      <c r="E2629" s="88">
        <v>4</v>
      </c>
      <c r="F2629" s="88">
        <v>20</v>
      </c>
      <c r="G2629" s="37">
        <v>0</v>
      </c>
    </row>
    <row r="2630" spans="1:7" x14ac:dyDescent="0.4">
      <c r="A2630" s="70">
        <v>41749</v>
      </c>
      <c r="B2630" s="84" t="s">
        <v>310</v>
      </c>
      <c r="C2630" s="74">
        <v>11.1</v>
      </c>
      <c r="D2630" s="86">
        <v>1.5110224553673489E-2</v>
      </c>
      <c r="E2630" s="88">
        <v>4</v>
      </c>
      <c r="F2630" s="88">
        <v>20</v>
      </c>
      <c r="G2630" s="37">
        <v>0</v>
      </c>
    </row>
    <row r="2631" spans="1:7" x14ac:dyDescent="0.4">
      <c r="A2631" s="70">
        <v>41749</v>
      </c>
      <c r="B2631" s="84" t="s">
        <v>311</v>
      </c>
      <c r="C2631" s="74">
        <v>14.2</v>
      </c>
      <c r="D2631" s="86">
        <v>1.2245260220035104E-2</v>
      </c>
      <c r="E2631" s="88">
        <v>4</v>
      </c>
      <c r="F2631" s="88">
        <v>20</v>
      </c>
      <c r="G2631" s="37">
        <v>0</v>
      </c>
    </row>
    <row r="2632" spans="1:7" x14ac:dyDescent="0.4">
      <c r="A2632" s="70">
        <v>41749</v>
      </c>
      <c r="B2632" s="84" t="s">
        <v>312</v>
      </c>
      <c r="C2632" s="74">
        <v>14.6</v>
      </c>
      <c r="D2632" s="86">
        <v>1.0945110063741744E-2</v>
      </c>
      <c r="E2632" s="88">
        <v>4</v>
      </c>
      <c r="F2632" s="88">
        <v>20</v>
      </c>
      <c r="G2632" s="37">
        <v>0</v>
      </c>
    </row>
    <row r="2633" spans="1:7" x14ac:dyDescent="0.4">
      <c r="A2633" s="70">
        <v>41749</v>
      </c>
      <c r="B2633" s="84" t="s">
        <v>313</v>
      </c>
      <c r="C2633" s="74">
        <v>14.6</v>
      </c>
      <c r="D2633" s="86">
        <v>6.2907648470260022E-3</v>
      </c>
      <c r="E2633" s="88">
        <v>4</v>
      </c>
      <c r="F2633" s="88">
        <v>20</v>
      </c>
      <c r="G2633" s="37">
        <v>0</v>
      </c>
    </row>
    <row r="2634" spans="1:7" x14ac:dyDescent="0.4">
      <c r="A2634" s="70">
        <v>41749</v>
      </c>
      <c r="B2634" s="84" t="s">
        <v>314</v>
      </c>
      <c r="C2634" s="74">
        <v>14.3</v>
      </c>
      <c r="D2634" s="86">
        <v>2.7641764224676877E-3</v>
      </c>
      <c r="E2634" s="88">
        <v>4</v>
      </c>
      <c r="F2634" s="88">
        <v>20</v>
      </c>
      <c r="G2634" s="37">
        <v>0</v>
      </c>
    </row>
    <row r="2635" spans="1:7" x14ac:dyDescent="0.4">
      <c r="A2635" s="70">
        <v>41749</v>
      </c>
      <c r="B2635" s="84" t="s">
        <v>315</v>
      </c>
      <c r="C2635" s="74">
        <v>14.4</v>
      </c>
      <c r="D2635" s="86">
        <v>8.7225047985258781E-3</v>
      </c>
      <c r="E2635" s="88">
        <v>4</v>
      </c>
      <c r="F2635" s="88">
        <v>20</v>
      </c>
      <c r="G2635" s="37">
        <v>0</v>
      </c>
    </row>
    <row r="2636" spans="1:7" x14ac:dyDescent="0.4">
      <c r="A2636" s="70">
        <v>41749</v>
      </c>
      <c r="B2636" s="84" t="s">
        <v>316</v>
      </c>
      <c r="C2636" s="74">
        <v>13.6</v>
      </c>
      <c r="D2636" s="86">
        <v>1.1481441528205594E-2</v>
      </c>
      <c r="E2636" s="88">
        <v>4</v>
      </c>
      <c r="F2636" s="88">
        <v>20</v>
      </c>
      <c r="G2636" s="37">
        <v>0</v>
      </c>
    </row>
    <row r="2637" spans="1:7" x14ac:dyDescent="0.4">
      <c r="A2637" s="70">
        <v>41749</v>
      </c>
      <c r="B2637" s="84" t="s">
        <v>317</v>
      </c>
      <c r="C2637" s="74">
        <v>13</v>
      </c>
      <c r="D2637" s="86">
        <v>8.8749015036913761E-3</v>
      </c>
      <c r="E2637" s="88">
        <v>4</v>
      </c>
      <c r="F2637" s="88">
        <v>20</v>
      </c>
      <c r="G2637" s="37">
        <v>0</v>
      </c>
    </row>
    <row r="2638" spans="1:7" x14ac:dyDescent="0.4">
      <c r="A2638" s="70">
        <v>41749</v>
      </c>
      <c r="B2638" s="84" t="s">
        <v>318</v>
      </c>
      <c r="C2638" s="74">
        <v>11.7</v>
      </c>
      <c r="D2638" s="86">
        <v>8.9709749948436498E-3</v>
      </c>
      <c r="E2638" s="88">
        <v>4</v>
      </c>
      <c r="F2638" s="88">
        <v>20</v>
      </c>
      <c r="G2638" s="37">
        <v>0</v>
      </c>
    </row>
    <row r="2639" spans="1:7" x14ac:dyDescent="0.4">
      <c r="A2639" s="70">
        <v>41749</v>
      </c>
      <c r="B2639" s="84" t="s">
        <v>319</v>
      </c>
      <c r="C2639" s="74">
        <v>10.8</v>
      </c>
      <c r="D2639" s="86">
        <v>2.0719612253662145E-2</v>
      </c>
      <c r="E2639" s="88">
        <v>4</v>
      </c>
      <c r="F2639" s="88">
        <v>20</v>
      </c>
      <c r="G2639" s="37">
        <v>0</v>
      </c>
    </row>
    <row r="2640" spans="1:7" x14ac:dyDescent="0.4">
      <c r="A2640" s="70">
        <v>41749</v>
      </c>
      <c r="B2640" s="84" t="s">
        <v>320</v>
      </c>
      <c r="C2640" s="74">
        <v>10.4</v>
      </c>
      <c r="D2640" s="86">
        <v>6.5436375053437676E-2</v>
      </c>
      <c r="E2640" s="88">
        <v>4</v>
      </c>
      <c r="F2640" s="88">
        <v>20</v>
      </c>
      <c r="G2640" s="37">
        <v>0</v>
      </c>
    </row>
    <row r="2641" spans="1:7" x14ac:dyDescent="0.4">
      <c r="A2641" s="70">
        <v>41749</v>
      </c>
      <c r="B2641" s="84" t="s">
        <v>321</v>
      </c>
      <c r="C2641" s="74">
        <v>9.9</v>
      </c>
      <c r="D2641" s="86">
        <v>3.3895674899984102E-2</v>
      </c>
      <c r="E2641" s="88">
        <v>4</v>
      </c>
      <c r="F2641" s="88">
        <v>20</v>
      </c>
      <c r="G2641" s="37">
        <v>0</v>
      </c>
    </row>
    <row r="2642" spans="1:7" x14ac:dyDescent="0.4">
      <c r="A2642" s="70">
        <v>41749</v>
      </c>
      <c r="B2642" s="84" t="s">
        <v>322</v>
      </c>
      <c r="C2642" s="74">
        <v>9</v>
      </c>
      <c r="D2642" s="86">
        <v>5.9626748862953889E-2</v>
      </c>
      <c r="E2642" s="88">
        <v>4</v>
      </c>
      <c r="F2642" s="88">
        <v>20</v>
      </c>
      <c r="G2642" s="37">
        <v>0</v>
      </c>
    </row>
    <row r="2643" spans="1:7" x14ac:dyDescent="0.4">
      <c r="A2643" s="70">
        <v>41749</v>
      </c>
      <c r="B2643" s="84" t="s">
        <v>323</v>
      </c>
      <c r="C2643" s="74">
        <v>8.6</v>
      </c>
      <c r="D2643" s="86">
        <v>1.1993775509415623</v>
      </c>
      <c r="E2643" s="88">
        <v>4</v>
      </c>
      <c r="F2643" s="88">
        <v>20</v>
      </c>
      <c r="G2643" s="37">
        <v>0</v>
      </c>
    </row>
    <row r="2644" spans="1:7" x14ac:dyDescent="0.4">
      <c r="A2644" s="70">
        <v>41749</v>
      </c>
      <c r="B2644" s="84" t="s">
        <v>324</v>
      </c>
      <c r="C2644" s="74">
        <v>7.8</v>
      </c>
      <c r="D2644" s="86">
        <v>1.9375057898649024</v>
      </c>
      <c r="E2644" s="88">
        <v>4</v>
      </c>
      <c r="F2644" s="88">
        <v>20</v>
      </c>
      <c r="G2644" s="37">
        <v>0</v>
      </c>
    </row>
    <row r="2645" spans="1:7" x14ac:dyDescent="0.4">
      <c r="A2645" s="70">
        <v>41749</v>
      </c>
      <c r="B2645" s="84" t="s">
        <v>325</v>
      </c>
      <c r="C2645" s="74">
        <v>7.4</v>
      </c>
      <c r="D2645" s="86">
        <v>3.4078328104789617</v>
      </c>
      <c r="E2645" s="88">
        <v>4</v>
      </c>
      <c r="F2645" s="88">
        <v>21</v>
      </c>
      <c r="G2645" s="37">
        <v>1</v>
      </c>
    </row>
    <row r="2646" spans="1:7" x14ac:dyDescent="0.4">
      <c r="A2646" s="70">
        <v>41750</v>
      </c>
      <c r="B2646" s="84" t="s">
        <v>302</v>
      </c>
      <c r="C2646" s="74">
        <v>6.8</v>
      </c>
      <c r="D2646" s="86">
        <v>3.885551118560985</v>
      </c>
      <c r="E2646" s="88">
        <v>4</v>
      </c>
      <c r="F2646" s="88">
        <v>21</v>
      </c>
      <c r="G2646" s="37">
        <v>1</v>
      </c>
    </row>
    <row r="2647" spans="1:7" x14ac:dyDescent="0.4">
      <c r="A2647" s="70">
        <v>41750</v>
      </c>
      <c r="B2647" s="84" t="s">
        <v>303</v>
      </c>
      <c r="C2647" s="74">
        <v>6.2</v>
      </c>
      <c r="D2647" s="86">
        <v>4.2463359244816168</v>
      </c>
      <c r="E2647" s="88">
        <v>4</v>
      </c>
      <c r="F2647" s="88">
        <v>21</v>
      </c>
      <c r="G2647" s="37">
        <v>1</v>
      </c>
    </row>
    <row r="2648" spans="1:7" x14ac:dyDescent="0.4">
      <c r="A2648" s="70">
        <v>41750</v>
      </c>
      <c r="B2648" s="84" t="s">
        <v>304</v>
      </c>
      <c r="C2648" s="74">
        <v>5.0999999999999996</v>
      </c>
      <c r="D2648" s="86">
        <v>4.6539996726503334</v>
      </c>
      <c r="E2648" s="88">
        <v>4</v>
      </c>
      <c r="F2648" s="88">
        <v>21</v>
      </c>
      <c r="G2648" s="37">
        <v>1</v>
      </c>
    </row>
    <row r="2649" spans="1:7" x14ac:dyDescent="0.4">
      <c r="A2649" s="70">
        <v>41750</v>
      </c>
      <c r="B2649" s="84" t="s">
        <v>305</v>
      </c>
      <c r="C2649" s="74">
        <v>4.0999999999999996</v>
      </c>
      <c r="D2649" s="86">
        <v>5.0395867291347543</v>
      </c>
      <c r="E2649" s="88">
        <v>4</v>
      </c>
      <c r="F2649" s="88">
        <v>21</v>
      </c>
      <c r="G2649" s="37">
        <v>1</v>
      </c>
    </row>
    <row r="2650" spans="1:7" x14ac:dyDescent="0.4">
      <c r="A2650" s="70">
        <v>41750</v>
      </c>
      <c r="B2650" s="84" t="s">
        <v>306</v>
      </c>
      <c r="C2650" s="74">
        <v>3.8</v>
      </c>
      <c r="D2650" s="86">
        <v>5.1377044146736859</v>
      </c>
      <c r="E2650" s="88">
        <v>4</v>
      </c>
      <c r="F2650" s="88">
        <v>21</v>
      </c>
      <c r="G2650" s="37">
        <v>1</v>
      </c>
    </row>
    <row r="2651" spans="1:7" x14ac:dyDescent="0.4">
      <c r="A2651" s="70">
        <v>41750</v>
      </c>
      <c r="B2651" s="84" t="s">
        <v>307</v>
      </c>
      <c r="C2651" s="74">
        <v>4.9000000000000004</v>
      </c>
      <c r="D2651" s="86">
        <v>5.147034198032971</v>
      </c>
      <c r="E2651" s="88">
        <v>4</v>
      </c>
      <c r="F2651" s="88">
        <v>21</v>
      </c>
      <c r="G2651" s="37">
        <v>1</v>
      </c>
    </row>
    <row r="2652" spans="1:7" x14ac:dyDescent="0.4">
      <c r="A2652" s="70">
        <v>41750</v>
      </c>
      <c r="B2652" s="84" t="s">
        <v>308</v>
      </c>
      <c r="C2652" s="74">
        <v>6.8</v>
      </c>
      <c r="D2652" s="86">
        <v>0.32451258968469121</v>
      </c>
      <c r="E2652" s="88">
        <v>4</v>
      </c>
      <c r="F2652" s="88">
        <v>21</v>
      </c>
      <c r="G2652" s="37">
        <v>1</v>
      </c>
    </row>
    <row r="2653" spans="1:7" x14ac:dyDescent="0.4">
      <c r="A2653" s="70">
        <v>41750</v>
      </c>
      <c r="B2653" s="84" t="s">
        <v>309</v>
      </c>
      <c r="C2653" s="74">
        <v>8.3000000000000007</v>
      </c>
      <c r="D2653" s="86">
        <v>2.2136696159328187E-2</v>
      </c>
      <c r="E2653" s="88">
        <v>4</v>
      </c>
      <c r="F2653" s="88">
        <v>21</v>
      </c>
      <c r="G2653" s="37">
        <v>0</v>
      </c>
    </row>
    <row r="2654" spans="1:7" x14ac:dyDescent="0.4">
      <c r="A2654" s="70">
        <v>41750</v>
      </c>
      <c r="B2654" s="84" t="s">
        <v>310</v>
      </c>
      <c r="C2654" s="74">
        <v>9.6</v>
      </c>
      <c r="D2654" s="86">
        <v>1.5189654810074909E-2</v>
      </c>
      <c r="E2654" s="88">
        <v>4</v>
      </c>
      <c r="F2654" s="88">
        <v>21</v>
      </c>
      <c r="G2654" s="37">
        <v>0</v>
      </c>
    </row>
    <row r="2655" spans="1:7" x14ac:dyDescent="0.4">
      <c r="A2655" s="70">
        <v>41750</v>
      </c>
      <c r="B2655" s="84" t="s">
        <v>311</v>
      </c>
      <c r="C2655" s="74">
        <v>12</v>
      </c>
      <c r="D2655" s="86">
        <v>1.4943911506230237E-2</v>
      </c>
      <c r="E2655" s="88">
        <v>4</v>
      </c>
      <c r="F2655" s="88">
        <v>21</v>
      </c>
      <c r="G2655" s="37">
        <v>0</v>
      </c>
    </row>
    <row r="2656" spans="1:7" x14ac:dyDescent="0.4">
      <c r="A2656" s="70">
        <v>41750</v>
      </c>
      <c r="B2656" s="84" t="s">
        <v>312</v>
      </c>
      <c r="C2656" s="74">
        <v>13.3</v>
      </c>
      <c r="D2656" s="86">
        <v>1.34712662037915E-2</v>
      </c>
      <c r="E2656" s="88">
        <v>4</v>
      </c>
      <c r="F2656" s="88">
        <v>21</v>
      </c>
      <c r="G2656" s="37">
        <v>0</v>
      </c>
    </row>
    <row r="2657" spans="1:7" x14ac:dyDescent="0.4">
      <c r="A2657" s="70">
        <v>41750</v>
      </c>
      <c r="B2657" s="84" t="s">
        <v>313</v>
      </c>
      <c r="C2657" s="74">
        <v>14.2</v>
      </c>
      <c r="D2657" s="86">
        <v>7.9442848021181907E-3</v>
      </c>
      <c r="E2657" s="88">
        <v>4</v>
      </c>
      <c r="F2657" s="88">
        <v>21</v>
      </c>
      <c r="G2657" s="37">
        <v>0</v>
      </c>
    </row>
    <row r="2658" spans="1:7" x14ac:dyDescent="0.4">
      <c r="A2658" s="70">
        <v>41750</v>
      </c>
      <c r="B2658" s="84" t="s">
        <v>314</v>
      </c>
      <c r="C2658" s="74">
        <v>15.5</v>
      </c>
      <c r="D2658" s="86">
        <v>3.661748763904381E-3</v>
      </c>
      <c r="E2658" s="88">
        <v>4</v>
      </c>
      <c r="F2658" s="88">
        <v>21</v>
      </c>
      <c r="G2658" s="37">
        <v>0</v>
      </c>
    </row>
    <row r="2659" spans="1:7" x14ac:dyDescent="0.4">
      <c r="A2659" s="70">
        <v>41750</v>
      </c>
      <c r="B2659" s="84" t="s">
        <v>315</v>
      </c>
      <c r="C2659" s="74">
        <v>15.4</v>
      </c>
      <c r="D2659" s="86">
        <v>9.6222973716141216E-3</v>
      </c>
      <c r="E2659" s="88">
        <v>4</v>
      </c>
      <c r="F2659" s="88">
        <v>21</v>
      </c>
      <c r="G2659" s="37">
        <v>0</v>
      </c>
    </row>
    <row r="2660" spans="1:7" x14ac:dyDescent="0.4">
      <c r="A2660" s="70">
        <v>41750</v>
      </c>
      <c r="B2660" s="84" t="s">
        <v>316</v>
      </c>
      <c r="C2660" s="74">
        <v>16</v>
      </c>
      <c r="D2660" s="86">
        <v>9.7887406489438906E-3</v>
      </c>
      <c r="E2660" s="88">
        <v>4</v>
      </c>
      <c r="F2660" s="88">
        <v>21</v>
      </c>
      <c r="G2660" s="37">
        <v>0</v>
      </c>
    </row>
    <row r="2661" spans="1:7" x14ac:dyDescent="0.4">
      <c r="A2661" s="70">
        <v>41750</v>
      </c>
      <c r="B2661" s="84" t="s">
        <v>317</v>
      </c>
      <c r="C2661" s="74">
        <v>15</v>
      </c>
      <c r="D2661" s="86">
        <v>6.6448624770066942E-3</v>
      </c>
      <c r="E2661" s="88">
        <v>4</v>
      </c>
      <c r="F2661" s="88">
        <v>21</v>
      </c>
      <c r="G2661" s="37">
        <v>0</v>
      </c>
    </row>
    <row r="2662" spans="1:7" x14ac:dyDescent="0.4">
      <c r="A2662" s="70">
        <v>41750</v>
      </c>
      <c r="B2662" s="84" t="s">
        <v>318</v>
      </c>
      <c r="C2662" s="74">
        <v>12.4</v>
      </c>
      <c r="D2662" s="86">
        <v>8.4191536000218243E-3</v>
      </c>
      <c r="E2662" s="88">
        <v>4</v>
      </c>
      <c r="F2662" s="88">
        <v>21</v>
      </c>
      <c r="G2662" s="37">
        <v>0</v>
      </c>
    </row>
    <row r="2663" spans="1:7" x14ac:dyDescent="0.4">
      <c r="A2663" s="70">
        <v>41750</v>
      </c>
      <c r="B2663" s="84" t="s">
        <v>319</v>
      </c>
      <c r="C2663" s="74">
        <v>10.7</v>
      </c>
      <c r="D2663" s="86">
        <v>3.8511045328136262E-2</v>
      </c>
      <c r="E2663" s="88">
        <v>4</v>
      </c>
      <c r="F2663" s="88">
        <v>21</v>
      </c>
      <c r="G2663" s="37">
        <v>0</v>
      </c>
    </row>
    <row r="2664" spans="1:7" x14ac:dyDescent="0.4">
      <c r="A2664" s="70">
        <v>41750</v>
      </c>
      <c r="B2664" s="84" t="s">
        <v>320</v>
      </c>
      <c r="C2664" s="74">
        <v>9.8000000000000007</v>
      </c>
      <c r="D2664" s="86">
        <v>0.17524876305295245</v>
      </c>
      <c r="E2664" s="88">
        <v>4</v>
      </c>
      <c r="F2664" s="88">
        <v>21</v>
      </c>
      <c r="G2664" s="37">
        <v>0</v>
      </c>
    </row>
    <row r="2665" spans="1:7" x14ac:dyDescent="0.4">
      <c r="A2665" s="70">
        <v>41750</v>
      </c>
      <c r="B2665" s="84" t="s">
        <v>321</v>
      </c>
      <c r="C2665" s="74">
        <v>8.8000000000000007</v>
      </c>
      <c r="D2665" s="86">
        <v>4.3797068983758854E-2</v>
      </c>
      <c r="E2665" s="88">
        <v>4</v>
      </c>
      <c r="F2665" s="88">
        <v>21</v>
      </c>
      <c r="G2665" s="37">
        <v>0</v>
      </c>
    </row>
    <row r="2666" spans="1:7" x14ac:dyDescent="0.4">
      <c r="A2666" s="70">
        <v>41750</v>
      </c>
      <c r="B2666" s="84" t="s">
        <v>322</v>
      </c>
      <c r="C2666" s="74">
        <v>8</v>
      </c>
      <c r="D2666" s="86">
        <v>0.93960661934877532</v>
      </c>
      <c r="E2666" s="88">
        <v>4</v>
      </c>
      <c r="F2666" s="88">
        <v>21</v>
      </c>
      <c r="G2666" s="37">
        <v>0</v>
      </c>
    </row>
    <row r="2667" spans="1:7" x14ac:dyDescent="0.4">
      <c r="A2667" s="70">
        <v>41750</v>
      </c>
      <c r="B2667" s="84" t="s">
        <v>323</v>
      </c>
      <c r="C2667" s="74">
        <v>6.8</v>
      </c>
      <c r="D2667" s="86">
        <v>1.803798015491066</v>
      </c>
      <c r="E2667" s="88">
        <v>4</v>
      </c>
      <c r="F2667" s="88">
        <v>21</v>
      </c>
      <c r="G2667" s="37">
        <v>0</v>
      </c>
    </row>
    <row r="2668" spans="1:7" x14ac:dyDescent="0.4">
      <c r="A2668" s="70">
        <v>41750</v>
      </c>
      <c r="B2668" s="84" t="s">
        <v>324</v>
      </c>
      <c r="C2668" s="74">
        <v>5.9</v>
      </c>
      <c r="D2668" s="86">
        <v>2.5764685150197768</v>
      </c>
      <c r="E2668" s="88">
        <v>4</v>
      </c>
      <c r="F2668" s="88">
        <v>21</v>
      </c>
      <c r="G2668" s="37">
        <v>0</v>
      </c>
    </row>
    <row r="2669" spans="1:7" x14ac:dyDescent="0.4">
      <c r="A2669" s="70">
        <v>41750</v>
      </c>
      <c r="B2669" s="84" t="s">
        <v>325</v>
      </c>
      <c r="C2669" s="74">
        <v>5.9</v>
      </c>
      <c r="D2669" s="86">
        <v>3.8984131556553447</v>
      </c>
      <c r="E2669" s="88">
        <v>4</v>
      </c>
      <c r="F2669" s="88">
        <v>22</v>
      </c>
      <c r="G2669" s="37">
        <v>1</v>
      </c>
    </row>
    <row r="2670" spans="1:7" x14ac:dyDescent="0.4">
      <c r="A2670" s="70">
        <v>41751</v>
      </c>
      <c r="B2670" s="84" t="s">
        <v>302</v>
      </c>
      <c r="C2670" s="74">
        <v>5.6</v>
      </c>
      <c r="D2670" s="86">
        <v>4.2470227707574901</v>
      </c>
      <c r="E2670" s="88">
        <v>4</v>
      </c>
      <c r="F2670" s="88">
        <v>22</v>
      </c>
      <c r="G2670" s="37">
        <v>1</v>
      </c>
    </row>
    <row r="2671" spans="1:7" x14ac:dyDescent="0.4">
      <c r="A2671" s="70">
        <v>41751</v>
      </c>
      <c r="B2671" s="84" t="s">
        <v>303</v>
      </c>
      <c r="C2671" s="74">
        <v>5.4</v>
      </c>
      <c r="D2671" s="86">
        <v>4.4817264966765977</v>
      </c>
      <c r="E2671" s="88">
        <v>4</v>
      </c>
      <c r="F2671" s="88">
        <v>22</v>
      </c>
      <c r="G2671" s="37">
        <v>1</v>
      </c>
    </row>
    <row r="2672" spans="1:7" x14ac:dyDescent="0.4">
      <c r="A2672" s="70">
        <v>41751</v>
      </c>
      <c r="B2672" s="84" t="s">
        <v>304</v>
      </c>
      <c r="C2672" s="74">
        <v>5.6</v>
      </c>
      <c r="D2672" s="86">
        <v>4.5944917940926047</v>
      </c>
      <c r="E2672" s="88">
        <v>4</v>
      </c>
      <c r="F2672" s="88">
        <v>22</v>
      </c>
      <c r="G2672" s="37">
        <v>1</v>
      </c>
    </row>
    <row r="2673" spans="1:7" x14ac:dyDescent="0.4">
      <c r="A2673" s="70">
        <v>41751</v>
      </c>
      <c r="B2673" s="84" t="s">
        <v>305</v>
      </c>
      <c r="C2673" s="74">
        <v>5.6</v>
      </c>
      <c r="D2673" s="86">
        <v>4.6991923875918875</v>
      </c>
      <c r="E2673" s="88">
        <v>4</v>
      </c>
      <c r="F2673" s="88">
        <v>22</v>
      </c>
      <c r="G2673" s="37">
        <v>1</v>
      </c>
    </row>
    <row r="2674" spans="1:7" x14ac:dyDescent="0.4">
      <c r="A2674" s="70">
        <v>41751</v>
      </c>
      <c r="B2674" s="84" t="s">
        <v>306</v>
      </c>
      <c r="C2674" s="74">
        <v>6</v>
      </c>
      <c r="D2674" s="86">
        <v>4.6904969945083996</v>
      </c>
      <c r="E2674" s="88">
        <v>4</v>
      </c>
      <c r="F2674" s="88">
        <v>22</v>
      </c>
      <c r="G2674" s="37">
        <v>1</v>
      </c>
    </row>
    <row r="2675" spans="1:7" x14ac:dyDescent="0.4">
      <c r="A2675" s="70">
        <v>41751</v>
      </c>
      <c r="B2675" s="84" t="s">
        <v>307</v>
      </c>
      <c r="C2675" s="74">
        <v>6</v>
      </c>
      <c r="D2675" s="86">
        <v>4.5929888268076811</v>
      </c>
      <c r="E2675" s="88">
        <v>4</v>
      </c>
      <c r="F2675" s="88">
        <v>22</v>
      </c>
      <c r="G2675" s="37">
        <v>1</v>
      </c>
    </row>
    <row r="2676" spans="1:7" x14ac:dyDescent="0.4">
      <c r="A2676" s="70">
        <v>41751</v>
      </c>
      <c r="B2676" s="84" t="s">
        <v>308</v>
      </c>
      <c r="C2676" s="74">
        <v>6.2</v>
      </c>
      <c r="D2676" s="86">
        <v>4.3853351257543354</v>
      </c>
      <c r="E2676" s="88">
        <v>4</v>
      </c>
      <c r="F2676" s="88">
        <v>22</v>
      </c>
      <c r="G2676" s="37">
        <v>1</v>
      </c>
    </row>
    <row r="2677" spans="1:7" x14ac:dyDescent="0.4">
      <c r="A2677" s="70">
        <v>41751</v>
      </c>
      <c r="B2677" s="84" t="s">
        <v>309</v>
      </c>
      <c r="C2677" s="74">
        <v>6.6</v>
      </c>
      <c r="D2677" s="86">
        <v>3.2712993657658664</v>
      </c>
      <c r="E2677" s="88">
        <v>4</v>
      </c>
      <c r="F2677" s="88">
        <v>22</v>
      </c>
      <c r="G2677" s="37">
        <v>0</v>
      </c>
    </row>
    <row r="2678" spans="1:7" x14ac:dyDescent="0.4">
      <c r="A2678" s="70">
        <v>41751</v>
      </c>
      <c r="B2678" s="84" t="s">
        <v>310</v>
      </c>
      <c r="C2678" s="74">
        <v>7.1</v>
      </c>
      <c r="D2678" s="86">
        <v>1.436634299483031</v>
      </c>
      <c r="E2678" s="88">
        <v>4</v>
      </c>
      <c r="F2678" s="88">
        <v>22</v>
      </c>
      <c r="G2678" s="37">
        <v>0</v>
      </c>
    </row>
    <row r="2679" spans="1:7" x14ac:dyDescent="0.4">
      <c r="A2679" s="70">
        <v>41751</v>
      </c>
      <c r="B2679" s="84" t="s">
        <v>311</v>
      </c>
      <c r="C2679" s="74">
        <v>8.6999999999999993</v>
      </c>
      <c r="D2679" s="86">
        <v>0.23205617316509222</v>
      </c>
      <c r="E2679" s="88">
        <v>4</v>
      </c>
      <c r="F2679" s="88">
        <v>22</v>
      </c>
      <c r="G2679" s="37">
        <v>0</v>
      </c>
    </row>
    <row r="2680" spans="1:7" x14ac:dyDescent="0.4">
      <c r="A2680" s="70">
        <v>41751</v>
      </c>
      <c r="B2680" s="84" t="s">
        <v>312</v>
      </c>
      <c r="C2680" s="74">
        <v>8.5</v>
      </c>
      <c r="D2680" s="86">
        <v>3.5283156129682067E-2</v>
      </c>
      <c r="E2680" s="88">
        <v>4</v>
      </c>
      <c r="F2680" s="88">
        <v>22</v>
      </c>
      <c r="G2680" s="37">
        <v>0</v>
      </c>
    </row>
    <row r="2681" spans="1:7" x14ac:dyDescent="0.4">
      <c r="A2681" s="70">
        <v>41751</v>
      </c>
      <c r="B2681" s="84" t="s">
        <v>313</v>
      </c>
      <c r="C2681" s="74">
        <v>9.5</v>
      </c>
      <c r="D2681" s="86">
        <v>0.51566907928875161</v>
      </c>
      <c r="E2681" s="88">
        <v>4</v>
      </c>
      <c r="F2681" s="88">
        <v>22</v>
      </c>
      <c r="G2681" s="37">
        <v>0</v>
      </c>
    </row>
    <row r="2682" spans="1:7" x14ac:dyDescent="0.4">
      <c r="A2682" s="70">
        <v>41751</v>
      </c>
      <c r="B2682" s="84" t="s">
        <v>314</v>
      </c>
      <c r="C2682" s="74">
        <v>9.6999999999999993</v>
      </c>
      <c r="D2682" s="86">
        <v>0.63105266677781058</v>
      </c>
      <c r="E2682" s="88">
        <v>4</v>
      </c>
      <c r="F2682" s="88">
        <v>22</v>
      </c>
      <c r="G2682" s="37">
        <v>0</v>
      </c>
    </row>
    <row r="2683" spans="1:7" x14ac:dyDescent="0.4">
      <c r="A2683" s="70">
        <v>41751</v>
      </c>
      <c r="B2683" s="84" t="s">
        <v>315</v>
      </c>
      <c r="C2683" s="74">
        <v>10.3</v>
      </c>
      <c r="D2683" s="86">
        <v>1.2938549709146718</v>
      </c>
      <c r="E2683" s="88">
        <v>4</v>
      </c>
      <c r="F2683" s="88">
        <v>22</v>
      </c>
      <c r="G2683" s="37">
        <v>0</v>
      </c>
    </row>
    <row r="2684" spans="1:7" x14ac:dyDescent="0.4">
      <c r="A2684" s="70">
        <v>41751</v>
      </c>
      <c r="B2684" s="84" t="s">
        <v>316</v>
      </c>
      <c r="C2684" s="74">
        <v>9.6</v>
      </c>
      <c r="D2684" s="86">
        <v>1.7471137235362837</v>
      </c>
      <c r="E2684" s="88">
        <v>4</v>
      </c>
      <c r="F2684" s="88">
        <v>22</v>
      </c>
      <c r="G2684" s="37">
        <v>0</v>
      </c>
    </row>
    <row r="2685" spans="1:7" x14ac:dyDescent="0.4">
      <c r="A2685" s="70">
        <v>41751</v>
      </c>
      <c r="B2685" s="84" t="s">
        <v>317</v>
      </c>
      <c r="C2685" s="74">
        <v>9.4</v>
      </c>
      <c r="D2685" s="86">
        <v>1.0836500135219418</v>
      </c>
      <c r="E2685" s="88">
        <v>4</v>
      </c>
      <c r="F2685" s="88">
        <v>22</v>
      </c>
      <c r="G2685" s="37">
        <v>0</v>
      </c>
    </row>
    <row r="2686" spans="1:7" x14ac:dyDescent="0.4">
      <c r="A2686" s="70">
        <v>41751</v>
      </c>
      <c r="B2686" s="84" t="s">
        <v>318</v>
      </c>
      <c r="C2686" s="74">
        <v>9.6</v>
      </c>
      <c r="D2686" s="86">
        <v>2.5732541256338379</v>
      </c>
      <c r="E2686" s="88">
        <v>4</v>
      </c>
      <c r="F2686" s="88">
        <v>22</v>
      </c>
      <c r="G2686" s="37">
        <v>0</v>
      </c>
    </row>
    <row r="2687" spans="1:7" x14ac:dyDescent="0.4">
      <c r="A2687" s="70">
        <v>41751</v>
      </c>
      <c r="B2687" s="84" t="s">
        <v>319</v>
      </c>
      <c r="C2687" s="74">
        <v>8.6999999999999993</v>
      </c>
      <c r="D2687" s="86">
        <v>3.3229829770853119</v>
      </c>
      <c r="E2687" s="88">
        <v>4</v>
      </c>
      <c r="F2687" s="88">
        <v>22</v>
      </c>
      <c r="G2687" s="37">
        <v>0</v>
      </c>
    </row>
    <row r="2688" spans="1:7" x14ac:dyDescent="0.4">
      <c r="A2688" s="70">
        <v>41751</v>
      </c>
      <c r="B2688" s="84" t="s">
        <v>320</v>
      </c>
      <c r="C2688" s="74">
        <v>8</v>
      </c>
      <c r="D2688" s="86">
        <v>1.5041162849365721</v>
      </c>
      <c r="E2688" s="88">
        <v>4</v>
      </c>
      <c r="F2688" s="88">
        <v>22</v>
      </c>
      <c r="G2688" s="37">
        <v>0</v>
      </c>
    </row>
    <row r="2689" spans="1:7" x14ac:dyDescent="0.4">
      <c r="A2689" s="70">
        <v>41751</v>
      </c>
      <c r="B2689" s="84" t="s">
        <v>321</v>
      </c>
      <c r="C2689" s="74">
        <v>6</v>
      </c>
      <c r="D2689" s="86">
        <v>2.4026627890022709</v>
      </c>
      <c r="E2689" s="88">
        <v>4</v>
      </c>
      <c r="F2689" s="88">
        <v>22</v>
      </c>
      <c r="G2689" s="37">
        <v>0</v>
      </c>
    </row>
    <row r="2690" spans="1:7" x14ac:dyDescent="0.4">
      <c r="A2690" s="70">
        <v>41751</v>
      </c>
      <c r="B2690" s="84" t="s">
        <v>322</v>
      </c>
      <c r="C2690" s="74">
        <v>7.2</v>
      </c>
      <c r="D2690" s="86">
        <v>2.4140534312729445</v>
      </c>
      <c r="E2690" s="88">
        <v>4</v>
      </c>
      <c r="F2690" s="88">
        <v>22</v>
      </c>
      <c r="G2690" s="37">
        <v>0</v>
      </c>
    </row>
    <row r="2691" spans="1:7" x14ac:dyDescent="0.4">
      <c r="A2691" s="70">
        <v>41751</v>
      </c>
      <c r="B2691" s="84" t="s">
        <v>323</v>
      </c>
      <c r="C2691" s="74">
        <v>7</v>
      </c>
      <c r="D2691" s="86">
        <v>2.8982016298718505</v>
      </c>
      <c r="E2691" s="88">
        <v>4</v>
      </c>
      <c r="F2691" s="88">
        <v>22</v>
      </c>
      <c r="G2691" s="37">
        <v>0</v>
      </c>
    </row>
    <row r="2692" spans="1:7" x14ac:dyDescent="0.4">
      <c r="A2692" s="70">
        <v>41751</v>
      </c>
      <c r="B2692" s="84" t="s">
        <v>324</v>
      </c>
      <c r="C2692" s="74">
        <v>6.7</v>
      </c>
      <c r="D2692" s="86">
        <v>4.2691527140569283</v>
      </c>
      <c r="E2692" s="88">
        <v>4</v>
      </c>
      <c r="F2692" s="88">
        <v>22</v>
      </c>
      <c r="G2692" s="37">
        <v>0</v>
      </c>
    </row>
    <row r="2693" spans="1:7" x14ac:dyDescent="0.4">
      <c r="A2693" s="70">
        <v>41751</v>
      </c>
      <c r="B2693" s="84" t="s">
        <v>325</v>
      </c>
      <c r="C2693" s="74">
        <v>6.5</v>
      </c>
      <c r="D2693" s="86">
        <v>4.5036842883362</v>
      </c>
      <c r="E2693" s="88">
        <v>4</v>
      </c>
      <c r="F2693" s="88">
        <v>23</v>
      </c>
      <c r="G2693" s="37">
        <v>1</v>
      </c>
    </row>
    <row r="2694" spans="1:7" x14ac:dyDescent="0.4">
      <c r="A2694" s="70">
        <v>41752</v>
      </c>
      <c r="B2694" s="84" t="s">
        <v>302</v>
      </c>
      <c r="C2694" s="74">
        <v>6.2</v>
      </c>
      <c r="D2694" s="86">
        <v>4.6750777776720529</v>
      </c>
      <c r="E2694" s="88">
        <v>4</v>
      </c>
      <c r="F2694" s="88">
        <v>23</v>
      </c>
      <c r="G2694" s="37">
        <v>1</v>
      </c>
    </row>
    <row r="2695" spans="1:7" x14ac:dyDescent="0.4">
      <c r="A2695" s="70">
        <v>41752</v>
      </c>
      <c r="B2695" s="84" t="s">
        <v>303</v>
      </c>
      <c r="C2695" s="74">
        <v>6.1</v>
      </c>
      <c r="D2695" s="86">
        <v>4.7822749608655322</v>
      </c>
      <c r="E2695" s="88">
        <v>4</v>
      </c>
      <c r="F2695" s="88">
        <v>23</v>
      </c>
      <c r="G2695" s="37">
        <v>1</v>
      </c>
    </row>
    <row r="2696" spans="1:7" x14ac:dyDescent="0.4">
      <c r="A2696" s="70">
        <v>41752</v>
      </c>
      <c r="B2696" s="84" t="s">
        <v>304</v>
      </c>
      <c r="C2696" s="74">
        <v>5.7</v>
      </c>
      <c r="D2696" s="86">
        <v>4.9237610495147788</v>
      </c>
      <c r="E2696" s="88">
        <v>4</v>
      </c>
      <c r="F2696" s="88">
        <v>23</v>
      </c>
      <c r="G2696" s="37">
        <v>1</v>
      </c>
    </row>
    <row r="2697" spans="1:7" x14ac:dyDescent="0.4">
      <c r="A2697" s="70">
        <v>41752</v>
      </c>
      <c r="B2697" s="84" t="s">
        <v>305</v>
      </c>
      <c r="C2697" s="74">
        <v>5.5</v>
      </c>
      <c r="D2697" s="86">
        <v>5.0350136822699545</v>
      </c>
      <c r="E2697" s="88">
        <v>4</v>
      </c>
      <c r="F2697" s="88">
        <v>23</v>
      </c>
      <c r="G2697" s="37">
        <v>1</v>
      </c>
    </row>
    <row r="2698" spans="1:7" x14ac:dyDescent="0.4">
      <c r="A2698" s="70">
        <v>41752</v>
      </c>
      <c r="B2698" s="84" t="s">
        <v>306</v>
      </c>
      <c r="C2698" s="74">
        <v>5.5</v>
      </c>
      <c r="D2698" s="86">
        <v>4.8577597187339165</v>
      </c>
      <c r="E2698" s="88">
        <v>4</v>
      </c>
      <c r="F2698" s="88">
        <v>23</v>
      </c>
      <c r="G2698" s="37">
        <v>1</v>
      </c>
    </row>
    <row r="2699" spans="1:7" x14ac:dyDescent="0.4">
      <c r="A2699" s="70">
        <v>41752</v>
      </c>
      <c r="B2699" s="84" t="s">
        <v>307</v>
      </c>
      <c r="C2699" s="74">
        <v>5.9</v>
      </c>
      <c r="D2699" s="86">
        <v>4.1742072030627737</v>
      </c>
      <c r="E2699" s="88">
        <v>4</v>
      </c>
      <c r="F2699" s="88">
        <v>23</v>
      </c>
      <c r="G2699" s="37">
        <v>1</v>
      </c>
    </row>
    <row r="2700" spans="1:7" x14ac:dyDescent="0.4">
      <c r="A2700" s="70">
        <v>41752</v>
      </c>
      <c r="B2700" s="84" t="s">
        <v>308</v>
      </c>
      <c r="C2700" s="74">
        <v>6.6</v>
      </c>
      <c r="D2700" s="86">
        <v>2.806778247893964</v>
      </c>
      <c r="E2700" s="88">
        <v>4</v>
      </c>
      <c r="F2700" s="88">
        <v>23</v>
      </c>
      <c r="G2700" s="37">
        <v>1</v>
      </c>
    </row>
    <row r="2701" spans="1:7" x14ac:dyDescent="0.4">
      <c r="A2701" s="70">
        <v>41752</v>
      </c>
      <c r="B2701" s="84" t="s">
        <v>309</v>
      </c>
      <c r="C2701" s="74">
        <v>7.6</v>
      </c>
      <c r="D2701" s="86">
        <v>4.3530436109059725E-2</v>
      </c>
      <c r="E2701" s="88">
        <v>4</v>
      </c>
      <c r="F2701" s="88">
        <v>23</v>
      </c>
      <c r="G2701" s="37">
        <v>0</v>
      </c>
    </row>
    <row r="2702" spans="1:7" x14ac:dyDescent="0.4">
      <c r="A2702" s="70">
        <v>41752</v>
      </c>
      <c r="B2702" s="84" t="s">
        <v>310</v>
      </c>
      <c r="C2702" s="74">
        <v>9.1999999999999993</v>
      </c>
      <c r="D2702" s="86">
        <v>1.1682456787599826E-2</v>
      </c>
      <c r="E2702" s="88">
        <v>4</v>
      </c>
      <c r="F2702" s="88">
        <v>23</v>
      </c>
      <c r="G2702" s="37">
        <v>0</v>
      </c>
    </row>
    <row r="2703" spans="1:7" x14ac:dyDescent="0.4">
      <c r="A2703" s="70">
        <v>41752</v>
      </c>
      <c r="B2703" s="84" t="s">
        <v>311</v>
      </c>
      <c r="C2703" s="74">
        <v>9.6999999999999993</v>
      </c>
      <c r="D2703" s="86">
        <v>8.1738535308543987E-3</v>
      </c>
      <c r="E2703" s="88">
        <v>4</v>
      </c>
      <c r="F2703" s="88">
        <v>23</v>
      </c>
      <c r="G2703" s="37">
        <v>0</v>
      </c>
    </row>
    <row r="2704" spans="1:7" x14ac:dyDescent="0.4">
      <c r="A2704" s="70">
        <v>41752</v>
      </c>
      <c r="B2704" s="84" t="s">
        <v>312</v>
      </c>
      <c r="C2704" s="74">
        <v>10.4</v>
      </c>
      <c r="D2704" s="86">
        <v>5.6428872876953303E-3</v>
      </c>
      <c r="E2704" s="88">
        <v>4</v>
      </c>
      <c r="F2704" s="88">
        <v>23</v>
      </c>
      <c r="G2704" s="37">
        <v>0</v>
      </c>
    </row>
    <row r="2705" spans="1:7" x14ac:dyDescent="0.4">
      <c r="A2705" s="70">
        <v>41752</v>
      </c>
      <c r="B2705" s="84" t="s">
        <v>313</v>
      </c>
      <c r="C2705" s="74">
        <v>10.7</v>
      </c>
      <c r="D2705" s="86">
        <v>1.0835388982958983E-2</v>
      </c>
      <c r="E2705" s="88">
        <v>4</v>
      </c>
      <c r="F2705" s="88">
        <v>23</v>
      </c>
      <c r="G2705" s="37">
        <v>0</v>
      </c>
    </row>
    <row r="2706" spans="1:7" x14ac:dyDescent="0.4">
      <c r="A2706" s="70">
        <v>41752</v>
      </c>
      <c r="B2706" s="84" t="s">
        <v>314</v>
      </c>
      <c r="C2706" s="74">
        <v>11.7</v>
      </c>
      <c r="D2706" s="86">
        <v>1.0727832019540848E-2</v>
      </c>
      <c r="E2706" s="88">
        <v>4</v>
      </c>
      <c r="F2706" s="88">
        <v>23</v>
      </c>
      <c r="G2706" s="37">
        <v>0</v>
      </c>
    </row>
    <row r="2707" spans="1:7" x14ac:dyDescent="0.4">
      <c r="A2707" s="70">
        <v>41752</v>
      </c>
      <c r="B2707" s="84" t="s">
        <v>315</v>
      </c>
      <c r="C2707" s="74">
        <v>11.8</v>
      </c>
      <c r="D2707" s="86">
        <v>1.6065700920237794E-2</v>
      </c>
      <c r="E2707" s="88">
        <v>4</v>
      </c>
      <c r="F2707" s="88">
        <v>23</v>
      </c>
      <c r="G2707" s="37">
        <v>0</v>
      </c>
    </row>
    <row r="2708" spans="1:7" x14ac:dyDescent="0.4">
      <c r="A2708" s="70">
        <v>41752</v>
      </c>
      <c r="B2708" s="84" t="s">
        <v>316</v>
      </c>
      <c r="C2708" s="74">
        <v>11.9</v>
      </c>
      <c r="D2708" s="86">
        <v>1.717657773761963E-2</v>
      </c>
      <c r="E2708" s="88">
        <v>4</v>
      </c>
      <c r="F2708" s="88">
        <v>23</v>
      </c>
      <c r="G2708" s="37">
        <v>0</v>
      </c>
    </row>
    <row r="2709" spans="1:7" x14ac:dyDescent="0.4">
      <c r="A2709" s="70">
        <v>41752</v>
      </c>
      <c r="B2709" s="84" t="s">
        <v>317</v>
      </c>
      <c r="C2709" s="74">
        <v>11.2</v>
      </c>
      <c r="D2709" s="86">
        <v>1.2461784918010723E-2</v>
      </c>
      <c r="E2709" s="88">
        <v>4</v>
      </c>
      <c r="F2709" s="88">
        <v>23</v>
      </c>
      <c r="G2709" s="37">
        <v>0</v>
      </c>
    </row>
    <row r="2710" spans="1:7" x14ac:dyDescent="0.4">
      <c r="A2710" s="70">
        <v>41752</v>
      </c>
      <c r="B2710" s="84" t="s">
        <v>318</v>
      </c>
      <c r="C2710" s="74">
        <v>10.7</v>
      </c>
      <c r="D2710" s="86">
        <v>2.6854467878230752E-2</v>
      </c>
      <c r="E2710" s="88">
        <v>4</v>
      </c>
      <c r="F2710" s="88">
        <v>23</v>
      </c>
      <c r="G2710" s="37">
        <v>0</v>
      </c>
    </row>
    <row r="2711" spans="1:7" x14ac:dyDescent="0.4">
      <c r="A2711" s="70">
        <v>41752</v>
      </c>
      <c r="B2711" s="84" t="s">
        <v>319</v>
      </c>
      <c r="C2711" s="74">
        <v>9.6999999999999993</v>
      </c>
      <c r="D2711" s="86">
        <v>7.4652158148039799E-2</v>
      </c>
      <c r="E2711" s="88">
        <v>4</v>
      </c>
      <c r="F2711" s="88">
        <v>23</v>
      </c>
      <c r="G2711" s="37">
        <v>0</v>
      </c>
    </row>
    <row r="2712" spans="1:7" x14ac:dyDescent="0.4">
      <c r="A2712" s="70">
        <v>41752</v>
      </c>
      <c r="B2712" s="84" t="s">
        <v>320</v>
      </c>
      <c r="C2712" s="74">
        <v>8.8000000000000007</v>
      </c>
      <c r="D2712" s="86">
        <v>4.3939241616673473E-2</v>
      </c>
      <c r="E2712" s="88">
        <v>4</v>
      </c>
      <c r="F2712" s="88">
        <v>23</v>
      </c>
      <c r="G2712" s="37">
        <v>0</v>
      </c>
    </row>
    <row r="2713" spans="1:7" x14ac:dyDescent="0.4">
      <c r="A2713" s="70">
        <v>41752</v>
      </c>
      <c r="B2713" s="84" t="s">
        <v>321</v>
      </c>
      <c r="C2713" s="74">
        <v>7.2</v>
      </c>
      <c r="D2713" s="86">
        <v>0.64339193589942578</v>
      </c>
      <c r="E2713" s="88">
        <v>4</v>
      </c>
      <c r="F2713" s="88">
        <v>23</v>
      </c>
      <c r="G2713" s="37">
        <v>0</v>
      </c>
    </row>
    <row r="2714" spans="1:7" x14ac:dyDescent="0.4">
      <c r="A2714" s="70">
        <v>41752</v>
      </c>
      <c r="B2714" s="84" t="s">
        <v>322</v>
      </c>
      <c r="C2714" s="74">
        <v>5.5</v>
      </c>
      <c r="D2714" s="86">
        <v>1.6278308803855079</v>
      </c>
      <c r="E2714" s="88">
        <v>4</v>
      </c>
      <c r="F2714" s="88">
        <v>23</v>
      </c>
      <c r="G2714" s="37">
        <v>0</v>
      </c>
    </row>
    <row r="2715" spans="1:7" x14ac:dyDescent="0.4">
      <c r="A2715" s="70">
        <v>41752</v>
      </c>
      <c r="B2715" s="84" t="s">
        <v>323</v>
      </c>
      <c r="C2715" s="74">
        <v>6.4</v>
      </c>
      <c r="D2715" s="86">
        <v>2.1729807945320374</v>
      </c>
      <c r="E2715" s="88">
        <v>4</v>
      </c>
      <c r="F2715" s="88">
        <v>23</v>
      </c>
      <c r="G2715" s="37">
        <v>0</v>
      </c>
    </row>
    <row r="2716" spans="1:7" x14ac:dyDescent="0.4">
      <c r="A2716" s="70">
        <v>41752</v>
      </c>
      <c r="B2716" s="84" t="s">
        <v>324</v>
      </c>
      <c r="C2716" s="74">
        <v>6.4</v>
      </c>
      <c r="D2716" s="86">
        <v>3.7458363107989214</v>
      </c>
      <c r="E2716" s="88">
        <v>4</v>
      </c>
      <c r="F2716" s="88">
        <v>23</v>
      </c>
      <c r="G2716" s="37">
        <v>0</v>
      </c>
    </row>
    <row r="2717" spans="1:7" x14ac:dyDescent="0.4">
      <c r="A2717" s="70">
        <v>41752</v>
      </c>
      <c r="B2717" s="84" t="s">
        <v>325</v>
      </c>
      <c r="C2717" s="74">
        <v>4.5999999999999996</v>
      </c>
      <c r="D2717" s="86">
        <v>4.3842973483585732</v>
      </c>
      <c r="E2717" s="88">
        <v>4</v>
      </c>
      <c r="F2717" s="88">
        <v>24</v>
      </c>
      <c r="G2717" s="37">
        <v>1</v>
      </c>
    </row>
    <row r="2718" spans="1:7" x14ac:dyDescent="0.4">
      <c r="A2718" s="70">
        <v>41753</v>
      </c>
      <c r="B2718" s="84" t="s">
        <v>302</v>
      </c>
      <c r="C2718" s="74">
        <v>4.9000000000000004</v>
      </c>
      <c r="D2718" s="86">
        <v>4.5820688062059514</v>
      </c>
      <c r="E2718" s="88">
        <v>4</v>
      </c>
      <c r="F2718" s="88">
        <v>24</v>
      </c>
      <c r="G2718" s="37">
        <v>1</v>
      </c>
    </row>
    <row r="2719" spans="1:7" x14ac:dyDescent="0.4">
      <c r="A2719" s="70">
        <v>41753</v>
      </c>
      <c r="B2719" s="84" t="s">
        <v>303</v>
      </c>
      <c r="C2719" s="74">
        <v>4.7</v>
      </c>
      <c r="D2719" s="86">
        <v>4.7896862885813123</v>
      </c>
      <c r="E2719" s="88">
        <v>4</v>
      </c>
      <c r="F2719" s="88">
        <v>24</v>
      </c>
      <c r="G2719" s="37">
        <v>1</v>
      </c>
    </row>
    <row r="2720" spans="1:7" x14ac:dyDescent="0.4">
      <c r="A2720" s="70">
        <v>41753</v>
      </c>
      <c r="B2720" s="84" t="s">
        <v>304</v>
      </c>
      <c r="C2720" s="74">
        <v>4.7</v>
      </c>
      <c r="D2720" s="86">
        <v>4.9228174280883259</v>
      </c>
      <c r="E2720" s="88">
        <v>4</v>
      </c>
      <c r="F2720" s="88">
        <v>24</v>
      </c>
      <c r="G2720" s="37">
        <v>1</v>
      </c>
    </row>
    <row r="2721" spans="1:7" x14ac:dyDescent="0.4">
      <c r="A2721" s="70">
        <v>41753</v>
      </c>
      <c r="B2721" s="84" t="s">
        <v>305</v>
      </c>
      <c r="C2721" s="74">
        <v>4.5</v>
      </c>
      <c r="D2721" s="86">
        <v>5.075308120519388</v>
      </c>
      <c r="E2721" s="88">
        <v>4</v>
      </c>
      <c r="F2721" s="88">
        <v>24</v>
      </c>
      <c r="G2721" s="37">
        <v>1</v>
      </c>
    </row>
    <row r="2722" spans="1:7" x14ac:dyDescent="0.4">
      <c r="A2722" s="70">
        <v>41753</v>
      </c>
      <c r="B2722" s="84" t="s">
        <v>306</v>
      </c>
      <c r="C2722" s="74">
        <v>4.0999999999999996</v>
      </c>
      <c r="D2722" s="86">
        <v>5.0504997788204928</v>
      </c>
      <c r="E2722" s="88">
        <v>4</v>
      </c>
      <c r="F2722" s="88">
        <v>24</v>
      </c>
      <c r="G2722" s="37">
        <v>1</v>
      </c>
    </row>
    <row r="2723" spans="1:7" x14ac:dyDescent="0.4">
      <c r="A2723" s="70">
        <v>41753</v>
      </c>
      <c r="B2723" s="84" t="s">
        <v>307</v>
      </c>
      <c r="C2723" s="74">
        <v>4.4000000000000004</v>
      </c>
      <c r="D2723" s="86">
        <v>5.7656714645338081</v>
      </c>
      <c r="E2723" s="88">
        <v>4</v>
      </c>
      <c r="F2723" s="88">
        <v>24</v>
      </c>
      <c r="G2723" s="37">
        <v>1</v>
      </c>
    </row>
    <row r="2724" spans="1:7" x14ac:dyDescent="0.4">
      <c r="A2724" s="70">
        <v>41753</v>
      </c>
      <c r="B2724" s="84" t="s">
        <v>308</v>
      </c>
      <c r="C2724" s="74">
        <v>4.5999999999999996</v>
      </c>
      <c r="D2724" s="86">
        <v>2.6338204040662605</v>
      </c>
      <c r="E2724" s="88">
        <v>4</v>
      </c>
      <c r="F2724" s="88">
        <v>24</v>
      </c>
      <c r="G2724" s="37">
        <v>1</v>
      </c>
    </row>
    <row r="2725" spans="1:7" x14ac:dyDescent="0.4">
      <c r="A2725" s="70">
        <v>41753</v>
      </c>
      <c r="B2725" s="84" t="s">
        <v>309</v>
      </c>
      <c r="C2725" s="74">
        <v>5.6</v>
      </c>
      <c r="D2725" s="86">
        <v>1.192534138687094</v>
      </c>
      <c r="E2725" s="88">
        <v>4</v>
      </c>
      <c r="F2725" s="88">
        <v>24</v>
      </c>
      <c r="G2725" s="37">
        <v>0</v>
      </c>
    </row>
    <row r="2726" spans="1:7" x14ac:dyDescent="0.4">
      <c r="A2726" s="70">
        <v>41753</v>
      </c>
      <c r="B2726" s="84" t="s">
        <v>310</v>
      </c>
      <c r="C2726" s="74">
        <v>7.3</v>
      </c>
      <c r="D2726" s="86">
        <v>4.5750149378039999E-2</v>
      </c>
      <c r="E2726" s="88">
        <v>4</v>
      </c>
      <c r="F2726" s="88">
        <v>24</v>
      </c>
      <c r="G2726" s="37">
        <v>0</v>
      </c>
    </row>
    <row r="2727" spans="1:7" x14ac:dyDescent="0.4">
      <c r="A2727" s="70">
        <v>41753</v>
      </c>
      <c r="B2727" s="84" t="s">
        <v>311</v>
      </c>
      <c r="C2727" s="74">
        <v>8.5</v>
      </c>
      <c r="D2727" s="86">
        <v>0.44610421369106912</v>
      </c>
      <c r="E2727" s="88">
        <v>4</v>
      </c>
      <c r="F2727" s="88">
        <v>24</v>
      </c>
      <c r="G2727" s="37">
        <v>0</v>
      </c>
    </row>
    <row r="2728" spans="1:7" x14ac:dyDescent="0.4">
      <c r="A2728" s="70">
        <v>41753</v>
      </c>
      <c r="B2728" s="84" t="s">
        <v>312</v>
      </c>
      <c r="C2728" s="74">
        <v>8.8000000000000007</v>
      </c>
      <c r="D2728" s="86">
        <v>3.6783942304440577E-2</v>
      </c>
      <c r="E2728" s="88">
        <v>4</v>
      </c>
      <c r="F2728" s="88">
        <v>24</v>
      </c>
      <c r="G2728" s="37">
        <v>0</v>
      </c>
    </row>
    <row r="2729" spans="1:7" x14ac:dyDescent="0.4">
      <c r="A2729" s="70">
        <v>41753</v>
      </c>
      <c r="B2729" s="84" t="s">
        <v>313</v>
      </c>
      <c r="C2729" s="74">
        <v>9.8000000000000007</v>
      </c>
      <c r="D2729" s="86">
        <v>2.1611335834920257E-2</v>
      </c>
      <c r="E2729" s="88">
        <v>4</v>
      </c>
      <c r="F2729" s="88">
        <v>24</v>
      </c>
      <c r="G2729" s="37">
        <v>0</v>
      </c>
    </row>
    <row r="2730" spans="1:7" x14ac:dyDescent="0.4">
      <c r="A2730" s="70">
        <v>41753</v>
      </c>
      <c r="B2730" s="84" t="s">
        <v>314</v>
      </c>
      <c r="C2730" s="74">
        <v>8.8000000000000007</v>
      </c>
      <c r="D2730" s="86">
        <v>1.6248376051685436E-2</v>
      </c>
      <c r="E2730" s="88">
        <v>4</v>
      </c>
      <c r="F2730" s="88">
        <v>24</v>
      </c>
      <c r="G2730" s="37">
        <v>0</v>
      </c>
    </row>
    <row r="2731" spans="1:7" x14ac:dyDescent="0.4">
      <c r="A2731" s="70">
        <v>41753</v>
      </c>
      <c r="B2731" s="84" t="s">
        <v>315</v>
      </c>
      <c r="C2731" s="74">
        <v>8.6</v>
      </c>
      <c r="D2731" s="86">
        <v>2.9092563202148689E-2</v>
      </c>
      <c r="E2731" s="88">
        <v>4</v>
      </c>
      <c r="F2731" s="88">
        <v>24</v>
      </c>
      <c r="G2731" s="37">
        <v>0</v>
      </c>
    </row>
    <row r="2732" spans="1:7" x14ac:dyDescent="0.4">
      <c r="A2732" s="70">
        <v>41753</v>
      </c>
      <c r="B2732" s="84" t="s">
        <v>316</v>
      </c>
      <c r="C2732" s="74">
        <v>8.3000000000000007</v>
      </c>
      <c r="D2732" s="86">
        <v>5.2883025602182172E-2</v>
      </c>
      <c r="E2732" s="88">
        <v>4</v>
      </c>
      <c r="F2732" s="88">
        <v>24</v>
      </c>
      <c r="G2732" s="37">
        <v>0</v>
      </c>
    </row>
    <row r="2733" spans="1:7" x14ac:dyDescent="0.4">
      <c r="A2733" s="70">
        <v>41753</v>
      </c>
      <c r="B2733" s="84" t="s">
        <v>317</v>
      </c>
      <c r="C2733" s="74">
        <v>8.3000000000000007</v>
      </c>
      <c r="D2733" s="86">
        <v>4.9915690763186062E-2</v>
      </c>
      <c r="E2733" s="88">
        <v>4</v>
      </c>
      <c r="F2733" s="88">
        <v>24</v>
      </c>
      <c r="G2733" s="37">
        <v>0</v>
      </c>
    </row>
    <row r="2734" spans="1:7" x14ac:dyDescent="0.4">
      <c r="A2734" s="70">
        <v>41753</v>
      </c>
      <c r="B2734" s="84" t="s">
        <v>318</v>
      </c>
      <c r="C2734" s="74">
        <v>7.7</v>
      </c>
      <c r="D2734" s="86">
        <v>0.39321256322283354</v>
      </c>
      <c r="E2734" s="88">
        <v>4</v>
      </c>
      <c r="F2734" s="88">
        <v>24</v>
      </c>
      <c r="G2734" s="37">
        <v>0</v>
      </c>
    </row>
    <row r="2735" spans="1:7" x14ac:dyDescent="0.4">
      <c r="A2735" s="70">
        <v>41753</v>
      </c>
      <c r="B2735" s="84" t="s">
        <v>319</v>
      </c>
      <c r="C2735" s="74">
        <v>6.9</v>
      </c>
      <c r="D2735" s="86">
        <v>3.2906675531805814</v>
      </c>
      <c r="E2735" s="88">
        <v>4</v>
      </c>
      <c r="F2735" s="88">
        <v>24</v>
      </c>
      <c r="G2735" s="37">
        <v>0</v>
      </c>
    </row>
    <row r="2736" spans="1:7" x14ac:dyDescent="0.4">
      <c r="A2736" s="70">
        <v>41753</v>
      </c>
      <c r="B2736" s="84" t="s">
        <v>320</v>
      </c>
      <c r="C2736" s="74">
        <v>5.8</v>
      </c>
      <c r="D2736" s="86">
        <v>4.2750638425124023</v>
      </c>
      <c r="E2736" s="88">
        <v>4</v>
      </c>
      <c r="F2736" s="88">
        <v>24</v>
      </c>
      <c r="G2736" s="37">
        <v>0</v>
      </c>
    </row>
    <row r="2737" spans="1:7" x14ac:dyDescent="0.4">
      <c r="A2737" s="70">
        <v>41753</v>
      </c>
      <c r="B2737" s="84" t="s">
        <v>321</v>
      </c>
      <c r="C2737" s="74">
        <v>5.3</v>
      </c>
      <c r="D2737" s="86">
        <v>1.9320972161331686</v>
      </c>
      <c r="E2737" s="88">
        <v>4</v>
      </c>
      <c r="F2737" s="88">
        <v>24</v>
      </c>
      <c r="G2737" s="37">
        <v>0</v>
      </c>
    </row>
    <row r="2738" spans="1:7" x14ac:dyDescent="0.4">
      <c r="A2738" s="70">
        <v>41753</v>
      </c>
      <c r="B2738" s="84" t="s">
        <v>322</v>
      </c>
      <c r="C2738" s="74">
        <v>5</v>
      </c>
      <c r="D2738" s="86">
        <v>2.7054110616503024</v>
      </c>
      <c r="E2738" s="88">
        <v>4</v>
      </c>
      <c r="F2738" s="88">
        <v>24</v>
      </c>
      <c r="G2738" s="37">
        <v>0</v>
      </c>
    </row>
    <row r="2739" spans="1:7" x14ac:dyDescent="0.4">
      <c r="A2739" s="70">
        <v>41753</v>
      </c>
      <c r="B2739" s="84" t="s">
        <v>323</v>
      </c>
      <c r="C2739" s="74">
        <v>4.4000000000000004</v>
      </c>
      <c r="D2739" s="86">
        <v>3.376998827545858</v>
      </c>
      <c r="E2739" s="88">
        <v>4</v>
      </c>
      <c r="F2739" s="88">
        <v>24</v>
      </c>
      <c r="G2739" s="37">
        <v>0</v>
      </c>
    </row>
    <row r="2740" spans="1:7" x14ac:dyDescent="0.4">
      <c r="A2740" s="70">
        <v>41753</v>
      </c>
      <c r="B2740" s="84" t="s">
        <v>324</v>
      </c>
      <c r="C2740" s="74">
        <v>4.4000000000000004</v>
      </c>
      <c r="D2740" s="86">
        <v>3.8132928167441356</v>
      </c>
      <c r="E2740" s="88">
        <v>4</v>
      </c>
      <c r="F2740" s="88">
        <v>24</v>
      </c>
      <c r="G2740" s="37">
        <v>0</v>
      </c>
    </row>
    <row r="2741" spans="1:7" x14ac:dyDescent="0.4">
      <c r="A2741" s="70">
        <v>41753</v>
      </c>
      <c r="B2741" s="84" t="s">
        <v>325</v>
      </c>
      <c r="C2741" s="74">
        <v>4.4000000000000004</v>
      </c>
      <c r="D2741" s="86">
        <v>4.9835257758657239</v>
      </c>
      <c r="E2741" s="88">
        <v>4</v>
      </c>
      <c r="F2741" s="88">
        <v>25</v>
      </c>
      <c r="G2741" s="37">
        <v>1</v>
      </c>
    </row>
    <row r="2742" spans="1:7" x14ac:dyDescent="0.4">
      <c r="A2742" s="70">
        <v>41754</v>
      </c>
      <c r="B2742" s="84" t="s">
        <v>302</v>
      </c>
      <c r="C2742" s="74">
        <v>4.0999999999999996</v>
      </c>
      <c r="D2742" s="86">
        <v>5.2361410051255435</v>
      </c>
      <c r="E2742" s="88">
        <v>4</v>
      </c>
      <c r="F2742" s="88">
        <v>25</v>
      </c>
      <c r="G2742" s="37">
        <v>1</v>
      </c>
    </row>
    <row r="2743" spans="1:7" x14ac:dyDescent="0.4">
      <c r="A2743" s="70">
        <v>41754</v>
      </c>
      <c r="B2743" s="84" t="s">
        <v>303</v>
      </c>
      <c r="C2743" s="74">
        <v>3.8</v>
      </c>
      <c r="D2743" s="86">
        <v>5.4242758369693078</v>
      </c>
      <c r="E2743" s="88">
        <v>4</v>
      </c>
      <c r="F2743" s="88">
        <v>25</v>
      </c>
      <c r="G2743" s="37">
        <v>1</v>
      </c>
    </row>
    <row r="2744" spans="1:7" x14ac:dyDescent="0.4">
      <c r="A2744" s="70">
        <v>41754</v>
      </c>
      <c r="B2744" s="84" t="s">
        <v>304</v>
      </c>
      <c r="C2744" s="74">
        <v>2.8</v>
      </c>
      <c r="D2744" s="86">
        <v>5.7166988066226869</v>
      </c>
      <c r="E2744" s="88">
        <v>4</v>
      </c>
      <c r="F2744" s="88">
        <v>25</v>
      </c>
      <c r="G2744" s="37">
        <v>1</v>
      </c>
    </row>
    <row r="2745" spans="1:7" x14ac:dyDescent="0.4">
      <c r="A2745" s="70">
        <v>41754</v>
      </c>
      <c r="B2745" s="84" t="s">
        <v>305</v>
      </c>
      <c r="C2745" s="74">
        <v>2.5</v>
      </c>
      <c r="D2745" s="86">
        <v>5.8859378753173264</v>
      </c>
      <c r="E2745" s="88">
        <v>4</v>
      </c>
      <c r="F2745" s="88">
        <v>25</v>
      </c>
      <c r="G2745" s="37">
        <v>1</v>
      </c>
    </row>
    <row r="2746" spans="1:7" x14ac:dyDescent="0.4">
      <c r="A2746" s="70">
        <v>41754</v>
      </c>
      <c r="B2746" s="84" t="s">
        <v>306</v>
      </c>
      <c r="C2746" s="74">
        <v>1.8</v>
      </c>
      <c r="D2746" s="86">
        <v>5.9553858095209602</v>
      </c>
      <c r="E2746" s="88">
        <v>4</v>
      </c>
      <c r="F2746" s="88">
        <v>25</v>
      </c>
      <c r="G2746" s="37">
        <v>1</v>
      </c>
    </row>
    <row r="2747" spans="1:7" x14ac:dyDescent="0.4">
      <c r="A2747" s="70">
        <v>41754</v>
      </c>
      <c r="B2747" s="84" t="s">
        <v>307</v>
      </c>
      <c r="C2747" s="74">
        <v>3</v>
      </c>
      <c r="D2747" s="86">
        <v>6.7012900556158703</v>
      </c>
      <c r="E2747" s="88">
        <v>4</v>
      </c>
      <c r="F2747" s="88">
        <v>25</v>
      </c>
      <c r="G2747" s="37">
        <v>1</v>
      </c>
    </row>
    <row r="2748" spans="1:7" x14ac:dyDescent="0.4">
      <c r="A2748" s="70">
        <v>41754</v>
      </c>
      <c r="B2748" s="84" t="s">
        <v>308</v>
      </c>
      <c r="C2748" s="74">
        <v>5</v>
      </c>
      <c r="D2748" s="86">
        <v>1.6875945919529953</v>
      </c>
      <c r="E2748" s="88">
        <v>4</v>
      </c>
      <c r="F2748" s="88">
        <v>25</v>
      </c>
      <c r="G2748" s="37">
        <v>1</v>
      </c>
    </row>
    <row r="2749" spans="1:7" x14ac:dyDescent="0.4">
      <c r="A2749" s="70">
        <v>41754</v>
      </c>
      <c r="B2749" s="84" t="s">
        <v>309</v>
      </c>
      <c r="C2749" s="74">
        <v>6.5</v>
      </c>
      <c r="D2749" s="86">
        <v>1.1350695249131282</v>
      </c>
      <c r="E2749" s="88">
        <v>4</v>
      </c>
      <c r="F2749" s="88">
        <v>25</v>
      </c>
      <c r="G2749" s="37">
        <v>0</v>
      </c>
    </row>
    <row r="2750" spans="1:7" x14ac:dyDescent="0.4">
      <c r="A2750" s="70">
        <v>41754</v>
      </c>
      <c r="B2750" s="84" t="s">
        <v>310</v>
      </c>
      <c r="C2750" s="74">
        <v>7.7</v>
      </c>
      <c r="D2750" s="86">
        <v>0.5035163478500122</v>
      </c>
      <c r="E2750" s="88">
        <v>4</v>
      </c>
      <c r="F2750" s="88">
        <v>25</v>
      </c>
      <c r="G2750" s="37">
        <v>0</v>
      </c>
    </row>
    <row r="2751" spans="1:7" x14ac:dyDescent="0.4">
      <c r="A2751" s="70">
        <v>41754</v>
      </c>
      <c r="B2751" s="84" t="s">
        <v>311</v>
      </c>
      <c r="C2751" s="74">
        <v>8.6</v>
      </c>
      <c r="D2751" s="86">
        <v>0.64741036844731881</v>
      </c>
      <c r="E2751" s="88">
        <v>4</v>
      </c>
      <c r="F2751" s="88">
        <v>25</v>
      </c>
      <c r="G2751" s="37">
        <v>0</v>
      </c>
    </row>
    <row r="2752" spans="1:7" x14ac:dyDescent="0.4">
      <c r="A2752" s="70">
        <v>41754</v>
      </c>
      <c r="B2752" s="84" t="s">
        <v>312</v>
      </c>
      <c r="C2752" s="74">
        <v>9.6</v>
      </c>
      <c r="D2752" s="86">
        <v>0.62097300206712491</v>
      </c>
      <c r="E2752" s="88">
        <v>4</v>
      </c>
      <c r="F2752" s="88">
        <v>25</v>
      </c>
      <c r="G2752" s="37">
        <v>0</v>
      </c>
    </row>
    <row r="2753" spans="1:7" x14ac:dyDescent="0.4">
      <c r="A2753" s="70">
        <v>41754</v>
      </c>
      <c r="B2753" s="84" t="s">
        <v>313</v>
      </c>
      <c r="C2753" s="74">
        <v>9.8000000000000007</v>
      </c>
      <c r="D2753" s="86">
        <v>0.84335831169824194</v>
      </c>
      <c r="E2753" s="88">
        <v>4</v>
      </c>
      <c r="F2753" s="88">
        <v>25</v>
      </c>
      <c r="G2753" s="37">
        <v>0</v>
      </c>
    </row>
    <row r="2754" spans="1:7" x14ac:dyDescent="0.4">
      <c r="A2754" s="70">
        <v>41754</v>
      </c>
      <c r="B2754" s="84" t="s">
        <v>314</v>
      </c>
      <c r="C2754" s="74">
        <v>8.4</v>
      </c>
      <c r="D2754" s="86">
        <v>0.30293909328891977</v>
      </c>
      <c r="E2754" s="88">
        <v>4</v>
      </c>
      <c r="F2754" s="88">
        <v>25</v>
      </c>
      <c r="G2754" s="37">
        <v>0</v>
      </c>
    </row>
    <row r="2755" spans="1:7" x14ac:dyDescent="0.4">
      <c r="A2755" s="70">
        <v>41754</v>
      </c>
      <c r="B2755" s="84" t="s">
        <v>315</v>
      </c>
      <c r="C2755" s="74">
        <v>8.1999999999999993</v>
      </c>
      <c r="D2755" s="86">
        <v>1.395968161208164</v>
      </c>
      <c r="E2755" s="88">
        <v>4</v>
      </c>
      <c r="F2755" s="88">
        <v>25</v>
      </c>
      <c r="G2755" s="37">
        <v>0</v>
      </c>
    </row>
    <row r="2756" spans="1:7" x14ac:dyDescent="0.4">
      <c r="A2756" s="70">
        <v>41754</v>
      </c>
      <c r="B2756" s="84" t="s">
        <v>316</v>
      </c>
      <c r="C2756" s="74">
        <v>7.4</v>
      </c>
      <c r="D2756" s="86">
        <v>1.964314877525855</v>
      </c>
      <c r="E2756" s="88">
        <v>4</v>
      </c>
      <c r="F2756" s="88">
        <v>25</v>
      </c>
      <c r="G2756" s="37">
        <v>0</v>
      </c>
    </row>
    <row r="2757" spans="1:7" x14ac:dyDescent="0.4">
      <c r="A2757" s="70">
        <v>41754</v>
      </c>
      <c r="B2757" s="84" t="s">
        <v>317</v>
      </c>
      <c r="C2757" s="74">
        <v>8.6</v>
      </c>
      <c r="D2757" s="86">
        <v>1.4689513919740591</v>
      </c>
      <c r="E2757" s="88">
        <v>4</v>
      </c>
      <c r="F2757" s="88">
        <v>25</v>
      </c>
      <c r="G2757" s="37">
        <v>0</v>
      </c>
    </row>
    <row r="2758" spans="1:7" x14ac:dyDescent="0.4">
      <c r="A2758" s="70">
        <v>41754</v>
      </c>
      <c r="B2758" s="84" t="s">
        <v>318</v>
      </c>
      <c r="C2758" s="74">
        <v>8.9</v>
      </c>
      <c r="D2758" s="86">
        <v>1.4271055019477399</v>
      </c>
      <c r="E2758" s="88">
        <v>4</v>
      </c>
      <c r="F2758" s="88">
        <v>25</v>
      </c>
      <c r="G2758" s="37">
        <v>0</v>
      </c>
    </row>
    <row r="2759" spans="1:7" x14ac:dyDescent="0.4">
      <c r="A2759" s="70">
        <v>41754</v>
      </c>
      <c r="B2759" s="84" t="s">
        <v>319</v>
      </c>
      <c r="C2759" s="74">
        <v>8.1</v>
      </c>
      <c r="D2759" s="86">
        <v>3.7599257402011768</v>
      </c>
      <c r="E2759" s="88">
        <v>4</v>
      </c>
      <c r="F2759" s="88">
        <v>25</v>
      </c>
      <c r="G2759" s="37">
        <v>0</v>
      </c>
    </row>
    <row r="2760" spans="1:7" x14ac:dyDescent="0.4">
      <c r="A2760" s="70">
        <v>41754</v>
      </c>
      <c r="B2760" s="84" t="s">
        <v>320</v>
      </c>
      <c r="C2760" s="74">
        <v>7.4</v>
      </c>
      <c r="D2760" s="86">
        <v>4.1593339313167457</v>
      </c>
      <c r="E2760" s="88">
        <v>4</v>
      </c>
      <c r="F2760" s="88">
        <v>25</v>
      </c>
      <c r="G2760" s="37">
        <v>0</v>
      </c>
    </row>
    <row r="2761" spans="1:7" x14ac:dyDescent="0.4">
      <c r="A2761" s="70">
        <v>41754</v>
      </c>
      <c r="B2761" s="84" t="s">
        <v>321</v>
      </c>
      <c r="C2761" s="74">
        <v>7.7</v>
      </c>
      <c r="D2761" s="86">
        <v>1.7132878960984541</v>
      </c>
      <c r="E2761" s="88">
        <v>4</v>
      </c>
      <c r="F2761" s="88">
        <v>25</v>
      </c>
      <c r="G2761" s="37">
        <v>0</v>
      </c>
    </row>
    <row r="2762" spans="1:7" x14ac:dyDescent="0.4">
      <c r="A2762" s="70">
        <v>41754</v>
      </c>
      <c r="B2762" s="84" t="s">
        <v>322</v>
      </c>
      <c r="C2762" s="74">
        <v>7.6</v>
      </c>
      <c r="D2762" s="86">
        <v>2.27237135907819</v>
      </c>
      <c r="E2762" s="88">
        <v>4</v>
      </c>
      <c r="F2762" s="88">
        <v>25</v>
      </c>
      <c r="G2762" s="37">
        <v>0</v>
      </c>
    </row>
    <row r="2763" spans="1:7" x14ac:dyDescent="0.4">
      <c r="A2763" s="70">
        <v>41754</v>
      </c>
      <c r="B2763" s="84" t="s">
        <v>323</v>
      </c>
      <c r="C2763" s="74">
        <v>7.4</v>
      </c>
      <c r="D2763" s="86">
        <v>2.733573182418406</v>
      </c>
      <c r="E2763" s="88">
        <v>4</v>
      </c>
      <c r="F2763" s="88">
        <v>25</v>
      </c>
      <c r="G2763" s="37">
        <v>0</v>
      </c>
    </row>
    <row r="2764" spans="1:7" x14ac:dyDescent="0.4">
      <c r="A2764" s="70">
        <v>41754</v>
      </c>
      <c r="B2764" s="84" t="s">
        <v>324</v>
      </c>
      <c r="C2764" s="74">
        <v>7.4</v>
      </c>
      <c r="D2764" s="86">
        <v>3.0462928311514621</v>
      </c>
      <c r="E2764" s="88">
        <v>4</v>
      </c>
      <c r="F2764" s="88">
        <v>25</v>
      </c>
      <c r="G2764" s="37">
        <v>0</v>
      </c>
    </row>
    <row r="2765" spans="1:7" x14ac:dyDescent="0.4">
      <c r="A2765" s="70">
        <v>41754</v>
      </c>
      <c r="B2765" s="84" t="s">
        <v>325</v>
      </c>
      <c r="C2765" s="74">
        <v>7.5</v>
      </c>
      <c r="D2765" s="86">
        <v>4.1172976793121148</v>
      </c>
      <c r="E2765" s="88">
        <v>4</v>
      </c>
      <c r="F2765" s="88">
        <v>26</v>
      </c>
      <c r="G2765" s="37">
        <v>1</v>
      </c>
    </row>
    <row r="2766" spans="1:7" x14ac:dyDescent="0.4">
      <c r="A2766" s="70">
        <v>41755</v>
      </c>
      <c r="B2766" s="84" t="s">
        <v>302</v>
      </c>
      <c r="C2766" s="74">
        <v>7.2</v>
      </c>
      <c r="D2766" s="86">
        <v>4.3135743342432535</v>
      </c>
      <c r="E2766" s="88">
        <v>4</v>
      </c>
      <c r="F2766" s="88">
        <v>26</v>
      </c>
      <c r="G2766" s="37">
        <v>1</v>
      </c>
    </row>
    <row r="2767" spans="1:7" x14ac:dyDescent="0.4">
      <c r="A2767" s="70">
        <v>41755</v>
      </c>
      <c r="B2767" s="84" t="s">
        <v>303</v>
      </c>
      <c r="C2767" s="74">
        <v>7.1</v>
      </c>
      <c r="D2767" s="86">
        <v>4.4239258185445127</v>
      </c>
      <c r="E2767" s="88">
        <v>4</v>
      </c>
      <c r="F2767" s="88">
        <v>26</v>
      </c>
      <c r="G2767" s="37">
        <v>1</v>
      </c>
    </row>
    <row r="2768" spans="1:7" x14ac:dyDescent="0.4">
      <c r="A2768" s="70">
        <v>41755</v>
      </c>
      <c r="B2768" s="84" t="s">
        <v>304</v>
      </c>
      <c r="C2768" s="74">
        <v>7</v>
      </c>
      <c r="D2768" s="86">
        <v>4.5088811306758281</v>
      </c>
      <c r="E2768" s="88">
        <v>4</v>
      </c>
      <c r="F2768" s="88">
        <v>26</v>
      </c>
      <c r="G2768" s="37">
        <v>1</v>
      </c>
    </row>
    <row r="2769" spans="1:7" x14ac:dyDescent="0.4">
      <c r="A2769" s="70">
        <v>41755</v>
      </c>
      <c r="B2769" s="84" t="s">
        <v>305</v>
      </c>
      <c r="C2769" s="74">
        <v>6.1</v>
      </c>
      <c r="D2769" s="86">
        <v>4.734445209672149</v>
      </c>
      <c r="E2769" s="88">
        <v>4</v>
      </c>
      <c r="F2769" s="88">
        <v>26</v>
      </c>
      <c r="G2769" s="37">
        <v>1</v>
      </c>
    </row>
    <row r="2770" spans="1:7" x14ac:dyDescent="0.4">
      <c r="A2770" s="70">
        <v>41755</v>
      </c>
      <c r="B2770" s="84" t="s">
        <v>306</v>
      </c>
      <c r="C2770" s="74">
        <v>5</v>
      </c>
      <c r="D2770" s="86">
        <v>4.6782211906273625</v>
      </c>
      <c r="E2770" s="88">
        <v>4</v>
      </c>
      <c r="F2770" s="88">
        <v>26</v>
      </c>
      <c r="G2770" s="37">
        <v>1</v>
      </c>
    </row>
    <row r="2771" spans="1:7" x14ac:dyDescent="0.4">
      <c r="A2771" s="70">
        <v>41755</v>
      </c>
      <c r="B2771" s="84" t="s">
        <v>307</v>
      </c>
      <c r="C2771" s="74">
        <v>5.6</v>
      </c>
      <c r="D2771" s="86">
        <v>5.1714831936464183</v>
      </c>
      <c r="E2771" s="88">
        <v>4</v>
      </c>
      <c r="F2771" s="88">
        <v>26</v>
      </c>
      <c r="G2771" s="37">
        <v>1</v>
      </c>
    </row>
    <row r="2772" spans="1:7" x14ac:dyDescent="0.4">
      <c r="A2772" s="70">
        <v>41755</v>
      </c>
      <c r="B2772" s="84" t="s">
        <v>308</v>
      </c>
      <c r="C2772" s="74">
        <v>7.5</v>
      </c>
      <c r="D2772" s="86">
        <v>1.4478069403300178</v>
      </c>
      <c r="E2772" s="88">
        <v>4</v>
      </c>
      <c r="F2772" s="88">
        <v>26</v>
      </c>
      <c r="G2772" s="37">
        <v>1</v>
      </c>
    </row>
    <row r="2773" spans="1:7" x14ac:dyDescent="0.4">
      <c r="A2773" s="70">
        <v>41755</v>
      </c>
      <c r="B2773" s="84" t="s">
        <v>309</v>
      </c>
      <c r="C2773" s="74">
        <v>9.1</v>
      </c>
      <c r="D2773" s="86">
        <v>2.5730775589094437E-2</v>
      </c>
      <c r="E2773" s="88">
        <v>4</v>
      </c>
      <c r="F2773" s="88">
        <v>26</v>
      </c>
      <c r="G2773" s="37">
        <v>0</v>
      </c>
    </row>
    <row r="2774" spans="1:7" x14ac:dyDescent="0.4">
      <c r="A2774" s="70">
        <v>41755</v>
      </c>
      <c r="B2774" s="84" t="s">
        <v>310</v>
      </c>
      <c r="C2774" s="74">
        <v>13.2</v>
      </c>
      <c r="D2774" s="86">
        <v>1.0281729212878829E-2</v>
      </c>
      <c r="E2774" s="88">
        <v>4</v>
      </c>
      <c r="F2774" s="88">
        <v>26</v>
      </c>
      <c r="G2774" s="37">
        <v>0</v>
      </c>
    </row>
    <row r="2775" spans="1:7" x14ac:dyDescent="0.4">
      <c r="A2775" s="70">
        <v>41755</v>
      </c>
      <c r="B2775" s="84" t="s">
        <v>311</v>
      </c>
      <c r="C2775" s="74">
        <v>13.9</v>
      </c>
      <c r="D2775" s="86">
        <v>1.1533816609258864E-2</v>
      </c>
      <c r="E2775" s="88">
        <v>4</v>
      </c>
      <c r="F2775" s="88">
        <v>26</v>
      </c>
      <c r="G2775" s="37">
        <v>0</v>
      </c>
    </row>
    <row r="2776" spans="1:7" x14ac:dyDescent="0.4">
      <c r="A2776" s="70">
        <v>41755</v>
      </c>
      <c r="B2776" s="84" t="s">
        <v>312</v>
      </c>
      <c r="C2776" s="74">
        <v>16</v>
      </c>
      <c r="D2776" s="86">
        <v>8.8990837750077146E-3</v>
      </c>
      <c r="E2776" s="88">
        <v>4</v>
      </c>
      <c r="F2776" s="88">
        <v>26</v>
      </c>
      <c r="G2776" s="37">
        <v>0</v>
      </c>
    </row>
    <row r="2777" spans="1:7" x14ac:dyDescent="0.4">
      <c r="A2777" s="70">
        <v>41755</v>
      </c>
      <c r="B2777" s="84" t="s">
        <v>313</v>
      </c>
      <c r="C2777" s="74">
        <v>14.3</v>
      </c>
      <c r="D2777" s="86">
        <v>7.1144384940424838E-3</v>
      </c>
      <c r="E2777" s="88">
        <v>4</v>
      </c>
      <c r="F2777" s="88">
        <v>26</v>
      </c>
      <c r="G2777" s="37">
        <v>0</v>
      </c>
    </row>
    <row r="2778" spans="1:7" x14ac:dyDescent="0.4">
      <c r="A2778" s="70">
        <v>41755</v>
      </c>
      <c r="B2778" s="84" t="s">
        <v>314</v>
      </c>
      <c r="C2778" s="74">
        <v>15.3</v>
      </c>
      <c r="D2778" s="86">
        <v>2.1848741180528312E-3</v>
      </c>
      <c r="E2778" s="88">
        <v>4</v>
      </c>
      <c r="F2778" s="88">
        <v>26</v>
      </c>
      <c r="G2778" s="37">
        <v>0</v>
      </c>
    </row>
    <row r="2779" spans="1:7" x14ac:dyDescent="0.4">
      <c r="A2779" s="70">
        <v>41755</v>
      </c>
      <c r="B2779" s="84" t="s">
        <v>315</v>
      </c>
      <c r="C2779" s="74">
        <v>16.2</v>
      </c>
      <c r="D2779" s="86">
        <v>6.3791046587961826E-3</v>
      </c>
      <c r="E2779" s="88">
        <v>4</v>
      </c>
      <c r="F2779" s="88">
        <v>26</v>
      </c>
      <c r="G2779" s="37">
        <v>0</v>
      </c>
    </row>
    <row r="2780" spans="1:7" x14ac:dyDescent="0.4">
      <c r="A2780" s="70">
        <v>41755</v>
      </c>
      <c r="B2780" s="84" t="s">
        <v>316</v>
      </c>
      <c r="C2780" s="74">
        <v>16.899999999999999</v>
      </c>
      <c r="D2780" s="86">
        <v>6.4043730931580937E-3</v>
      </c>
      <c r="E2780" s="88">
        <v>4</v>
      </c>
      <c r="F2780" s="88">
        <v>26</v>
      </c>
      <c r="G2780" s="37">
        <v>0</v>
      </c>
    </row>
    <row r="2781" spans="1:7" x14ac:dyDescent="0.4">
      <c r="A2781" s="70">
        <v>41755</v>
      </c>
      <c r="B2781" s="84" t="s">
        <v>317</v>
      </c>
      <c r="C2781" s="74">
        <v>16.2</v>
      </c>
      <c r="D2781" s="86">
        <v>2.9632666471392536E-3</v>
      </c>
      <c r="E2781" s="88">
        <v>4</v>
      </c>
      <c r="F2781" s="88">
        <v>26</v>
      </c>
      <c r="G2781" s="37">
        <v>0</v>
      </c>
    </row>
    <row r="2782" spans="1:7" x14ac:dyDescent="0.4">
      <c r="A2782" s="70">
        <v>41755</v>
      </c>
      <c r="B2782" s="84" t="s">
        <v>318</v>
      </c>
      <c r="C2782" s="74">
        <v>16.2</v>
      </c>
      <c r="D2782" s="86">
        <v>7.9608493412217042E-4</v>
      </c>
      <c r="E2782" s="88">
        <v>4</v>
      </c>
      <c r="F2782" s="88">
        <v>26</v>
      </c>
      <c r="G2782" s="37">
        <v>0</v>
      </c>
    </row>
    <row r="2783" spans="1:7" x14ac:dyDescent="0.4">
      <c r="A2783" s="70">
        <v>41755</v>
      </c>
      <c r="B2783" s="84" t="s">
        <v>319</v>
      </c>
      <c r="C2783" s="74">
        <v>14.5</v>
      </c>
      <c r="D2783" s="86">
        <v>8.2127068163823647E-3</v>
      </c>
      <c r="E2783" s="88">
        <v>4</v>
      </c>
      <c r="F2783" s="88">
        <v>26</v>
      </c>
      <c r="G2783" s="37">
        <v>0</v>
      </c>
    </row>
    <row r="2784" spans="1:7" x14ac:dyDescent="0.4">
      <c r="A2784" s="70">
        <v>41755</v>
      </c>
      <c r="B2784" s="84" t="s">
        <v>320</v>
      </c>
      <c r="C2784" s="74">
        <v>13.4</v>
      </c>
      <c r="D2784" s="86">
        <v>1.1620958351886507E-2</v>
      </c>
      <c r="E2784" s="88">
        <v>4</v>
      </c>
      <c r="F2784" s="88">
        <v>26</v>
      </c>
      <c r="G2784" s="37">
        <v>0</v>
      </c>
    </row>
    <row r="2785" spans="1:7" x14ac:dyDescent="0.4">
      <c r="A2785" s="70">
        <v>41755</v>
      </c>
      <c r="B2785" s="84" t="s">
        <v>321</v>
      </c>
      <c r="C2785" s="74">
        <v>12.6</v>
      </c>
      <c r="D2785" s="86">
        <v>5.33241796179136E-3</v>
      </c>
      <c r="E2785" s="88">
        <v>4</v>
      </c>
      <c r="F2785" s="88">
        <v>26</v>
      </c>
      <c r="G2785" s="37">
        <v>0</v>
      </c>
    </row>
    <row r="2786" spans="1:7" x14ac:dyDescent="0.4">
      <c r="A2786" s="70">
        <v>41755</v>
      </c>
      <c r="B2786" s="84" t="s">
        <v>322</v>
      </c>
      <c r="C2786" s="74">
        <v>13.6</v>
      </c>
      <c r="D2786" s="86">
        <v>8.3510438424066816E-3</v>
      </c>
      <c r="E2786" s="88">
        <v>4</v>
      </c>
      <c r="F2786" s="88">
        <v>26</v>
      </c>
      <c r="G2786" s="37">
        <v>0</v>
      </c>
    </row>
    <row r="2787" spans="1:7" x14ac:dyDescent="0.4">
      <c r="A2787" s="70">
        <v>41755</v>
      </c>
      <c r="B2787" s="84" t="s">
        <v>323</v>
      </c>
      <c r="C2787" s="74">
        <v>12.8</v>
      </c>
      <c r="D2787" s="86">
        <v>3.5731282220106325E-2</v>
      </c>
      <c r="E2787" s="88">
        <v>4</v>
      </c>
      <c r="F2787" s="88">
        <v>26</v>
      </c>
      <c r="G2787" s="37">
        <v>0</v>
      </c>
    </row>
    <row r="2788" spans="1:7" x14ac:dyDescent="0.4">
      <c r="A2788" s="70">
        <v>41755</v>
      </c>
      <c r="B2788" s="84" t="s">
        <v>324</v>
      </c>
      <c r="C2788" s="74">
        <v>13</v>
      </c>
      <c r="D2788" s="86">
        <v>4.5790081901876514E-2</v>
      </c>
      <c r="E2788" s="88">
        <v>4</v>
      </c>
      <c r="F2788" s="88">
        <v>26</v>
      </c>
      <c r="G2788" s="37">
        <v>0</v>
      </c>
    </row>
    <row r="2789" spans="1:7" x14ac:dyDescent="0.4">
      <c r="A2789" s="70">
        <v>41755</v>
      </c>
      <c r="B2789" s="84" t="s">
        <v>325</v>
      </c>
      <c r="C2789" s="74">
        <v>12.7</v>
      </c>
      <c r="D2789" s="86">
        <v>0.70312395616364132</v>
      </c>
      <c r="E2789" s="88">
        <v>4</v>
      </c>
      <c r="F2789" s="88">
        <v>27</v>
      </c>
      <c r="G2789" s="37">
        <v>1</v>
      </c>
    </row>
    <row r="2790" spans="1:7" x14ac:dyDescent="0.4">
      <c r="A2790" s="70">
        <v>41756</v>
      </c>
      <c r="B2790" s="84" t="s">
        <v>302</v>
      </c>
      <c r="C2790" s="74">
        <v>12.3</v>
      </c>
      <c r="D2790" s="86">
        <v>1.6977242497704008</v>
      </c>
      <c r="E2790" s="88">
        <v>4</v>
      </c>
      <c r="F2790" s="88">
        <v>27</v>
      </c>
      <c r="G2790" s="37">
        <v>1</v>
      </c>
    </row>
    <row r="2791" spans="1:7" x14ac:dyDescent="0.4">
      <c r="A2791" s="70">
        <v>41756</v>
      </c>
      <c r="B2791" s="84" t="s">
        <v>303</v>
      </c>
      <c r="C2791" s="74">
        <v>12.1</v>
      </c>
      <c r="D2791" s="86">
        <v>2.1290628065180037</v>
      </c>
      <c r="E2791" s="88">
        <v>4</v>
      </c>
      <c r="F2791" s="88">
        <v>27</v>
      </c>
      <c r="G2791" s="37">
        <v>1</v>
      </c>
    </row>
    <row r="2792" spans="1:7" x14ac:dyDescent="0.4">
      <c r="A2792" s="70">
        <v>41756</v>
      </c>
      <c r="B2792" s="84" t="s">
        <v>304</v>
      </c>
      <c r="C2792" s="74">
        <v>12</v>
      </c>
      <c r="D2792" s="86">
        <v>2.3730805516314692</v>
      </c>
      <c r="E2792" s="88">
        <v>4</v>
      </c>
      <c r="F2792" s="88">
        <v>27</v>
      </c>
      <c r="G2792" s="37">
        <v>1</v>
      </c>
    </row>
    <row r="2793" spans="1:7" x14ac:dyDescent="0.4">
      <c r="A2793" s="70">
        <v>41756</v>
      </c>
      <c r="B2793" s="84" t="s">
        <v>305</v>
      </c>
      <c r="C2793" s="74">
        <v>11.2</v>
      </c>
      <c r="D2793" s="86">
        <v>2.6691056530608175</v>
      </c>
      <c r="E2793" s="88">
        <v>4</v>
      </c>
      <c r="F2793" s="88">
        <v>27</v>
      </c>
      <c r="G2793" s="37">
        <v>1</v>
      </c>
    </row>
    <row r="2794" spans="1:7" x14ac:dyDescent="0.4">
      <c r="A2794" s="70">
        <v>41756</v>
      </c>
      <c r="B2794" s="84" t="s">
        <v>306</v>
      </c>
      <c r="C2794" s="74">
        <v>11.2</v>
      </c>
      <c r="D2794" s="86">
        <v>2.35390247930951</v>
      </c>
      <c r="E2794" s="88">
        <v>4</v>
      </c>
      <c r="F2794" s="88">
        <v>27</v>
      </c>
      <c r="G2794" s="37">
        <v>1</v>
      </c>
    </row>
    <row r="2795" spans="1:7" x14ac:dyDescent="0.4">
      <c r="A2795" s="70">
        <v>41756</v>
      </c>
      <c r="B2795" s="84" t="s">
        <v>307</v>
      </c>
      <c r="C2795" s="74">
        <v>11</v>
      </c>
      <c r="D2795" s="86">
        <v>2.4340804194436036</v>
      </c>
      <c r="E2795" s="88">
        <v>4</v>
      </c>
      <c r="F2795" s="88">
        <v>27</v>
      </c>
      <c r="G2795" s="37">
        <v>1</v>
      </c>
    </row>
    <row r="2796" spans="1:7" x14ac:dyDescent="0.4">
      <c r="A2796" s="70">
        <v>41756</v>
      </c>
      <c r="B2796" s="84" t="s">
        <v>308</v>
      </c>
      <c r="C2796" s="74">
        <v>12.5</v>
      </c>
      <c r="D2796" s="86">
        <v>1.6900723473186507E-2</v>
      </c>
      <c r="E2796" s="88">
        <v>4</v>
      </c>
      <c r="F2796" s="88">
        <v>27</v>
      </c>
      <c r="G2796" s="37">
        <v>1</v>
      </c>
    </row>
    <row r="2797" spans="1:7" x14ac:dyDescent="0.4">
      <c r="A2797" s="70">
        <v>41756</v>
      </c>
      <c r="B2797" s="84" t="s">
        <v>309</v>
      </c>
      <c r="C2797" s="74">
        <v>14.1</v>
      </c>
      <c r="D2797" s="86">
        <v>6.6834495943845365E-3</v>
      </c>
      <c r="E2797" s="88">
        <v>4</v>
      </c>
      <c r="F2797" s="88">
        <v>27</v>
      </c>
      <c r="G2797" s="37">
        <v>0</v>
      </c>
    </row>
    <row r="2798" spans="1:7" x14ac:dyDescent="0.4">
      <c r="A2798" s="70">
        <v>41756</v>
      </c>
      <c r="B2798" s="84" t="s">
        <v>310</v>
      </c>
      <c r="C2798" s="74">
        <v>15.3</v>
      </c>
      <c r="D2798" s="86">
        <v>7.7640123039355777E-4</v>
      </c>
      <c r="E2798" s="88">
        <v>4</v>
      </c>
      <c r="F2798" s="88">
        <v>27</v>
      </c>
      <c r="G2798" s="37">
        <v>0</v>
      </c>
    </row>
    <row r="2799" spans="1:7" x14ac:dyDescent="0.4">
      <c r="A2799" s="70">
        <v>41756</v>
      </c>
      <c r="B2799" s="84" t="s">
        <v>311</v>
      </c>
      <c r="C2799" s="74">
        <v>16.5</v>
      </c>
      <c r="D2799" s="86">
        <v>2.0907596470289831E-3</v>
      </c>
      <c r="E2799" s="88">
        <v>4</v>
      </c>
      <c r="F2799" s="88">
        <v>27</v>
      </c>
      <c r="G2799" s="37">
        <v>0</v>
      </c>
    </row>
    <row r="2800" spans="1:7" x14ac:dyDescent="0.4">
      <c r="A2800" s="70">
        <v>41756</v>
      </c>
      <c r="B2800" s="84" t="s">
        <v>312</v>
      </c>
      <c r="C2800" s="74">
        <v>18.2</v>
      </c>
      <c r="D2800" s="86">
        <v>3.8012335233622476E-4</v>
      </c>
      <c r="E2800" s="88">
        <v>4</v>
      </c>
      <c r="F2800" s="88">
        <v>27</v>
      </c>
      <c r="G2800" s="37">
        <v>0</v>
      </c>
    </row>
    <row r="2801" spans="1:7" x14ac:dyDescent="0.4">
      <c r="A2801" s="70">
        <v>41756</v>
      </c>
      <c r="B2801" s="84" t="s">
        <v>313</v>
      </c>
      <c r="C2801" s="74">
        <v>19.5</v>
      </c>
      <c r="D2801" s="86">
        <v>0</v>
      </c>
      <c r="E2801" s="88">
        <v>4</v>
      </c>
      <c r="F2801" s="88">
        <v>27</v>
      </c>
      <c r="G2801" s="37">
        <v>0</v>
      </c>
    </row>
    <row r="2802" spans="1:7" x14ac:dyDescent="0.4">
      <c r="A2802" s="70">
        <v>41756</v>
      </c>
      <c r="B2802" s="84" t="s">
        <v>314</v>
      </c>
      <c r="C2802" s="74">
        <v>20.5</v>
      </c>
      <c r="D2802" s="86">
        <v>0</v>
      </c>
      <c r="E2802" s="88">
        <v>4</v>
      </c>
      <c r="F2802" s="88">
        <v>27</v>
      </c>
      <c r="G2802" s="37">
        <v>0</v>
      </c>
    </row>
    <row r="2803" spans="1:7" x14ac:dyDescent="0.4">
      <c r="A2803" s="70">
        <v>41756</v>
      </c>
      <c r="B2803" s="84" t="s">
        <v>315</v>
      </c>
      <c r="C2803" s="74">
        <v>21.1</v>
      </c>
      <c r="D2803" s="86">
        <v>0</v>
      </c>
      <c r="E2803" s="88">
        <v>4</v>
      </c>
      <c r="F2803" s="88">
        <v>27</v>
      </c>
      <c r="G2803" s="37">
        <v>0</v>
      </c>
    </row>
    <row r="2804" spans="1:7" x14ac:dyDescent="0.4">
      <c r="A2804" s="70">
        <v>41756</v>
      </c>
      <c r="B2804" s="84" t="s">
        <v>316</v>
      </c>
      <c r="C2804" s="74">
        <v>20.9</v>
      </c>
      <c r="D2804" s="86">
        <v>0</v>
      </c>
      <c r="E2804" s="88">
        <v>4</v>
      </c>
      <c r="F2804" s="88">
        <v>27</v>
      </c>
      <c r="G2804" s="37">
        <v>0</v>
      </c>
    </row>
    <row r="2805" spans="1:7" x14ac:dyDescent="0.4">
      <c r="A2805" s="70">
        <v>41756</v>
      </c>
      <c r="B2805" s="84" t="s">
        <v>317</v>
      </c>
      <c r="C2805" s="74">
        <v>20.2</v>
      </c>
      <c r="D2805" s="86">
        <v>0</v>
      </c>
      <c r="E2805" s="88">
        <v>4</v>
      </c>
      <c r="F2805" s="88">
        <v>27</v>
      </c>
      <c r="G2805" s="37">
        <v>0</v>
      </c>
    </row>
    <row r="2806" spans="1:7" x14ac:dyDescent="0.4">
      <c r="A2806" s="70">
        <v>41756</v>
      </c>
      <c r="B2806" s="84" t="s">
        <v>318</v>
      </c>
      <c r="C2806" s="74">
        <v>19.5</v>
      </c>
      <c r="D2806" s="86">
        <v>0</v>
      </c>
      <c r="E2806" s="88">
        <v>4</v>
      </c>
      <c r="F2806" s="88">
        <v>27</v>
      </c>
      <c r="G2806" s="37">
        <v>0</v>
      </c>
    </row>
    <row r="2807" spans="1:7" x14ac:dyDescent="0.4">
      <c r="A2807" s="70">
        <v>41756</v>
      </c>
      <c r="B2807" s="84" t="s">
        <v>319</v>
      </c>
      <c r="C2807" s="74">
        <v>17.899999999999999</v>
      </c>
      <c r="D2807" s="86">
        <v>0</v>
      </c>
      <c r="E2807" s="88">
        <v>4</v>
      </c>
      <c r="F2807" s="88">
        <v>27</v>
      </c>
      <c r="G2807" s="37">
        <v>0</v>
      </c>
    </row>
    <row r="2808" spans="1:7" x14ac:dyDescent="0.4">
      <c r="A2808" s="70">
        <v>41756</v>
      </c>
      <c r="B2808" s="84" t="s">
        <v>320</v>
      </c>
      <c r="C2808" s="74">
        <v>16.5</v>
      </c>
      <c r="D2808" s="86">
        <v>0</v>
      </c>
      <c r="E2808" s="88">
        <v>4</v>
      </c>
      <c r="F2808" s="88">
        <v>27</v>
      </c>
      <c r="G2808" s="37">
        <v>0</v>
      </c>
    </row>
    <row r="2809" spans="1:7" x14ac:dyDescent="0.4">
      <c r="A2809" s="70">
        <v>41756</v>
      </c>
      <c r="B2809" s="84" t="s">
        <v>321</v>
      </c>
      <c r="C2809" s="74">
        <v>13.1</v>
      </c>
      <c r="D2809" s="86">
        <v>0</v>
      </c>
      <c r="E2809" s="88">
        <v>4</v>
      </c>
      <c r="F2809" s="88">
        <v>27</v>
      </c>
      <c r="G2809" s="37">
        <v>0</v>
      </c>
    </row>
    <row r="2810" spans="1:7" x14ac:dyDescent="0.4">
      <c r="A2810" s="70">
        <v>41756</v>
      </c>
      <c r="B2810" s="84" t="s">
        <v>322</v>
      </c>
      <c r="C2810" s="74">
        <v>12.8</v>
      </c>
      <c r="D2810" s="86">
        <v>0</v>
      </c>
      <c r="E2810" s="88">
        <v>4</v>
      </c>
      <c r="F2810" s="88">
        <v>27</v>
      </c>
      <c r="G2810" s="37">
        <v>0</v>
      </c>
    </row>
    <row r="2811" spans="1:7" x14ac:dyDescent="0.4">
      <c r="A2811" s="70">
        <v>41756</v>
      </c>
      <c r="B2811" s="84" t="s">
        <v>323</v>
      </c>
      <c r="C2811" s="74">
        <v>10.9</v>
      </c>
      <c r="D2811" s="86">
        <v>6.6635953232960961E-3</v>
      </c>
      <c r="E2811" s="88">
        <v>4</v>
      </c>
      <c r="F2811" s="88">
        <v>27</v>
      </c>
      <c r="G2811" s="37">
        <v>0</v>
      </c>
    </row>
    <row r="2812" spans="1:7" x14ac:dyDescent="0.4">
      <c r="A2812" s="70">
        <v>41756</v>
      </c>
      <c r="B2812" s="84" t="s">
        <v>324</v>
      </c>
      <c r="C2812" s="74">
        <v>9.6999999999999993</v>
      </c>
      <c r="D2812" s="86">
        <v>1.5461398253091233E-2</v>
      </c>
      <c r="E2812" s="88">
        <v>4</v>
      </c>
      <c r="F2812" s="88">
        <v>27</v>
      </c>
      <c r="G2812" s="37">
        <v>0</v>
      </c>
    </row>
    <row r="2813" spans="1:7" x14ac:dyDescent="0.4">
      <c r="A2813" s="70">
        <v>41756</v>
      </c>
      <c r="B2813" s="84" t="s">
        <v>325</v>
      </c>
      <c r="C2813" s="74">
        <v>9.1</v>
      </c>
      <c r="D2813" s="86">
        <v>7.9225907721529265E-2</v>
      </c>
      <c r="E2813" s="88">
        <v>4</v>
      </c>
      <c r="F2813" s="88">
        <v>28</v>
      </c>
      <c r="G2813" s="37">
        <v>1</v>
      </c>
    </row>
    <row r="2814" spans="1:7" x14ac:dyDescent="0.4">
      <c r="A2814" s="70">
        <v>41757</v>
      </c>
      <c r="B2814" s="84" t="s">
        <v>302</v>
      </c>
      <c r="C2814" s="74">
        <v>8.1</v>
      </c>
      <c r="D2814" s="86">
        <v>0.76633500360264162</v>
      </c>
      <c r="E2814" s="88">
        <v>4</v>
      </c>
      <c r="F2814" s="88">
        <v>28</v>
      </c>
      <c r="G2814" s="37">
        <v>1</v>
      </c>
    </row>
    <row r="2815" spans="1:7" x14ac:dyDescent="0.4">
      <c r="A2815" s="70">
        <v>41757</v>
      </c>
      <c r="B2815" s="84" t="s">
        <v>303</v>
      </c>
      <c r="C2815" s="74">
        <v>7.4</v>
      </c>
      <c r="D2815" s="86">
        <v>2.4001262097375609</v>
      </c>
      <c r="E2815" s="88">
        <v>4</v>
      </c>
      <c r="F2815" s="88">
        <v>28</v>
      </c>
      <c r="G2815" s="37">
        <v>1</v>
      </c>
    </row>
    <row r="2816" spans="1:7" x14ac:dyDescent="0.4">
      <c r="A2816" s="70">
        <v>41757</v>
      </c>
      <c r="B2816" s="84" t="s">
        <v>304</v>
      </c>
      <c r="C2816" s="74">
        <v>6.8</v>
      </c>
      <c r="D2816" s="86">
        <v>3.2146992980369911</v>
      </c>
      <c r="E2816" s="88">
        <v>4</v>
      </c>
      <c r="F2816" s="88">
        <v>28</v>
      </c>
      <c r="G2816" s="37">
        <v>1</v>
      </c>
    </row>
    <row r="2817" spans="1:7" x14ac:dyDescent="0.4">
      <c r="A2817" s="70">
        <v>41757</v>
      </c>
      <c r="B2817" s="84" t="s">
        <v>305</v>
      </c>
      <c r="C2817" s="74">
        <v>6.7</v>
      </c>
      <c r="D2817" s="86">
        <v>3.6540659516436569</v>
      </c>
      <c r="E2817" s="88">
        <v>4</v>
      </c>
      <c r="F2817" s="88">
        <v>28</v>
      </c>
      <c r="G2817" s="37">
        <v>1</v>
      </c>
    </row>
    <row r="2818" spans="1:7" x14ac:dyDescent="0.4">
      <c r="A2818" s="70">
        <v>41757</v>
      </c>
      <c r="B2818" s="84" t="s">
        <v>306</v>
      </c>
      <c r="C2818" s="74">
        <v>6.2</v>
      </c>
      <c r="D2818" s="86">
        <v>3.2237439358919424</v>
      </c>
      <c r="E2818" s="88">
        <v>4</v>
      </c>
      <c r="F2818" s="88">
        <v>28</v>
      </c>
      <c r="G2818" s="37">
        <v>1</v>
      </c>
    </row>
    <row r="2819" spans="1:7" x14ac:dyDescent="0.4">
      <c r="A2819" s="70">
        <v>41757</v>
      </c>
      <c r="B2819" s="84" t="s">
        <v>307</v>
      </c>
      <c r="C2819" s="74">
        <v>7.2</v>
      </c>
      <c r="D2819" s="86">
        <v>2.3423579003630879</v>
      </c>
      <c r="E2819" s="88">
        <v>4</v>
      </c>
      <c r="F2819" s="88">
        <v>28</v>
      </c>
      <c r="G2819" s="37">
        <v>1</v>
      </c>
    </row>
    <row r="2820" spans="1:7" x14ac:dyDescent="0.4">
      <c r="A2820" s="70">
        <v>41757</v>
      </c>
      <c r="B2820" s="84" t="s">
        <v>308</v>
      </c>
      <c r="C2820" s="74">
        <v>10.3</v>
      </c>
      <c r="D2820" s="86">
        <v>1.4569582674129139E-2</v>
      </c>
      <c r="E2820" s="88">
        <v>4</v>
      </c>
      <c r="F2820" s="88">
        <v>28</v>
      </c>
      <c r="G2820" s="37">
        <v>1</v>
      </c>
    </row>
    <row r="2821" spans="1:7" x14ac:dyDescent="0.4">
      <c r="A2821" s="70">
        <v>41757</v>
      </c>
      <c r="B2821" s="84" t="s">
        <v>309</v>
      </c>
      <c r="C2821" s="74">
        <v>13.6</v>
      </c>
      <c r="D2821" s="86">
        <v>8.4079268942225845E-3</v>
      </c>
      <c r="E2821" s="88">
        <v>4</v>
      </c>
      <c r="F2821" s="88">
        <v>28</v>
      </c>
      <c r="G2821" s="37">
        <v>0</v>
      </c>
    </row>
    <row r="2822" spans="1:7" x14ac:dyDescent="0.4">
      <c r="A2822" s="70">
        <v>41757</v>
      </c>
      <c r="B2822" s="84" t="s">
        <v>310</v>
      </c>
      <c r="C2822" s="74">
        <v>16.7</v>
      </c>
      <c r="D2822" s="86">
        <v>1.677181569227227E-4</v>
      </c>
      <c r="E2822" s="88">
        <v>4</v>
      </c>
      <c r="F2822" s="88">
        <v>28</v>
      </c>
      <c r="G2822" s="37">
        <v>0</v>
      </c>
    </row>
    <row r="2823" spans="1:7" x14ac:dyDescent="0.4">
      <c r="A2823" s="70">
        <v>41757</v>
      </c>
      <c r="B2823" s="84" t="s">
        <v>311</v>
      </c>
      <c r="C2823" s="74">
        <v>20</v>
      </c>
      <c r="D2823" s="86">
        <v>0</v>
      </c>
      <c r="E2823" s="88">
        <v>4</v>
      </c>
      <c r="F2823" s="88">
        <v>28</v>
      </c>
      <c r="G2823" s="37">
        <v>0</v>
      </c>
    </row>
    <row r="2824" spans="1:7" x14ac:dyDescent="0.4">
      <c r="A2824" s="70">
        <v>41757</v>
      </c>
      <c r="B2824" s="84" t="s">
        <v>312</v>
      </c>
      <c r="C2824" s="74">
        <v>21</v>
      </c>
      <c r="D2824" s="86">
        <v>0</v>
      </c>
      <c r="E2824" s="88">
        <v>4</v>
      </c>
      <c r="F2824" s="88">
        <v>28</v>
      </c>
      <c r="G2824" s="37">
        <v>0</v>
      </c>
    </row>
    <row r="2825" spans="1:7" x14ac:dyDescent="0.4">
      <c r="A2825" s="70">
        <v>41757</v>
      </c>
      <c r="B2825" s="84" t="s">
        <v>313</v>
      </c>
      <c r="C2825" s="74">
        <v>22.2</v>
      </c>
      <c r="D2825" s="86">
        <v>0</v>
      </c>
      <c r="E2825" s="88">
        <v>4</v>
      </c>
      <c r="F2825" s="88">
        <v>28</v>
      </c>
      <c r="G2825" s="37">
        <v>0</v>
      </c>
    </row>
    <row r="2826" spans="1:7" x14ac:dyDescent="0.4">
      <c r="A2826" s="70">
        <v>41757</v>
      </c>
      <c r="B2826" s="84" t="s">
        <v>314</v>
      </c>
      <c r="C2826" s="74">
        <v>23.5</v>
      </c>
      <c r="D2826" s="86">
        <v>0</v>
      </c>
      <c r="E2826" s="88">
        <v>4</v>
      </c>
      <c r="F2826" s="88">
        <v>28</v>
      </c>
      <c r="G2826" s="37">
        <v>0</v>
      </c>
    </row>
    <row r="2827" spans="1:7" x14ac:dyDescent="0.4">
      <c r="A2827" s="70">
        <v>41757</v>
      </c>
      <c r="B2827" s="84" t="s">
        <v>315</v>
      </c>
      <c r="C2827" s="74">
        <v>24</v>
      </c>
      <c r="D2827" s="86">
        <v>0</v>
      </c>
      <c r="E2827" s="88">
        <v>4</v>
      </c>
      <c r="F2827" s="88">
        <v>28</v>
      </c>
      <c r="G2827" s="37">
        <v>0</v>
      </c>
    </row>
    <row r="2828" spans="1:7" x14ac:dyDescent="0.4">
      <c r="A2828" s="70">
        <v>41757</v>
      </c>
      <c r="B2828" s="84" t="s">
        <v>316</v>
      </c>
      <c r="C2828" s="74">
        <v>24.6</v>
      </c>
      <c r="D2828" s="86">
        <v>0</v>
      </c>
      <c r="E2828" s="88">
        <v>4</v>
      </c>
      <c r="F2828" s="88">
        <v>28</v>
      </c>
      <c r="G2828" s="37">
        <v>0</v>
      </c>
    </row>
    <row r="2829" spans="1:7" x14ac:dyDescent="0.4">
      <c r="A2829" s="70">
        <v>41757</v>
      </c>
      <c r="B2829" s="84" t="s">
        <v>317</v>
      </c>
      <c r="C2829" s="74">
        <v>24.3</v>
      </c>
      <c r="D2829" s="86">
        <v>0</v>
      </c>
      <c r="E2829" s="88">
        <v>4</v>
      </c>
      <c r="F2829" s="88">
        <v>28</v>
      </c>
      <c r="G2829" s="37">
        <v>0</v>
      </c>
    </row>
    <row r="2830" spans="1:7" x14ac:dyDescent="0.4">
      <c r="A2830" s="70">
        <v>41757</v>
      </c>
      <c r="B2830" s="84" t="s">
        <v>318</v>
      </c>
      <c r="C2830" s="74">
        <v>22.5</v>
      </c>
      <c r="D2830" s="86">
        <v>0</v>
      </c>
      <c r="E2830" s="88">
        <v>4</v>
      </c>
      <c r="F2830" s="88">
        <v>28</v>
      </c>
      <c r="G2830" s="37">
        <v>0</v>
      </c>
    </row>
    <row r="2831" spans="1:7" x14ac:dyDescent="0.4">
      <c r="A2831" s="70">
        <v>41757</v>
      </c>
      <c r="B2831" s="84" t="s">
        <v>319</v>
      </c>
      <c r="C2831" s="74">
        <v>20.399999999999999</v>
      </c>
      <c r="D2831" s="86">
        <v>0</v>
      </c>
      <c r="E2831" s="88">
        <v>4</v>
      </c>
      <c r="F2831" s="88">
        <v>28</v>
      </c>
      <c r="G2831" s="37">
        <v>0</v>
      </c>
    </row>
    <row r="2832" spans="1:7" x14ac:dyDescent="0.4">
      <c r="A2832" s="70">
        <v>41757</v>
      </c>
      <c r="B2832" s="84" t="s">
        <v>320</v>
      </c>
      <c r="C2832" s="74">
        <v>19.100000000000001</v>
      </c>
      <c r="D2832" s="86">
        <v>0</v>
      </c>
      <c r="E2832" s="88">
        <v>4</v>
      </c>
      <c r="F2832" s="88">
        <v>28</v>
      </c>
      <c r="G2832" s="37">
        <v>0</v>
      </c>
    </row>
    <row r="2833" spans="1:7" x14ac:dyDescent="0.4">
      <c r="A2833" s="70">
        <v>41757</v>
      </c>
      <c r="B2833" s="84" t="s">
        <v>321</v>
      </c>
      <c r="C2833" s="74">
        <v>17.5</v>
      </c>
      <c r="D2833" s="86">
        <v>0</v>
      </c>
      <c r="E2833" s="88">
        <v>4</v>
      </c>
      <c r="F2833" s="88">
        <v>28</v>
      </c>
      <c r="G2833" s="37">
        <v>0</v>
      </c>
    </row>
    <row r="2834" spans="1:7" x14ac:dyDescent="0.4">
      <c r="A2834" s="70">
        <v>41757</v>
      </c>
      <c r="B2834" s="84" t="s">
        <v>322</v>
      </c>
      <c r="C2834" s="74">
        <v>16.2</v>
      </c>
      <c r="D2834" s="86">
        <v>0</v>
      </c>
      <c r="E2834" s="88">
        <v>4</v>
      </c>
      <c r="F2834" s="88">
        <v>28</v>
      </c>
      <c r="G2834" s="37">
        <v>0</v>
      </c>
    </row>
    <row r="2835" spans="1:7" x14ac:dyDescent="0.4">
      <c r="A2835" s="70">
        <v>41757</v>
      </c>
      <c r="B2835" s="84" t="s">
        <v>323</v>
      </c>
      <c r="C2835" s="74">
        <v>15.6</v>
      </c>
      <c r="D2835" s="86">
        <v>0</v>
      </c>
      <c r="E2835" s="88">
        <v>4</v>
      </c>
      <c r="F2835" s="88">
        <v>28</v>
      </c>
      <c r="G2835" s="37">
        <v>0</v>
      </c>
    </row>
    <row r="2836" spans="1:7" x14ac:dyDescent="0.4">
      <c r="A2836" s="70">
        <v>41757</v>
      </c>
      <c r="B2836" s="84" t="s">
        <v>324</v>
      </c>
      <c r="C2836" s="74">
        <v>14.6</v>
      </c>
      <c r="D2836" s="86">
        <v>0</v>
      </c>
      <c r="E2836" s="88">
        <v>4</v>
      </c>
      <c r="F2836" s="88">
        <v>28</v>
      </c>
      <c r="G2836" s="37">
        <v>0</v>
      </c>
    </row>
    <row r="2837" spans="1:7" x14ac:dyDescent="0.4">
      <c r="A2837" s="70">
        <v>41757</v>
      </c>
      <c r="B2837" s="84" t="s">
        <v>325</v>
      </c>
      <c r="C2837" s="74">
        <v>12.8</v>
      </c>
      <c r="D2837" s="86">
        <v>2.3748890981121085E-4</v>
      </c>
      <c r="E2837" s="88">
        <v>4</v>
      </c>
      <c r="F2837" s="88">
        <v>29</v>
      </c>
      <c r="G2837" s="37">
        <v>1</v>
      </c>
    </row>
    <row r="2838" spans="1:7" x14ac:dyDescent="0.4">
      <c r="A2838" s="70">
        <v>41758</v>
      </c>
      <c r="B2838" s="84" t="s">
        <v>302</v>
      </c>
      <c r="C2838" s="74">
        <v>11.7</v>
      </c>
      <c r="D2838" s="86">
        <v>1.4254694295169314E-2</v>
      </c>
      <c r="E2838" s="88">
        <v>4</v>
      </c>
      <c r="F2838" s="88">
        <v>29</v>
      </c>
      <c r="G2838" s="37">
        <v>1</v>
      </c>
    </row>
    <row r="2839" spans="1:7" x14ac:dyDescent="0.4">
      <c r="A2839" s="70">
        <v>41758</v>
      </c>
      <c r="B2839" s="84" t="s">
        <v>303</v>
      </c>
      <c r="C2839" s="74">
        <v>10.3</v>
      </c>
      <c r="D2839" s="86">
        <v>5.511237483053575E-2</v>
      </c>
      <c r="E2839" s="88">
        <v>4</v>
      </c>
      <c r="F2839" s="88">
        <v>29</v>
      </c>
      <c r="G2839" s="37">
        <v>1</v>
      </c>
    </row>
    <row r="2840" spans="1:7" x14ac:dyDescent="0.4">
      <c r="A2840" s="70">
        <v>41758</v>
      </c>
      <c r="B2840" s="84" t="s">
        <v>304</v>
      </c>
      <c r="C2840" s="74">
        <v>9.6</v>
      </c>
      <c r="D2840" s="86">
        <v>7.9348939434725818E-2</v>
      </c>
      <c r="E2840" s="88">
        <v>4</v>
      </c>
      <c r="F2840" s="88">
        <v>29</v>
      </c>
      <c r="G2840" s="37">
        <v>1</v>
      </c>
    </row>
    <row r="2841" spans="1:7" x14ac:dyDescent="0.4">
      <c r="A2841" s="70">
        <v>41758</v>
      </c>
      <c r="B2841" s="84" t="s">
        <v>305</v>
      </c>
      <c r="C2841" s="74">
        <v>8.9</v>
      </c>
      <c r="D2841" s="86">
        <v>1.1810070280344678</v>
      </c>
      <c r="E2841" s="88">
        <v>4</v>
      </c>
      <c r="F2841" s="88">
        <v>29</v>
      </c>
      <c r="G2841" s="37">
        <v>1</v>
      </c>
    </row>
    <row r="2842" spans="1:7" x14ac:dyDescent="0.4">
      <c r="A2842" s="70">
        <v>41758</v>
      </c>
      <c r="B2842" s="84" t="s">
        <v>306</v>
      </c>
      <c r="C2842" s="74">
        <v>8.6</v>
      </c>
      <c r="D2842" s="86">
        <v>2.013863629168557</v>
      </c>
      <c r="E2842" s="88">
        <v>4</v>
      </c>
      <c r="F2842" s="88">
        <v>29</v>
      </c>
      <c r="G2842" s="37">
        <v>1</v>
      </c>
    </row>
    <row r="2843" spans="1:7" x14ac:dyDescent="0.4">
      <c r="A2843" s="70">
        <v>41758</v>
      </c>
      <c r="B2843" s="84" t="s">
        <v>307</v>
      </c>
      <c r="C2843" s="74">
        <v>9.6</v>
      </c>
      <c r="D2843" s="86">
        <v>2.0663081871016766</v>
      </c>
      <c r="E2843" s="88">
        <v>4</v>
      </c>
      <c r="F2843" s="88">
        <v>29</v>
      </c>
      <c r="G2843" s="37">
        <v>1</v>
      </c>
    </row>
    <row r="2844" spans="1:7" x14ac:dyDescent="0.4">
      <c r="A2844" s="70">
        <v>41758</v>
      </c>
      <c r="B2844" s="84" t="s">
        <v>308</v>
      </c>
      <c r="C2844" s="74">
        <v>11.3</v>
      </c>
      <c r="D2844" s="86">
        <v>1.269921980111596</v>
      </c>
      <c r="E2844" s="88">
        <v>4</v>
      </c>
      <c r="F2844" s="88">
        <v>29</v>
      </c>
      <c r="G2844" s="37">
        <v>1</v>
      </c>
    </row>
    <row r="2845" spans="1:7" x14ac:dyDescent="0.4">
      <c r="A2845" s="70">
        <v>41758</v>
      </c>
      <c r="B2845" s="84" t="s">
        <v>309</v>
      </c>
      <c r="C2845" s="74">
        <v>14.6</v>
      </c>
      <c r="D2845" s="86">
        <v>5.9662415581344889E-3</v>
      </c>
      <c r="E2845" s="88">
        <v>4</v>
      </c>
      <c r="F2845" s="88">
        <v>29</v>
      </c>
      <c r="G2845" s="37">
        <v>0</v>
      </c>
    </row>
    <row r="2846" spans="1:7" x14ac:dyDescent="0.4">
      <c r="A2846" s="70">
        <v>41758</v>
      </c>
      <c r="B2846" s="84" t="s">
        <v>310</v>
      </c>
      <c r="C2846" s="74">
        <v>15</v>
      </c>
      <c r="D2846" s="86">
        <v>1.0038136759112463E-3</v>
      </c>
      <c r="E2846" s="88">
        <v>4</v>
      </c>
      <c r="F2846" s="88">
        <v>29</v>
      </c>
      <c r="G2846" s="37">
        <v>0</v>
      </c>
    </row>
    <row r="2847" spans="1:7" x14ac:dyDescent="0.4">
      <c r="A2847" s="70">
        <v>41758</v>
      </c>
      <c r="B2847" s="84" t="s">
        <v>311</v>
      </c>
      <c r="C2847" s="74">
        <v>16.399999999999999</v>
      </c>
      <c r="D2847" s="86">
        <v>0</v>
      </c>
      <c r="E2847" s="88">
        <v>4</v>
      </c>
      <c r="F2847" s="88">
        <v>29</v>
      </c>
      <c r="G2847" s="37">
        <v>0</v>
      </c>
    </row>
    <row r="2848" spans="1:7" x14ac:dyDescent="0.4">
      <c r="A2848" s="70">
        <v>41758</v>
      </c>
      <c r="B2848" s="84" t="s">
        <v>312</v>
      </c>
      <c r="C2848" s="74">
        <v>18</v>
      </c>
      <c r="D2848" s="86">
        <v>0</v>
      </c>
      <c r="E2848" s="88">
        <v>4</v>
      </c>
      <c r="F2848" s="88">
        <v>29</v>
      </c>
      <c r="G2848" s="37">
        <v>0</v>
      </c>
    </row>
    <row r="2849" spans="1:7" x14ac:dyDescent="0.4">
      <c r="A2849" s="70">
        <v>41758</v>
      </c>
      <c r="B2849" s="84" t="s">
        <v>313</v>
      </c>
      <c r="C2849" s="74">
        <v>17.600000000000001</v>
      </c>
      <c r="D2849" s="86">
        <v>0</v>
      </c>
      <c r="E2849" s="88">
        <v>4</v>
      </c>
      <c r="F2849" s="88">
        <v>29</v>
      </c>
      <c r="G2849" s="37">
        <v>0</v>
      </c>
    </row>
    <row r="2850" spans="1:7" x14ac:dyDescent="0.4">
      <c r="A2850" s="70">
        <v>41758</v>
      </c>
      <c r="B2850" s="84" t="s">
        <v>314</v>
      </c>
      <c r="C2850" s="74">
        <v>18</v>
      </c>
      <c r="D2850" s="86">
        <v>0</v>
      </c>
      <c r="E2850" s="88">
        <v>4</v>
      </c>
      <c r="F2850" s="88">
        <v>29</v>
      </c>
      <c r="G2850" s="37">
        <v>0</v>
      </c>
    </row>
    <row r="2851" spans="1:7" x14ac:dyDescent="0.4">
      <c r="A2851" s="70">
        <v>41758</v>
      </c>
      <c r="B2851" s="84" t="s">
        <v>315</v>
      </c>
      <c r="C2851" s="74">
        <v>17.899999999999999</v>
      </c>
      <c r="D2851" s="86">
        <v>0</v>
      </c>
      <c r="E2851" s="88">
        <v>4</v>
      </c>
      <c r="F2851" s="88">
        <v>29</v>
      </c>
      <c r="G2851" s="37">
        <v>0</v>
      </c>
    </row>
    <row r="2852" spans="1:7" x14ac:dyDescent="0.4">
      <c r="A2852" s="70">
        <v>41758</v>
      </c>
      <c r="B2852" s="84" t="s">
        <v>316</v>
      </c>
      <c r="C2852" s="74">
        <v>15.9</v>
      </c>
      <c r="D2852" s="86">
        <v>3.9649070413156308E-3</v>
      </c>
      <c r="E2852" s="88">
        <v>4</v>
      </c>
      <c r="F2852" s="88">
        <v>29</v>
      </c>
      <c r="G2852" s="37">
        <v>0</v>
      </c>
    </row>
    <row r="2853" spans="1:7" x14ac:dyDescent="0.4">
      <c r="A2853" s="70">
        <v>41758</v>
      </c>
      <c r="B2853" s="84" t="s">
        <v>317</v>
      </c>
      <c r="C2853" s="74">
        <v>15</v>
      </c>
      <c r="D2853" s="86">
        <v>1.9952455744477104E-3</v>
      </c>
      <c r="E2853" s="88">
        <v>4</v>
      </c>
      <c r="F2853" s="88">
        <v>29</v>
      </c>
      <c r="G2853" s="37">
        <v>0</v>
      </c>
    </row>
    <row r="2854" spans="1:7" x14ac:dyDescent="0.4">
      <c r="A2854" s="70">
        <v>41758</v>
      </c>
      <c r="B2854" s="84" t="s">
        <v>318</v>
      </c>
      <c r="C2854" s="74">
        <v>14.3</v>
      </c>
      <c r="D2854" s="86">
        <v>6.0166990959199407E-3</v>
      </c>
      <c r="E2854" s="88">
        <v>4</v>
      </c>
      <c r="F2854" s="88">
        <v>29</v>
      </c>
      <c r="G2854" s="37">
        <v>0</v>
      </c>
    </row>
    <row r="2855" spans="1:7" x14ac:dyDescent="0.4">
      <c r="A2855" s="70">
        <v>41758</v>
      </c>
      <c r="B2855" s="84" t="s">
        <v>319</v>
      </c>
      <c r="C2855" s="74">
        <v>13.6</v>
      </c>
      <c r="D2855" s="86">
        <v>9.4670439260776708E-3</v>
      </c>
      <c r="E2855" s="88">
        <v>4</v>
      </c>
      <c r="F2855" s="88">
        <v>29</v>
      </c>
      <c r="G2855" s="37">
        <v>0</v>
      </c>
    </row>
    <row r="2856" spans="1:7" x14ac:dyDescent="0.4">
      <c r="A2856" s="70">
        <v>41758</v>
      </c>
      <c r="B2856" s="84" t="s">
        <v>320</v>
      </c>
      <c r="C2856" s="74">
        <v>13.6</v>
      </c>
      <c r="D2856" s="86">
        <v>2.5648201062172288E-3</v>
      </c>
      <c r="E2856" s="88">
        <v>4</v>
      </c>
      <c r="F2856" s="88">
        <v>29</v>
      </c>
      <c r="G2856" s="37">
        <v>0</v>
      </c>
    </row>
    <row r="2857" spans="1:7" x14ac:dyDescent="0.4">
      <c r="A2857" s="70">
        <v>41758</v>
      </c>
      <c r="B2857" s="84" t="s">
        <v>321</v>
      </c>
      <c r="C2857" s="74">
        <v>13.1</v>
      </c>
      <c r="D2857" s="86">
        <v>9.8596626950491015E-3</v>
      </c>
      <c r="E2857" s="88">
        <v>4</v>
      </c>
      <c r="F2857" s="88">
        <v>29</v>
      </c>
      <c r="G2857" s="37">
        <v>0</v>
      </c>
    </row>
    <row r="2858" spans="1:7" x14ac:dyDescent="0.4">
      <c r="A2858" s="70">
        <v>41758</v>
      </c>
      <c r="B2858" s="84" t="s">
        <v>322</v>
      </c>
      <c r="C2858" s="74">
        <v>13.1</v>
      </c>
      <c r="D2858" s="86">
        <v>2.1619379211176074E-2</v>
      </c>
      <c r="E2858" s="88">
        <v>4</v>
      </c>
      <c r="F2858" s="88">
        <v>29</v>
      </c>
      <c r="G2858" s="37">
        <v>0</v>
      </c>
    </row>
    <row r="2859" spans="1:7" x14ac:dyDescent="0.4">
      <c r="A2859" s="70">
        <v>41758</v>
      </c>
      <c r="B2859" s="84" t="s">
        <v>323</v>
      </c>
      <c r="C2859" s="74">
        <v>12.8</v>
      </c>
      <c r="D2859" s="86">
        <v>3.5526227601447302E-2</v>
      </c>
      <c r="E2859" s="88">
        <v>4</v>
      </c>
      <c r="F2859" s="88">
        <v>29</v>
      </c>
      <c r="G2859" s="37">
        <v>0</v>
      </c>
    </row>
    <row r="2860" spans="1:7" x14ac:dyDescent="0.4">
      <c r="A2860" s="70">
        <v>41758</v>
      </c>
      <c r="B2860" s="84" t="s">
        <v>324</v>
      </c>
      <c r="C2860" s="74">
        <v>12.7</v>
      </c>
      <c r="D2860" s="86">
        <v>0.40003986228243621</v>
      </c>
      <c r="E2860" s="88">
        <v>4</v>
      </c>
      <c r="F2860" s="88">
        <v>29</v>
      </c>
      <c r="G2860" s="37">
        <v>0</v>
      </c>
    </row>
    <row r="2861" spans="1:7" x14ac:dyDescent="0.4">
      <c r="A2861" s="70">
        <v>41758</v>
      </c>
      <c r="B2861" s="84" t="s">
        <v>325</v>
      </c>
      <c r="C2861" s="74">
        <v>12.8</v>
      </c>
      <c r="D2861" s="86">
        <v>1.4701264194805683</v>
      </c>
      <c r="E2861" s="88">
        <v>4</v>
      </c>
      <c r="F2861" s="88">
        <v>30</v>
      </c>
      <c r="G2861" s="37">
        <v>1</v>
      </c>
    </row>
    <row r="2862" spans="1:7" x14ac:dyDescent="0.4">
      <c r="A2862" s="70">
        <v>41759</v>
      </c>
      <c r="B2862" s="84" t="s">
        <v>302</v>
      </c>
      <c r="C2862" s="74">
        <v>12.8</v>
      </c>
      <c r="D2862" s="86">
        <v>1.8251839643477339</v>
      </c>
      <c r="E2862" s="88">
        <v>4</v>
      </c>
      <c r="F2862" s="88">
        <v>30</v>
      </c>
      <c r="G2862" s="37">
        <v>1</v>
      </c>
    </row>
    <row r="2863" spans="1:7" x14ac:dyDescent="0.4">
      <c r="A2863" s="70">
        <v>41759</v>
      </c>
      <c r="B2863" s="84" t="s">
        <v>303</v>
      </c>
      <c r="C2863" s="74">
        <v>12.9</v>
      </c>
      <c r="D2863" s="86">
        <v>1.9849349476955425</v>
      </c>
      <c r="E2863" s="88">
        <v>4</v>
      </c>
      <c r="F2863" s="88">
        <v>30</v>
      </c>
      <c r="G2863" s="37">
        <v>1</v>
      </c>
    </row>
    <row r="2864" spans="1:7" x14ac:dyDescent="0.4">
      <c r="A2864" s="70">
        <v>41759</v>
      </c>
      <c r="B2864" s="84" t="s">
        <v>304</v>
      </c>
      <c r="C2864" s="74">
        <v>12.9</v>
      </c>
      <c r="D2864" s="86">
        <v>2.0965941642645762</v>
      </c>
      <c r="E2864" s="88">
        <v>4</v>
      </c>
      <c r="F2864" s="88">
        <v>30</v>
      </c>
      <c r="G2864" s="37">
        <v>1</v>
      </c>
    </row>
    <row r="2865" spans="1:7" x14ac:dyDescent="0.4">
      <c r="A2865" s="70">
        <v>41759</v>
      </c>
      <c r="B2865" s="84" t="s">
        <v>305</v>
      </c>
      <c r="C2865" s="74">
        <v>12.8</v>
      </c>
      <c r="D2865" s="86">
        <v>2.1938959746258937</v>
      </c>
      <c r="E2865" s="88">
        <v>4</v>
      </c>
      <c r="F2865" s="88">
        <v>30</v>
      </c>
      <c r="G2865" s="37">
        <v>1</v>
      </c>
    </row>
    <row r="2866" spans="1:7" x14ac:dyDescent="0.4">
      <c r="A2866" s="70">
        <v>41759</v>
      </c>
      <c r="B2866" s="84" t="s">
        <v>306</v>
      </c>
      <c r="C2866" s="74">
        <v>12.9</v>
      </c>
      <c r="D2866" s="86">
        <v>1.9663243391080578</v>
      </c>
      <c r="E2866" s="88">
        <v>4</v>
      </c>
      <c r="F2866" s="88">
        <v>30</v>
      </c>
      <c r="G2866" s="37">
        <v>1</v>
      </c>
    </row>
    <row r="2867" spans="1:7" x14ac:dyDescent="0.4">
      <c r="A2867" s="70">
        <v>41759</v>
      </c>
      <c r="B2867" s="84" t="s">
        <v>307</v>
      </c>
      <c r="C2867" s="74">
        <v>13</v>
      </c>
      <c r="D2867" s="86">
        <v>1.7084389601013403</v>
      </c>
      <c r="E2867" s="88">
        <v>4</v>
      </c>
      <c r="F2867" s="88">
        <v>30</v>
      </c>
      <c r="G2867" s="37">
        <v>1</v>
      </c>
    </row>
    <row r="2868" spans="1:7" x14ac:dyDescent="0.4">
      <c r="A2868" s="70">
        <v>41759</v>
      </c>
      <c r="B2868" s="84" t="s">
        <v>308</v>
      </c>
      <c r="C2868" s="74">
        <v>13.7</v>
      </c>
      <c r="D2868" s="86">
        <v>1.1603577755911085</v>
      </c>
      <c r="E2868" s="88">
        <v>4</v>
      </c>
      <c r="F2868" s="88">
        <v>30</v>
      </c>
      <c r="G2868" s="37">
        <v>1</v>
      </c>
    </row>
    <row r="2869" spans="1:7" x14ac:dyDescent="0.4">
      <c r="A2869" s="70">
        <v>41759</v>
      </c>
      <c r="B2869" s="84" t="s">
        <v>309</v>
      </c>
      <c r="C2869" s="74">
        <v>14.3</v>
      </c>
      <c r="D2869" s="86">
        <v>5.5474381531018932E-3</v>
      </c>
      <c r="E2869" s="88">
        <v>4</v>
      </c>
      <c r="F2869" s="88">
        <v>30</v>
      </c>
      <c r="G2869" s="37">
        <v>0</v>
      </c>
    </row>
    <row r="2870" spans="1:7" x14ac:dyDescent="0.4">
      <c r="A2870" s="70">
        <v>41759</v>
      </c>
      <c r="B2870" s="84" t="s">
        <v>310</v>
      </c>
      <c r="C2870" s="74">
        <v>15.5</v>
      </c>
      <c r="D2870" s="86">
        <v>0</v>
      </c>
      <c r="E2870" s="88">
        <v>4</v>
      </c>
      <c r="F2870" s="88">
        <v>30</v>
      </c>
      <c r="G2870" s="37">
        <v>0</v>
      </c>
    </row>
    <row r="2871" spans="1:7" x14ac:dyDescent="0.4">
      <c r="A2871" s="70">
        <v>41759</v>
      </c>
      <c r="B2871" s="84" t="s">
        <v>311</v>
      </c>
      <c r="C2871" s="74">
        <v>14.6</v>
      </c>
      <c r="D2871" s="86">
        <v>0</v>
      </c>
      <c r="E2871" s="88">
        <v>4</v>
      </c>
      <c r="F2871" s="88">
        <v>30</v>
      </c>
      <c r="G2871" s="37">
        <v>0</v>
      </c>
    </row>
    <row r="2872" spans="1:7" x14ac:dyDescent="0.4">
      <c r="A2872" s="70">
        <v>41759</v>
      </c>
      <c r="B2872" s="84" t="s">
        <v>312</v>
      </c>
      <c r="C2872" s="74">
        <v>14.3</v>
      </c>
      <c r="D2872" s="86">
        <v>0</v>
      </c>
      <c r="E2872" s="88">
        <v>4</v>
      </c>
      <c r="F2872" s="88">
        <v>30</v>
      </c>
      <c r="G2872" s="37">
        <v>0</v>
      </c>
    </row>
    <row r="2873" spans="1:7" x14ac:dyDescent="0.4">
      <c r="A2873" s="70">
        <v>41759</v>
      </c>
      <c r="B2873" s="84" t="s">
        <v>313</v>
      </c>
      <c r="C2873" s="74">
        <v>15.6</v>
      </c>
      <c r="D2873" s="86">
        <v>0</v>
      </c>
      <c r="E2873" s="88">
        <v>4</v>
      </c>
      <c r="F2873" s="88">
        <v>30</v>
      </c>
      <c r="G2873" s="37">
        <v>0</v>
      </c>
    </row>
    <row r="2874" spans="1:7" x14ac:dyDescent="0.4">
      <c r="A2874" s="70">
        <v>41759</v>
      </c>
      <c r="B2874" s="84" t="s">
        <v>314</v>
      </c>
      <c r="C2874" s="74">
        <v>16.8</v>
      </c>
      <c r="D2874" s="86">
        <v>0</v>
      </c>
      <c r="E2874" s="88">
        <v>4</v>
      </c>
      <c r="F2874" s="88">
        <v>30</v>
      </c>
      <c r="G2874" s="37">
        <v>0</v>
      </c>
    </row>
    <row r="2875" spans="1:7" x14ac:dyDescent="0.4">
      <c r="A2875" s="70">
        <v>41759</v>
      </c>
      <c r="B2875" s="84" t="s">
        <v>315</v>
      </c>
      <c r="C2875" s="74">
        <v>17.3</v>
      </c>
      <c r="D2875" s="86">
        <v>0</v>
      </c>
      <c r="E2875" s="88">
        <v>4</v>
      </c>
      <c r="F2875" s="88">
        <v>30</v>
      </c>
      <c r="G2875" s="37">
        <v>0</v>
      </c>
    </row>
    <row r="2876" spans="1:7" x14ac:dyDescent="0.4">
      <c r="A2876" s="70">
        <v>41759</v>
      </c>
      <c r="B2876" s="84" t="s">
        <v>316</v>
      </c>
      <c r="C2876" s="74">
        <v>17.2</v>
      </c>
      <c r="D2876" s="86">
        <v>0</v>
      </c>
      <c r="E2876" s="88">
        <v>4</v>
      </c>
      <c r="F2876" s="88">
        <v>30</v>
      </c>
      <c r="G2876" s="37">
        <v>0</v>
      </c>
    </row>
    <row r="2877" spans="1:7" x14ac:dyDescent="0.4">
      <c r="A2877" s="70">
        <v>41759</v>
      </c>
      <c r="B2877" s="84" t="s">
        <v>317</v>
      </c>
      <c r="C2877" s="74">
        <v>17.899999999999999</v>
      </c>
      <c r="D2877" s="86">
        <v>0</v>
      </c>
      <c r="E2877" s="88">
        <v>4</v>
      </c>
      <c r="F2877" s="88">
        <v>30</v>
      </c>
      <c r="G2877" s="37">
        <v>0</v>
      </c>
    </row>
    <row r="2878" spans="1:7" x14ac:dyDescent="0.4">
      <c r="A2878" s="70">
        <v>41759</v>
      </c>
      <c r="B2878" s="84" t="s">
        <v>318</v>
      </c>
      <c r="C2878" s="74">
        <v>16.899999999999999</v>
      </c>
      <c r="D2878" s="86">
        <v>0</v>
      </c>
      <c r="E2878" s="88">
        <v>4</v>
      </c>
      <c r="F2878" s="88">
        <v>30</v>
      </c>
      <c r="G2878" s="37">
        <v>0</v>
      </c>
    </row>
    <row r="2879" spans="1:7" x14ac:dyDescent="0.4">
      <c r="A2879" s="70">
        <v>41759</v>
      </c>
      <c r="B2879" s="84" t="s">
        <v>319</v>
      </c>
      <c r="C2879" s="74">
        <v>15.7</v>
      </c>
      <c r="D2879" s="86">
        <v>0</v>
      </c>
      <c r="E2879" s="88">
        <v>4</v>
      </c>
      <c r="F2879" s="88">
        <v>30</v>
      </c>
      <c r="G2879" s="37">
        <v>0</v>
      </c>
    </row>
    <row r="2880" spans="1:7" x14ac:dyDescent="0.4">
      <c r="A2880" s="70">
        <v>41759</v>
      </c>
      <c r="B2880" s="84" t="s">
        <v>320</v>
      </c>
      <c r="C2880" s="74">
        <v>14.4</v>
      </c>
      <c r="D2880" s="86">
        <v>0</v>
      </c>
      <c r="E2880" s="88">
        <v>4</v>
      </c>
      <c r="F2880" s="88">
        <v>30</v>
      </c>
      <c r="G2880" s="37">
        <v>0</v>
      </c>
    </row>
    <row r="2881" spans="1:7" x14ac:dyDescent="0.4">
      <c r="A2881" s="70">
        <v>41759</v>
      </c>
      <c r="B2881" s="84" t="s">
        <v>321</v>
      </c>
      <c r="C2881" s="74">
        <v>14</v>
      </c>
      <c r="D2881" s="86">
        <v>4.4216307788650901E-5</v>
      </c>
      <c r="E2881" s="88">
        <v>4</v>
      </c>
      <c r="F2881" s="88">
        <v>30</v>
      </c>
      <c r="G2881" s="37">
        <v>0</v>
      </c>
    </row>
    <row r="2882" spans="1:7" x14ac:dyDescent="0.4">
      <c r="A2882" s="70">
        <v>41759</v>
      </c>
      <c r="B2882" s="84" t="s">
        <v>322</v>
      </c>
      <c r="C2882" s="74">
        <v>13</v>
      </c>
      <c r="D2882" s="86">
        <v>5.4683074459094773E-3</v>
      </c>
      <c r="E2882" s="88">
        <v>4</v>
      </c>
      <c r="F2882" s="88">
        <v>30</v>
      </c>
      <c r="G2882" s="37">
        <v>0</v>
      </c>
    </row>
    <row r="2883" spans="1:7" x14ac:dyDescent="0.4">
      <c r="A2883" s="70">
        <v>41759</v>
      </c>
      <c r="B2883" s="84" t="s">
        <v>323</v>
      </c>
      <c r="C2883" s="74">
        <v>11.3</v>
      </c>
      <c r="D2883" s="86">
        <v>1.1574062952760394E-2</v>
      </c>
      <c r="E2883" s="88">
        <v>4</v>
      </c>
      <c r="F2883" s="88">
        <v>30</v>
      </c>
      <c r="G2883" s="37">
        <v>0</v>
      </c>
    </row>
    <row r="2884" spans="1:7" x14ac:dyDescent="0.4">
      <c r="A2884" s="70">
        <v>41759</v>
      </c>
      <c r="B2884" s="84" t="s">
        <v>324</v>
      </c>
      <c r="C2884" s="74">
        <v>10.3</v>
      </c>
      <c r="D2884" s="86">
        <v>6.4961144490345624E-2</v>
      </c>
      <c r="E2884" s="88">
        <v>4</v>
      </c>
      <c r="F2884" s="88">
        <v>30</v>
      </c>
      <c r="G2884" s="37">
        <v>0</v>
      </c>
    </row>
    <row r="2885" spans="1:7" x14ac:dyDescent="0.4">
      <c r="A2885" s="70">
        <v>41759</v>
      </c>
      <c r="B2885" s="84" t="s">
        <v>325</v>
      </c>
      <c r="C2885" s="74">
        <v>10</v>
      </c>
      <c r="D2885" s="86">
        <v>0.57656363151047008</v>
      </c>
      <c r="E2885" s="88">
        <v>5</v>
      </c>
      <c r="F2885" s="88">
        <v>1</v>
      </c>
      <c r="G2885" s="37">
        <v>1</v>
      </c>
    </row>
    <row r="2886" spans="1:7" x14ac:dyDescent="0.4">
      <c r="A2886" s="70">
        <v>41760</v>
      </c>
      <c r="B2886" s="84" t="s">
        <v>302</v>
      </c>
      <c r="C2886" s="74">
        <v>9.1999999999999993</v>
      </c>
      <c r="D2886" s="86">
        <v>2.0311488965678173</v>
      </c>
      <c r="E2886" s="88">
        <v>5</v>
      </c>
      <c r="F2886" s="88">
        <v>1</v>
      </c>
      <c r="G2886" s="37">
        <v>1</v>
      </c>
    </row>
    <row r="2887" spans="1:7" x14ac:dyDescent="0.4">
      <c r="A2887" s="70">
        <v>41760</v>
      </c>
      <c r="B2887" s="84" t="s">
        <v>303</v>
      </c>
      <c r="C2887" s="74">
        <v>8.5</v>
      </c>
      <c r="D2887" s="86">
        <v>2.7342555939111799</v>
      </c>
      <c r="E2887" s="88">
        <v>5</v>
      </c>
      <c r="F2887" s="88">
        <v>1</v>
      </c>
      <c r="G2887" s="37">
        <v>1</v>
      </c>
    </row>
    <row r="2888" spans="1:7" x14ac:dyDescent="0.4">
      <c r="A2888" s="70">
        <v>41760</v>
      </c>
      <c r="B2888" s="84" t="s">
        <v>304</v>
      </c>
      <c r="C2888" s="74">
        <v>9</v>
      </c>
      <c r="D2888" s="86">
        <v>2.9886417554293536</v>
      </c>
      <c r="E2888" s="88">
        <v>5</v>
      </c>
      <c r="F2888" s="88">
        <v>1</v>
      </c>
      <c r="G2888" s="37">
        <v>1</v>
      </c>
    </row>
    <row r="2889" spans="1:7" x14ac:dyDescent="0.4">
      <c r="A2889" s="70">
        <v>41760</v>
      </c>
      <c r="B2889" s="84" t="s">
        <v>305</v>
      </c>
      <c r="C2889" s="74">
        <v>7.6</v>
      </c>
      <c r="D2889" s="86">
        <v>3.4642124142714534</v>
      </c>
      <c r="E2889" s="88">
        <v>5</v>
      </c>
      <c r="F2889" s="88">
        <v>1</v>
      </c>
      <c r="G2889" s="37">
        <v>1</v>
      </c>
    </row>
    <row r="2890" spans="1:7" x14ac:dyDescent="0.4">
      <c r="A2890" s="70">
        <v>41760</v>
      </c>
      <c r="B2890" s="84" t="s">
        <v>306</v>
      </c>
      <c r="C2890" s="74">
        <v>7.3</v>
      </c>
      <c r="D2890" s="86">
        <v>3.2720008980054338</v>
      </c>
      <c r="E2890" s="88">
        <v>5</v>
      </c>
      <c r="F2890" s="88">
        <v>1</v>
      </c>
      <c r="G2890" s="37">
        <v>1</v>
      </c>
    </row>
    <row r="2891" spans="1:7" x14ac:dyDescent="0.4">
      <c r="A2891" s="70">
        <v>41760</v>
      </c>
      <c r="B2891" s="84" t="s">
        <v>307</v>
      </c>
      <c r="C2891" s="74">
        <v>8.9</v>
      </c>
      <c r="D2891" s="86">
        <v>3.1736667137501846</v>
      </c>
      <c r="E2891" s="88">
        <v>5</v>
      </c>
      <c r="F2891" s="88">
        <v>1</v>
      </c>
      <c r="G2891" s="37">
        <v>1</v>
      </c>
    </row>
    <row r="2892" spans="1:7" x14ac:dyDescent="0.4">
      <c r="A2892" s="70">
        <v>41760</v>
      </c>
      <c r="B2892" s="84" t="s">
        <v>308</v>
      </c>
      <c r="C2892" s="74">
        <v>10.6</v>
      </c>
      <c r="D2892" s="86">
        <v>2.951891768198265E-2</v>
      </c>
      <c r="E2892" s="88">
        <v>5</v>
      </c>
      <c r="F2892" s="88">
        <v>1</v>
      </c>
      <c r="G2892" s="37">
        <v>1</v>
      </c>
    </row>
    <row r="2893" spans="1:7" x14ac:dyDescent="0.4">
      <c r="A2893" s="70">
        <v>41760</v>
      </c>
      <c r="B2893" s="84" t="s">
        <v>309</v>
      </c>
      <c r="C2893" s="74">
        <v>12.3</v>
      </c>
      <c r="D2893" s="86">
        <v>1.1983392552914276E-2</v>
      </c>
      <c r="E2893" s="88">
        <v>5</v>
      </c>
      <c r="F2893" s="88">
        <v>1</v>
      </c>
      <c r="G2893" s="37">
        <v>0</v>
      </c>
    </row>
    <row r="2894" spans="1:7" x14ac:dyDescent="0.4">
      <c r="A2894" s="70">
        <v>41760</v>
      </c>
      <c r="B2894" s="84" t="s">
        <v>310</v>
      </c>
      <c r="C2894" s="74">
        <v>16.3</v>
      </c>
      <c r="D2894" s="86">
        <v>1.753909658050293E-3</v>
      </c>
      <c r="E2894" s="88">
        <v>5</v>
      </c>
      <c r="F2894" s="88">
        <v>1</v>
      </c>
      <c r="G2894" s="37">
        <v>0</v>
      </c>
    </row>
    <row r="2895" spans="1:7" x14ac:dyDescent="0.4">
      <c r="A2895" s="70">
        <v>41760</v>
      </c>
      <c r="B2895" s="84" t="s">
        <v>311</v>
      </c>
      <c r="C2895" s="74">
        <v>18.2</v>
      </c>
      <c r="D2895" s="86">
        <v>8.5577431577262746E-4</v>
      </c>
      <c r="E2895" s="88">
        <v>5</v>
      </c>
      <c r="F2895" s="88">
        <v>1</v>
      </c>
      <c r="G2895" s="37">
        <v>0</v>
      </c>
    </row>
    <row r="2896" spans="1:7" x14ac:dyDescent="0.4">
      <c r="A2896" s="70">
        <v>41760</v>
      </c>
      <c r="B2896" s="84" t="s">
        <v>312</v>
      </c>
      <c r="C2896" s="74">
        <v>20.3</v>
      </c>
      <c r="D2896" s="86">
        <v>0</v>
      </c>
      <c r="E2896" s="88">
        <v>5</v>
      </c>
      <c r="F2896" s="88">
        <v>1</v>
      </c>
      <c r="G2896" s="37">
        <v>0</v>
      </c>
    </row>
    <row r="2897" spans="1:7" x14ac:dyDescent="0.4">
      <c r="A2897" s="70">
        <v>41760</v>
      </c>
      <c r="B2897" s="84" t="s">
        <v>313</v>
      </c>
      <c r="C2897" s="74">
        <v>21.4</v>
      </c>
      <c r="D2897" s="86">
        <v>0</v>
      </c>
      <c r="E2897" s="88">
        <v>5</v>
      </c>
      <c r="F2897" s="88">
        <v>1</v>
      </c>
      <c r="G2897" s="37">
        <v>0</v>
      </c>
    </row>
    <row r="2898" spans="1:7" x14ac:dyDescent="0.4">
      <c r="A2898" s="70">
        <v>41760</v>
      </c>
      <c r="B2898" s="84" t="s">
        <v>314</v>
      </c>
      <c r="C2898" s="74">
        <v>23</v>
      </c>
      <c r="D2898" s="86">
        <v>0</v>
      </c>
      <c r="E2898" s="88">
        <v>5</v>
      </c>
      <c r="F2898" s="88">
        <v>1</v>
      </c>
      <c r="G2898" s="37">
        <v>0</v>
      </c>
    </row>
    <row r="2899" spans="1:7" x14ac:dyDescent="0.4">
      <c r="A2899" s="70">
        <v>41760</v>
      </c>
      <c r="B2899" s="84" t="s">
        <v>315</v>
      </c>
      <c r="C2899" s="74">
        <v>24.5</v>
      </c>
      <c r="D2899" s="86">
        <v>0</v>
      </c>
      <c r="E2899" s="88">
        <v>5</v>
      </c>
      <c r="F2899" s="88">
        <v>1</v>
      </c>
      <c r="G2899" s="37">
        <v>0</v>
      </c>
    </row>
    <row r="2900" spans="1:7" x14ac:dyDescent="0.4">
      <c r="A2900" s="70">
        <v>41760</v>
      </c>
      <c r="B2900" s="84" t="s">
        <v>316</v>
      </c>
      <c r="C2900" s="74">
        <v>26.6</v>
      </c>
      <c r="D2900" s="86">
        <v>0</v>
      </c>
      <c r="E2900" s="88">
        <v>5</v>
      </c>
      <c r="F2900" s="88">
        <v>1</v>
      </c>
      <c r="G2900" s="37">
        <v>0</v>
      </c>
    </row>
    <row r="2901" spans="1:7" x14ac:dyDescent="0.4">
      <c r="A2901" s="70">
        <v>41760</v>
      </c>
      <c r="B2901" s="84" t="s">
        <v>317</v>
      </c>
      <c r="C2901" s="74">
        <v>26</v>
      </c>
      <c r="D2901" s="86">
        <v>0</v>
      </c>
      <c r="E2901" s="88">
        <v>5</v>
      </c>
      <c r="F2901" s="88">
        <v>1</v>
      </c>
      <c r="G2901" s="37">
        <v>0</v>
      </c>
    </row>
    <row r="2902" spans="1:7" x14ac:dyDescent="0.4">
      <c r="A2902" s="70">
        <v>41760</v>
      </c>
      <c r="B2902" s="84" t="s">
        <v>318</v>
      </c>
      <c r="C2902" s="74">
        <v>24.7</v>
      </c>
      <c r="D2902" s="86">
        <v>0</v>
      </c>
      <c r="E2902" s="88">
        <v>5</v>
      </c>
      <c r="F2902" s="88">
        <v>1</v>
      </c>
      <c r="G2902" s="37">
        <v>0</v>
      </c>
    </row>
    <row r="2903" spans="1:7" x14ac:dyDescent="0.4">
      <c r="A2903" s="70">
        <v>41760</v>
      </c>
      <c r="B2903" s="84" t="s">
        <v>319</v>
      </c>
      <c r="C2903" s="74">
        <v>22.4</v>
      </c>
      <c r="D2903" s="86">
        <v>0</v>
      </c>
      <c r="E2903" s="88">
        <v>5</v>
      </c>
      <c r="F2903" s="88">
        <v>1</v>
      </c>
      <c r="G2903" s="37">
        <v>0</v>
      </c>
    </row>
    <row r="2904" spans="1:7" x14ac:dyDescent="0.4">
      <c r="A2904" s="70">
        <v>41760</v>
      </c>
      <c r="B2904" s="84" t="s">
        <v>320</v>
      </c>
      <c r="C2904" s="74">
        <v>20.5</v>
      </c>
      <c r="D2904" s="86">
        <v>0</v>
      </c>
      <c r="E2904" s="88">
        <v>5</v>
      </c>
      <c r="F2904" s="88">
        <v>1</v>
      </c>
      <c r="G2904" s="37">
        <v>0</v>
      </c>
    </row>
    <row r="2905" spans="1:7" x14ac:dyDescent="0.4">
      <c r="A2905" s="70">
        <v>41760</v>
      </c>
      <c r="B2905" s="84" t="s">
        <v>321</v>
      </c>
      <c r="C2905" s="74">
        <v>18.8</v>
      </c>
      <c r="D2905" s="86">
        <v>0</v>
      </c>
      <c r="E2905" s="88">
        <v>5</v>
      </c>
      <c r="F2905" s="88">
        <v>1</v>
      </c>
      <c r="G2905" s="37">
        <v>0</v>
      </c>
    </row>
    <row r="2906" spans="1:7" x14ac:dyDescent="0.4">
      <c r="A2906" s="70">
        <v>41760</v>
      </c>
      <c r="B2906" s="84" t="s">
        <v>322</v>
      </c>
      <c r="C2906" s="74">
        <v>18</v>
      </c>
      <c r="D2906" s="86">
        <v>0</v>
      </c>
      <c r="E2906" s="88">
        <v>5</v>
      </c>
      <c r="F2906" s="88">
        <v>1</v>
      </c>
      <c r="G2906" s="37">
        <v>0</v>
      </c>
    </row>
    <row r="2907" spans="1:7" x14ac:dyDescent="0.4">
      <c r="A2907" s="70">
        <v>41760</v>
      </c>
      <c r="B2907" s="84" t="s">
        <v>323</v>
      </c>
      <c r="C2907" s="74">
        <v>17.899999999999999</v>
      </c>
      <c r="D2907" s="86">
        <v>0</v>
      </c>
      <c r="E2907" s="88">
        <v>5</v>
      </c>
      <c r="F2907" s="88">
        <v>1</v>
      </c>
      <c r="G2907" s="37">
        <v>0</v>
      </c>
    </row>
    <row r="2908" spans="1:7" x14ac:dyDescent="0.4">
      <c r="A2908" s="70">
        <v>41760</v>
      </c>
      <c r="B2908" s="84" t="s">
        <v>324</v>
      </c>
      <c r="C2908" s="74">
        <v>16</v>
      </c>
      <c r="D2908" s="86">
        <v>0</v>
      </c>
      <c r="E2908" s="88">
        <v>5</v>
      </c>
      <c r="F2908" s="88">
        <v>1</v>
      </c>
      <c r="G2908" s="37">
        <v>0</v>
      </c>
    </row>
    <row r="2909" spans="1:7" x14ac:dyDescent="0.4">
      <c r="A2909" s="70">
        <v>41760</v>
      </c>
      <c r="B2909" s="84" t="s">
        <v>325</v>
      </c>
      <c r="C2909" s="74">
        <v>15.1</v>
      </c>
      <c r="D2909" s="86">
        <v>0</v>
      </c>
      <c r="E2909" s="88">
        <v>5</v>
      </c>
      <c r="F2909" s="88">
        <v>2</v>
      </c>
      <c r="G2909" s="37">
        <v>1</v>
      </c>
    </row>
    <row r="2910" spans="1:7" x14ac:dyDescent="0.4">
      <c r="A2910" s="70">
        <v>41761</v>
      </c>
      <c r="B2910" s="84" t="s">
        <v>302</v>
      </c>
      <c r="C2910" s="74">
        <v>14.4</v>
      </c>
      <c r="D2910" s="86">
        <v>0</v>
      </c>
      <c r="E2910" s="88">
        <v>5</v>
      </c>
      <c r="F2910" s="88">
        <v>2</v>
      </c>
      <c r="G2910" s="37">
        <v>1</v>
      </c>
    </row>
    <row r="2911" spans="1:7" x14ac:dyDescent="0.4">
      <c r="A2911" s="70">
        <v>41761</v>
      </c>
      <c r="B2911" s="84" t="s">
        <v>303</v>
      </c>
      <c r="C2911" s="74">
        <v>14.3</v>
      </c>
      <c r="D2911" s="86">
        <v>3.2026929389007562E-3</v>
      </c>
      <c r="E2911" s="88">
        <v>5</v>
      </c>
      <c r="F2911" s="88">
        <v>2</v>
      </c>
      <c r="G2911" s="37">
        <v>1</v>
      </c>
    </row>
    <row r="2912" spans="1:7" x14ac:dyDescent="0.4">
      <c r="A2912" s="70">
        <v>41761</v>
      </c>
      <c r="B2912" s="84" t="s">
        <v>304</v>
      </c>
      <c r="C2912" s="74">
        <v>14</v>
      </c>
      <c r="D2912" s="86">
        <v>1.0360215323931405E-2</v>
      </c>
      <c r="E2912" s="88">
        <v>5</v>
      </c>
      <c r="F2912" s="88">
        <v>2</v>
      </c>
      <c r="G2912" s="37">
        <v>1</v>
      </c>
    </row>
    <row r="2913" spans="1:7" x14ac:dyDescent="0.4">
      <c r="A2913" s="70">
        <v>41761</v>
      </c>
      <c r="B2913" s="84" t="s">
        <v>305</v>
      </c>
      <c r="C2913" s="74">
        <v>14.2</v>
      </c>
      <c r="D2913" s="86">
        <v>3.2928492886051895E-2</v>
      </c>
      <c r="E2913" s="88">
        <v>5</v>
      </c>
      <c r="F2913" s="88">
        <v>2</v>
      </c>
      <c r="G2913" s="37">
        <v>1</v>
      </c>
    </row>
    <row r="2914" spans="1:7" x14ac:dyDescent="0.4">
      <c r="A2914" s="70">
        <v>41761</v>
      </c>
      <c r="B2914" s="84" t="s">
        <v>306</v>
      </c>
      <c r="C2914" s="74">
        <v>14.1</v>
      </c>
      <c r="D2914" s="86">
        <v>3.872481408220857E-2</v>
      </c>
      <c r="E2914" s="88">
        <v>5</v>
      </c>
      <c r="F2914" s="88">
        <v>2</v>
      </c>
      <c r="G2914" s="37">
        <v>1</v>
      </c>
    </row>
    <row r="2915" spans="1:7" x14ac:dyDescent="0.4">
      <c r="A2915" s="70">
        <v>41761</v>
      </c>
      <c r="B2915" s="84" t="s">
        <v>307</v>
      </c>
      <c r="C2915" s="74">
        <v>14.2</v>
      </c>
      <c r="D2915" s="86">
        <v>3.8070750095793353E-2</v>
      </c>
      <c r="E2915" s="88">
        <v>5</v>
      </c>
      <c r="F2915" s="88">
        <v>2</v>
      </c>
      <c r="G2915" s="37">
        <v>1</v>
      </c>
    </row>
    <row r="2916" spans="1:7" x14ac:dyDescent="0.4">
      <c r="A2916" s="70">
        <v>41761</v>
      </c>
      <c r="B2916" s="84" t="s">
        <v>308</v>
      </c>
      <c r="C2916" s="74">
        <v>15.2</v>
      </c>
      <c r="D2916" s="86">
        <v>9.7763578230830356E-4</v>
      </c>
      <c r="E2916" s="88">
        <v>5</v>
      </c>
      <c r="F2916" s="88">
        <v>2</v>
      </c>
      <c r="G2916" s="37">
        <v>1</v>
      </c>
    </row>
    <row r="2917" spans="1:7" x14ac:dyDescent="0.4">
      <c r="A2917" s="70">
        <v>41761</v>
      </c>
      <c r="B2917" s="84" t="s">
        <v>309</v>
      </c>
      <c r="C2917" s="74">
        <v>15.8</v>
      </c>
      <c r="D2917" s="86">
        <v>1.1148971542548258E-3</v>
      </c>
      <c r="E2917" s="88">
        <v>5</v>
      </c>
      <c r="F2917" s="88">
        <v>2</v>
      </c>
      <c r="G2917" s="37">
        <v>0</v>
      </c>
    </row>
    <row r="2918" spans="1:7" x14ac:dyDescent="0.4">
      <c r="A2918" s="70">
        <v>41761</v>
      </c>
      <c r="B2918" s="84" t="s">
        <v>310</v>
      </c>
      <c r="C2918" s="74">
        <v>16</v>
      </c>
      <c r="D2918" s="86">
        <v>0</v>
      </c>
      <c r="E2918" s="88">
        <v>5</v>
      </c>
      <c r="F2918" s="88">
        <v>2</v>
      </c>
      <c r="G2918" s="37">
        <v>0</v>
      </c>
    </row>
    <row r="2919" spans="1:7" x14ac:dyDescent="0.4">
      <c r="A2919" s="70">
        <v>41761</v>
      </c>
      <c r="B2919" s="84" t="s">
        <v>311</v>
      </c>
      <c r="C2919" s="74">
        <v>16.2</v>
      </c>
      <c r="D2919" s="86">
        <v>2.5655568987745141E-3</v>
      </c>
      <c r="E2919" s="88">
        <v>5</v>
      </c>
      <c r="F2919" s="88">
        <v>2</v>
      </c>
      <c r="G2919" s="37">
        <v>0</v>
      </c>
    </row>
    <row r="2920" spans="1:7" x14ac:dyDescent="0.4">
      <c r="A2920" s="70">
        <v>41761</v>
      </c>
      <c r="B2920" s="84" t="s">
        <v>312</v>
      </c>
      <c r="C2920" s="74">
        <v>15.6</v>
      </c>
      <c r="D2920" s="86">
        <v>4.7963069104771973E-3</v>
      </c>
      <c r="E2920" s="88">
        <v>5</v>
      </c>
      <c r="F2920" s="88">
        <v>2</v>
      </c>
      <c r="G2920" s="37">
        <v>0</v>
      </c>
    </row>
    <row r="2921" spans="1:7" x14ac:dyDescent="0.4">
      <c r="A2921" s="70">
        <v>41761</v>
      </c>
      <c r="B2921" s="84" t="s">
        <v>313</v>
      </c>
      <c r="C2921" s="74">
        <v>17.5</v>
      </c>
      <c r="D2921" s="86">
        <v>0</v>
      </c>
      <c r="E2921" s="88">
        <v>5</v>
      </c>
      <c r="F2921" s="88">
        <v>2</v>
      </c>
      <c r="G2921" s="37">
        <v>0</v>
      </c>
    </row>
    <row r="2922" spans="1:7" x14ac:dyDescent="0.4">
      <c r="A2922" s="70">
        <v>41761</v>
      </c>
      <c r="B2922" s="84" t="s">
        <v>314</v>
      </c>
      <c r="C2922" s="74">
        <v>19.7</v>
      </c>
      <c r="D2922" s="86">
        <v>0</v>
      </c>
      <c r="E2922" s="88">
        <v>5</v>
      </c>
      <c r="F2922" s="88">
        <v>2</v>
      </c>
      <c r="G2922" s="37">
        <v>0</v>
      </c>
    </row>
    <row r="2923" spans="1:7" x14ac:dyDescent="0.4">
      <c r="A2923" s="70">
        <v>41761</v>
      </c>
      <c r="B2923" s="84" t="s">
        <v>315</v>
      </c>
      <c r="C2923" s="74">
        <v>20.3</v>
      </c>
      <c r="D2923" s="86">
        <v>0</v>
      </c>
      <c r="E2923" s="88">
        <v>5</v>
      </c>
      <c r="F2923" s="88">
        <v>2</v>
      </c>
      <c r="G2923" s="37">
        <v>0</v>
      </c>
    </row>
    <row r="2924" spans="1:7" x14ac:dyDescent="0.4">
      <c r="A2924" s="70">
        <v>41761</v>
      </c>
      <c r="B2924" s="84" t="s">
        <v>316</v>
      </c>
      <c r="C2924" s="74">
        <v>19.5</v>
      </c>
      <c r="D2924" s="86">
        <v>0</v>
      </c>
      <c r="E2924" s="88">
        <v>5</v>
      </c>
      <c r="F2924" s="88">
        <v>2</v>
      </c>
      <c r="G2924" s="37">
        <v>0</v>
      </c>
    </row>
    <row r="2925" spans="1:7" x14ac:dyDescent="0.4">
      <c r="A2925" s="70">
        <v>41761</v>
      </c>
      <c r="B2925" s="84" t="s">
        <v>317</v>
      </c>
      <c r="C2925" s="74">
        <v>17.5</v>
      </c>
      <c r="D2925" s="86">
        <v>0</v>
      </c>
      <c r="E2925" s="88">
        <v>5</v>
      </c>
      <c r="F2925" s="88">
        <v>2</v>
      </c>
      <c r="G2925" s="37">
        <v>0</v>
      </c>
    </row>
    <row r="2926" spans="1:7" x14ac:dyDescent="0.4">
      <c r="A2926" s="70">
        <v>41761</v>
      </c>
      <c r="B2926" s="84" t="s">
        <v>318</v>
      </c>
      <c r="C2926" s="74">
        <v>16.8</v>
      </c>
      <c r="D2926" s="86">
        <v>0</v>
      </c>
      <c r="E2926" s="88">
        <v>5</v>
      </c>
      <c r="F2926" s="88">
        <v>2</v>
      </c>
      <c r="G2926" s="37">
        <v>0</v>
      </c>
    </row>
    <row r="2927" spans="1:7" x14ac:dyDescent="0.4">
      <c r="A2927" s="70">
        <v>41761</v>
      </c>
      <c r="B2927" s="84" t="s">
        <v>319</v>
      </c>
      <c r="C2927" s="74">
        <v>14.4</v>
      </c>
      <c r="D2927" s="86">
        <v>0</v>
      </c>
      <c r="E2927" s="88">
        <v>5</v>
      </c>
      <c r="F2927" s="88">
        <v>2</v>
      </c>
      <c r="G2927" s="37">
        <v>0</v>
      </c>
    </row>
    <row r="2928" spans="1:7" x14ac:dyDescent="0.4">
      <c r="A2928" s="70">
        <v>41761</v>
      </c>
      <c r="B2928" s="84" t="s">
        <v>320</v>
      </c>
      <c r="C2928" s="74">
        <v>12.5</v>
      </c>
      <c r="D2928" s="86">
        <v>3.1920853111402961E-3</v>
      </c>
      <c r="E2928" s="88">
        <v>5</v>
      </c>
      <c r="F2928" s="88">
        <v>2</v>
      </c>
      <c r="G2928" s="37">
        <v>0</v>
      </c>
    </row>
    <row r="2929" spans="1:7" x14ac:dyDescent="0.4">
      <c r="A2929" s="70">
        <v>41761</v>
      </c>
      <c r="B2929" s="84" t="s">
        <v>321</v>
      </c>
      <c r="C2929" s="74">
        <v>11.4</v>
      </c>
      <c r="D2929" s="86">
        <v>1.4026665991109105E-3</v>
      </c>
      <c r="E2929" s="88">
        <v>5</v>
      </c>
      <c r="F2929" s="88">
        <v>2</v>
      </c>
      <c r="G2929" s="37">
        <v>0</v>
      </c>
    </row>
    <row r="2930" spans="1:7" x14ac:dyDescent="0.4">
      <c r="A2930" s="70">
        <v>41761</v>
      </c>
      <c r="B2930" s="84" t="s">
        <v>322</v>
      </c>
      <c r="C2930" s="74">
        <v>10.5</v>
      </c>
      <c r="D2930" s="86">
        <v>8.2782340986465655E-3</v>
      </c>
      <c r="E2930" s="88">
        <v>5</v>
      </c>
      <c r="F2930" s="88">
        <v>2</v>
      </c>
      <c r="G2930" s="37">
        <v>0</v>
      </c>
    </row>
    <row r="2931" spans="1:7" x14ac:dyDescent="0.4">
      <c r="A2931" s="70">
        <v>41761</v>
      </c>
      <c r="B2931" s="84" t="s">
        <v>323</v>
      </c>
      <c r="C2931" s="74">
        <v>9.8000000000000007</v>
      </c>
      <c r="D2931" s="86">
        <v>1.3367312934239099E-2</v>
      </c>
      <c r="E2931" s="88">
        <v>5</v>
      </c>
      <c r="F2931" s="88">
        <v>2</v>
      </c>
      <c r="G2931" s="37">
        <v>0</v>
      </c>
    </row>
    <row r="2932" spans="1:7" x14ac:dyDescent="0.4">
      <c r="A2932" s="70">
        <v>41761</v>
      </c>
      <c r="B2932" s="84" t="s">
        <v>324</v>
      </c>
      <c r="C2932" s="74">
        <v>9.3000000000000007</v>
      </c>
      <c r="D2932" s="86">
        <v>5.1293747560560647E-2</v>
      </c>
      <c r="E2932" s="88">
        <v>5</v>
      </c>
      <c r="F2932" s="88">
        <v>2</v>
      </c>
      <c r="G2932" s="37">
        <v>0</v>
      </c>
    </row>
    <row r="2933" spans="1:7" x14ac:dyDescent="0.4">
      <c r="A2933" s="70">
        <v>41761</v>
      </c>
      <c r="B2933" s="84" t="s">
        <v>325</v>
      </c>
      <c r="C2933" s="74">
        <v>7.6</v>
      </c>
      <c r="D2933" s="86">
        <v>0.18077819842991155</v>
      </c>
      <c r="E2933" s="88">
        <v>5</v>
      </c>
      <c r="F2933" s="88">
        <v>3</v>
      </c>
      <c r="G2933" s="37">
        <v>1</v>
      </c>
    </row>
    <row r="2934" spans="1:7" x14ac:dyDescent="0.4">
      <c r="A2934" s="70">
        <v>41762</v>
      </c>
      <c r="B2934" s="84" t="s">
        <v>302</v>
      </c>
      <c r="C2934" s="74">
        <v>5.7</v>
      </c>
      <c r="D2934" s="86">
        <v>2.389006093843494</v>
      </c>
      <c r="E2934" s="88">
        <v>5</v>
      </c>
      <c r="F2934" s="88">
        <v>3</v>
      </c>
      <c r="G2934" s="37">
        <v>1</v>
      </c>
    </row>
    <row r="2935" spans="1:7" x14ac:dyDescent="0.4">
      <c r="A2935" s="70">
        <v>41762</v>
      </c>
      <c r="B2935" s="84" t="s">
        <v>303</v>
      </c>
      <c r="C2935" s="74">
        <v>7.5</v>
      </c>
      <c r="D2935" s="86">
        <v>2.8827714293224189</v>
      </c>
      <c r="E2935" s="88">
        <v>5</v>
      </c>
      <c r="F2935" s="88">
        <v>3</v>
      </c>
      <c r="G2935" s="37">
        <v>1</v>
      </c>
    </row>
    <row r="2936" spans="1:7" x14ac:dyDescent="0.4">
      <c r="A2936" s="70">
        <v>41762</v>
      </c>
      <c r="B2936" s="84" t="s">
        <v>304</v>
      </c>
      <c r="C2936" s="74">
        <v>5.6</v>
      </c>
      <c r="D2936" s="86">
        <v>3.622126986277336</v>
      </c>
      <c r="E2936" s="88">
        <v>5</v>
      </c>
      <c r="F2936" s="88">
        <v>3</v>
      </c>
      <c r="G2936" s="37">
        <v>1</v>
      </c>
    </row>
    <row r="2937" spans="1:7" x14ac:dyDescent="0.4">
      <c r="A2937" s="70">
        <v>41762</v>
      </c>
      <c r="B2937" s="84" t="s">
        <v>305</v>
      </c>
      <c r="C2937" s="74">
        <v>6.1</v>
      </c>
      <c r="D2937" s="86">
        <v>3.8853623474172254</v>
      </c>
      <c r="E2937" s="88">
        <v>5</v>
      </c>
      <c r="F2937" s="88">
        <v>3</v>
      </c>
      <c r="G2937" s="37">
        <v>1</v>
      </c>
    </row>
    <row r="2938" spans="1:7" x14ac:dyDescent="0.4">
      <c r="A2938" s="70">
        <v>41762</v>
      </c>
      <c r="B2938" s="84" t="s">
        <v>306</v>
      </c>
      <c r="C2938" s="74">
        <v>4.0999999999999996</v>
      </c>
      <c r="D2938" s="86">
        <v>3.4763973226653651</v>
      </c>
      <c r="E2938" s="88">
        <v>5</v>
      </c>
      <c r="F2938" s="88">
        <v>3</v>
      </c>
      <c r="G2938" s="37">
        <v>1</v>
      </c>
    </row>
    <row r="2939" spans="1:7" x14ac:dyDescent="0.4">
      <c r="A2939" s="70">
        <v>41762</v>
      </c>
      <c r="B2939" s="84" t="s">
        <v>307</v>
      </c>
      <c r="C2939" s="74">
        <v>7.4</v>
      </c>
      <c r="D2939" s="86">
        <v>1.6176436891735011</v>
      </c>
      <c r="E2939" s="88">
        <v>5</v>
      </c>
      <c r="F2939" s="88">
        <v>3</v>
      </c>
      <c r="G2939" s="37">
        <v>1</v>
      </c>
    </row>
    <row r="2940" spans="1:7" x14ac:dyDescent="0.4">
      <c r="A2940" s="70">
        <v>41762</v>
      </c>
      <c r="B2940" s="84" t="s">
        <v>308</v>
      </c>
      <c r="C2940" s="74">
        <v>9.3000000000000007</v>
      </c>
      <c r="D2940" s="86">
        <v>0.16271734214747363</v>
      </c>
      <c r="E2940" s="88">
        <v>5</v>
      </c>
      <c r="F2940" s="88">
        <v>3</v>
      </c>
      <c r="G2940" s="37">
        <v>1</v>
      </c>
    </row>
    <row r="2941" spans="1:7" x14ac:dyDescent="0.4">
      <c r="A2941" s="70">
        <v>41762</v>
      </c>
      <c r="B2941" s="84" t="s">
        <v>309</v>
      </c>
      <c r="C2941" s="74">
        <v>10.7</v>
      </c>
      <c r="D2941" s="86">
        <v>1.2975586089585454E-2</v>
      </c>
      <c r="E2941" s="88">
        <v>5</v>
      </c>
      <c r="F2941" s="88">
        <v>3</v>
      </c>
      <c r="G2941" s="37">
        <v>0</v>
      </c>
    </row>
    <row r="2942" spans="1:7" x14ac:dyDescent="0.4">
      <c r="A2942" s="70">
        <v>41762</v>
      </c>
      <c r="B2942" s="84" t="s">
        <v>310</v>
      </c>
      <c r="C2942" s="74">
        <v>11.6</v>
      </c>
      <c r="D2942" s="86">
        <v>4.0555856775499281E-3</v>
      </c>
      <c r="E2942" s="88">
        <v>5</v>
      </c>
      <c r="F2942" s="88">
        <v>3</v>
      </c>
      <c r="G2942" s="37">
        <v>0</v>
      </c>
    </row>
    <row r="2943" spans="1:7" x14ac:dyDescent="0.4">
      <c r="A2943" s="70">
        <v>41762</v>
      </c>
      <c r="B2943" s="84" t="s">
        <v>311</v>
      </c>
      <c r="C2943" s="74">
        <v>13.1</v>
      </c>
      <c r="D2943" s="86">
        <v>0</v>
      </c>
      <c r="E2943" s="88">
        <v>5</v>
      </c>
      <c r="F2943" s="88">
        <v>3</v>
      </c>
      <c r="G2943" s="37">
        <v>0</v>
      </c>
    </row>
    <row r="2944" spans="1:7" x14ac:dyDescent="0.4">
      <c r="A2944" s="70">
        <v>41762</v>
      </c>
      <c r="B2944" s="84" t="s">
        <v>312</v>
      </c>
      <c r="C2944" s="74">
        <v>14.4</v>
      </c>
      <c r="D2944" s="86">
        <v>0</v>
      </c>
      <c r="E2944" s="88">
        <v>5</v>
      </c>
      <c r="F2944" s="88">
        <v>3</v>
      </c>
      <c r="G2944" s="37">
        <v>0</v>
      </c>
    </row>
    <row r="2945" spans="1:7" x14ac:dyDescent="0.4">
      <c r="A2945" s="70">
        <v>41762</v>
      </c>
      <c r="B2945" s="84" t="s">
        <v>313</v>
      </c>
      <c r="C2945" s="74">
        <v>14.5</v>
      </c>
      <c r="D2945" s="86">
        <v>0</v>
      </c>
      <c r="E2945" s="88">
        <v>5</v>
      </c>
      <c r="F2945" s="88">
        <v>3</v>
      </c>
      <c r="G2945" s="37">
        <v>0</v>
      </c>
    </row>
    <row r="2946" spans="1:7" x14ac:dyDescent="0.4">
      <c r="A2946" s="70">
        <v>41762</v>
      </c>
      <c r="B2946" s="84" t="s">
        <v>314</v>
      </c>
      <c r="C2946" s="74">
        <v>13.7</v>
      </c>
      <c r="D2946" s="86">
        <v>8.2544423157695178E-4</v>
      </c>
      <c r="E2946" s="88">
        <v>5</v>
      </c>
      <c r="F2946" s="88">
        <v>3</v>
      </c>
      <c r="G2946" s="37">
        <v>0</v>
      </c>
    </row>
    <row r="2947" spans="1:7" x14ac:dyDescent="0.4">
      <c r="A2947" s="70">
        <v>41762</v>
      </c>
      <c r="B2947" s="84" t="s">
        <v>315</v>
      </c>
      <c r="C2947" s="74">
        <v>14.1</v>
      </c>
      <c r="D2947" s="86">
        <v>7.3695735981212217E-3</v>
      </c>
      <c r="E2947" s="88">
        <v>5</v>
      </c>
      <c r="F2947" s="88">
        <v>3</v>
      </c>
      <c r="G2947" s="37">
        <v>0</v>
      </c>
    </row>
    <row r="2948" spans="1:7" x14ac:dyDescent="0.4">
      <c r="A2948" s="70">
        <v>41762</v>
      </c>
      <c r="B2948" s="84" t="s">
        <v>316</v>
      </c>
      <c r="C2948" s="74">
        <v>15.2</v>
      </c>
      <c r="D2948" s="86">
        <v>7.4417262243824233E-3</v>
      </c>
      <c r="E2948" s="88">
        <v>5</v>
      </c>
      <c r="F2948" s="88">
        <v>3</v>
      </c>
      <c r="G2948" s="37">
        <v>0</v>
      </c>
    </row>
    <row r="2949" spans="1:7" x14ac:dyDescent="0.4">
      <c r="A2949" s="70">
        <v>41762</v>
      </c>
      <c r="B2949" s="84" t="s">
        <v>317</v>
      </c>
      <c r="C2949" s="74">
        <v>14.4</v>
      </c>
      <c r="D2949" s="86">
        <v>2.9904330692527882E-3</v>
      </c>
      <c r="E2949" s="88">
        <v>5</v>
      </c>
      <c r="F2949" s="88">
        <v>3</v>
      </c>
      <c r="G2949" s="37">
        <v>0</v>
      </c>
    </row>
    <row r="2950" spans="1:7" x14ac:dyDescent="0.4">
      <c r="A2950" s="70">
        <v>41762</v>
      </c>
      <c r="B2950" s="84" t="s">
        <v>318</v>
      </c>
      <c r="C2950" s="74">
        <v>14.5</v>
      </c>
      <c r="D2950" s="86">
        <v>5.5231384898445333E-3</v>
      </c>
      <c r="E2950" s="88">
        <v>5</v>
      </c>
      <c r="F2950" s="88">
        <v>3</v>
      </c>
      <c r="G2950" s="37">
        <v>0</v>
      </c>
    </row>
    <row r="2951" spans="1:7" x14ac:dyDescent="0.4">
      <c r="A2951" s="70">
        <v>41762</v>
      </c>
      <c r="B2951" s="84" t="s">
        <v>319</v>
      </c>
      <c r="C2951" s="74">
        <v>14</v>
      </c>
      <c r="D2951" s="86">
        <v>8.3738255639471404E-3</v>
      </c>
      <c r="E2951" s="88">
        <v>5</v>
      </c>
      <c r="F2951" s="88">
        <v>3</v>
      </c>
      <c r="G2951" s="37">
        <v>0</v>
      </c>
    </row>
    <row r="2952" spans="1:7" x14ac:dyDescent="0.4">
      <c r="A2952" s="70">
        <v>41762</v>
      </c>
      <c r="B2952" s="84" t="s">
        <v>320</v>
      </c>
      <c r="C2952" s="74">
        <v>12.2</v>
      </c>
      <c r="D2952" s="86">
        <v>4.4400665783927212E-3</v>
      </c>
      <c r="E2952" s="88">
        <v>5</v>
      </c>
      <c r="F2952" s="88">
        <v>3</v>
      </c>
      <c r="G2952" s="37">
        <v>0</v>
      </c>
    </row>
    <row r="2953" spans="1:7" x14ac:dyDescent="0.4">
      <c r="A2953" s="70">
        <v>41762</v>
      </c>
      <c r="B2953" s="84" t="s">
        <v>321</v>
      </c>
      <c r="C2953" s="74">
        <v>11.4</v>
      </c>
      <c r="D2953" s="86">
        <v>9.4137819907819352E-3</v>
      </c>
      <c r="E2953" s="88">
        <v>5</v>
      </c>
      <c r="F2953" s="88">
        <v>3</v>
      </c>
      <c r="G2953" s="37">
        <v>0</v>
      </c>
    </row>
    <row r="2954" spans="1:7" x14ac:dyDescent="0.4">
      <c r="A2954" s="70">
        <v>41762</v>
      </c>
      <c r="B2954" s="84" t="s">
        <v>322</v>
      </c>
      <c r="C2954" s="74">
        <v>11.1</v>
      </c>
      <c r="D2954" s="86">
        <v>1.9013588651200699E-2</v>
      </c>
      <c r="E2954" s="88">
        <v>5</v>
      </c>
      <c r="F2954" s="88">
        <v>3</v>
      </c>
      <c r="G2954" s="37">
        <v>0</v>
      </c>
    </row>
    <row r="2955" spans="1:7" x14ac:dyDescent="0.4">
      <c r="A2955" s="70">
        <v>41762</v>
      </c>
      <c r="B2955" s="84" t="s">
        <v>323</v>
      </c>
      <c r="C2955" s="74">
        <v>10.7</v>
      </c>
      <c r="D2955" s="86">
        <v>4.5742165678924217E-2</v>
      </c>
      <c r="E2955" s="88">
        <v>5</v>
      </c>
      <c r="F2955" s="88">
        <v>3</v>
      </c>
      <c r="G2955" s="37">
        <v>0</v>
      </c>
    </row>
    <row r="2956" spans="1:7" x14ac:dyDescent="0.4">
      <c r="A2956" s="70">
        <v>41762</v>
      </c>
      <c r="B2956" s="84" t="s">
        <v>324</v>
      </c>
      <c r="C2956" s="74">
        <v>10.7</v>
      </c>
      <c r="D2956" s="86">
        <v>0.37318654605236057</v>
      </c>
      <c r="E2956" s="88">
        <v>5</v>
      </c>
      <c r="F2956" s="88">
        <v>3</v>
      </c>
      <c r="G2956" s="37">
        <v>0</v>
      </c>
    </row>
    <row r="2957" spans="1:7" x14ac:dyDescent="0.4">
      <c r="A2957" s="70">
        <v>41762</v>
      </c>
      <c r="B2957" s="84" t="s">
        <v>325</v>
      </c>
      <c r="C2957" s="74">
        <v>10.4</v>
      </c>
      <c r="D2957" s="86">
        <v>1.7973671262064319</v>
      </c>
      <c r="E2957" s="88">
        <v>5</v>
      </c>
      <c r="F2957" s="88">
        <v>4</v>
      </c>
      <c r="G2957" s="37">
        <v>1</v>
      </c>
    </row>
    <row r="2958" spans="1:7" x14ac:dyDescent="0.4">
      <c r="A2958" s="70">
        <v>41763</v>
      </c>
      <c r="B2958" s="84" t="s">
        <v>302</v>
      </c>
      <c r="C2958" s="74">
        <v>9.8000000000000007</v>
      </c>
      <c r="D2958" s="86">
        <v>2.3713109035072231</v>
      </c>
      <c r="E2958" s="88">
        <v>5</v>
      </c>
      <c r="F2958" s="88">
        <v>4</v>
      </c>
      <c r="G2958" s="37">
        <v>1</v>
      </c>
    </row>
    <row r="2959" spans="1:7" x14ac:dyDescent="0.4">
      <c r="A2959" s="70">
        <v>41763</v>
      </c>
      <c r="B2959" s="84" t="s">
        <v>303</v>
      </c>
      <c r="C2959" s="74">
        <v>9.9</v>
      </c>
      <c r="D2959" s="86">
        <v>2.6550636955717137</v>
      </c>
      <c r="E2959" s="88">
        <v>5</v>
      </c>
      <c r="F2959" s="88">
        <v>4</v>
      </c>
      <c r="G2959" s="37">
        <v>1</v>
      </c>
    </row>
    <row r="2960" spans="1:7" x14ac:dyDescent="0.4">
      <c r="A2960" s="70">
        <v>41763</v>
      </c>
      <c r="B2960" s="84" t="s">
        <v>304</v>
      </c>
      <c r="C2960" s="74">
        <v>10.199999999999999</v>
      </c>
      <c r="D2960" s="86">
        <v>2.7815328254338905</v>
      </c>
      <c r="E2960" s="88">
        <v>5</v>
      </c>
      <c r="F2960" s="88">
        <v>4</v>
      </c>
      <c r="G2960" s="37">
        <v>1</v>
      </c>
    </row>
    <row r="2961" spans="1:7" x14ac:dyDescent="0.4">
      <c r="A2961" s="70">
        <v>41763</v>
      </c>
      <c r="B2961" s="84" t="s">
        <v>305</v>
      </c>
      <c r="C2961" s="74">
        <v>11</v>
      </c>
      <c r="D2961" s="86">
        <v>2.7550089659501777</v>
      </c>
      <c r="E2961" s="88">
        <v>5</v>
      </c>
      <c r="F2961" s="88">
        <v>4</v>
      </c>
      <c r="G2961" s="37">
        <v>1</v>
      </c>
    </row>
    <row r="2962" spans="1:7" x14ac:dyDescent="0.4">
      <c r="A2962" s="70">
        <v>41763</v>
      </c>
      <c r="B2962" s="84" t="s">
        <v>306</v>
      </c>
      <c r="C2962" s="74">
        <v>11.5</v>
      </c>
      <c r="D2962" s="86">
        <v>2.5405107748085154</v>
      </c>
      <c r="E2962" s="88">
        <v>5</v>
      </c>
      <c r="F2962" s="88">
        <v>4</v>
      </c>
      <c r="G2962" s="37">
        <v>1</v>
      </c>
    </row>
    <row r="2963" spans="1:7" x14ac:dyDescent="0.4">
      <c r="A2963" s="70">
        <v>41763</v>
      </c>
      <c r="B2963" s="84" t="s">
        <v>307</v>
      </c>
      <c r="C2963" s="74">
        <v>11.6</v>
      </c>
      <c r="D2963" s="86">
        <v>2.2396942498695203</v>
      </c>
      <c r="E2963" s="88">
        <v>5</v>
      </c>
      <c r="F2963" s="88">
        <v>4</v>
      </c>
      <c r="G2963" s="37">
        <v>1</v>
      </c>
    </row>
    <row r="2964" spans="1:7" x14ac:dyDescent="0.4">
      <c r="A2964" s="70">
        <v>41763</v>
      </c>
      <c r="B2964" s="84" t="s">
        <v>308</v>
      </c>
      <c r="C2964" s="74">
        <v>11.9</v>
      </c>
      <c r="D2964" s="86">
        <v>1.789628097631097</v>
      </c>
      <c r="E2964" s="88">
        <v>5</v>
      </c>
      <c r="F2964" s="88">
        <v>4</v>
      </c>
      <c r="G2964" s="37">
        <v>1</v>
      </c>
    </row>
    <row r="2965" spans="1:7" x14ac:dyDescent="0.4">
      <c r="A2965" s="70">
        <v>41763</v>
      </c>
      <c r="B2965" s="84" t="s">
        <v>309</v>
      </c>
      <c r="C2965" s="74">
        <v>12.1</v>
      </c>
      <c r="D2965" s="86">
        <v>2.7424294907633595E-2</v>
      </c>
      <c r="E2965" s="88">
        <v>5</v>
      </c>
      <c r="F2965" s="88">
        <v>4</v>
      </c>
      <c r="G2965" s="37">
        <v>0</v>
      </c>
    </row>
    <row r="2966" spans="1:7" x14ac:dyDescent="0.4">
      <c r="A2966" s="70">
        <v>41763</v>
      </c>
      <c r="B2966" s="84" t="s">
        <v>310</v>
      </c>
      <c r="C2966" s="74">
        <v>12.3</v>
      </c>
      <c r="D2966" s="86">
        <v>6.4115641281878525E-3</v>
      </c>
      <c r="E2966" s="88">
        <v>5</v>
      </c>
      <c r="F2966" s="88">
        <v>4</v>
      </c>
      <c r="G2966" s="37">
        <v>0</v>
      </c>
    </row>
    <row r="2967" spans="1:7" x14ac:dyDescent="0.4">
      <c r="A2967" s="70">
        <v>41763</v>
      </c>
      <c r="B2967" s="84" t="s">
        <v>311</v>
      </c>
      <c r="C2967" s="74">
        <v>12.7</v>
      </c>
      <c r="D2967" s="86">
        <v>3.881265639052073E-3</v>
      </c>
      <c r="E2967" s="88">
        <v>5</v>
      </c>
      <c r="F2967" s="88">
        <v>4</v>
      </c>
      <c r="G2967" s="37">
        <v>0</v>
      </c>
    </row>
    <row r="2968" spans="1:7" x14ac:dyDescent="0.4">
      <c r="A2968" s="70">
        <v>41763</v>
      </c>
      <c r="B2968" s="84" t="s">
        <v>312</v>
      </c>
      <c r="C2968" s="74">
        <v>13.9</v>
      </c>
      <c r="D2968" s="86">
        <v>1.1133176849486321E-3</v>
      </c>
      <c r="E2968" s="88">
        <v>5</v>
      </c>
      <c r="F2968" s="88">
        <v>4</v>
      </c>
      <c r="G2968" s="37">
        <v>0</v>
      </c>
    </row>
    <row r="2969" spans="1:7" x14ac:dyDescent="0.4">
      <c r="A2969" s="70">
        <v>41763</v>
      </c>
      <c r="B2969" s="84" t="s">
        <v>313</v>
      </c>
      <c r="C2969" s="74">
        <v>15.6</v>
      </c>
      <c r="D2969" s="86">
        <v>0</v>
      </c>
      <c r="E2969" s="88">
        <v>5</v>
      </c>
      <c r="F2969" s="88">
        <v>4</v>
      </c>
      <c r="G2969" s="37">
        <v>0</v>
      </c>
    </row>
    <row r="2970" spans="1:7" x14ac:dyDescent="0.4">
      <c r="A2970" s="70">
        <v>41763</v>
      </c>
      <c r="B2970" s="84" t="s">
        <v>314</v>
      </c>
      <c r="C2970" s="74">
        <v>17.5</v>
      </c>
      <c r="D2970" s="86">
        <v>0</v>
      </c>
      <c r="E2970" s="88">
        <v>5</v>
      </c>
      <c r="F2970" s="88">
        <v>4</v>
      </c>
      <c r="G2970" s="37">
        <v>0</v>
      </c>
    </row>
    <row r="2971" spans="1:7" x14ac:dyDescent="0.4">
      <c r="A2971" s="70">
        <v>41763</v>
      </c>
      <c r="B2971" s="84" t="s">
        <v>315</v>
      </c>
      <c r="C2971" s="74">
        <v>17.100000000000001</v>
      </c>
      <c r="D2971" s="86">
        <v>2.9104765446673658E-3</v>
      </c>
      <c r="E2971" s="88">
        <v>5</v>
      </c>
      <c r="F2971" s="88">
        <v>4</v>
      </c>
      <c r="G2971" s="37">
        <v>0</v>
      </c>
    </row>
    <row r="2972" spans="1:7" x14ac:dyDescent="0.4">
      <c r="A2972" s="70">
        <v>41763</v>
      </c>
      <c r="B2972" s="84" t="s">
        <v>316</v>
      </c>
      <c r="C2972" s="74">
        <v>17.5</v>
      </c>
      <c r="D2972" s="86">
        <v>3.1477265211199224E-3</v>
      </c>
      <c r="E2972" s="88">
        <v>5</v>
      </c>
      <c r="F2972" s="88">
        <v>4</v>
      </c>
      <c r="G2972" s="37">
        <v>0</v>
      </c>
    </row>
    <row r="2973" spans="1:7" x14ac:dyDescent="0.4">
      <c r="A2973" s="70">
        <v>41763</v>
      </c>
      <c r="B2973" s="84" t="s">
        <v>317</v>
      </c>
      <c r="C2973" s="74">
        <v>16.8</v>
      </c>
      <c r="D2973" s="86">
        <v>0</v>
      </c>
      <c r="E2973" s="88">
        <v>5</v>
      </c>
      <c r="F2973" s="88">
        <v>4</v>
      </c>
      <c r="G2973" s="37">
        <v>0</v>
      </c>
    </row>
    <row r="2974" spans="1:7" x14ac:dyDescent="0.4">
      <c r="A2974" s="70">
        <v>41763</v>
      </c>
      <c r="B2974" s="84" t="s">
        <v>318</v>
      </c>
      <c r="C2974" s="74">
        <v>15.5</v>
      </c>
      <c r="D2974" s="86">
        <v>0</v>
      </c>
      <c r="E2974" s="88">
        <v>5</v>
      </c>
      <c r="F2974" s="88">
        <v>4</v>
      </c>
      <c r="G2974" s="37">
        <v>0</v>
      </c>
    </row>
    <row r="2975" spans="1:7" x14ac:dyDescent="0.4">
      <c r="A2975" s="70">
        <v>41763</v>
      </c>
      <c r="B2975" s="84" t="s">
        <v>319</v>
      </c>
      <c r="C2975" s="74">
        <v>13.4</v>
      </c>
      <c r="D2975" s="86">
        <v>7.8285921734137544E-3</v>
      </c>
      <c r="E2975" s="88">
        <v>5</v>
      </c>
      <c r="F2975" s="88">
        <v>4</v>
      </c>
      <c r="G2975" s="37">
        <v>0</v>
      </c>
    </row>
    <row r="2976" spans="1:7" x14ac:dyDescent="0.4">
      <c r="A2976" s="70">
        <v>41763</v>
      </c>
      <c r="B2976" s="84" t="s">
        <v>320</v>
      </c>
      <c r="C2976" s="74">
        <v>12.2</v>
      </c>
      <c r="D2976" s="86">
        <v>3.2906876414329029E-3</v>
      </c>
      <c r="E2976" s="88">
        <v>5</v>
      </c>
      <c r="F2976" s="88">
        <v>4</v>
      </c>
      <c r="G2976" s="37">
        <v>0</v>
      </c>
    </row>
    <row r="2977" spans="1:7" x14ac:dyDescent="0.4">
      <c r="A2977" s="70">
        <v>41763</v>
      </c>
      <c r="B2977" s="84" t="s">
        <v>321</v>
      </c>
      <c r="C2977" s="74">
        <v>11.3</v>
      </c>
      <c r="D2977" s="86">
        <v>8.7861843639207744E-3</v>
      </c>
      <c r="E2977" s="88">
        <v>5</v>
      </c>
      <c r="F2977" s="88">
        <v>4</v>
      </c>
      <c r="G2977" s="37">
        <v>0</v>
      </c>
    </row>
    <row r="2978" spans="1:7" x14ac:dyDescent="0.4">
      <c r="A2978" s="70">
        <v>41763</v>
      </c>
      <c r="B2978" s="84" t="s">
        <v>322</v>
      </c>
      <c r="C2978" s="74">
        <v>9.6</v>
      </c>
      <c r="D2978" s="86">
        <v>3.0011533037176637E-2</v>
      </c>
      <c r="E2978" s="88">
        <v>5</v>
      </c>
      <c r="F2978" s="88">
        <v>4</v>
      </c>
      <c r="G2978" s="37">
        <v>0</v>
      </c>
    </row>
    <row r="2979" spans="1:7" x14ac:dyDescent="0.4">
      <c r="A2979" s="70">
        <v>41763</v>
      </c>
      <c r="B2979" s="84" t="s">
        <v>323</v>
      </c>
      <c r="C2979" s="74">
        <v>9.1</v>
      </c>
      <c r="D2979" s="86">
        <v>5.8169806246213179E-2</v>
      </c>
      <c r="E2979" s="88">
        <v>5</v>
      </c>
      <c r="F2979" s="88">
        <v>4</v>
      </c>
      <c r="G2979" s="37">
        <v>0</v>
      </c>
    </row>
    <row r="2980" spans="1:7" x14ac:dyDescent="0.4">
      <c r="A2980" s="70">
        <v>41763</v>
      </c>
      <c r="B2980" s="84" t="s">
        <v>324</v>
      </c>
      <c r="C2980" s="74">
        <v>8.9</v>
      </c>
      <c r="D2980" s="86">
        <v>1.6228961942339919</v>
      </c>
      <c r="E2980" s="88">
        <v>5</v>
      </c>
      <c r="F2980" s="88">
        <v>4</v>
      </c>
      <c r="G2980" s="37">
        <v>0</v>
      </c>
    </row>
    <row r="2981" spans="1:7" x14ac:dyDescent="0.4">
      <c r="A2981" s="70">
        <v>41763</v>
      </c>
      <c r="B2981" s="84" t="s">
        <v>325</v>
      </c>
      <c r="C2981" s="74">
        <v>8.6</v>
      </c>
      <c r="D2981" s="86">
        <v>2.6826002637946358</v>
      </c>
      <c r="E2981" s="88">
        <v>5</v>
      </c>
      <c r="F2981" s="88">
        <v>5</v>
      </c>
      <c r="G2981" s="37">
        <v>1</v>
      </c>
    </row>
    <row r="2982" spans="1:7" x14ac:dyDescent="0.4">
      <c r="A2982" s="70">
        <v>41764</v>
      </c>
      <c r="B2982" s="84" t="s">
        <v>302</v>
      </c>
      <c r="C2982" s="74">
        <v>8.4</v>
      </c>
      <c r="D2982" s="86">
        <v>3.1078939461172106</v>
      </c>
      <c r="E2982" s="88">
        <v>5</v>
      </c>
      <c r="F2982" s="88">
        <v>5</v>
      </c>
      <c r="G2982" s="37">
        <v>1</v>
      </c>
    </row>
    <row r="2983" spans="1:7" x14ac:dyDescent="0.4">
      <c r="A2983" s="70">
        <v>41764</v>
      </c>
      <c r="B2983" s="84" t="s">
        <v>303</v>
      </c>
      <c r="C2983" s="74">
        <v>8</v>
      </c>
      <c r="D2983" s="86">
        <v>3.4241854635992621</v>
      </c>
      <c r="E2983" s="88">
        <v>5</v>
      </c>
      <c r="F2983" s="88">
        <v>5</v>
      </c>
      <c r="G2983" s="37">
        <v>1</v>
      </c>
    </row>
    <row r="2984" spans="1:7" x14ac:dyDescent="0.4">
      <c r="A2984" s="70">
        <v>41764</v>
      </c>
      <c r="B2984" s="84" t="s">
        <v>304</v>
      </c>
      <c r="C2984" s="74">
        <v>7.8</v>
      </c>
      <c r="D2984" s="86">
        <v>3.6487305611065257</v>
      </c>
      <c r="E2984" s="88">
        <v>5</v>
      </c>
      <c r="F2984" s="88">
        <v>5</v>
      </c>
      <c r="G2984" s="37">
        <v>1</v>
      </c>
    </row>
    <row r="2985" spans="1:7" x14ac:dyDescent="0.4">
      <c r="A2985" s="70">
        <v>41764</v>
      </c>
      <c r="B2985" s="84" t="s">
        <v>305</v>
      </c>
      <c r="C2985" s="74">
        <v>7.9</v>
      </c>
      <c r="D2985" s="86">
        <v>3.7750588873272584</v>
      </c>
      <c r="E2985" s="88">
        <v>5</v>
      </c>
      <c r="F2985" s="88">
        <v>5</v>
      </c>
      <c r="G2985" s="37">
        <v>1</v>
      </c>
    </row>
    <row r="2986" spans="1:7" x14ac:dyDescent="0.4">
      <c r="A2986" s="70">
        <v>41764</v>
      </c>
      <c r="B2986" s="84" t="s">
        <v>306</v>
      </c>
      <c r="C2986" s="74">
        <v>8.1999999999999993</v>
      </c>
      <c r="D2986" s="86">
        <v>3.3668280936988597</v>
      </c>
      <c r="E2986" s="88">
        <v>5</v>
      </c>
      <c r="F2986" s="88">
        <v>5</v>
      </c>
      <c r="G2986" s="37">
        <v>1</v>
      </c>
    </row>
    <row r="2987" spans="1:7" x14ac:dyDescent="0.4">
      <c r="A2987" s="70">
        <v>41764</v>
      </c>
      <c r="B2987" s="84" t="s">
        <v>307</v>
      </c>
      <c r="C2987" s="74">
        <v>8.4</v>
      </c>
      <c r="D2987" s="86">
        <v>2.9204904999399268</v>
      </c>
      <c r="E2987" s="88">
        <v>5</v>
      </c>
      <c r="F2987" s="88">
        <v>5</v>
      </c>
      <c r="G2987" s="37">
        <v>1</v>
      </c>
    </row>
    <row r="2988" spans="1:7" x14ac:dyDescent="0.4">
      <c r="A2988" s="70">
        <v>41764</v>
      </c>
      <c r="B2988" s="84" t="s">
        <v>308</v>
      </c>
      <c r="C2988" s="74">
        <v>8.9</v>
      </c>
      <c r="D2988" s="86">
        <v>1.9623918647444871</v>
      </c>
      <c r="E2988" s="88">
        <v>5</v>
      </c>
      <c r="F2988" s="88">
        <v>5</v>
      </c>
      <c r="G2988" s="37">
        <v>1</v>
      </c>
    </row>
    <row r="2989" spans="1:7" x14ac:dyDescent="0.4">
      <c r="A2989" s="70">
        <v>41764</v>
      </c>
      <c r="B2989" s="84" t="s">
        <v>309</v>
      </c>
      <c r="C2989" s="74">
        <v>10.4</v>
      </c>
      <c r="D2989" s="86">
        <v>1.5029916570134265E-2</v>
      </c>
      <c r="E2989" s="88">
        <v>5</v>
      </c>
      <c r="F2989" s="88">
        <v>5</v>
      </c>
      <c r="G2989" s="37">
        <v>0</v>
      </c>
    </row>
    <row r="2990" spans="1:7" x14ac:dyDescent="0.4">
      <c r="A2990" s="70">
        <v>41764</v>
      </c>
      <c r="B2990" s="84" t="s">
        <v>310</v>
      </c>
      <c r="C2990" s="74">
        <v>10.8</v>
      </c>
      <c r="D2990" s="86">
        <v>5.982696335358138E-3</v>
      </c>
      <c r="E2990" s="88">
        <v>5</v>
      </c>
      <c r="F2990" s="88">
        <v>5</v>
      </c>
      <c r="G2990" s="37">
        <v>0</v>
      </c>
    </row>
    <row r="2991" spans="1:7" x14ac:dyDescent="0.4">
      <c r="A2991" s="70">
        <v>41764</v>
      </c>
      <c r="B2991" s="84" t="s">
        <v>311</v>
      </c>
      <c r="C2991" s="74">
        <v>12.3</v>
      </c>
      <c r="D2991" s="86">
        <v>0</v>
      </c>
      <c r="E2991" s="88">
        <v>5</v>
      </c>
      <c r="F2991" s="88">
        <v>5</v>
      </c>
      <c r="G2991" s="37">
        <v>0</v>
      </c>
    </row>
    <row r="2992" spans="1:7" x14ac:dyDescent="0.4">
      <c r="A2992" s="70">
        <v>41764</v>
      </c>
      <c r="B2992" s="84" t="s">
        <v>312</v>
      </c>
      <c r="C2992" s="74">
        <v>12.7</v>
      </c>
      <c r="D2992" s="86">
        <v>0</v>
      </c>
      <c r="E2992" s="88">
        <v>5</v>
      </c>
      <c r="F2992" s="88">
        <v>5</v>
      </c>
      <c r="G2992" s="37">
        <v>0</v>
      </c>
    </row>
    <row r="2993" spans="1:7" x14ac:dyDescent="0.4">
      <c r="A2993" s="70">
        <v>41764</v>
      </c>
      <c r="B2993" s="84" t="s">
        <v>313</v>
      </c>
      <c r="C2993" s="74">
        <v>13.6</v>
      </c>
      <c r="D2993" s="86">
        <v>1.027951217096517E-3</v>
      </c>
      <c r="E2993" s="88">
        <v>5</v>
      </c>
      <c r="F2993" s="88">
        <v>5</v>
      </c>
      <c r="G2993" s="37">
        <v>0</v>
      </c>
    </row>
    <row r="2994" spans="1:7" x14ac:dyDescent="0.4">
      <c r="A2994" s="70">
        <v>41764</v>
      </c>
      <c r="B2994" s="84" t="s">
        <v>314</v>
      </c>
      <c r="C2994" s="74">
        <v>13.5</v>
      </c>
      <c r="D2994" s="86">
        <v>5.1302225354348243E-3</v>
      </c>
      <c r="E2994" s="88">
        <v>5</v>
      </c>
      <c r="F2994" s="88">
        <v>5</v>
      </c>
      <c r="G2994" s="37">
        <v>0</v>
      </c>
    </row>
    <row r="2995" spans="1:7" x14ac:dyDescent="0.4">
      <c r="A2995" s="70">
        <v>41764</v>
      </c>
      <c r="B2995" s="84" t="s">
        <v>315</v>
      </c>
      <c r="C2995" s="74">
        <v>13.3</v>
      </c>
      <c r="D2995" s="86">
        <v>1.0236870164210782E-2</v>
      </c>
      <c r="E2995" s="88">
        <v>5</v>
      </c>
      <c r="F2995" s="88">
        <v>5</v>
      </c>
      <c r="G2995" s="37">
        <v>0</v>
      </c>
    </row>
    <row r="2996" spans="1:7" x14ac:dyDescent="0.4">
      <c r="A2996" s="70">
        <v>41764</v>
      </c>
      <c r="B2996" s="84" t="s">
        <v>316</v>
      </c>
      <c r="C2996" s="74">
        <v>13</v>
      </c>
      <c r="D2996" s="86">
        <v>1.1831613015798041E-2</v>
      </c>
      <c r="E2996" s="88">
        <v>5</v>
      </c>
      <c r="F2996" s="88">
        <v>5</v>
      </c>
      <c r="G2996" s="37">
        <v>0</v>
      </c>
    </row>
    <row r="2997" spans="1:7" x14ac:dyDescent="0.4">
      <c r="A2997" s="70">
        <v>41764</v>
      </c>
      <c r="B2997" s="84" t="s">
        <v>317</v>
      </c>
      <c r="C2997" s="74">
        <v>12.5</v>
      </c>
      <c r="D2997" s="86">
        <v>7.3353012351148137E-3</v>
      </c>
      <c r="E2997" s="88">
        <v>5</v>
      </c>
      <c r="F2997" s="88">
        <v>5</v>
      </c>
      <c r="G2997" s="37">
        <v>0</v>
      </c>
    </row>
    <row r="2998" spans="1:7" x14ac:dyDescent="0.4">
      <c r="A2998" s="70">
        <v>41764</v>
      </c>
      <c r="B2998" s="84" t="s">
        <v>318</v>
      </c>
      <c r="C2998" s="74">
        <v>11.6</v>
      </c>
      <c r="D2998" s="86">
        <v>1.4249882182695609E-2</v>
      </c>
      <c r="E2998" s="88">
        <v>5</v>
      </c>
      <c r="F2998" s="88">
        <v>5</v>
      </c>
      <c r="G2998" s="37">
        <v>0</v>
      </c>
    </row>
    <row r="2999" spans="1:7" x14ac:dyDescent="0.4">
      <c r="A2999" s="70">
        <v>41764</v>
      </c>
      <c r="B2999" s="84" t="s">
        <v>319</v>
      </c>
      <c r="C2999" s="74">
        <v>10.3</v>
      </c>
      <c r="D2999" s="86">
        <v>3.1405937376864888E-2</v>
      </c>
      <c r="E2999" s="88">
        <v>5</v>
      </c>
      <c r="F2999" s="88">
        <v>5</v>
      </c>
      <c r="G2999" s="37">
        <v>0</v>
      </c>
    </row>
    <row r="3000" spans="1:7" x14ac:dyDescent="0.4">
      <c r="A3000" s="70">
        <v>41764</v>
      </c>
      <c r="B3000" s="84" t="s">
        <v>320</v>
      </c>
      <c r="C3000" s="74">
        <v>9.3000000000000007</v>
      </c>
      <c r="D3000" s="86">
        <v>2.4806530767850287E-2</v>
      </c>
      <c r="E3000" s="88">
        <v>5</v>
      </c>
      <c r="F3000" s="88">
        <v>5</v>
      </c>
      <c r="G3000" s="37">
        <v>0</v>
      </c>
    </row>
    <row r="3001" spans="1:7" x14ac:dyDescent="0.4">
      <c r="A3001" s="70">
        <v>41764</v>
      </c>
      <c r="B3001" s="84" t="s">
        <v>321</v>
      </c>
      <c r="C3001" s="74">
        <v>9.1</v>
      </c>
      <c r="D3001" s="86">
        <v>4.9058683836110811E-2</v>
      </c>
      <c r="E3001" s="88">
        <v>5</v>
      </c>
      <c r="F3001" s="88">
        <v>5</v>
      </c>
      <c r="G3001" s="37">
        <v>0</v>
      </c>
    </row>
    <row r="3002" spans="1:7" x14ac:dyDescent="0.4">
      <c r="A3002" s="70">
        <v>41764</v>
      </c>
      <c r="B3002" s="84" t="s">
        <v>322</v>
      </c>
      <c r="C3002" s="74">
        <v>8.6</v>
      </c>
      <c r="D3002" s="86">
        <v>6.1905827391222905E-2</v>
      </c>
      <c r="E3002" s="88">
        <v>5</v>
      </c>
      <c r="F3002" s="88">
        <v>5</v>
      </c>
      <c r="G3002" s="37">
        <v>0</v>
      </c>
    </row>
    <row r="3003" spans="1:7" x14ac:dyDescent="0.4">
      <c r="A3003" s="70">
        <v>41764</v>
      </c>
      <c r="B3003" s="84" t="s">
        <v>323</v>
      </c>
      <c r="C3003" s="74">
        <v>8.1999999999999993</v>
      </c>
      <c r="D3003" s="86">
        <v>1.2522472728442038</v>
      </c>
      <c r="E3003" s="88">
        <v>5</v>
      </c>
      <c r="F3003" s="88">
        <v>5</v>
      </c>
      <c r="G3003" s="37">
        <v>0</v>
      </c>
    </row>
    <row r="3004" spans="1:7" x14ac:dyDescent="0.4">
      <c r="A3004" s="70">
        <v>41764</v>
      </c>
      <c r="B3004" s="84" t="s">
        <v>324</v>
      </c>
      <c r="C3004" s="74">
        <v>7.7</v>
      </c>
      <c r="D3004" s="86">
        <v>2.9311300841355861</v>
      </c>
      <c r="E3004" s="88">
        <v>5</v>
      </c>
      <c r="F3004" s="88">
        <v>5</v>
      </c>
      <c r="G3004" s="37">
        <v>0</v>
      </c>
    </row>
    <row r="3005" spans="1:7" x14ac:dyDescent="0.4">
      <c r="A3005" s="70">
        <v>41764</v>
      </c>
      <c r="B3005" s="84" t="s">
        <v>325</v>
      </c>
      <c r="C3005" s="74">
        <v>7.7</v>
      </c>
      <c r="D3005" s="86">
        <v>3.4369483462225103</v>
      </c>
      <c r="E3005" s="88">
        <v>5</v>
      </c>
      <c r="F3005" s="88">
        <v>6</v>
      </c>
      <c r="G3005" s="37">
        <v>1</v>
      </c>
    </row>
    <row r="3006" spans="1:7" x14ac:dyDescent="0.4">
      <c r="A3006" s="70">
        <v>41765</v>
      </c>
      <c r="B3006" s="84" t="s">
        <v>302</v>
      </c>
      <c r="C3006" s="74">
        <v>7.5</v>
      </c>
      <c r="D3006" s="86">
        <v>3.7356141590376373</v>
      </c>
      <c r="E3006" s="88">
        <v>5</v>
      </c>
      <c r="F3006" s="88">
        <v>6</v>
      </c>
      <c r="G3006" s="37">
        <v>1</v>
      </c>
    </row>
    <row r="3007" spans="1:7" x14ac:dyDescent="0.4">
      <c r="A3007" s="70">
        <v>41765</v>
      </c>
      <c r="B3007" s="84" t="s">
        <v>303</v>
      </c>
      <c r="C3007" s="74">
        <v>7.1</v>
      </c>
      <c r="D3007" s="86">
        <v>3.9939440917355937</v>
      </c>
      <c r="E3007" s="88">
        <v>5</v>
      </c>
      <c r="F3007" s="88">
        <v>6</v>
      </c>
      <c r="G3007" s="37">
        <v>1</v>
      </c>
    </row>
    <row r="3008" spans="1:7" x14ac:dyDescent="0.4">
      <c r="A3008" s="70">
        <v>41765</v>
      </c>
      <c r="B3008" s="84" t="s">
        <v>304</v>
      </c>
      <c r="C3008" s="74">
        <v>6.3</v>
      </c>
      <c r="D3008" s="86">
        <v>4.2936217321391705</v>
      </c>
      <c r="E3008" s="88">
        <v>5</v>
      </c>
      <c r="F3008" s="88">
        <v>6</v>
      </c>
      <c r="G3008" s="37">
        <v>1</v>
      </c>
    </row>
    <row r="3009" spans="1:7" x14ac:dyDescent="0.4">
      <c r="A3009" s="70">
        <v>41765</v>
      </c>
      <c r="B3009" s="84" t="s">
        <v>305</v>
      </c>
      <c r="C3009" s="74">
        <v>6</v>
      </c>
      <c r="D3009" s="86">
        <v>4.4938405102456631</v>
      </c>
      <c r="E3009" s="88">
        <v>5</v>
      </c>
      <c r="F3009" s="88">
        <v>6</v>
      </c>
      <c r="G3009" s="37">
        <v>1</v>
      </c>
    </row>
    <row r="3010" spans="1:7" x14ac:dyDescent="0.4">
      <c r="A3010" s="70">
        <v>41765</v>
      </c>
      <c r="B3010" s="84" t="s">
        <v>306</v>
      </c>
      <c r="C3010" s="74">
        <v>5.6</v>
      </c>
      <c r="D3010" s="86">
        <v>3.9598947568460727</v>
      </c>
      <c r="E3010" s="88">
        <v>5</v>
      </c>
      <c r="F3010" s="88">
        <v>6</v>
      </c>
      <c r="G3010" s="37">
        <v>1</v>
      </c>
    </row>
    <row r="3011" spans="1:7" x14ac:dyDescent="0.4">
      <c r="A3011" s="70">
        <v>41765</v>
      </c>
      <c r="B3011" s="84" t="s">
        <v>307</v>
      </c>
      <c r="C3011" s="74">
        <v>6.5</v>
      </c>
      <c r="D3011" s="86">
        <v>2.6363678857886939</v>
      </c>
      <c r="E3011" s="88">
        <v>5</v>
      </c>
      <c r="F3011" s="88">
        <v>6</v>
      </c>
      <c r="G3011" s="37">
        <v>1</v>
      </c>
    </row>
    <row r="3012" spans="1:7" x14ac:dyDescent="0.4">
      <c r="A3012" s="70">
        <v>41765</v>
      </c>
      <c r="B3012" s="84" t="s">
        <v>308</v>
      </c>
      <c r="C3012" s="74">
        <v>8.1</v>
      </c>
      <c r="D3012" s="86">
        <v>2.1335261743246119</v>
      </c>
      <c r="E3012" s="88">
        <v>5</v>
      </c>
      <c r="F3012" s="88">
        <v>6</v>
      </c>
      <c r="G3012" s="37">
        <v>1</v>
      </c>
    </row>
    <row r="3013" spans="1:7" x14ac:dyDescent="0.4">
      <c r="A3013" s="70">
        <v>41765</v>
      </c>
      <c r="B3013" s="84" t="s">
        <v>309</v>
      </c>
      <c r="C3013" s="74">
        <v>9.1</v>
      </c>
      <c r="D3013" s="86">
        <v>3.7953003686543869E-2</v>
      </c>
      <c r="E3013" s="88">
        <v>5</v>
      </c>
      <c r="F3013" s="88">
        <v>6</v>
      </c>
      <c r="G3013" s="37">
        <v>0</v>
      </c>
    </row>
    <row r="3014" spans="1:7" x14ac:dyDescent="0.4">
      <c r="A3014" s="70">
        <v>41765</v>
      </c>
      <c r="B3014" s="84" t="s">
        <v>310</v>
      </c>
      <c r="C3014" s="74">
        <v>11.7</v>
      </c>
      <c r="D3014" s="86">
        <v>7.3755572706682305E-3</v>
      </c>
      <c r="E3014" s="88">
        <v>5</v>
      </c>
      <c r="F3014" s="88">
        <v>6</v>
      </c>
      <c r="G3014" s="37">
        <v>0</v>
      </c>
    </row>
    <row r="3015" spans="1:7" x14ac:dyDescent="0.4">
      <c r="A3015" s="70">
        <v>41765</v>
      </c>
      <c r="B3015" s="84" t="s">
        <v>311</v>
      </c>
      <c r="C3015" s="74">
        <v>12.4</v>
      </c>
      <c r="D3015" s="86">
        <v>1.1440048363466286E-3</v>
      </c>
      <c r="E3015" s="88">
        <v>5</v>
      </c>
      <c r="F3015" s="88">
        <v>6</v>
      </c>
      <c r="G3015" s="37">
        <v>0</v>
      </c>
    </row>
    <row r="3016" spans="1:7" x14ac:dyDescent="0.4">
      <c r="A3016" s="70">
        <v>41765</v>
      </c>
      <c r="B3016" s="84" t="s">
        <v>312</v>
      </c>
      <c r="C3016" s="74">
        <v>13.4</v>
      </c>
      <c r="D3016" s="86">
        <v>0</v>
      </c>
      <c r="E3016" s="88">
        <v>5</v>
      </c>
      <c r="F3016" s="88">
        <v>6</v>
      </c>
      <c r="G3016" s="37">
        <v>0</v>
      </c>
    </row>
    <row r="3017" spans="1:7" x14ac:dyDescent="0.4">
      <c r="A3017" s="70">
        <v>41765</v>
      </c>
      <c r="B3017" s="84" t="s">
        <v>313</v>
      </c>
      <c r="C3017" s="74">
        <v>10.8</v>
      </c>
      <c r="D3017" s="86">
        <v>6.3971933837305888E-3</v>
      </c>
      <c r="E3017" s="88">
        <v>5</v>
      </c>
      <c r="F3017" s="88">
        <v>6</v>
      </c>
      <c r="G3017" s="37">
        <v>0</v>
      </c>
    </row>
    <row r="3018" spans="1:7" x14ac:dyDescent="0.4">
      <c r="A3018" s="70">
        <v>41765</v>
      </c>
      <c r="B3018" s="84" t="s">
        <v>314</v>
      </c>
      <c r="C3018" s="74">
        <v>11.6</v>
      </c>
      <c r="D3018" s="86">
        <v>8.6244429906427514E-3</v>
      </c>
      <c r="E3018" s="88">
        <v>5</v>
      </c>
      <c r="F3018" s="88">
        <v>6</v>
      </c>
      <c r="G3018" s="37">
        <v>0</v>
      </c>
    </row>
    <row r="3019" spans="1:7" x14ac:dyDescent="0.4">
      <c r="A3019" s="70">
        <v>41765</v>
      </c>
      <c r="B3019" s="84" t="s">
        <v>315</v>
      </c>
      <c r="C3019" s="74">
        <v>13.4</v>
      </c>
      <c r="D3019" s="86">
        <v>1.0793382819709679E-2</v>
      </c>
      <c r="E3019" s="88">
        <v>5</v>
      </c>
      <c r="F3019" s="88">
        <v>6</v>
      </c>
      <c r="G3019" s="37">
        <v>0</v>
      </c>
    </row>
    <row r="3020" spans="1:7" x14ac:dyDescent="0.4">
      <c r="A3020" s="70">
        <v>41765</v>
      </c>
      <c r="B3020" s="84" t="s">
        <v>316</v>
      </c>
      <c r="C3020" s="74">
        <v>12.7</v>
      </c>
      <c r="D3020" s="86">
        <v>1.2967391010415427E-2</v>
      </c>
      <c r="E3020" s="88">
        <v>5</v>
      </c>
      <c r="F3020" s="88">
        <v>6</v>
      </c>
      <c r="G3020" s="37">
        <v>0</v>
      </c>
    </row>
    <row r="3021" spans="1:7" x14ac:dyDescent="0.4">
      <c r="A3021" s="70">
        <v>41765</v>
      </c>
      <c r="B3021" s="84" t="s">
        <v>317</v>
      </c>
      <c r="C3021" s="74">
        <v>12.7</v>
      </c>
      <c r="D3021" s="86">
        <v>7.7151269621162618E-3</v>
      </c>
      <c r="E3021" s="88">
        <v>5</v>
      </c>
      <c r="F3021" s="88">
        <v>6</v>
      </c>
      <c r="G3021" s="37">
        <v>0</v>
      </c>
    </row>
    <row r="3022" spans="1:7" x14ac:dyDescent="0.4">
      <c r="A3022" s="70">
        <v>41765</v>
      </c>
      <c r="B3022" s="84" t="s">
        <v>318</v>
      </c>
      <c r="C3022" s="74">
        <v>12</v>
      </c>
      <c r="D3022" s="86">
        <v>1.3724279174972013E-2</v>
      </c>
      <c r="E3022" s="88">
        <v>5</v>
      </c>
      <c r="F3022" s="88">
        <v>6</v>
      </c>
      <c r="G3022" s="37">
        <v>0</v>
      </c>
    </row>
    <row r="3023" spans="1:7" x14ac:dyDescent="0.4">
      <c r="A3023" s="70">
        <v>41765</v>
      </c>
      <c r="B3023" s="84" t="s">
        <v>319</v>
      </c>
      <c r="C3023" s="74">
        <v>11.1</v>
      </c>
      <c r="D3023" s="86">
        <v>2.6621801718584689E-2</v>
      </c>
      <c r="E3023" s="88">
        <v>5</v>
      </c>
      <c r="F3023" s="88">
        <v>6</v>
      </c>
      <c r="G3023" s="37">
        <v>0</v>
      </c>
    </row>
    <row r="3024" spans="1:7" x14ac:dyDescent="0.4">
      <c r="A3024" s="70">
        <v>41765</v>
      </c>
      <c r="B3024" s="84" t="s">
        <v>320</v>
      </c>
      <c r="C3024" s="74">
        <v>10.9</v>
      </c>
      <c r="D3024" s="86">
        <v>1.6469230397655146E-2</v>
      </c>
      <c r="E3024" s="88">
        <v>5</v>
      </c>
      <c r="F3024" s="88">
        <v>6</v>
      </c>
      <c r="G3024" s="37">
        <v>0</v>
      </c>
    </row>
    <row r="3025" spans="1:7" x14ac:dyDescent="0.4">
      <c r="A3025" s="70">
        <v>41765</v>
      </c>
      <c r="B3025" s="84" t="s">
        <v>321</v>
      </c>
      <c r="C3025" s="74">
        <v>10.7</v>
      </c>
      <c r="D3025" s="86">
        <v>3.7789256684181906E-2</v>
      </c>
      <c r="E3025" s="88">
        <v>5</v>
      </c>
      <c r="F3025" s="88">
        <v>6</v>
      </c>
      <c r="G3025" s="37">
        <v>0</v>
      </c>
    </row>
    <row r="3026" spans="1:7" x14ac:dyDescent="0.4">
      <c r="A3026" s="70">
        <v>41765</v>
      </c>
      <c r="B3026" s="84" t="s">
        <v>322</v>
      </c>
      <c r="C3026" s="74">
        <v>10.6</v>
      </c>
      <c r="D3026" s="86">
        <v>4.6222471345851029E-2</v>
      </c>
      <c r="E3026" s="88">
        <v>5</v>
      </c>
      <c r="F3026" s="88">
        <v>6</v>
      </c>
      <c r="G3026" s="37">
        <v>0</v>
      </c>
    </row>
    <row r="3027" spans="1:7" x14ac:dyDescent="0.4">
      <c r="A3027" s="70">
        <v>41765</v>
      </c>
      <c r="B3027" s="84" t="s">
        <v>323</v>
      </c>
      <c r="C3027" s="74">
        <v>10.199999999999999</v>
      </c>
      <c r="D3027" s="86">
        <v>0.32867295435471272</v>
      </c>
      <c r="E3027" s="88">
        <v>5</v>
      </c>
      <c r="F3027" s="88">
        <v>6</v>
      </c>
      <c r="G3027" s="37">
        <v>0</v>
      </c>
    </row>
    <row r="3028" spans="1:7" x14ac:dyDescent="0.4">
      <c r="A3028" s="70">
        <v>41765</v>
      </c>
      <c r="B3028" s="84" t="s">
        <v>324</v>
      </c>
      <c r="C3028" s="74">
        <v>10.5</v>
      </c>
      <c r="D3028" s="86">
        <v>2.0652771615498944</v>
      </c>
      <c r="E3028" s="88">
        <v>5</v>
      </c>
      <c r="F3028" s="88">
        <v>6</v>
      </c>
      <c r="G3028" s="37">
        <v>0</v>
      </c>
    </row>
    <row r="3029" spans="1:7" x14ac:dyDescent="0.4">
      <c r="A3029" s="70">
        <v>41765</v>
      </c>
      <c r="B3029" s="84" t="s">
        <v>325</v>
      </c>
      <c r="C3029" s="74">
        <v>10.4</v>
      </c>
      <c r="D3029" s="86">
        <v>2.539352416859415</v>
      </c>
      <c r="E3029" s="88">
        <v>5</v>
      </c>
      <c r="F3029" s="88">
        <v>7</v>
      </c>
      <c r="G3029" s="37">
        <v>1</v>
      </c>
    </row>
    <row r="3030" spans="1:7" x14ac:dyDescent="0.4">
      <c r="A3030" s="70">
        <v>41766</v>
      </c>
      <c r="B3030" s="84" t="s">
        <v>302</v>
      </c>
      <c r="C3030" s="74">
        <v>10.1</v>
      </c>
      <c r="D3030" s="86">
        <v>2.8382816475747834</v>
      </c>
      <c r="E3030" s="88">
        <v>5</v>
      </c>
      <c r="F3030" s="88">
        <v>7</v>
      </c>
      <c r="G3030" s="37">
        <v>1</v>
      </c>
    </row>
    <row r="3031" spans="1:7" x14ac:dyDescent="0.4">
      <c r="A3031" s="70">
        <v>41766</v>
      </c>
      <c r="B3031" s="84" t="s">
        <v>303</v>
      </c>
      <c r="C3031" s="74">
        <v>9.1</v>
      </c>
      <c r="D3031" s="86">
        <v>3.1788001779668438</v>
      </c>
      <c r="E3031" s="88">
        <v>5</v>
      </c>
      <c r="F3031" s="88">
        <v>7</v>
      </c>
      <c r="G3031" s="37">
        <v>1</v>
      </c>
    </row>
    <row r="3032" spans="1:7" x14ac:dyDescent="0.4">
      <c r="A3032" s="70">
        <v>41766</v>
      </c>
      <c r="B3032" s="84" t="s">
        <v>304</v>
      </c>
      <c r="C3032" s="74">
        <v>8.3000000000000007</v>
      </c>
      <c r="D3032" s="86">
        <v>3.4711291275270746</v>
      </c>
      <c r="E3032" s="88">
        <v>5</v>
      </c>
      <c r="F3032" s="88">
        <v>7</v>
      </c>
      <c r="G3032" s="37">
        <v>1</v>
      </c>
    </row>
    <row r="3033" spans="1:7" x14ac:dyDescent="0.4">
      <c r="A3033" s="70">
        <v>41766</v>
      </c>
      <c r="B3033" s="84" t="s">
        <v>305</v>
      </c>
      <c r="C3033" s="74">
        <v>7.8</v>
      </c>
      <c r="D3033" s="86">
        <v>3.7083905575021991</v>
      </c>
      <c r="E3033" s="88">
        <v>5</v>
      </c>
      <c r="F3033" s="88">
        <v>7</v>
      </c>
      <c r="G3033" s="37">
        <v>1</v>
      </c>
    </row>
    <row r="3034" spans="1:7" x14ac:dyDescent="0.4">
      <c r="A3034" s="70">
        <v>41766</v>
      </c>
      <c r="B3034" s="84" t="s">
        <v>306</v>
      </c>
      <c r="C3034" s="74">
        <v>8.1999999999999993</v>
      </c>
      <c r="D3034" s="86">
        <v>3.6029574880957345</v>
      </c>
      <c r="E3034" s="88">
        <v>5</v>
      </c>
      <c r="F3034" s="88">
        <v>7</v>
      </c>
      <c r="G3034" s="37">
        <v>1</v>
      </c>
    </row>
    <row r="3035" spans="1:7" x14ac:dyDescent="0.4">
      <c r="A3035" s="70">
        <v>41766</v>
      </c>
      <c r="B3035" s="84" t="s">
        <v>307</v>
      </c>
      <c r="C3035" s="74">
        <v>8.8000000000000007</v>
      </c>
      <c r="D3035" s="86">
        <v>3.2964751714036673</v>
      </c>
      <c r="E3035" s="88">
        <v>5</v>
      </c>
      <c r="F3035" s="88">
        <v>7</v>
      </c>
      <c r="G3035" s="37">
        <v>1</v>
      </c>
    </row>
    <row r="3036" spans="1:7" x14ac:dyDescent="0.4">
      <c r="A3036" s="70">
        <v>41766</v>
      </c>
      <c r="B3036" s="84" t="s">
        <v>308</v>
      </c>
      <c r="C3036" s="74">
        <v>8.5</v>
      </c>
      <c r="D3036" s="86">
        <v>2.9998721801364603</v>
      </c>
      <c r="E3036" s="88">
        <v>5</v>
      </c>
      <c r="F3036" s="88">
        <v>7</v>
      </c>
      <c r="G3036" s="37">
        <v>1</v>
      </c>
    </row>
    <row r="3037" spans="1:7" x14ac:dyDescent="0.4">
      <c r="A3037" s="70">
        <v>41766</v>
      </c>
      <c r="B3037" s="84" t="s">
        <v>309</v>
      </c>
      <c r="C3037" s="74">
        <v>8.6</v>
      </c>
      <c r="D3037" s="86">
        <v>1.5742348278808902</v>
      </c>
      <c r="E3037" s="88">
        <v>5</v>
      </c>
      <c r="F3037" s="88">
        <v>7</v>
      </c>
      <c r="G3037" s="37">
        <v>0</v>
      </c>
    </row>
    <row r="3038" spans="1:7" x14ac:dyDescent="0.4">
      <c r="A3038" s="70">
        <v>41766</v>
      </c>
      <c r="B3038" s="84" t="s">
        <v>310</v>
      </c>
      <c r="C3038" s="74">
        <v>8.6999999999999993</v>
      </c>
      <c r="D3038" s="86">
        <v>0.11803478427586997</v>
      </c>
      <c r="E3038" s="88">
        <v>5</v>
      </c>
      <c r="F3038" s="88">
        <v>7</v>
      </c>
      <c r="G3038" s="37">
        <v>0</v>
      </c>
    </row>
    <row r="3039" spans="1:7" x14ac:dyDescent="0.4">
      <c r="A3039" s="70">
        <v>41766</v>
      </c>
      <c r="B3039" s="84" t="s">
        <v>311</v>
      </c>
      <c r="C3039" s="74">
        <v>9.5</v>
      </c>
      <c r="D3039" s="86">
        <v>1.2041931321726051E-2</v>
      </c>
      <c r="E3039" s="88">
        <v>5</v>
      </c>
      <c r="F3039" s="88">
        <v>7</v>
      </c>
      <c r="G3039" s="37">
        <v>0</v>
      </c>
    </row>
    <row r="3040" spans="1:7" x14ac:dyDescent="0.4">
      <c r="A3040" s="70">
        <v>41766</v>
      </c>
      <c r="B3040" s="84" t="s">
        <v>312</v>
      </c>
      <c r="C3040" s="74">
        <v>10.199999999999999</v>
      </c>
      <c r="D3040" s="86">
        <v>9.3592986987151051E-3</v>
      </c>
      <c r="E3040" s="88">
        <v>5</v>
      </c>
      <c r="F3040" s="88">
        <v>7</v>
      </c>
      <c r="G3040" s="37">
        <v>0</v>
      </c>
    </row>
    <row r="3041" spans="1:7" x14ac:dyDescent="0.4">
      <c r="A3041" s="70">
        <v>41766</v>
      </c>
      <c r="B3041" s="84" t="s">
        <v>313</v>
      </c>
      <c r="C3041" s="74">
        <v>11.1</v>
      </c>
      <c r="D3041" s="86">
        <v>2.1580027653875584E-2</v>
      </c>
      <c r="E3041" s="88">
        <v>5</v>
      </c>
      <c r="F3041" s="88">
        <v>7</v>
      </c>
      <c r="G3041" s="37">
        <v>0</v>
      </c>
    </row>
    <row r="3042" spans="1:7" x14ac:dyDescent="0.4">
      <c r="A3042" s="70">
        <v>41766</v>
      </c>
      <c r="B3042" s="84" t="s">
        <v>314</v>
      </c>
      <c r="C3042" s="74">
        <v>11.6</v>
      </c>
      <c r="D3042" s="86">
        <v>2.6585629196298834E-2</v>
      </c>
      <c r="E3042" s="88">
        <v>5</v>
      </c>
      <c r="F3042" s="88">
        <v>7</v>
      </c>
      <c r="G3042" s="37">
        <v>0</v>
      </c>
    </row>
    <row r="3043" spans="1:7" x14ac:dyDescent="0.4">
      <c r="A3043" s="70">
        <v>41766</v>
      </c>
      <c r="B3043" s="84" t="s">
        <v>315</v>
      </c>
      <c r="C3043" s="74">
        <v>11.4</v>
      </c>
      <c r="D3043" s="86">
        <v>4.7058547428451961E-2</v>
      </c>
      <c r="E3043" s="88">
        <v>5</v>
      </c>
      <c r="F3043" s="88">
        <v>7</v>
      </c>
      <c r="G3043" s="37">
        <v>0</v>
      </c>
    </row>
    <row r="3044" spans="1:7" x14ac:dyDescent="0.4">
      <c r="A3044" s="70">
        <v>41766</v>
      </c>
      <c r="B3044" s="84" t="s">
        <v>316</v>
      </c>
      <c r="C3044" s="74">
        <v>10.9</v>
      </c>
      <c r="D3044" s="86">
        <v>0.70794832532562979</v>
      </c>
      <c r="E3044" s="88">
        <v>5</v>
      </c>
      <c r="F3044" s="88">
        <v>7</v>
      </c>
      <c r="G3044" s="37">
        <v>0</v>
      </c>
    </row>
    <row r="3045" spans="1:7" x14ac:dyDescent="0.4">
      <c r="A3045" s="70">
        <v>41766</v>
      </c>
      <c r="B3045" s="84" t="s">
        <v>317</v>
      </c>
      <c r="C3045" s="74">
        <v>10.199999999999999</v>
      </c>
      <c r="D3045" s="86">
        <v>0.37804315736967181</v>
      </c>
      <c r="E3045" s="88">
        <v>5</v>
      </c>
      <c r="F3045" s="88">
        <v>7</v>
      </c>
      <c r="G3045" s="37">
        <v>0</v>
      </c>
    </row>
    <row r="3046" spans="1:7" x14ac:dyDescent="0.4">
      <c r="A3046" s="70">
        <v>41766</v>
      </c>
      <c r="B3046" s="84" t="s">
        <v>318</v>
      </c>
      <c r="C3046" s="74">
        <v>9.3000000000000007</v>
      </c>
      <c r="D3046" s="86">
        <v>2.0369009033384313</v>
      </c>
      <c r="E3046" s="88">
        <v>5</v>
      </c>
      <c r="F3046" s="88">
        <v>7</v>
      </c>
      <c r="G3046" s="37">
        <v>0</v>
      </c>
    </row>
    <row r="3047" spans="1:7" x14ac:dyDescent="0.4">
      <c r="A3047" s="70">
        <v>41766</v>
      </c>
      <c r="B3047" s="84" t="s">
        <v>319</v>
      </c>
      <c r="C3047" s="74">
        <v>8.5</v>
      </c>
      <c r="D3047" s="86">
        <v>2.9928081459404678</v>
      </c>
      <c r="E3047" s="88">
        <v>5</v>
      </c>
      <c r="F3047" s="88">
        <v>7</v>
      </c>
      <c r="G3047" s="37">
        <v>0</v>
      </c>
    </row>
    <row r="3048" spans="1:7" x14ac:dyDescent="0.4">
      <c r="A3048" s="70">
        <v>41766</v>
      </c>
      <c r="B3048" s="84" t="s">
        <v>320</v>
      </c>
      <c r="C3048" s="74">
        <v>7.8</v>
      </c>
      <c r="D3048" s="86">
        <v>1.1953161606304441</v>
      </c>
      <c r="E3048" s="88">
        <v>5</v>
      </c>
      <c r="F3048" s="88">
        <v>7</v>
      </c>
      <c r="G3048" s="37">
        <v>0</v>
      </c>
    </row>
    <row r="3049" spans="1:7" x14ac:dyDescent="0.4">
      <c r="A3049" s="70">
        <v>41766</v>
      </c>
      <c r="B3049" s="84" t="s">
        <v>321</v>
      </c>
      <c r="C3049" s="74">
        <v>7.6</v>
      </c>
      <c r="D3049" s="86">
        <v>1.8025725777933801</v>
      </c>
      <c r="E3049" s="88">
        <v>5</v>
      </c>
      <c r="F3049" s="88">
        <v>7</v>
      </c>
      <c r="G3049" s="37">
        <v>0</v>
      </c>
    </row>
    <row r="3050" spans="1:7" x14ac:dyDescent="0.4">
      <c r="A3050" s="70">
        <v>41766</v>
      </c>
      <c r="B3050" s="84" t="s">
        <v>322</v>
      </c>
      <c r="C3050" s="74">
        <v>7.7</v>
      </c>
      <c r="D3050" s="86">
        <v>1.9781346514571134</v>
      </c>
      <c r="E3050" s="88">
        <v>5</v>
      </c>
      <c r="F3050" s="88">
        <v>7</v>
      </c>
      <c r="G3050" s="37">
        <v>0</v>
      </c>
    </row>
    <row r="3051" spans="1:7" x14ac:dyDescent="0.4">
      <c r="A3051" s="70">
        <v>41766</v>
      </c>
      <c r="B3051" s="84" t="s">
        <v>323</v>
      </c>
      <c r="C3051" s="74">
        <v>7.4</v>
      </c>
      <c r="D3051" s="86">
        <v>2.4954158990756441</v>
      </c>
      <c r="E3051" s="88">
        <v>5</v>
      </c>
      <c r="F3051" s="88">
        <v>7</v>
      </c>
      <c r="G3051" s="37">
        <v>0</v>
      </c>
    </row>
    <row r="3052" spans="1:7" x14ac:dyDescent="0.4">
      <c r="A3052" s="70">
        <v>41766</v>
      </c>
      <c r="B3052" s="84" t="s">
        <v>324</v>
      </c>
      <c r="C3052" s="74">
        <v>7.1</v>
      </c>
      <c r="D3052" s="86">
        <v>3.8855464663676686</v>
      </c>
      <c r="E3052" s="88">
        <v>5</v>
      </c>
      <c r="F3052" s="88">
        <v>7</v>
      </c>
      <c r="G3052" s="37">
        <v>0</v>
      </c>
    </row>
    <row r="3053" spans="1:7" x14ac:dyDescent="0.4">
      <c r="A3053" s="70">
        <v>41766</v>
      </c>
      <c r="B3053" s="84" t="s">
        <v>325</v>
      </c>
      <c r="C3053" s="74">
        <v>7.2</v>
      </c>
      <c r="D3053" s="86">
        <v>4.0858963596489692</v>
      </c>
      <c r="E3053" s="88">
        <v>5</v>
      </c>
      <c r="F3053" s="88">
        <v>8</v>
      </c>
      <c r="G3053" s="37">
        <v>1</v>
      </c>
    </row>
    <row r="3054" spans="1:7" x14ac:dyDescent="0.4">
      <c r="A3054" s="70">
        <v>41767</v>
      </c>
      <c r="B3054" s="84" t="s">
        <v>302</v>
      </c>
      <c r="C3054" s="74">
        <v>6.6</v>
      </c>
      <c r="D3054" s="86">
        <v>4.3268386549034279</v>
      </c>
      <c r="E3054" s="88">
        <v>5</v>
      </c>
      <c r="F3054" s="88">
        <v>8</v>
      </c>
      <c r="G3054" s="37">
        <v>1</v>
      </c>
    </row>
    <row r="3055" spans="1:7" x14ac:dyDescent="0.4">
      <c r="A3055" s="70">
        <v>41767</v>
      </c>
      <c r="B3055" s="84" t="s">
        <v>303</v>
      </c>
      <c r="C3055" s="74">
        <v>6.7</v>
      </c>
      <c r="D3055" s="86">
        <v>4.4203830890897997</v>
      </c>
      <c r="E3055" s="88">
        <v>5</v>
      </c>
      <c r="F3055" s="88">
        <v>8</v>
      </c>
      <c r="G3055" s="37">
        <v>1</v>
      </c>
    </row>
    <row r="3056" spans="1:7" x14ac:dyDescent="0.4">
      <c r="A3056" s="70">
        <v>41767</v>
      </c>
      <c r="B3056" s="84" t="s">
        <v>304</v>
      </c>
      <c r="C3056" s="74">
        <v>7.8</v>
      </c>
      <c r="D3056" s="86">
        <v>4.3008808575704043</v>
      </c>
      <c r="E3056" s="88">
        <v>5</v>
      </c>
      <c r="F3056" s="88">
        <v>8</v>
      </c>
      <c r="G3056" s="37">
        <v>1</v>
      </c>
    </row>
    <row r="3057" spans="1:7" x14ac:dyDescent="0.4">
      <c r="A3057" s="70">
        <v>41767</v>
      </c>
      <c r="B3057" s="84" t="s">
        <v>305</v>
      </c>
      <c r="C3057" s="74">
        <v>7.1</v>
      </c>
      <c r="D3057" s="86">
        <v>4.4573377254372142</v>
      </c>
      <c r="E3057" s="88">
        <v>5</v>
      </c>
      <c r="F3057" s="88">
        <v>8</v>
      </c>
      <c r="G3057" s="37">
        <v>1</v>
      </c>
    </row>
    <row r="3058" spans="1:7" x14ac:dyDescent="0.4">
      <c r="A3058" s="70">
        <v>41767</v>
      </c>
      <c r="B3058" s="84" t="s">
        <v>306</v>
      </c>
      <c r="C3058" s="74">
        <v>6.6</v>
      </c>
      <c r="D3058" s="86">
        <v>4.3002108283834062</v>
      </c>
      <c r="E3058" s="88">
        <v>5</v>
      </c>
      <c r="F3058" s="88">
        <v>8</v>
      </c>
      <c r="G3058" s="37">
        <v>1</v>
      </c>
    </row>
    <row r="3059" spans="1:7" x14ac:dyDescent="0.4">
      <c r="A3059" s="70">
        <v>41767</v>
      </c>
      <c r="B3059" s="84" t="s">
        <v>307</v>
      </c>
      <c r="C3059" s="74">
        <v>6.9</v>
      </c>
      <c r="D3059" s="86">
        <v>3.7379103358882149</v>
      </c>
      <c r="E3059" s="88">
        <v>5</v>
      </c>
      <c r="F3059" s="88">
        <v>8</v>
      </c>
      <c r="G3059" s="37">
        <v>1</v>
      </c>
    </row>
    <row r="3060" spans="1:7" x14ac:dyDescent="0.4">
      <c r="A3060" s="70">
        <v>41767</v>
      </c>
      <c r="B3060" s="84" t="s">
        <v>308</v>
      </c>
      <c r="C3060" s="74">
        <v>7.6</v>
      </c>
      <c r="D3060" s="86">
        <v>3.076379020317075E-2</v>
      </c>
      <c r="E3060" s="88">
        <v>5</v>
      </c>
      <c r="F3060" s="88">
        <v>8</v>
      </c>
      <c r="G3060" s="37">
        <v>1</v>
      </c>
    </row>
    <row r="3061" spans="1:7" x14ac:dyDescent="0.4">
      <c r="A3061" s="70">
        <v>41767</v>
      </c>
      <c r="B3061" s="84" t="s">
        <v>309</v>
      </c>
      <c r="C3061" s="74">
        <v>9.1</v>
      </c>
      <c r="D3061" s="86">
        <v>1.6594871103557726E-2</v>
      </c>
      <c r="E3061" s="88">
        <v>5</v>
      </c>
      <c r="F3061" s="88">
        <v>8</v>
      </c>
      <c r="G3061" s="37">
        <v>0</v>
      </c>
    </row>
    <row r="3062" spans="1:7" x14ac:dyDescent="0.4">
      <c r="A3062" s="70">
        <v>41767</v>
      </c>
      <c r="B3062" s="84" t="s">
        <v>310</v>
      </c>
      <c r="C3062" s="74">
        <v>10.5</v>
      </c>
      <c r="D3062" s="86">
        <v>1.2160931745576656E-2</v>
      </c>
      <c r="E3062" s="88">
        <v>5</v>
      </c>
      <c r="F3062" s="88">
        <v>8</v>
      </c>
      <c r="G3062" s="37">
        <v>0</v>
      </c>
    </row>
    <row r="3063" spans="1:7" x14ac:dyDescent="0.4">
      <c r="A3063" s="70">
        <v>41767</v>
      </c>
      <c r="B3063" s="84" t="s">
        <v>311</v>
      </c>
      <c r="C3063" s="74">
        <v>12.4</v>
      </c>
      <c r="D3063" s="86">
        <v>1.2706598508596165E-2</v>
      </c>
      <c r="E3063" s="88">
        <v>5</v>
      </c>
      <c r="F3063" s="88">
        <v>8</v>
      </c>
      <c r="G3063" s="37">
        <v>0</v>
      </c>
    </row>
    <row r="3064" spans="1:7" x14ac:dyDescent="0.4">
      <c r="A3064" s="70">
        <v>41767</v>
      </c>
      <c r="B3064" s="84" t="s">
        <v>312</v>
      </c>
      <c r="C3064" s="74">
        <v>12.2</v>
      </c>
      <c r="D3064" s="86">
        <v>1.3454964284950896E-2</v>
      </c>
      <c r="E3064" s="88">
        <v>5</v>
      </c>
      <c r="F3064" s="88">
        <v>8</v>
      </c>
      <c r="G3064" s="37">
        <v>0</v>
      </c>
    </row>
    <row r="3065" spans="1:7" x14ac:dyDescent="0.4">
      <c r="A3065" s="70">
        <v>41767</v>
      </c>
      <c r="B3065" s="84" t="s">
        <v>313</v>
      </c>
      <c r="C3065" s="74">
        <v>12.2</v>
      </c>
      <c r="D3065" s="86">
        <v>1.2258947560832741E-2</v>
      </c>
      <c r="E3065" s="88">
        <v>5</v>
      </c>
      <c r="F3065" s="88">
        <v>8</v>
      </c>
      <c r="G3065" s="37">
        <v>0</v>
      </c>
    </row>
    <row r="3066" spans="1:7" x14ac:dyDescent="0.4">
      <c r="A3066" s="70">
        <v>41767</v>
      </c>
      <c r="B3066" s="84" t="s">
        <v>314</v>
      </c>
      <c r="C3066" s="74">
        <v>11.3</v>
      </c>
      <c r="D3066" s="86">
        <v>9.1910862671115961E-3</v>
      </c>
      <c r="E3066" s="88">
        <v>5</v>
      </c>
      <c r="F3066" s="88">
        <v>8</v>
      </c>
      <c r="G3066" s="37">
        <v>0</v>
      </c>
    </row>
    <row r="3067" spans="1:7" x14ac:dyDescent="0.4">
      <c r="A3067" s="70">
        <v>41767</v>
      </c>
      <c r="B3067" s="84" t="s">
        <v>315</v>
      </c>
      <c r="C3067" s="74">
        <v>12.2</v>
      </c>
      <c r="D3067" s="86">
        <v>1.4492785635027972E-2</v>
      </c>
      <c r="E3067" s="88">
        <v>5</v>
      </c>
      <c r="F3067" s="88">
        <v>8</v>
      </c>
      <c r="G3067" s="37">
        <v>0</v>
      </c>
    </row>
    <row r="3068" spans="1:7" x14ac:dyDescent="0.4">
      <c r="A3068" s="70">
        <v>41767</v>
      </c>
      <c r="B3068" s="84" t="s">
        <v>316</v>
      </c>
      <c r="C3068" s="74">
        <v>10.7</v>
      </c>
      <c r="D3068" s="86">
        <v>1.7818303371472367E-2</v>
      </c>
      <c r="E3068" s="88">
        <v>5</v>
      </c>
      <c r="F3068" s="88">
        <v>8</v>
      </c>
      <c r="G3068" s="37">
        <v>0</v>
      </c>
    </row>
    <row r="3069" spans="1:7" x14ac:dyDescent="0.4">
      <c r="A3069" s="70">
        <v>41767</v>
      </c>
      <c r="B3069" s="84" t="s">
        <v>317</v>
      </c>
      <c r="C3069" s="74">
        <v>8.8000000000000007</v>
      </c>
      <c r="D3069" s="86">
        <v>3.1074526157836686E-2</v>
      </c>
      <c r="E3069" s="88">
        <v>5</v>
      </c>
      <c r="F3069" s="88">
        <v>8</v>
      </c>
      <c r="G3069" s="37">
        <v>0</v>
      </c>
    </row>
    <row r="3070" spans="1:7" x14ac:dyDescent="0.4">
      <c r="A3070" s="70">
        <v>41767</v>
      </c>
      <c r="B3070" s="84" t="s">
        <v>318</v>
      </c>
      <c r="C3070" s="74">
        <v>7.3</v>
      </c>
      <c r="D3070" s="86">
        <v>4.9789866924207074E-2</v>
      </c>
      <c r="E3070" s="88">
        <v>5</v>
      </c>
      <c r="F3070" s="88">
        <v>8</v>
      </c>
      <c r="G3070" s="37">
        <v>0</v>
      </c>
    </row>
    <row r="3071" spans="1:7" x14ac:dyDescent="0.4">
      <c r="A3071" s="70">
        <v>41767</v>
      </c>
      <c r="B3071" s="84" t="s">
        <v>319</v>
      </c>
      <c r="C3071" s="74">
        <v>7.1</v>
      </c>
      <c r="D3071" s="86">
        <v>2.1262013253419894</v>
      </c>
      <c r="E3071" s="88">
        <v>5</v>
      </c>
      <c r="F3071" s="88">
        <v>8</v>
      </c>
      <c r="G3071" s="37">
        <v>0</v>
      </c>
    </row>
    <row r="3072" spans="1:7" x14ac:dyDescent="0.4">
      <c r="A3072" s="70">
        <v>41767</v>
      </c>
      <c r="B3072" s="84" t="s">
        <v>320</v>
      </c>
      <c r="C3072" s="74">
        <v>7.1</v>
      </c>
      <c r="D3072" s="86">
        <v>3.230006130111426</v>
      </c>
      <c r="E3072" s="88">
        <v>5</v>
      </c>
      <c r="F3072" s="88">
        <v>8</v>
      </c>
      <c r="G3072" s="37">
        <v>0</v>
      </c>
    </row>
    <row r="3073" spans="1:7" x14ac:dyDescent="0.4">
      <c r="A3073" s="70">
        <v>41767</v>
      </c>
      <c r="B3073" s="84" t="s">
        <v>321</v>
      </c>
      <c r="C3073" s="74">
        <v>6.1</v>
      </c>
      <c r="D3073" s="86">
        <v>1.3200138479224188</v>
      </c>
      <c r="E3073" s="88">
        <v>5</v>
      </c>
      <c r="F3073" s="88">
        <v>8</v>
      </c>
      <c r="G3073" s="37">
        <v>0</v>
      </c>
    </row>
    <row r="3074" spans="1:7" x14ac:dyDescent="0.4">
      <c r="A3074" s="70">
        <v>41767</v>
      </c>
      <c r="B3074" s="84" t="s">
        <v>322</v>
      </c>
      <c r="C3074" s="74">
        <v>5.4</v>
      </c>
      <c r="D3074" s="86">
        <v>2.2297962045614179</v>
      </c>
      <c r="E3074" s="88">
        <v>5</v>
      </c>
      <c r="F3074" s="88">
        <v>8</v>
      </c>
      <c r="G3074" s="37">
        <v>0</v>
      </c>
    </row>
    <row r="3075" spans="1:7" x14ac:dyDescent="0.4">
      <c r="A3075" s="70">
        <v>41767</v>
      </c>
      <c r="B3075" s="84" t="s">
        <v>323</v>
      </c>
      <c r="C3075" s="74">
        <v>5.6</v>
      </c>
      <c r="D3075" s="86">
        <v>2.8073688602800386</v>
      </c>
      <c r="E3075" s="88">
        <v>5</v>
      </c>
      <c r="F3075" s="88">
        <v>8</v>
      </c>
      <c r="G3075" s="37">
        <v>0</v>
      </c>
    </row>
    <row r="3076" spans="1:7" x14ac:dyDescent="0.4">
      <c r="A3076" s="70">
        <v>41767</v>
      </c>
      <c r="B3076" s="84" t="s">
        <v>324</v>
      </c>
      <c r="C3076" s="74">
        <v>5.4</v>
      </c>
      <c r="D3076" s="86">
        <v>3.2879070503054417</v>
      </c>
      <c r="E3076" s="88">
        <v>5</v>
      </c>
      <c r="F3076" s="88">
        <v>8</v>
      </c>
      <c r="G3076" s="37">
        <v>0</v>
      </c>
    </row>
    <row r="3077" spans="1:7" x14ac:dyDescent="0.4">
      <c r="A3077" s="70">
        <v>41767</v>
      </c>
      <c r="B3077" s="84" t="s">
        <v>325</v>
      </c>
      <c r="C3077" s="74">
        <v>4.5999999999999996</v>
      </c>
      <c r="D3077" s="86">
        <v>4.63369305016941</v>
      </c>
      <c r="E3077" s="88">
        <v>5</v>
      </c>
      <c r="F3077" s="88">
        <v>9</v>
      </c>
      <c r="G3077" s="37">
        <v>1</v>
      </c>
    </row>
    <row r="3078" spans="1:7" x14ac:dyDescent="0.4">
      <c r="A3078" s="70">
        <v>41768</v>
      </c>
      <c r="B3078" s="84" t="s">
        <v>302</v>
      </c>
      <c r="C3078" s="74">
        <v>4.8</v>
      </c>
      <c r="D3078" s="86">
        <v>4.8506297722977365</v>
      </c>
      <c r="E3078" s="88">
        <v>5</v>
      </c>
      <c r="F3078" s="88">
        <v>9</v>
      </c>
      <c r="G3078" s="37">
        <v>1</v>
      </c>
    </row>
    <row r="3079" spans="1:7" x14ac:dyDescent="0.4">
      <c r="A3079" s="70">
        <v>41768</v>
      </c>
      <c r="B3079" s="84" t="s">
        <v>303</v>
      </c>
      <c r="C3079" s="74">
        <v>3.4</v>
      </c>
      <c r="D3079" s="86">
        <v>5.2802451490127922</v>
      </c>
      <c r="E3079" s="88">
        <v>5</v>
      </c>
      <c r="F3079" s="88">
        <v>9</v>
      </c>
      <c r="G3079" s="37">
        <v>1</v>
      </c>
    </row>
    <row r="3080" spans="1:7" x14ac:dyDescent="0.4">
      <c r="A3080" s="70">
        <v>41768</v>
      </c>
      <c r="B3080" s="84" t="s">
        <v>304</v>
      </c>
      <c r="C3080" s="74">
        <v>2</v>
      </c>
      <c r="D3080" s="86">
        <v>5.7242247791713634</v>
      </c>
      <c r="E3080" s="88">
        <v>5</v>
      </c>
      <c r="F3080" s="88">
        <v>9</v>
      </c>
      <c r="G3080" s="37">
        <v>1</v>
      </c>
    </row>
    <row r="3081" spans="1:7" x14ac:dyDescent="0.4">
      <c r="A3081" s="70">
        <v>41768</v>
      </c>
      <c r="B3081" s="84" t="s">
        <v>305</v>
      </c>
      <c r="C3081" s="74">
        <v>0.8</v>
      </c>
      <c r="D3081" s="86">
        <v>6.1501763614717433</v>
      </c>
      <c r="E3081" s="88">
        <v>5</v>
      </c>
      <c r="F3081" s="88">
        <v>9</v>
      </c>
      <c r="G3081" s="37">
        <v>1</v>
      </c>
    </row>
    <row r="3082" spans="1:7" x14ac:dyDescent="0.4">
      <c r="A3082" s="70">
        <v>41768</v>
      </c>
      <c r="B3082" s="84" t="s">
        <v>306</v>
      </c>
      <c r="C3082" s="74">
        <v>1.3</v>
      </c>
      <c r="D3082" s="86">
        <v>4.9858899843801483</v>
      </c>
      <c r="E3082" s="88">
        <v>5</v>
      </c>
      <c r="F3082" s="88">
        <v>9</v>
      </c>
      <c r="G3082" s="37">
        <v>1</v>
      </c>
    </row>
    <row r="3083" spans="1:7" x14ac:dyDescent="0.4">
      <c r="A3083" s="70">
        <v>41768</v>
      </c>
      <c r="B3083" s="84" t="s">
        <v>307</v>
      </c>
      <c r="C3083" s="74">
        <v>3.8</v>
      </c>
      <c r="D3083" s="86">
        <v>4.0775536049634287</v>
      </c>
      <c r="E3083" s="88">
        <v>5</v>
      </c>
      <c r="F3083" s="88">
        <v>9</v>
      </c>
      <c r="G3083" s="37">
        <v>1</v>
      </c>
    </row>
    <row r="3084" spans="1:7" x14ac:dyDescent="0.4">
      <c r="A3084" s="70">
        <v>41768</v>
      </c>
      <c r="B3084" s="84" t="s">
        <v>308</v>
      </c>
      <c r="C3084" s="74">
        <v>6.9</v>
      </c>
      <c r="D3084" s="86">
        <v>4.1774452323966288E-2</v>
      </c>
      <c r="E3084" s="88">
        <v>5</v>
      </c>
      <c r="F3084" s="88">
        <v>9</v>
      </c>
      <c r="G3084" s="37">
        <v>1</v>
      </c>
    </row>
    <row r="3085" spans="1:7" x14ac:dyDescent="0.4">
      <c r="A3085" s="70">
        <v>41768</v>
      </c>
      <c r="B3085" s="84" t="s">
        <v>309</v>
      </c>
      <c r="C3085" s="74">
        <v>8.3000000000000007</v>
      </c>
      <c r="D3085" s="86">
        <v>2.0716772589704741E-2</v>
      </c>
      <c r="E3085" s="88">
        <v>5</v>
      </c>
      <c r="F3085" s="88">
        <v>9</v>
      </c>
      <c r="G3085" s="37">
        <v>0</v>
      </c>
    </row>
    <row r="3086" spans="1:7" x14ac:dyDescent="0.4">
      <c r="A3086" s="70">
        <v>41768</v>
      </c>
      <c r="B3086" s="84" t="s">
        <v>310</v>
      </c>
      <c r="C3086" s="74">
        <v>9.6</v>
      </c>
      <c r="D3086" s="86">
        <v>1.6127809566894934E-2</v>
      </c>
      <c r="E3086" s="88">
        <v>5</v>
      </c>
      <c r="F3086" s="88">
        <v>9</v>
      </c>
      <c r="G3086" s="37">
        <v>0</v>
      </c>
    </row>
    <row r="3087" spans="1:7" x14ac:dyDescent="0.4">
      <c r="A3087" s="70">
        <v>41768</v>
      </c>
      <c r="B3087" s="84" t="s">
        <v>311</v>
      </c>
      <c r="C3087" s="74">
        <v>11.9</v>
      </c>
      <c r="D3087" s="86">
        <v>1.5946436443300911E-2</v>
      </c>
      <c r="E3087" s="88">
        <v>5</v>
      </c>
      <c r="F3087" s="88">
        <v>9</v>
      </c>
      <c r="G3087" s="37">
        <v>0</v>
      </c>
    </row>
    <row r="3088" spans="1:7" x14ac:dyDescent="0.4">
      <c r="A3088" s="70">
        <v>41768</v>
      </c>
      <c r="B3088" s="84" t="s">
        <v>312</v>
      </c>
      <c r="C3088" s="74">
        <v>13.8</v>
      </c>
      <c r="D3088" s="86">
        <v>1.3956990124750702E-2</v>
      </c>
      <c r="E3088" s="88">
        <v>5</v>
      </c>
      <c r="F3088" s="88">
        <v>9</v>
      </c>
      <c r="G3088" s="37">
        <v>0</v>
      </c>
    </row>
    <row r="3089" spans="1:7" x14ac:dyDescent="0.4">
      <c r="A3089" s="70">
        <v>41768</v>
      </c>
      <c r="B3089" s="84" t="s">
        <v>313</v>
      </c>
      <c r="C3089" s="74">
        <v>15.2</v>
      </c>
      <c r="D3089" s="86">
        <v>7.4998270774243965E-3</v>
      </c>
      <c r="E3089" s="88">
        <v>5</v>
      </c>
      <c r="F3089" s="88">
        <v>9</v>
      </c>
      <c r="G3089" s="37">
        <v>0</v>
      </c>
    </row>
    <row r="3090" spans="1:7" x14ac:dyDescent="0.4">
      <c r="A3090" s="70">
        <v>41768</v>
      </c>
      <c r="B3090" s="84" t="s">
        <v>314</v>
      </c>
      <c r="C3090" s="74">
        <v>16</v>
      </c>
      <c r="D3090" s="86">
        <v>1.4335703181909951E-3</v>
      </c>
      <c r="E3090" s="88">
        <v>5</v>
      </c>
      <c r="F3090" s="88">
        <v>9</v>
      </c>
      <c r="G3090" s="37">
        <v>0</v>
      </c>
    </row>
    <row r="3091" spans="1:7" x14ac:dyDescent="0.4">
      <c r="A3091" s="70">
        <v>41768</v>
      </c>
      <c r="B3091" s="84" t="s">
        <v>315</v>
      </c>
      <c r="C3091" s="74">
        <v>16.2</v>
      </c>
      <c r="D3091" s="86">
        <v>5.9961084705587126E-3</v>
      </c>
      <c r="E3091" s="88">
        <v>5</v>
      </c>
      <c r="F3091" s="88">
        <v>9</v>
      </c>
      <c r="G3091" s="37">
        <v>0</v>
      </c>
    </row>
    <row r="3092" spans="1:7" x14ac:dyDescent="0.4">
      <c r="A3092" s="70">
        <v>41768</v>
      </c>
      <c r="B3092" s="84" t="s">
        <v>316</v>
      </c>
      <c r="C3092" s="74">
        <v>16.2</v>
      </c>
      <c r="D3092" s="86">
        <v>6.7317125394341162E-3</v>
      </c>
      <c r="E3092" s="88">
        <v>5</v>
      </c>
      <c r="F3092" s="88">
        <v>9</v>
      </c>
      <c r="G3092" s="37">
        <v>0</v>
      </c>
    </row>
    <row r="3093" spans="1:7" x14ac:dyDescent="0.4">
      <c r="A3093" s="70">
        <v>41768</v>
      </c>
      <c r="B3093" s="84" t="s">
        <v>317</v>
      </c>
      <c r="C3093" s="74">
        <v>15.4</v>
      </c>
      <c r="D3093" s="86">
        <v>4.0447411927515371E-3</v>
      </c>
      <c r="E3093" s="88">
        <v>5</v>
      </c>
      <c r="F3093" s="88">
        <v>9</v>
      </c>
      <c r="G3093" s="37">
        <v>0</v>
      </c>
    </row>
    <row r="3094" spans="1:7" x14ac:dyDescent="0.4">
      <c r="A3094" s="70">
        <v>41768</v>
      </c>
      <c r="B3094" s="84" t="s">
        <v>318</v>
      </c>
      <c r="C3094" s="74">
        <v>15.2</v>
      </c>
      <c r="D3094" s="86">
        <v>1.9680181803349997E-3</v>
      </c>
      <c r="E3094" s="88">
        <v>5</v>
      </c>
      <c r="F3094" s="88">
        <v>9</v>
      </c>
      <c r="G3094" s="37">
        <v>0</v>
      </c>
    </row>
    <row r="3095" spans="1:7" x14ac:dyDescent="0.4">
      <c r="A3095" s="70">
        <v>41768</v>
      </c>
      <c r="B3095" s="84" t="s">
        <v>319</v>
      </c>
      <c r="C3095" s="74">
        <v>13.2</v>
      </c>
      <c r="D3095" s="86">
        <v>1.1273995035846099E-2</v>
      </c>
      <c r="E3095" s="88">
        <v>5</v>
      </c>
      <c r="F3095" s="88">
        <v>9</v>
      </c>
      <c r="G3095" s="37">
        <v>0</v>
      </c>
    </row>
    <row r="3096" spans="1:7" x14ac:dyDescent="0.4">
      <c r="A3096" s="70">
        <v>41768</v>
      </c>
      <c r="B3096" s="84" t="s">
        <v>320</v>
      </c>
      <c r="C3096" s="74">
        <v>11.6</v>
      </c>
      <c r="D3096" s="86">
        <v>1.9431185765587028E-2</v>
      </c>
      <c r="E3096" s="88">
        <v>5</v>
      </c>
      <c r="F3096" s="88">
        <v>9</v>
      </c>
      <c r="G3096" s="37">
        <v>0</v>
      </c>
    </row>
    <row r="3097" spans="1:7" x14ac:dyDescent="0.4">
      <c r="A3097" s="70">
        <v>41768</v>
      </c>
      <c r="B3097" s="84" t="s">
        <v>321</v>
      </c>
      <c r="C3097" s="74">
        <v>10</v>
      </c>
      <c r="D3097" s="86">
        <v>1.8162096040187637E-2</v>
      </c>
      <c r="E3097" s="88">
        <v>5</v>
      </c>
      <c r="F3097" s="88">
        <v>9</v>
      </c>
      <c r="G3097" s="37">
        <v>0</v>
      </c>
    </row>
    <row r="3098" spans="1:7" x14ac:dyDescent="0.4">
      <c r="A3098" s="70">
        <v>41768</v>
      </c>
      <c r="B3098" s="84" t="s">
        <v>322</v>
      </c>
      <c r="C3098" s="74">
        <v>7.8</v>
      </c>
      <c r="D3098" s="86">
        <v>5.4795980412334452E-2</v>
      </c>
      <c r="E3098" s="88">
        <v>5</v>
      </c>
      <c r="F3098" s="88">
        <v>9</v>
      </c>
      <c r="G3098" s="37">
        <v>0</v>
      </c>
    </row>
    <row r="3099" spans="1:7" x14ac:dyDescent="0.4">
      <c r="A3099" s="70">
        <v>41768</v>
      </c>
      <c r="B3099" s="84" t="s">
        <v>323</v>
      </c>
      <c r="C3099" s="74">
        <v>8.6999999999999993</v>
      </c>
      <c r="D3099" s="86">
        <v>0.38290748375366412</v>
      </c>
      <c r="E3099" s="88">
        <v>5</v>
      </c>
      <c r="F3099" s="88">
        <v>9</v>
      </c>
      <c r="G3099" s="37">
        <v>0</v>
      </c>
    </row>
    <row r="3100" spans="1:7" x14ac:dyDescent="0.4">
      <c r="A3100" s="70">
        <v>41768</v>
      </c>
      <c r="B3100" s="84" t="s">
        <v>324</v>
      </c>
      <c r="C3100" s="74">
        <v>8.1</v>
      </c>
      <c r="D3100" s="86">
        <v>1.5772689621235441</v>
      </c>
      <c r="E3100" s="88">
        <v>5</v>
      </c>
      <c r="F3100" s="88">
        <v>9</v>
      </c>
      <c r="G3100" s="37">
        <v>0</v>
      </c>
    </row>
    <row r="3101" spans="1:7" x14ac:dyDescent="0.4">
      <c r="A3101" s="70">
        <v>41768</v>
      </c>
      <c r="B3101" s="84" t="s">
        <v>325</v>
      </c>
      <c r="C3101" s="74">
        <v>6.2</v>
      </c>
      <c r="D3101" s="86">
        <v>3.309566410389805</v>
      </c>
      <c r="E3101" s="88">
        <v>5</v>
      </c>
      <c r="F3101" s="88">
        <v>10</v>
      </c>
      <c r="G3101" s="37">
        <v>1</v>
      </c>
    </row>
    <row r="3102" spans="1:7" x14ac:dyDescent="0.4">
      <c r="A3102" s="70">
        <v>41769</v>
      </c>
      <c r="B3102" s="84" t="s">
        <v>302</v>
      </c>
      <c r="C3102" s="74">
        <v>5.8</v>
      </c>
      <c r="D3102" s="86">
        <v>3.8521329244607525</v>
      </c>
      <c r="E3102" s="88">
        <v>5</v>
      </c>
      <c r="F3102" s="88">
        <v>10</v>
      </c>
      <c r="G3102" s="37">
        <v>1</v>
      </c>
    </row>
    <row r="3103" spans="1:7" x14ac:dyDescent="0.4">
      <c r="A3103" s="70">
        <v>41769</v>
      </c>
      <c r="B3103" s="84" t="s">
        <v>303</v>
      </c>
      <c r="C3103" s="74">
        <v>5.4</v>
      </c>
      <c r="D3103" s="86">
        <v>4.2126432466490069</v>
      </c>
      <c r="E3103" s="88">
        <v>5</v>
      </c>
      <c r="F3103" s="88">
        <v>10</v>
      </c>
      <c r="G3103" s="37">
        <v>1</v>
      </c>
    </row>
    <row r="3104" spans="1:7" x14ac:dyDescent="0.4">
      <c r="A3104" s="70">
        <v>41769</v>
      </c>
      <c r="B3104" s="84" t="s">
        <v>304</v>
      </c>
      <c r="C3104" s="74">
        <v>4.8</v>
      </c>
      <c r="D3104" s="86">
        <v>4.535309640604102</v>
      </c>
      <c r="E3104" s="88">
        <v>5</v>
      </c>
      <c r="F3104" s="88">
        <v>10</v>
      </c>
      <c r="G3104" s="37">
        <v>1</v>
      </c>
    </row>
    <row r="3105" spans="1:7" x14ac:dyDescent="0.4">
      <c r="A3105" s="70">
        <v>41769</v>
      </c>
      <c r="B3105" s="84" t="s">
        <v>305</v>
      </c>
      <c r="C3105" s="74">
        <v>4.9000000000000004</v>
      </c>
      <c r="D3105" s="86">
        <v>4.697588651385173</v>
      </c>
      <c r="E3105" s="88">
        <v>5</v>
      </c>
      <c r="F3105" s="88">
        <v>10</v>
      </c>
      <c r="G3105" s="37">
        <v>1</v>
      </c>
    </row>
    <row r="3106" spans="1:7" x14ac:dyDescent="0.4">
      <c r="A3106" s="70">
        <v>41769</v>
      </c>
      <c r="B3106" s="84" t="s">
        <v>306</v>
      </c>
      <c r="C3106" s="74">
        <v>5</v>
      </c>
      <c r="D3106" s="86">
        <v>4.615976613978515</v>
      </c>
      <c r="E3106" s="88">
        <v>5</v>
      </c>
      <c r="F3106" s="88">
        <v>10</v>
      </c>
      <c r="G3106" s="37">
        <v>1</v>
      </c>
    </row>
    <row r="3107" spans="1:7" x14ac:dyDescent="0.4">
      <c r="A3107" s="70">
        <v>41769</v>
      </c>
      <c r="B3107" s="84" t="s">
        <v>307</v>
      </c>
      <c r="C3107" s="74">
        <v>5.6</v>
      </c>
      <c r="D3107" s="86">
        <v>5.2321165111067298</v>
      </c>
      <c r="E3107" s="88">
        <v>5</v>
      </c>
      <c r="F3107" s="88">
        <v>10</v>
      </c>
      <c r="G3107" s="37">
        <v>1</v>
      </c>
    </row>
    <row r="3108" spans="1:7" x14ac:dyDescent="0.4">
      <c r="A3108" s="70">
        <v>41769</v>
      </c>
      <c r="B3108" s="84" t="s">
        <v>308</v>
      </c>
      <c r="C3108" s="74">
        <v>7.5</v>
      </c>
      <c r="D3108" s="86">
        <v>1.9690456349276748</v>
      </c>
      <c r="E3108" s="88">
        <v>5</v>
      </c>
      <c r="F3108" s="88">
        <v>10</v>
      </c>
      <c r="G3108" s="37">
        <v>1</v>
      </c>
    </row>
    <row r="3109" spans="1:7" x14ac:dyDescent="0.4">
      <c r="A3109" s="70">
        <v>41769</v>
      </c>
      <c r="B3109" s="84" t="s">
        <v>309</v>
      </c>
      <c r="C3109" s="74">
        <v>8.6999999999999993</v>
      </c>
      <c r="D3109" s="86">
        <v>1.5817033115503685</v>
      </c>
      <c r="E3109" s="88">
        <v>5</v>
      </c>
      <c r="F3109" s="88">
        <v>10</v>
      </c>
      <c r="G3109" s="37">
        <v>0</v>
      </c>
    </row>
    <row r="3110" spans="1:7" x14ac:dyDescent="0.4">
      <c r="A3110" s="70">
        <v>41769</v>
      </c>
      <c r="B3110" s="84" t="s">
        <v>310</v>
      </c>
      <c r="C3110" s="74">
        <v>9.6999999999999993</v>
      </c>
      <c r="D3110" s="86">
        <v>0.86784044105639646</v>
      </c>
      <c r="E3110" s="88">
        <v>5</v>
      </c>
      <c r="F3110" s="88">
        <v>10</v>
      </c>
      <c r="G3110" s="37">
        <v>0</v>
      </c>
    </row>
    <row r="3111" spans="1:7" x14ac:dyDescent="0.4">
      <c r="A3111" s="70">
        <v>41769</v>
      </c>
      <c r="B3111" s="84" t="s">
        <v>311</v>
      </c>
      <c r="C3111" s="74">
        <v>11.1</v>
      </c>
      <c r="D3111" s="86">
        <v>1.0160178270446785</v>
      </c>
      <c r="E3111" s="88">
        <v>5</v>
      </c>
      <c r="F3111" s="88">
        <v>10</v>
      </c>
      <c r="G3111" s="37">
        <v>0</v>
      </c>
    </row>
    <row r="3112" spans="1:7" x14ac:dyDescent="0.4">
      <c r="A3112" s="70">
        <v>41769</v>
      </c>
      <c r="B3112" s="84" t="s">
        <v>312</v>
      </c>
      <c r="C3112" s="74">
        <v>12.5</v>
      </c>
      <c r="D3112" s="86">
        <v>0.72216335866001669</v>
      </c>
      <c r="E3112" s="88">
        <v>5</v>
      </c>
      <c r="F3112" s="88">
        <v>10</v>
      </c>
      <c r="G3112" s="37">
        <v>0</v>
      </c>
    </row>
    <row r="3113" spans="1:7" x14ac:dyDescent="0.4">
      <c r="A3113" s="70">
        <v>41769</v>
      </c>
      <c r="B3113" s="84" t="s">
        <v>313</v>
      </c>
      <c r="C3113" s="74">
        <v>13.7</v>
      </c>
      <c r="D3113" s="86">
        <v>2.1323288341986761E-2</v>
      </c>
      <c r="E3113" s="88">
        <v>5</v>
      </c>
      <c r="F3113" s="88">
        <v>10</v>
      </c>
      <c r="G3113" s="37">
        <v>0</v>
      </c>
    </row>
    <row r="3114" spans="1:7" x14ac:dyDescent="0.4">
      <c r="A3114" s="70">
        <v>41769</v>
      </c>
      <c r="B3114" s="84" t="s">
        <v>314</v>
      </c>
      <c r="C3114" s="74">
        <v>14.8</v>
      </c>
      <c r="D3114" s="86">
        <v>7.2322114857081487E-3</v>
      </c>
      <c r="E3114" s="88">
        <v>5</v>
      </c>
      <c r="F3114" s="88">
        <v>10</v>
      </c>
      <c r="G3114" s="37">
        <v>0</v>
      </c>
    </row>
    <row r="3115" spans="1:7" x14ac:dyDescent="0.4">
      <c r="A3115" s="70">
        <v>41769</v>
      </c>
      <c r="B3115" s="84" t="s">
        <v>315</v>
      </c>
      <c r="C3115" s="74">
        <v>16.600000000000001</v>
      </c>
      <c r="D3115" s="86">
        <v>8.5650588201943139E-3</v>
      </c>
      <c r="E3115" s="88">
        <v>5</v>
      </c>
      <c r="F3115" s="88">
        <v>10</v>
      </c>
      <c r="G3115" s="37">
        <v>0</v>
      </c>
    </row>
    <row r="3116" spans="1:7" x14ac:dyDescent="0.4">
      <c r="A3116" s="70">
        <v>41769</v>
      </c>
      <c r="B3116" s="84" t="s">
        <v>316</v>
      </c>
      <c r="C3116" s="74">
        <v>15.5</v>
      </c>
      <c r="D3116" s="86">
        <v>1.0504542252346103E-2</v>
      </c>
      <c r="E3116" s="88">
        <v>5</v>
      </c>
      <c r="F3116" s="88">
        <v>10</v>
      </c>
      <c r="G3116" s="37">
        <v>0</v>
      </c>
    </row>
    <row r="3117" spans="1:7" x14ac:dyDescent="0.4">
      <c r="A3117" s="70">
        <v>41769</v>
      </c>
      <c r="B3117" s="84" t="s">
        <v>317</v>
      </c>
      <c r="C3117" s="74">
        <v>14.7</v>
      </c>
      <c r="D3117" s="86">
        <v>7.0109244533980378E-3</v>
      </c>
      <c r="E3117" s="88">
        <v>5</v>
      </c>
      <c r="F3117" s="88">
        <v>10</v>
      </c>
      <c r="G3117" s="37">
        <v>0</v>
      </c>
    </row>
    <row r="3118" spans="1:7" x14ac:dyDescent="0.4">
      <c r="A3118" s="70">
        <v>41769</v>
      </c>
      <c r="B3118" s="84" t="s">
        <v>318</v>
      </c>
      <c r="C3118" s="74">
        <v>14.7</v>
      </c>
      <c r="D3118" s="86">
        <v>4.9237842258882218E-3</v>
      </c>
      <c r="E3118" s="88">
        <v>5</v>
      </c>
      <c r="F3118" s="88">
        <v>10</v>
      </c>
      <c r="G3118" s="37">
        <v>0</v>
      </c>
    </row>
    <row r="3119" spans="1:7" x14ac:dyDescent="0.4">
      <c r="A3119" s="70">
        <v>41769</v>
      </c>
      <c r="B3119" s="84" t="s">
        <v>319</v>
      </c>
      <c r="C3119" s="74">
        <v>14</v>
      </c>
      <c r="D3119" s="86">
        <v>2.4525167967126137E-2</v>
      </c>
      <c r="E3119" s="88">
        <v>5</v>
      </c>
      <c r="F3119" s="88">
        <v>10</v>
      </c>
      <c r="G3119" s="37">
        <v>0</v>
      </c>
    </row>
    <row r="3120" spans="1:7" x14ac:dyDescent="0.4">
      <c r="A3120" s="70">
        <v>41769</v>
      </c>
      <c r="B3120" s="84" t="s">
        <v>320</v>
      </c>
      <c r="C3120" s="74">
        <v>13.4</v>
      </c>
      <c r="D3120" s="86">
        <v>4.0941991403736104E-2</v>
      </c>
      <c r="E3120" s="88">
        <v>5</v>
      </c>
      <c r="F3120" s="88">
        <v>10</v>
      </c>
      <c r="G3120" s="37">
        <v>0</v>
      </c>
    </row>
    <row r="3121" spans="1:7" x14ac:dyDescent="0.4">
      <c r="A3121" s="70">
        <v>41769</v>
      </c>
      <c r="B3121" s="84" t="s">
        <v>321</v>
      </c>
      <c r="C3121" s="74">
        <v>13.1</v>
      </c>
      <c r="D3121" s="86">
        <v>1.3247524699316121E-2</v>
      </c>
      <c r="E3121" s="88">
        <v>5</v>
      </c>
      <c r="F3121" s="88">
        <v>10</v>
      </c>
      <c r="G3121" s="37">
        <v>0</v>
      </c>
    </row>
    <row r="3122" spans="1:7" x14ac:dyDescent="0.4">
      <c r="A3122" s="70">
        <v>41769</v>
      </c>
      <c r="B3122" s="84" t="s">
        <v>322</v>
      </c>
      <c r="C3122" s="74">
        <v>12.8</v>
      </c>
      <c r="D3122" s="86">
        <v>3.0547081959086134E-2</v>
      </c>
      <c r="E3122" s="88">
        <v>5</v>
      </c>
      <c r="F3122" s="88">
        <v>10</v>
      </c>
      <c r="G3122" s="37">
        <v>0</v>
      </c>
    </row>
    <row r="3123" spans="1:7" x14ac:dyDescent="0.4">
      <c r="A3123" s="70">
        <v>41769</v>
      </c>
      <c r="B3123" s="84" t="s">
        <v>323</v>
      </c>
      <c r="C3123" s="74">
        <v>12.6</v>
      </c>
      <c r="D3123" s="86">
        <v>0.45361039087590921</v>
      </c>
      <c r="E3123" s="88">
        <v>5</v>
      </c>
      <c r="F3123" s="88">
        <v>10</v>
      </c>
      <c r="G3123" s="37">
        <v>0</v>
      </c>
    </row>
    <row r="3124" spans="1:7" x14ac:dyDescent="0.4">
      <c r="A3124" s="70">
        <v>41769</v>
      </c>
      <c r="B3124" s="84" t="s">
        <v>324</v>
      </c>
      <c r="C3124" s="74">
        <v>12.2</v>
      </c>
      <c r="D3124" s="86">
        <v>0.97539587957409768</v>
      </c>
      <c r="E3124" s="88">
        <v>5</v>
      </c>
      <c r="F3124" s="88">
        <v>10</v>
      </c>
      <c r="G3124" s="37">
        <v>0</v>
      </c>
    </row>
    <row r="3125" spans="1:7" x14ac:dyDescent="0.4">
      <c r="A3125" s="70">
        <v>41769</v>
      </c>
      <c r="B3125" s="84" t="s">
        <v>325</v>
      </c>
      <c r="C3125" s="74">
        <v>11.9</v>
      </c>
      <c r="D3125" s="86">
        <v>2.2316378107475328</v>
      </c>
      <c r="E3125" s="88">
        <v>5</v>
      </c>
      <c r="F3125" s="88">
        <v>11</v>
      </c>
      <c r="G3125" s="37">
        <v>1</v>
      </c>
    </row>
    <row r="3126" spans="1:7" x14ac:dyDescent="0.4">
      <c r="A3126" s="70">
        <v>41770</v>
      </c>
      <c r="B3126" s="84" t="s">
        <v>302</v>
      </c>
      <c r="C3126" s="74">
        <v>11.7</v>
      </c>
      <c r="D3126" s="86">
        <v>2.4900335331872117</v>
      </c>
      <c r="E3126" s="88">
        <v>5</v>
      </c>
      <c r="F3126" s="88">
        <v>11</v>
      </c>
      <c r="G3126" s="37">
        <v>1</v>
      </c>
    </row>
    <row r="3127" spans="1:7" x14ac:dyDescent="0.4">
      <c r="A3127" s="70">
        <v>41770</v>
      </c>
      <c r="B3127" s="84" t="s">
        <v>303</v>
      </c>
      <c r="C3127" s="74">
        <v>11.7</v>
      </c>
      <c r="D3127" s="86">
        <v>2.6271491396466282</v>
      </c>
      <c r="E3127" s="88">
        <v>5</v>
      </c>
      <c r="F3127" s="88">
        <v>11</v>
      </c>
      <c r="G3127" s="37">
        <v>1</v>
      </c>
    </row>
    <row r="3128" spans="1:7" x14ac:dyDescent="0.4">
      <c r="A3128" s="70">
        <v>41770</v>
      </c>
      <c r="B3128" s="84" t="s">
        <v>304</v>
      </c>
      <c r="C3128" s="74">
        <v>11.5</v>
      </c>
      <c r="D3128" s="86">
        <v>2.7576698142542018</v>
      </c>
      <c r="E3128" s="88">
        <v>5</v>
      </c>
      <c r="F3128" s="88">
        <v>11</v>
      </c>
      <c r="G3128" s="37">
        <v>1</v>
      </c>
    </row>
    <row r="3129" spans="1:7" x14ac:dyDescent="0.4">
      <c r="A3129" s="70">
        <v>41770</v>
      </c>
      <c r="B3129" s="84" t="s">
        <v>305</v>
      </c>
      <c r="C3129" s="74">
        <v>10.9</v>
      </c>
      <c r="D3129" s="86">
        <v>2.9464365605715783</v>
      </c>
      <c r="E3129" s="88">
        <v>5</v>
      </c>
      <c r="F3129" s="88">
        <v>11</v>
      </c>
      <c r="G3129" s="37">
        <v>1</v>
      </c>
    </row>
    <row r="3130" spans="1:7" x14ac:dyDescent="0.4">
      <c r="A3130" s="70">
        <v>41770</v>
      </c>
      <c r="B3130" s="84" t="s">
        <v>306</v>
      </c>
      <c r="C3130" s="74">
        <v>10.3</v>
      </c>
      <c r="D3130" s="86">
        <v>2.7535291538969737</v>
      </c>
      <c r="E3130" s="88">
        <v>5</v>
      </c>
      <c r="F3130" s="88">
        <v>11</v>
      </c>
      <c r="G3130" s="37">
        <v>1</v>
      </c>
    </row>
    <row r="3131" spans="1:7" x14ac:dyDescent="0.4">
      <c r="A3131" s="70">
        <v>41770</v>
      </c>
      <c r="B3131" s="84" t="s">
        <v>307</v>
      </c>
      <c r="C3131" s="74">
        <v>11.4</v>
      </c>
      <c r="D3131" s="86">
        <v>1.7342152444430399</v>
      </c>
      <c r="E3131" s="88">
        <v>5</v>
      </c>
      <c r="F3131" s="88">
        <v>11</v>
      </c>
      <c r="G3131" s="37">
        <v>1</v>
      </c>
    </row>
    <row r="3132" spans="1:7" x14ac:dyDescent="0.4">
      <c r="A3132" s="70">
        <v>41770</v>
      </c>
      <c r="B3132" s="84" t="s">
        <v>308</v>
      </c>
      <c r="C3132" s="74">
        <v>12.9</v>
      </c>
      <c r="D3132" s="86">
        <v>9.476140574288916E-3</v>
      </c>
      <c r="E3132" s="88">
        <v>5</v>
      </c>
      <c r="F3132" s="88">
        <v>11</v>
      </c>
      <c r="G3132" s="37">
        <v>1</v>
      </c>
    </row>
    <row r="3133" spans="1:7" x14ac:dyDescent="0.4">
      <c r="A3133" s="70">
        <v>41770</v>
      </c>
      <c r="B3133" s="84" t="s">
        <v>309</v>
      </c>
      <c r="C3133" s="74">
        <v>14.2</v>
      </c>
      <c r="D3133" s="86">
        <v>7.4817496324833081E-3</v>
      </c>
      <c r="E3133" s="88">
        <v>5</v>
      </c>
      <c r="F3133" s="88">
        <v>11</v>
      </c>
      <c r="G3133" s="37">
        <v>0</v>
      </c>
    </row>
    <row r="3134" spans="1:7" x14ac:dyDescent="0.4">
      <c r="A3134" s="70">
        <v>41770</v>
      </c>
      <c r="B3134" s="84" t="s">
        <v>310</v>
      </c>
      <c r="C3134" s="74">
        <v>15.4</v>
      </c>
      <c r="D3134" s="86">
        <v>1.8313335379898225E-3</v>
      </c>
      <c r="E3134" s="88">
        <v>5</v>
      </c>
      <c r="F3134" s="88">
        <v>11</v>
      </c>
      <c r="G3134" s="37">
        <v>0</v>
      </c>
    </row>
    <row r="3135" spans="1:7" x14ac:dyDescent="0.4">
      <c r="A3135" s="70">
        <v>41770</v>
      </c>
      <c r="B3135" s="84" t="s">
        <v>311</v>
      </c>
      <c r="C3135" s="74">
        <v>17.3</v>
      </c>
      <c r="D3135" s="86">
        <v>1.456187252871499E-3</v>
      </c>
      <c r="E3135" s="88">
        <v>5</v>
      </c>
      <c r="F3135" s="88">
        <v>11</v>
      </c>
      <c r="G3135" s="37">
        <v>0</v>
      </c>
    </row>
    <row r="3136" spans="1:7" x14ac:dyDescent="0.4">
      <c r="A3136" s="70">
        <v>41770</v>
      </c>
      <c r="B3136" s="84" t="s">
        <v>312</v>
      </c>
      <c r="C3136" s="74">
        <v>18.899999999999999</v>
      </c>
      <c r="D3136" s="86">
        <v>0</v>
      </c>
      <c r="E3136" s="88">
        <v>5</v>
      </c>
      <c r="F3136" s="88">
        <v>11</v>
      </c>
      <c r="G3136" s="37">
        <v>0</v>
      </c>
    </row>
    <row r="3137" spans="1:7" x14ac:dyDescent="0.4">
      <c r="A3137" s="70">
        <v>41770</v>
      </c>
      <c r="B3137" s="84" t="s">
        <v>313</v>
      </c>
      <c r="C3137" s="74">
        <v>19.899999999999999</v>
      </c>
      <c r="D3137" s="86">
        <v>0</v>
      </c>
      <c r="E3137" s="88">
        <v>5</v>
      </c>
      <c r="F3137" s="88">
        <v>11</v>
      </c>
      <c r="G3137" s="37">
        <v>0</v>
      </c>
    </row>
    <row r="3138" spans="1:7" x14ac:dyDescent="0.4">
      <c r="A3138" s="70">
        <v>41770</v>
      </c>
      <c r="B3138" s="84" t="s">
        <v>314</v>
      </c>
      <c r="C3138" s="74">
        <v>20.5</v>
      </c>
      <c r="D3138" s="86">
        <v>0</v>
      </c>
      <c r="E3138" s="88">
        <v>5</v>
      </c>
      <c r="F3138" s="88">
        <v>11</v>
      </c>
      <c r="G3138" s="37">
        <v>0</v>
      </c>
    </row>
    <row r="3139" spans="1:7" x14ac:dyDescent="0.4">
      <c r="A3139" s="70">
        <v>41770</v>
      </c>
      <c r="B3139" s="84" t="s">
        <v>315</v>
      </c>
      <c r="C3139" s="74">
        <v>21.6</v>
      </c>
      <c r="D3139" s="86">
        <v>0</v>
      </c>
      <c r="E3139" s="88">
        <v>5</v>
      </c>
      <c r="F3139" s="88">
        <v>11</v>
      </c>
      <c r="G3139" s="37">
        <v>0</v>
      </c>
    </row>
    <row r="3140" spans="1:7" x14ac:dyDescent="0.4">
      <c r="A3140" s="70">
        <v>41770</v>
      </c>
      <c r="B3140" s="84" t="s">
        <v>316</v>
      </c>
      <c r="C3140" s="74">
        <v>21.3</v>
      </c>
      <c r="D3140" s="86">
        <v>0</v>
      </c>
      <c r="E3140" s="88">
        <v>5</v>
      </c>
      <c r="F3140" s="88">
        <v>11</v>
      </c>
      <c r="G3140" s="37">
        <v>0</v>
      </c>
    </row>
    <row r="3141" spans="1:7" x14ac:dyDescent="0.4">
      <c r="A3141" s="70">
        <v>41770</v>
      </c>
      <c r="B3141" s="84" t="s">
        <v>317</v>
      </c>
      <c r="C3141" s="74">
        <v>20.9</v>
      </c>
      <c r="D3141" s="86">
        <v>0</v>
      </c>
      <c r="E3141" s="88">
        <v>5</v>
      </c>
      <c r="F3141" s="88">
        <v>11</v>
      </c>
      <c r="G3141" s="37">
        <v>0</v>
      </c>
    </row>
    <row r="3142" spans="1:7" x14ac:dyDescent="0.4">
      <c r="A3142" s="70">
        <v>41770</v>
      </c>
      <c r="B3142" s="84" t="s">
        <v>318</v>
      </c>
      <c r="C3142" s="74">
        <v>19.8</v>
      </c>
      <c r="D3142" s="86">
        <v>0</v>
      </c>
      <c r="E3142" s="88">
        <v>5</v>
      </c>
      <c r="F3142" s="88">
        <v>11</v>
      </c>
      <c r="G3142" s="37">
        <v>0</v>
      </c>
    </row>
    <row r="3143" spans="1:7" x14ac:dyDescent="0.4">
      <c r="A3143" s="70">
        <v>41770</v>
      </c>
      <c r="B3143" s="84" t="s">
        <v>319</v>
      </c>
      <c r="C3143" s="74">
        <v>18.899999999999999</v>
      </c>
      <c r="D3143" s="86">
        <v>0</v>
      </c>
      <c r="E3143" s="88">
        <v>5</v>
      </c>
      <c r="F3143" s="88">
        <v>11</v>
      </c>
      <c r="G3143" s="37">
        <v>0</v>
      </c>
    </row>
    <row r="3144" spans="1:7" x14ac:dyDescent="0.4">
      <c r="A3144" s="70">
        <v>41770</v>
      </c>
      <c r="B3144" s="84" t="s">
        <v>320</v>
      </c>
      <c r="C3144" s="74">
        <v>17.8</v>
      </c>
      <c r="D3144" s="86">
        <v>0</v>
      </c>
      <c r="E3144" s="88">
        <v>5</v>
      </c>
      <c r="F3144" s="88">
        <v>11</v>
      </c>
      <c r="G3144" s="37">
        <v>0</v>
      </c>
    </row>
    <row r="3145" spans="1:7" x14ac:dyDescent="0.4">
      <c r="A3145" s="70">
        <v>41770</v>
      </c>
      <c r="B3145" s="84" t="s">
        <v>321</v>
      </c>
      <c r="C3145" s="74">
        <v>16.8</v>
      </c>
      <c r="D3145" s="86">
        <v>0</v>
      </c>
      <c r="E3145" s="88">
        <v>5</v>
      </c>
      <c r="F3145" s="88">
        <v>11</v>
      </c>
      <c r="G3145" s="37">
        <v>0</v>
      </c>
    </row>
    <row r="3146" spans="1:7" x14ac:dyDescent="0.4">
      <c r="A3146" s="70">
        <v>41770</v>
      </c>
      <c r="B3146" s="84" t="s">
        <v>322</v>
      </c>
      <c r="C3146" s="74">
        <v>15.9</v>
      </c>
      <c r="D3146" s="86">
        <v>0</v>
      </c>
      <c r="E3146" s="88">
        <v>5</v>
      </c>
      <c r="F3146" s="88">
        <v>11</v>
      </c>
      <c r="G3146" s="37">
        <v>0</v>
      </c>
    </row>
    <row r="3147" spans="1:7" x14ac:dyDescent="0.4">
      <c r="A3147" s="70">
        <v>41770</v>
      </c>
      <c r="B3147" s="84" t="s">
        <v>323</v>
      </c>
      <c r="C3147" s="74">
        <v>15.6</v>
      </c>
      <c r="D3147" s="86">
        <v>0</v>
      </c>
      <c r="E3147" s="88">
        <v>5</v>
      </c>
      <c r="F3147" s="88">
        <v>11</v>
      </c>
      <c r="G3147" s="37">
        <v>0</v>
      </c>
    </row>
    <row r="3148" spans="1:7" x14ac:dyDescent="0.4">
      <c r="A3148" s="70">
        <v>41770</v>
      </c>
      <c r="B3148" s="84" t="s">
        <v>324</v>
      </c>
      <c r="C3148" s="74">
        <v>15.1</v>
      </c>
      <c r="D3148" s="86">
        <v>0</v>
      </c>
      <c r="E3148" s="88">
        <v>5</v>
      </c>
      <c r="F3148" s="88">
        <v>11</v>
      </c>
      <c r="G3148" s="37">
        <v>0</v>
      </c>
    </row>
    <row r="3149" spans="1:7" x14ac:dyDescent="0.4">
      <c r="A3149" s="70">
        <v>41770</v>
      </c>
      <c r="B3149" s="84" t="s">
        <v>325</v>
      </c>
      <c r="C3149" s="74">
        <v>14.9</v>
      </c>
      <c r="D3149" s="86">
        <v>1.9037473378356877E-3</v>
      </c>
      <c r="E3149" s="88">
        <v>5</v>
      </c>
      <c r="F3149" s="88">
        <v>12</v>
      </c>
      <c r="G3149" s="37">
        <v>1</v>
      </c>
    </row>
    <row r="3150" spans="1:7" x14ac:dyDescent="0.4">
      <c r="A3150" s="70">
        <v>41771</v>
      </c>
      <c r="B3150" s="84" t="s">
        <v>302</v>
      </c>
      <c r="C3150" s="74">
        <v>14.3</v>
      </c>
      <c r="D3150" s="86">
        <v>1.0595984865492973E-2</v>
      </c>
      <c r="E3150" s="88">
        <v>5</v>
      </c>
      <c r="F3150" s="88">
        <v>12</v>
      </c>
      <c r="G3150" s="37">
        <v>1</v>
      </c>
    </row>
    <row r="3151" spans="1:7" x14ac:dyDescent="0.4">
      <c r="A3151" s="70">
        <v>41771</v>
      </c>
      <c r="B3151" s="84" t="s">
        <v>303</v>
      </c>
      <c r="C3151" s="74">
        <v>14.2</v>
      </c>
      <c r="D3151" s="86">
        <v>2.9079886769119597E-2</v>
      </c>
      <c r="E3151" s="88">
        <v>5</v>
      </c>
      <c r="F3151" s="88">
        <v>12</v>
      </c>
      <c r="G3151" s="37">
        <v>1</v>
      </c>
    </row>
    <row r="3152" spans="1:7" x14ac:dyDescent="0.4">
      <c r="A3152" s="70">
        <v>41771</v>
      </c>
      <c r="B3152" s="84" t="s">
        <v>304</v>
      </c>
      <c r="C3152" s="74">
        <v>13.8</v>
      </c>
      <c r="D3152" s="86">
        <v>4.6865903639235679E-2</v>
      </c>
      <c r="E3152" s="88">
        <v>5</v>
      </c>
      <c r="F3152" s="88">
        <v>12</v>
      </c>
      <c r="G3152" s="37">
        <v>1</v>
      </c>
    </row>
    <row r="3153" spans="1:7" x14ac:dyDescent="0.4">
      <c r="A3153" s="70">
        <v>41771</v>
      </c>
      <c r="B3153" s="84" t="s">
        <v>305</v>
      </c>
      <c r="C3153" s="74">
        <v>13.2</v>
      </c>
      <c r="D3153" s="86">
        <v>5.6962315212679429E-2</v>
      </c>
      <c r="E3153" s="88">
        <v>5</v>
      </c>
      <c r="F3153" s="88">
        <v>12</v>
      </c>
      <c r="G3153" s="37">
        <v>1</v>
      </c>
    </row>
    <row r="3154" spans="1:7" x14ac:dyDescent="0.4">
      <c r="A3154" s="70">
        <v>41771</v>
      </c>
      <c r="B3154" s="84" t="s">
        <v>306</v>
      </c>
      <c r="C3154" s="74">
        <v>13.3</v>
      </c>
      <c r="D3154" s="86">
        <v>0.58858709602797243</v>
      </c>
      <c r="E3154" s="88">
        <v>5</v>
      </c>
      <c r="F3154" s="88">
        <v>12</v>
      </c>
      <c r="G3154" s="37">
        <v>1</v>
      </c>
    </row>
    <row r="3155" spans="1:7" x14ac:dyDescent="0.4">
      <c r="A3155" s="70">
        <v>41771</v>
      </c>
      <c r="B3155" s="84" t="s">
        <v>307</v>
      </c>
      <c r="C3155" s="74">
        <v>13.6</v>
      </c>
      <c r="D3155" s="86">
        <v>0.9842177602863319</v>
      </c>
      <c r="E3155" s="88">
        <v>5</v>
      </c>
      <c r="F3155" s="88">
        <v>12</v>
      </c>
      <c r="G3155" s="37">
        <v>1</v>
      </c>
    </row>
    <row r="3156" spans="1:7" x14ac:dyDescent="0.4">
      <c r="A3156" s="70">
        <v>41771</v>
      </c>
      <c r="B3156" s="84" t="s">
        <v>308</v>
      </c>
      <c r="C3156" s="74">
        <v>13.9</v>
      </c>
      <c r="D3156" s="86">
        <v>1.2411865598984058E-2</v>
      </c>
      <c r="E3156" s="88">
        <v>5</v>
      </c>
      <c r="F3156" s="88">
        <v>12</v>
      </c>
      <c r="G3156" s="37">
        <v>1</v>
      </c>
    </row>
    <row r="3157" spans="1:7" x14ac:dyDescent="0.4">
      <c r="A3157" s="70">
        <v>41771</v>
      </c>
      <c r="B3157" s="84" t="s">
        <v>309</v>
      </c>
      <c r="C3157" s="74">
        <v>13.7</v>
      </c>
      <c r="D3157" s="86">
        <v>1.9025102432908312E-2</v>
      </c>
      <c r="E3157" s="88">
        <v>5</v>
      </c>
      <c r="F3157" s="88">
        <v>12</v>
      </c>
      <c r="G3157" s="37">
        <v>0</v>
      </c>
    </row>
    <row r="3158" spans="1:7" x14ac:dyDescent="0.4">
      <c r="A3158" s="70">
        <v>41771</v>
      </c>
      <c r="B3158" s="84" t="s">
        <v>310</v>
      </c>
      <c r="C3158" s="74">
        <v>14.1</v>
      </c>
      <c r="D3158" s="86">
        <v>1.3052604540597743E-2</v>
      </c>
      <c r="E3158" s="88">
        <v>5</v>
      </c>
      <c r="F3158" s="88">
        <v>12</v>
      </c>
      <c r="G3158" s="37">
        <v>0</v>
      </c>
    </row>
    <row r="3159" spans="1:7" x14ac:dyDescent="0.4">
      <c r="A3159" s="70">
        <v>41771</v>
      </c>
      <c r="B3159" s="84" t="s">
        <v>311</v>
      </c>
      <c r="C3159" s="74">
        <v>14.3</v>
      </c>
      <c r="D3159" s="86">
        <v>3.0291889298821883E-2</v>
      </c>
      <c r="E3159" s="88">
        <v>5</v>
      </c>
      <c r="F3159" s="88">
        <v>12</v>
      </c>
      <c r="G3159" s="37">
        <v>0</v>
      </c>
    </row>
    <row r="3160" spans="1:7" x14ac:dyDescent="0.4">
      <c r="A3160" s="70">
        <v>41771</v>
      </c>
      <c r="B3160" s="84" t="s">
        <v>312</v>
      </c>
      <c r="C3160" s="74">
        <v>13.8</v>
      </c>
      <c r="D3160" s="86">
        <v>8.5763851734698679E-2</v>
      </c>
      <c r="E3160" s="88">
        <v>5</v>
      </c>
      <c r="F3160" s="88">
        <v>12</v>
      </c>
      <c r="G3160" s="37">
        <v>0</v>
      </c>
    </row>
    <row r="3161" spans="1:7" x14ac:dyDescent="0.4">
      <c r="A3161" s="70">
        <v>41771</v>
      </c>
      <c r="B3161" s="84" t="s">
        <v>313</v>
      </c>
      <c r="C3161" s="74">
        <v>13.8</v>
      </c>
      <c r="D3161" s="86">
        <v>4.8863025278163719E-2</v>
      </c>
      <c r="E3161" s="88">
        <v>5</v>
      </c>
      <c r="F3161" s="88">
        <v>12</v>
      </c>
      <c r="G3161" s="37">
        <v>0</v>
      </c>
    </row>
    <row r="3162" spans="1:7" x14ac:dyDescent="0.4">
      <c r="A3162" s="70">
        <v>41771</v>
      </c>
      <c r="B3162" s="84" t="s">
        <v>314</v>
      </c>
      <c r="C3162" s="74">
        <v>13.7</v>
      </c>
      <c r="D3162" s="86">
        <v>1.5421779469657726E-2</v>
      </c>
      <c r="E3162" s="88">
        <v>5</v>
      </c>
      <c r="F3162" s="88">
        <v>12</v>
      </c>
      <c r="G3162" s="37">
        <v>0</v>
      </c>
    </row>
    <row r="3163" spans="1:7" x14ac:dyDescent="0.4">
      <c r="A3163" s="70">
        <v>41771</v>
      </c>
      <c r="B3163" s="84" t="s">
        <v>315</v>
      </c>
      <c r="C3163" s="74">
        <v>13.6</v>
      </c>
      <c r="D3163" s="86">
        <v>0.37750222041161557</v>
      </c>
      <c r="E3163" s="88">
        <v>5</v>
      </c>
      <c r="F3163" s="88">
        <v>12</v>
      </c>
      <c r="G3163" s="37">
        <v>0</v>
      </c>
    </row>
    <row r="3164" spans="1:7" x14ac:dyDescent="0.4">
      <c r="A3164" s="70">
        <v>41771</v>
      </c>
      <c r="B3164" s="84" t="s">
        <v>316</v>
      </c>
      <c r="C3164" s="74">
        <v>13.4</v>
      </c>
      <c r="D3164" s="86">
        <v>0.81235481288894229</v>
      </c>
      <c r="E3164" s="88">
        <v>5</v>
      </c>
      <c r="F3164" s="88">
        <v>12</v>
      </c>
      <c r="G3164" s="37">
        <v>0</v>
      </c>
    </row>
    <row r="3165" spans="1:7" x14ac:dyDescent="0.4">
      <c r="A3165" s="70">
        <v>41771</v>
      </c>
      <c r="B3165" s="84" t="s">
        <v>317</v>
      </c>
      <c r="C3165" s="74">
        <v>13.3</v>
      </c>
      <c r="D3165" s="86">
        <v>0.29472907404816412</v>
      </c>
      <c r="E3165" s="88">
        <v>5</v>
      </c>
      <c r="F3165" s="88">
        <v>12</v>
      </c>
      <c r="G3165" s="37">
        <v>0</v>
      </c>
    </row>
    <row r="3166" spans="1:7" x14ac:dyDescent="0.4">
      <c r="A3166" s="70">
        <v>41771</v>
      </c>
      <c r="B3166" s="84" t="s">
        <v>318</v>
      </c>
      <c r="C3166" s="74">
        <v>13.7</v>
      </c>
      <c r="D3166" s="86">
        <v>2.1113442067110577E-2</v>
      </c>
      <c r="E3166" s="88">
        <v>5</v>
      </c>
      <c r="F3166" s="88">
        <v>12</v>
      </c>
      <c r="G3166" s="37">
        <v>0</v>
      </c>
    </row>
    <row r="3167" spans="1:7" x14ac:dyDescent="0.4">
      <c r="A3167" s="70">
        <v>41771</v>
      </c>
      <c r="B3167" s="84" t="s">
        <v>319</v>
      </c>
      <c r="C3167" s="74">
        <v>13.4</v>
      </c>
      <c r="D3167" s="86">
        <v>0.85850115589356546</v>
      </c>
      <c r="E3167" s="88">
        <v>5</v>
      </c>
      <c r="F3167" s="88">
        <v>12</v>
      </c>
      <c r="G3167" s="37">
        <v>0</v>
      </c>
    </row>
    <row r="3168" spans="1:7" x14ac:dyDescent="0.4">
      <c r="A3168" s="70">
        <v>41771</v>
      </c>
      <c r="B3168" s="84" t="s">
        <v>320</v>
      </c>
      <c r="C3168" s="74">
        <v>13.1</v>
      </c>
      <c r="D3168" s="86">
        <v>1.0853433292959862</v>
      </c>
      <c r="E3168" s="88">
        <v>5</v>
      </c>
      <c r="F3168" s="88">
        <v>12</v>
      </c>
      <c r="G3168" s="37">
        <v>0</v>
      </c>
    </row>
    <row r="3169" spans="1:7" x14ac:dyDescent="0.4">
      <c r="A3169" s="70">
        <v>41771</v>
      </c>
      <c r="B3169" s="84" t="s">
        <v>321</v>
      </c>
      <c r="C3169" s="74">
        <v>12.8</v>
      </c>
      <c r="D3169" s="86">
        <v>1.7531360566741611E-2</v>
      </c>
      <c r="E3169" s="88">
        <v>5</v>
      </c>
      <c r="F3169" s="88">
        <v>12</v>
      </c>
      <c r="G3169" s="37">
        <v>0</v>
      </c>
    </row>
    <row r="3170" spans="1:7" x14ac:dyDescent="0.4">
      <c r="A3170" s="70">
        <v>41771</v>
      </c>
      <c r="B3170" s="84" t="s">
        <v>322</v>
      </c>
      <c r="C3170" s="74">
        <v>12.3</v>
      </c>
      <c r="D3170" s="86">
        <v>0.29881234696473868</v>
      </c>
      <c r="E3170" s="88">
        <v>5</v>
      </c>
      <c r="F3170" s="88">
        <v>12</v>
      </c>
      <c r="G3170" s="37">
        <v>0</v>
      </c>
    </row>
    <row r="3171" spans="1:7" x14ac:dyDescent="0.4">
      <c r="A3171" s="70">
        <v>41771</v>
      </c>
      <c r="B3171" s="84" t="s">
        <v>323</v>
      </c>
      <c r="C3171" s="74">
        <v>12.4</v>
      </c>
      <c r="D3171" s="86">
        <v>0.81307645748883595</v>
      </c>
      <c r="E3171" s="88">
        <v>5</v>
      </c>
      <c r="F3171" s="88">
        <v>12</v>
      </c>
      <c r="G3171" s="37">
        <v>0</v>
      </c>
    </row>
    <row r="3172" spans="1:7" x14ac:dyDescent="0.4">
      <c r="A3172" s="70">
        <v>41771</v>
      </c>
      <c r="B3172" s="84" t="s">
        <v>324</v>
      </c>
      <c r="C3172" s="74">
        <v>12.3</v>
      </c>
      <c r="D3172" s="86">
        <v>1.1190440655928511</v>
      </c>
      <c r="E3172" s="88">
        <v>5</v>
      </c>
      <c r="F3172" s="88">
        <v>12</v>
      </c>
      <c r="G3172" s="37">
        <v>0</v>
      </c>
    </row>
    <row r="3173" spans="1:7" x14ac:dyDescent="0.4">
      <c r="A3173" s="70">
        <v>41771</v>
      </c>
      <c r="B3173" s="84" t="s">
        <v>325</v>
      </c>
      <c r="C3173" s="74">
        <v>10.9</v>
      </c>
      <c r="D3173" s="86">
        <v>2.4420296372498722</v>
      </c>
      <c r="E3173" s="88">
        <v>5</v>
      </c>
      <c r="F3173" s="88">
        <v>13</v>
      </c>
      <c r="G3173" s="37">
        <v>1</v>
      </c>
    </row>
    <row r="3174" spans="1:7" x14ac:dyDescent="0.4">
      <c r="A3174" s="70">
        <v>41772</v>
      </c>
      <c r="B3174" s="84" t="s">
        <v>302</v>
      </c>
      <c r="C3174" s="74">
        <v>11.3</v>
      </c>
      <c r="D3174" s="86">
        <v>2.5743509602899386</v>
      </c>
      <c r="E3174" s="88">
        <v>5</v>
      </c>
      <c r="F3174" s="88">
        <v>13</v>
      </c>
      <c r="G3174" s="37">
        <v>1</v>
      </c>
    </row>
    <row r="3175" spans="1:7" x14ac:dyDescent="0.4">
      <c r="A3175" s="70">
        <v>41772</v>
      </c>
      <c r="B3175" s="84" t="s">
        <v>303</v>
      </c>
      <c r="C3175" s="74">
        <v>10.9</v>
      </c>
      <c r="D3175" s="86">
        <v>2.7595633425160377</v>
      </c>
      <c r="E3175" s="88">
        <v>5</v>
      </c>
      <c r="F3175" s="88">
        <v>13</v>
      </c>
      <c r="G3175" s="37">
        <v>1</v>
      </c>
    </row>
    <row r="3176" spans="1:7" x14ac:dyDescent="0.4">
      <c r="A3176" s="70">
        <v>41772</v>
      </c>
      <c r="B3176" s="84" t="s">
        <v>304</v>
      </c>
      <c r="C3176" s="74">
        <v>10.1</v>
      </c>
      <c r="D3176" s="86">
        <v>3.0026734933003563</v>
      </c>
      <c r="E3176" s="88">
        <v>5</v>
      </c>
      <c r="F3176" s="88">
        <v>13</v>
      </c>
      <c r="G3176" s="37">
        <v>1</v>
      </c>
    </row>
    <row r="3177" spans="1:7" x14ac:dyDescent="0.4">
      <c r="A3177" s="70">
        <v>41772</v>
      </c>
      <c r="B3177" s="84" t="s">
        <v>305</v>
      </c>
      <c r="C3177" s="74">
        <v>9.6999999999999993</v>
      </c>
      <c r="D3177" s="86">
        <v>3.1807178181455886</v>
      </c>
      <c r="E3177" s="88">
        <v>5</v>
      </c>
      <c r="F3177" s="88">
        <v>13</v>
      </c>
      <c r="G3177" s="37">
        <v>1</v>
      </c>
    </row>
    <row r="3178" spans="1:7" x14ac:dyDescent="0.4">
      <c r="A3178" s="70">
        <v>41772</v>
      </c>
      <c r="B3178" s="84" t="s">
        <v>306</v>
      </c>
      <c r="C3178" s="74">
        <v>9.5</v>
      </c>
      <c r="D3178" s="86">
        <v>3.1104816059334532</v>
      </c>
      <c r="E3178" s="88">
        <v>5</v>
      </c>
      <c r="F3178" s="88">
        <v>13</v>
      </c>
      <c r="G3178" s="37">
        <v>1</v>
      </c>
    </row>
    <row r="3179" spans="1:7" x14ac:dyDescent="0.4">
      <c r="A3179" s="70">
        <v>41772</v>
      </c>
      <c r="B3179" s="84" t="s">
        <v>307</v>
      </c>
      <c r="C3179" s="74">
        <v>9.6999999999999993</v>
      </c>
      <c r="D3179" s="86">
        <v>2.8321883864843209</v>
      </c>
      <c r="E3179" s="88">
        <v>5</v>
      </c>
      <c r="F3179" s="88">
        <v>13</v>
      </c>
      <c r="G3179" s="37">
        <v>1</v>
      </c>
    </row>
    <row r="3180" spans="1:7" x14ac:dyDescent="0.4">
      <c r="A3180" s="70">
        <v>41772</v>
      </c>
      <c r="B3180" s="84" t="s">
        <v>308</v>
      </c>
      <c r="C3180" s="74">
        <v>10.9</v>
      </c>
      <c r="D3180" s="86">
        <v>2.2411910025327755</v>
      </c>
      <c r="E3180" s="88">
        <v>5</v>
      </c>
      <c r="F3180" s="88">
        <v>13</v>
      </c>
      <c r="G3180" s="37">
        <v>1</v>
      </c>
    </row>
    <row r="3181" spans="1:7" x14ac:dyDescent="0.4">
      <c r="A3181" s="70">
        <v>41772</v>
      </c>
      <c r="B3181" s="84" t="s">
        <v>309</v>
      </c>
      <c r="C3181" s="74">
        <v>11.3</v>
      </c>
      <c r="D3181" s="86">
        <v>0.43154196662079664</v>
      </c>
      <c r="E3181" s="88">
        <v>5</v>
      </c>
      <c r="F3181" s="88">
        <v>13</v>
      </c>
      <c r="G3181" s="37">
        <v>0</v>
      </c>
    </row>
    <row r="3182" spans="1:7" x14ac:dyDescent="0.4">
      <c r="A3182" s="70">
        <v>41772</v>
      </c>
      <c r="B3182" s="84" t="s">
        <v>310</v>
      </c>
      <c r="C3182" s="74">
        <v>11.4</v>
      </c>
      <c r="D3182" s="86">
        <v>8.5247642031556596E-3</v>
      </c>
      <c r="E3182" s="88">
        <v>5</v>
      </c>
      <c r="F3182" s="88">
        <v>13</v>
      </c>
      <c r="G3182" s="37">
        <v>0</v>
      </c>
    </row>
    <row r="3183" spans="1:7" x14ac:dyDescent="0.4">
      <c r="A3183" s="70">
        <v>41772</v>
      </c>
      <c r="B3183" s="84" t="s">
        <v>311</v>
      </c>
      <c r="C3183" s="74">
        <v>11.5</v>
      </c>
      <c r="D3183" s="86">
        <v>5.0070554429085127E-3</v>
      </c>
      <c r="E3183" s="88">
        <v>5</v>
      </c>
      <c r="F3183" s="88">
        <v>13</v>
      </c>
      <c r="G3183" s="37">
        <v>0</v>
      </c>
    </row>
    <row r="3184" spans="1:7" x14ac:dyDescent="0.4">
      <c r="A3184" s="70">
        <v>41772</v>
      </c>
      <c r="B3184" s="84" t="s">
        <v>312</v>
      </c>
      <c r="C3184" s="74">
        <v>11</v>
      </c>
      <c r="D3184" s="86">
        <v>5.018087330499175E-3</v>
      </c>
      <c r="E3184" s="88">
        <v>5</v>
      </c>
      <c r="F3184" s="88">
        <v>13</v>
      </c>
      <c r="G3184" s="37">
        <v>0</v>
      </c>
    </row>
    <row r="3185" spans="1:7" x14ac:dyDescent="0.4">
      <c r="A3185" s="70">
        <v>41772</v>
      </c>
      <c r="B3185" s="84" t="s">
        <v>313</v>
      </c>
      <c r="C3185" s="74">
        <v>11</v>
      </c>
      <c r="D3185" s="86">
        <v>1.1155861211362026E-2</v>
      </c>
      <c r="E3185" s="88">
        <v>5</v>
      </c>
      <c r="F3185" s="88">
        <v>13</v>
      </c>
      <c r="G3185" s="37">
        <v>0</v>
      </c>
    </row>
    <row r="3186" spans="1:7" x14ac:dyDescent="0.4">
      <c r="A3186" s="70">
        <v>41772</v>
      </c>
      <c r="B3186" s="84" t="s">
        <v>314</v>
      </c>
      <c r="C3186" s="74">
        <v>11.2</v>
      </c>
      <c r="D3186" s="86">
        <v>1.2793184735390917E-2</v>
      </c>
      <c r="E3186" s="88">
        <v>5</v>
      </c>
      <c r="F3186" s="88">
        <v>13</v>
      </c>
      <c r="G3186" s="37">
        <v>0</v>
      </c>
    </row>
    <row r="3187" spans="1:7" x14ac:dyDescent="0.4">
      <c r="A3187" s="70">
        <v>41772</v>
      </c>
      <c r="B3187" s="84" t="s">
        <v>315</v>
      </c>
      <c r="C3187" s="74">
        <v>11.4</v>
      </c>
      <c r="D3187" s="86">
        <v>1.6675630111428821E-2</v>
      </c>
      <c r="E3187" s="88">
        <v>5</v>
      </c>
      <c r="F3187" s="88">
        <v>13</v>
      </c>
      <c r="G3187" s="37">
        <v>0</v>
      </c>
    </row>
    <row r="3188" spans="1:7" x14ac:dyDescent="0.4">
      <c r="A3188" s="70">
        <v>41772</v>
      </c>
      <c r="B3188" s="84" t="s">
        <v>316</v>
      </c>
      <c r="C3188" s="74">
        <v>12.2</v>
      </c>
      <c r="D3188" s="86">
        <v>2.0633544843902184E-2</v>
      </c>
      <c r="E3188" s="88">
        <v>5</v>
      </c>
      <c r="F3188" s="88">
        <v>13</v>
      </c>
      <c r="G3188" s="37">
        <v>0</v>
      </c>
    </row>
    <row r="3189" spans="1:7" x14ac:dyDescent="0.4">
      <c r="A3189" s="70">
        <v>41772</v>
      </c>
      <c r="B3189" s="84" t="s">
        <v>317</v>
      </c>
      <c r="C3189" s="74">
        <v>10.6</v>
      </c>
      <c r="D3189" s="86">
        <v>2.3616111766622285E-2</v>
      </c>
      <c r="E3189" s="88">
        <v>5</v>
      </c>
      <c r="F3189" s="88">
        <v>13</v>
      </c>
      <c r="G3189" s="37">
        <v>0</v>
      </c>
    </row>
    <row r="3190" spans="1:7" x14ac:dyDescent="0.4">
      <c r="A3190" s="70">
        <v>41772</v>
      </c>
      <c r="B3190" s="84" t="s">
        <v>318</v>
      </c>
      <c r="C3190" s="74">
        <v>9.6999999999999993</v>
      </c>
      <c r="D3190" s="86">
        <v>0.25617469905696938</v>
      </c>
      <c r="E3190" s="88">
        <v>5</v>
      </c>
      <c r="F3190" s="88">
        <v>13</v>
      </c>
      <c r="G3190" s="37">
        <v>0</v>
      </c>
    </row>
    <row r="3191" spans="1:7" x14ac:dyDescent="0.4">
      <c r="A3191" s="70">
        <v>41772</v>
      </c>
      <c r="B3191" s="84" t="s">
        <v>319</v>
      </c>
      <c r="C3191" s="74">
        <v>9.6999999999999993</v>
      </c>
      <c r="D3191" s="86">
        <v>1.7022852981241317</v>
      </c>
      <c r="E3191" s="88">
        <v>5</v>
      </c>
      <c r="F3191" s="88">
        <v>13</v>
      </c>
      <c r="G3191" s="37">
        <v>0</v>
      </c>
    </row>
    <row r="3192" spans="1:7" x14ac:dyDescent="0.4">
      <c r="A3192" s="70">
        <v>41772</v>
      </c>
      <c r="B3192" s="84" t="s">
        <v>320</v>
      </c>
      <c r="C3192" s="74">
        <v>9.5</v>
      </c>
      <c r="D3192" s="86">
        <v>0.35464434400575751</v>
      </c>
      <c r="E3192" s="88">
        <v>5</v>
      </c>
      <c r="F3192" s="88">
        <v>13</v>
      </c>
      <c r="G3192" s="37">
        <v>0</v>
      </c>
    </row>
    <row r="3193" spans="1:7" x14ac:dyDescent="0.4">
      <c r="A3193" s="70">
        <v>41772</v>
      </c>
      <c r="B3193" s="84" t="s">
        <v>321</v>
      </c>
      <c r="C3193" s="74">
        <v>8.9</v>
      </c>
      <c r="D3193" s="86">
        <v>1.035003598254093</v>
      </c>
      <c r="E3193" s="88">
        <v>5</v>
      </c>
      <c r="F3193" s="88">
        <v>13</v>
      </c>
      <c r="G3193" s="37">
        <v>0</v>
      </c>
    </row>
    <row r="3194" spans="1:7" x14ac:dyDescent="0.4">
      <c r="A3194" s="70">
        <v>41772</v>
      </c>
      <c r="B3194" s="84" t="s">
        <v>322</v>
      </c>
      <c r="C3194" s="74">
        <v>8.6999999999999993</v>
      </c>
      <c r="D3194" s="86">
        <v>1.3565104292118295</v>
      </c>
      <c r="E3194" s="88">
        <v>5</v>
      </c>
      <c r="F3194" s="88">
        <v>13</v>
      </c>
      <c r="G3194" s="37">
        <v>0</v>
      </c>
    </row>
    <row r="3195" spans="1:7" x14ac:dyDescent="0.4">
      <c r="A3195" s="70">
        <v>41772</v>
      </c>
      <c r="B3195" s="84" t="s">
        <v>323</v>
      </c>
      <c r="C3195" s="74">
        <v>8.6</v>
      </c>
      <c r="D3195" s="86">
        <v>1.8941671563071083</v>
      </c>
      <c r="E3195" s="88">
        <v>5</v>
      </c>
      <c r="F3195" s="88">
        <v>13</v>
      </c>
      <c r="G3195" s="37">
        <v>0</v>
      </c>
    </row>
    <row r="3196" spans="1:7" x14ac:dyDescent="0.4">
      <c r="A3196" s="70">
        <v>41772</v>
      </c>
      <c r="B3196" s="84" t="s">
        <v>324</v>
      </c>
      <c r="C3196" s="74">
        <v>8.4</v>
      </c>
      <c r="D3196" s="86">
        <v>3.2734256809489479</v>
      </c>
      <c r="E3196" s="88">
        <v>5</v>
      </c>
      <c r="F3196" s="88">
        <v>13</v>
      </c>
      <c r="G3196" s="37">
        <v>0</v>
      </c>
    </row>
    <row r="3197" spans="1:7" x14ac:dyDescent="0.4">
      <c r="A3197" s="70">
        <v>41772</v>
      </c>
      <c r="B3197" s="84" t="s">
        <v>325</v>
      </c>
      <c r="C3197" s="74">
        <v>8.4</v>
      </c>
      <c r="D3197" s="86">
        <v>3.5104711684781904</v>
      </c>
      <c r="E3197" s="88">
        <v>5</v>
      </c>
      <c r="F3197" s="88">
        <v>14</v>
      </c>
      <c r="G3197" s="37">
        <v>1</v>
      </c>
    </row>
    <row r="3198" spans="1:7" x14ac:dyDescent="0.4">
      <c r="A3198" s="70">
        <v>41773</v>
      </c>
      <c r="B3198" s="84" t="s">
        <v>302</v>
      </c>
      <c r="C3198" s="74">
        <v>8.5</v>
      </c>
      <c r="D3198" s="86">
        <v>3.6424698221294625</v>
      </c>
      <c r="E3198" s="88">
        <v>5</v>
      </c>
      <c r="F3198" s="88">
        <v>14</v>
      </c>
      <c r="G3198" s="37">
        <v>1</v>
      </c>
    </row>
    <row r="3199" spans="1:7" x14ac:dyDescent="0.4">
      <c r="A3199" s="70">
        <v>41773</v>
      </c>
      <c r="B3199" s="84" t="s">
        <v>303</v>
      </c>
      <c r="C3199" s="74">
        <v>8.1999999999999993</v>
      </c>
      <c r="D3199" s="86">
        <v>3.8055306957930486</v>
      </c>
      <c r="E3199" s="88">
        <v>5</v>
      </c>
      <c r="F3199" s="88">
        <v>14</v>
      </c>
      <c r="G3199" s="37">
        <v>1</v>
      </c>
    </row>
    <row r="3200" spans="1:7" x14ac:dyDescent="0.4">
      <c r="A3200" s="70">
        <v>41773</v>
      </c>
      <c r="B3200" s="84" t="s">
        <v>304</v>
      </c>
      <c r="C3200" s="74">
        <v>8.8000000000000007</v>
      </c>
      <c r="D3200" s="86">
        <v>3.7951209576206142</v>
      </c>
      <c r="E3200" s="88">
        <v>5</v>
      </c>
      <c r="F3200" s="88">
        <v>14</v>
      </c>
      <c r="G3200" s="37">
        <v>1</v>
      </c>
    </row>
    <row r="3201" spans="1:7" x14ac:dyDescent="0.4">
      <c r="A3201" s="70">
        <v>41773</v>
      </c>
      <c r="B3201" s="84" t="s">
        <v>305</v>
      </c>
      <c r="C3201" s="74">
        <v>9.1</v>
      </c>
      <c r="D3201" s="86">
        <v>3.8070521570786453</v>
      </c>
      <c r="E3201" s="88">
        <v>5</v>
      </c>
      <c r="F3201" s="88">
        <v>14</v>
      </c>
      <c r="G3201" s="37">
        <v>1</v>
      </c>
    </row>
    <row r="3202" spans="1:7" x14ac:dyDescent="0.4">
      <c r="A3202" s="70">
        <v>41773</v>
      </c>
      <c r="B3202" s="84" t="s">
        <v>306</v>
      </c>
      <c r="C3202" s="74">
        <v>9.6</v>
      </c>
      <c r="D3202" s="86">
        <v>2.9206274771758367</v>
      </c>
      <c r="E3202" s="88">
        <v>5</v>
      </c>
      <c r="F3202" s="88">
        <v>14</v>
      </c>
      <c r="G3202" s="37">
        <v>1</v>
      </c>
    </row>
    <row r="3203" spans="1:7" x14ac:dyDescent="0.4">
      <c r="A3203" s="70">
        <v>41773</v>
      </c>
      <c r="B3203" s="84" t="s">
        <v>307</v>
      </c>
      <c r="C3203" s="74">
        <v>11</v>
      </c>
      <c r="D3203" s="86">
        <v>0.96621966153111727</v>
      </c>
      <c r="E3203" s="88">
        <v>5</v>
      </c>
      <c r="F3203" s="88">
        <v>14</v>
      </c>
      <c r="G3203" s="37">
        <v>1</v>
      </c>
    </row>
    <row r="3204" spans="1:7" x14ac:dyDescent="0.4">
      <c r="A3204" s="70">
        <v>41773</v>
      </c>
      <c r="B3204" s="84" t="s">
        <v>308</v>
      </c>
      <c r="C3204" s="74">
        <v>11.9</v>
      </c>
      <c r="D3204" s="86">
        <v>2.4442765921446861E-2</v>
      </c>
      <c r="E3204" s="88">
        <v>5</v>
      </c>
      <c r="F3204" s="88">
        <v>14</v>
      </c>
      <c r="G3204" s="37">
        <v>1</v>
      </c>
    </row>
    <row r="3205" spans="1:7" x14ac:dyDescent="0.4">
      <c r="A3205" s="70">
        <v>41773</v>
      </c>
      <c r="B3205" s="84" t="s">
        <v>309</v>
      </c>
      <c r="C3205" s="74">
        <v>12.6</v>
      </c>
      <c r="D3205" s="86">
        <v>6.4667291114244374E-3</v>
      </c>
      <c r="E3205" s="88">
        <v>5</v>
      </c>
      <c r="F3205" s="88">
        <v>14</v>
      </c>
      <c r="G3205" s="37">
        <v>0</v>
      </c>
    </row>
    <row r="3206" spans="1:7" x14ac:dyDescent="0.4">
      <c r="A3206" s="70">
        <v>41773</v>
      </c>
      <c r="B3206" s="84" t="s">
        <v>310</v>
      </c>
      <c r="C3206" s="74">
        <v>14</v>
      </c>
      <c r="D3206" s="86">
        <v>0</v>
      </c>
      <c r="E3206" s="88">
        <v>5</v>
      </c>
      <c r="F3206" s="88">
        <v>14</v>
      </c>
      <c r="G3206" s="37">
        <v>0</v>
      </c>
    </row>
    <row r="3207" spans="1:7" x14ac:dyDescent="0.4">
      <c r="A3207" s="70">
        <v>41773</v>
      </c>
      <c r="B3207" s="84" t="s">
        <v>311</v>
      </c>
      <c r="C3207" s="74">
        <v>16</v>
      </c>
      <c r="D3207" s="86">
        <v>0</v>
      </c>
      <c r="E3207" s="88">
        <v>5</v>
      </c>
      <c r="F3207" s="88">
        <v>14</v>
      </c>
      <c r="G3207" s="37">
        <v>0</v>
      </c>
    </row>
    <row r="3208" spans="1:7" x14ac:dyDescent="0.4">
      <c r="A3208" s="70">
        <v>41773</v>
      </c>
      <c r="B3208" s="84" t="s">
        <v>312</v>
      </c>
      <c r="C3208" s="74">
        <v>16.7</v>
      </c>
      <c r="D3208" s="86">
        <v>0</v>
      </c>
      <c r="E3208" s="88">
        <v>5</v>
      </c>
      <c r="F3208" s="88">
        <v>14</v>
      </c>
      <c r="G3208" s="37">
        <v>0</v>
      </c>
    </row>
    <row r="3209" spans="1:7" x14ac:dyDescent="0.4">
      <c r="A3209" s="70">
        <v>41773</v>
      </c>
      <c r="B3209" s="84" t="s">
        <v>313</v>
      </c>
      <c r="C3209" s="74">
        <v>18.3</v>
      </c>
      <c r="D3209" s="86">
        <v>0</v>
      </c>
      <c r="E3209" s="88">
        <v>5</v>
      </c>
      <c r="F3209" s="88">
        <v>14</v>
      </c>
      <c r="G3209" s="37">
        <v>0</v>
      </c>
    </row>
    <row r="3210" spans="1:7" x14ac:dyDescent="0.4">
      <c r="A3210" s="70">
        <v>41773</v>
      </c>
      <c r="B3210" s="84" t="s">
        <v>314</v>
      </c>
      <c r="C3210" s="74">
        <v>19</v>
      </c>
      <c r="D3210" s="86">
        <v>0</v>
      </c>
      <c r="E3210" s="88">
        <v>5</v>
      </c>
      <c r="F3210" s="88">
        <v>14</v>
      </c>
      <c r="G3210" s="37">
        <v>0</v>
      </c>
    </row>
    <row r="3211" spans="1:7" x14ac:dyDescent="0.4">
      <c r="A3211" s="70">
        <v>41773</v>
      </c>
      <c r="B3211" s="84" t="s">
        <v>315</v>
      </c>
      <c r="C3211" s="74">
        <v>19.600000000000001</v>
      </c>
      <c r="D3211" s="86">
        <v>0</v>
      </c>
      <c r="E3211" s="88">
        <v>5</v>
      </c>
      <c r="F3211" s="88">
        <v>14</v>
      </c>
      <c r="G3211" s="37">
        <v>0</v>
      </c>
    </row>
    <row r="3212" spans="1:7" x14ac:dyDescent="0.4">
      <c r="A3212" s="70">
        <v>41773</v>
      </c>
      <c r="B3212" s="84" t="s">
        <v>316</v>
      </c>
      <c r="C3212" s="74">
        <v>20.2</v>
      </c>
      <c r="D3212" s="86">
        <v>0</v>
      </c>
      <c r="E3212" s="88">
        <v>5</v>
      </c>
      <c r="F3212" s="88">
        <v>14</v>
      </c>
      <c r="G3212" s="37">
        <v>0</v>
      </c>
    </row>
    <row r="3213" spans="1:7" x14ac:dyDescent="0.4">
      <c r="A3213" s="70">
        <v>41773</v>
      </c>
      <c r="B3213" s="84" t="s">
        <v>317</v>
      </c>
      <c r="C3213" s="74">
        <v>19.899999999999999</v>
      </c>
      <c r="D3213" s="86">
        <v>0</v>
      </c>
      <c r="E3213" s="88">
        <v>5</v>
      </c>
      <c r="F3213" s="88">
        <v>14</v>
      </c>
      <c r="G3213" s="37">
        <v>0</v>
      </c>
    </row>
    <row r="3214" spans="1:7" x14ac:dyDescent="0.4">
      <c r="A3214" s="70">
        <v>41773</v>
      </c>
      <c r="B3214" s="84" t="s">
        <v>318</v>
      </c>
      <c r="C3214" s="74">
        <v>18.399999999999999</v>
      </c>
      <c r="D3214" s="86">
        <v>0</v>
      </c>
      <c r="E3214" s="88">
        <v>5</v>
      </c>
      <c r="F3214" s="88">
        <v>14</v>
      </c>
      <c r="G3214" s="37">
        <v>0</v>
      </c>
    </row>
    <row r="3215" spans="1:7" x14ac:dyDescent="0.4">
      <c r="A3215" s="70">
        <v>41773</v>
      </c>
      <c r="B3215" s="84" t="s">
        <v>319</v>
      </c>
      <c r="C3215" s="74">
        <v>17.5</v>
      </c>
      <c r="D3215" s="86">
        <v>0</v>
      </c>
      <c r="E3215" s="88">
        <v>5</v>
      </c>
      <c r="F3215" s="88">
        <v>14</v>
      </c>
      <c r="G3215" s="37">
        <v>0</v>
      </c>
    </row>
    <row r="3216" spans="1:7" x14ac:dyDescent="0.4">
      <c r="A3216" s="70">
        <v>41773</v>
      </c>
      <c r="B3216" s="84" t="s">
        <v>320</v>
      </c>
      <c r="C3216" s="74">
        <v>16.3</v>
      </c>
      <c r="D3216" s="86">
        <v>0</v>
      </c>
      <c r="E3216" s="88">
        <v>5</v>
      </c>
      <c r="F3216" s="88">
        <v>14</v>
      </c>
      <c r="G3216" s="37">
        <v>0</v>
      </c>
    </row>
    <row r="3217" spans="1:7" x14ac:dyDescent="0.4">
      <c r="A3217" s="70">
        <v>41773</v>
      </c>
      <c r="B3217" s="84" t="s">
        <v>321</v>
      </c>
      <c r="C3217" s="74">
        <v>14.2</v>
      </c>
      <c r="D3217" s="86">
        <v>0</v>
      </c>
      <c r="E3217" s="88">
        <v>5</v>
      </c>
      <c r="F3217" s="88">
        <v>14</v>
      </c>
      <c r="G3217" s="37">
        <v>0</v>
      </c>
    </row>
    <row r="3218" spans="1:7" x14ac:dyDescent="0.4">
      <c r="A3218" s="70">
        <v>41773</v>
      </c>
      <c r="B3218" s="84" t="s">
        <v>322</v>
      </c>
      <c r="C3218" s="74">
        <v>11.8</v>
      </c>
      <c r="D3218" s="86">
        <v>0</v>
      </c>
      <c r="E3218" s="88">
        <v>5</v>
      </c>
      <c r="F3218" s="88">
        <v>14</v>
      </c>
      <c r="G3218" s="37">
        <v>0</v>
      </c>
    </row>
    <row r="3219" spans="1:7" x14ac:dyDescent="0.4">
      <c r="A3219" s="70">
        <v>41773</v>
      </c>
      <c r="B3219" s="84" t="s">
        <v>323</v>
      </c>
      <c r="C3219" s="74">
        <v>11.7</v>
      </c>
      <c r="D3219" s="86">
        <v>2.0440262385823019E-3</v>
      </c>
      <c r="E3219" s="88">
        <v>5</v>
      </c>
      <c r="F3219" s="88">
        <v>14</v>
      </c>
      <c r="G3219" s="37">
        <v>0</v>
      </c>
    </row>
    <row r="3220" spans="1:7" x14ac:dyDescent="0.4">
      <c r="A3220" s="70">
        <v>41773</v>
      </c>
      <c r="B3220" s="84" t="s">
        <v>324</v>
      </c>
      <c r="C3220" s="74">
        <v>10.5</v>
      </c>
      <c r="D3220" s="86">
        <v>2.1627258578551075E-2</v>
      </c>
      <c r="E3220" s="88">
        <v>5</v>
      </c>
      <c r="F3220" s="88">
        <v>14</v>
      </c>
      <c r="G3220" s="37">
        <v>0</v>
      </c>
    </row>
    <row r="3221" spans="1:7" x14ac:dyDescent="0.4">
      <c r="A3221" s="70">
        <v>41773</v>
      </c>
      <c r="B3221" s="84" t="s">
        <v>325</v>
      </c>
      <c r="C3221" s="74">
        <v>9.9</v>
      </c>
      <c r="D3221" s="86">
        <v>7.0533760405789209E-2</v>
      </c>
      <c r="E3221" s="88">
        <v>5</v>
      </c>
      <c r="F3221" s="88">
        <v>15</v>
      </c>
      <c r="G3221" s="37">
        <v>1</v>
      </c>
    </row>
    <row r="3222" spans="1:7" x14ac:dyDescent="0.4">
      <c r="A3222" s="70">
        <v>41774</v>
      </c>
      <c r="B3222" s="84" t="s">
        <v>302</v>
      </c>
      <c r="C3222" s="74">
        <v>9.4</v>
      </c>
      <c r="D3222" s="86">
        <v>0.63515086270383225</v>
      </c>
      <c r="E3222" s="88">
        <v>5</v>
      </c>
      <c r="F3222" s="88">
        <v>15</v>
      </c>
      <c r="G3222" s="37">
        <v>1</v>
      </c>
    </row>
    <row r="3223" spans="1:7" x14ac:dyDescent="0.4">
      <c r="A3223" s="70">
        <v>41774</v>
      </c>
      <c r="B3223" s="84" t="s">
        <v>303</v>
      </c>
      <c r="C3223" s="74">
        <v>8.9</v>
      </c>
      <c r="D3223" s="86">
        <v>1.9638746989936919</v>
      </c>
      <c r="E3223" s="88">
        <v>5</v>
      </c>
      <c r="F3223" s="88">
        <v>15</v>
      </c>
      <c r="G3223" s="37">
        <v>1</v>
      </c>
    </row>
    <row r="3224" spans="1:7" x14ac:dyDescent="0.4">
      <c r="A3224" s="70">
        <v>41774</v>
      </c>
      <c r="B3224" s="84" t="s">
        <v>304</v>
      </c>
      <c r="C3224" s="74">
        <v>8.1999999999999993</v>
      </c>
      <c r="D3224" s="86">
        <v>2.6701642293499388</v>
      </c>
      <c r="E3224" s="88">
        <v>5</v>
      </c>
      <c r="F3224" s="88">
        <v>15</v>
      </c>
      <c r="G3224" s="37">
        <v>1</v>
      </c>
    </row>
    <row r="3225" spans="1:7" x14ac:dyDescent="0.4">
      <c r="A3225" s="70">
        <v>41774</v>
      </c>
      <c r="B3225" s="84" t="s">
        <v>305</v>
      </c>
      <c r="C3225" s="74">
        <v>8</v>
      </c>
      <c r="D3225" s="86">
        <v>3.0555207438883039</v>
      </c>
      <c r="E3225" s="88">
        <v>5</v>
      </c>
      <c r="F3225" s="88">
        <v>15</v>
      </c>
      <c r="G3225" s="37">
        <v>1</v>
      </c>
    </row>
    <row r="3226" spans="1:7" x14ac:dyDescent="0.4">
      <c r="A3226" s="70">
        <v>41774</v>
      </c>
      <c r="B3226" s="84" t="s">
        <v>306</v>
      </c>
      <c r="C3226" s="74">
        <v>8</v>
      </c>
      <c r="D3226" s="86">
        <v>3.1101891207165324</v>
      </c>
      <c r="E3226" s="88">
        <v>5</v>
      </c>
      <c r="F3226" s="88">
        <v>15</v>
      </c>
      <c r="G3226" s="37">
        <v>1</v>
      </c>
    </row>
    <row r="3227" spans="1:7" x14ac:dyDescent="0.4">
      <c r="A3227" s="70">
        <v>41774</v>
      </c>
      <c r="B3227" s="84" t="s">
        <v>307</v>
      </c>
      <c r="C3227" s="74">
        <v>8.9</v>
      </c>
      <c r="D3227" s="86">
        <v>3.407572470802342</v>
      </c>
      <c r="E3227" s="88">
        <v>5</v>
      </c>
      <c r="F3227" s="88">
        <v>15</v>
      </c>
      <c r="G3227" s="37">
        <v>1</v>
      </c>
    </row>
    <row r="3228" spans="1:7" x14ac:dyDescent="0.4">
      <c r="A3228" s="70">
        <v>41774</v>
      </c>
      <c r="B3228" s="84" t="s">
        <v>308</v>
      </c>
      <c r="C3228" s="74">
        <v>10.3</v>
      </c>
      <c r="D3228" s="86">
        <v>0.61025942888484486</v>
      </c>
      <c r="E3228" s="88">
        <v>5</v>
      </c>
      <c r="F3228" s="88">
        <v>15</v>
      </c>
      <c r="G3228" s="37">
        <v>1</v>
      </c>
    </row>
    <row r="3229" spans="1:7" x14ac:dyDescent="0.4">
      <c r="A3229" s="70">
        <v>41774</v>
      </c>
      <c r="B3229" s="84" t="s">
        <v>309</v>
      </c>
      <c r="C3229" s="74">
        <v>11.4</v>
      </c>
      <c r="D3229" s="86">
        <v>0.13141512011065981</v>
      </c>
      <c r="E3229" s="88">
        <v>5</v>
      </c>
      <c r="F3229" s="88">
        <v>15</v>
      </c>
      <c r="G3229" s="37">
        <v>0</v>
      </c>
    </row>
    <row r="3230" spans="1:7" x14ac:dyDescent="0.4">
      <c r="A3230" s="70">
        <v>41774</v>
      </c>
      <c r="B3230" s="84" t="s">
        <v>310</v>
      </c>
      <c r="C3230" s="74">
        <v>13.6</v>
      </c>
      <c r="D3230" s="86">
        <v>9.4912178874059176E-3</v>
      </c>
      <c r="E3230" s="88">
        <v>5</v>
      </c>
      <c r="F3230" s="88">
        <v>15</v>
      </c>
      <c r="G3230" s="37">
        <v>0</v>
      </c>
    </row>
    <row r="3231" spans="1:7" x14ac:dyDescent="0.4">
      <c r="A3231" s="70">
        <v>41774</v>
      </c>
      <c r="B3231" s="84" t="s">
        <v>311</v>
      </c>
      <c r="C3231" s="74">
        <v>14.8</v>
      </c>
      <c r="D3231" s="86">
        <v>1.1165570239068619E-2</v>
      </c>
      <c r="E3231" s="88">
        <v>5</v>
      </c>
      <c r="F3231" s="88">
        <v>15</v>
      </c>
      <c r="G3231" s="37">
        <v>0</v>
      </c>
    </row>
    <row r="3232" spans="1:7" x14ac:dyDescent="0.4">
      <c r="A3232" s="70">
        <v>41774</v>
      </c>
      <c r="B3232" s="84" t="s">
        <v>312</v>
      </c>
      <c r="C3232" s="74">
        <v>17</v>
      </c>
      <c r="D3232" s="86">
        <v>6.479718475763778E-3</v>
      </c>
      <c r="E3232" s="88">
        <v>5</v>
      </c>
      <c r="F3232" s="88">
        <v>15</v>
      </c>
      <c r="G3232" s="37">
        <v>0</v>
      </c>
    </row>
    <row r="3233" spans="1:7" x14ac:dyDescent="0.4">
      <c r="A3233" s="70">
        <v>41774</v>
      </c>
      <c r="B3233" s="84" t="s">
        <v>313</v>
      </c>
      <c r="C3233" s="74">
        <v>17.5</v>
      </c>
      <c r="D3233" s="86">
        <v>0</v>
      </c>
      <c r="E3233" s="88">
        <v>5</v>
      </c>
      <c r="F3233" s="88">
        <v>15</v>
      </c>
      <c r="G3233" s="37">
        <v>0</v>
      </c>
    </row>
    <row r="3234" spans="1:7" x14ac:dyDescent="0.4">
      <c r="A3234" s="70">
        <v>41774</v>
      </c>
      <c r="B3234" s="84" t="s">
        <v>314</v>
      </c>
      <c r="C3234" s="74">
        <v>18.100000000000001</v>
      </c>
      <c r="D3234" s="86">
        <v>0</v>
      </c>
      <c r="E3234" s="88">
        <v>5</v>
      </c>
      <c r="F3234" s="88">
        <v>15</v>
      </c>
      <c r="G3234" s="37">
        <v>0</v>
      </c>
    </row>
    <row r="3235" spans="1:7" x14ac:dyDescent="0.4">
      <c r="A3235" s="70">
        <v>41774</v>
      </c>
      <c r="B3235" s="84" t="s">
        <v>315</v>
      </c>
      <c r="C3235" s="74">
        <v>18.399999999999999</v>
      </c>
      <c r="D3235" s="86">
        <v>0</v>
      </c>
      <c r="E3235" s="88">
        <v>5</v>
      </c>
      <c r="F3235" s="88">
        <v>15</v>
      </c>
      <c r="G3235" s="37">
        <v>0</v>
      </c>
    </row>
    <row r="3236" spans="1:7" x14ac:dyDescent="0.4">
      <c r="A3236" s="70">
        <v>41774</v>
      </c>
      <c r="B3236" s="84" t="s">
        <v>316</v>
      </c>
      <c r="C3236" s="74">
        <v>19</v>
      </c>
      <c r="D3236" s="86">
        <v>8.1334256662829777E-4</v>
      </c>
      <c r="E3236" s="88">
        <v>5</v>
      </c>
      <c r="F3236" s="88">
        <v>15</v>
      </c>
      <c r="G3236" s="37">
        <v>0</v>
      </c>
    </row>
    <row r="3237" spans="1:7" x14ac:dyDescent="0.4">
      <c r="A3237" s="70">
        <v>41774</v>
      </c>
      <c r="B3237" s="84" t="s">
        <v>317</v>
      </c>
      <c r="C3237" s="74">
        <v>19.2</v>
      </c>
      <c r="D3237" s="86">
        <v>0</v>
      </c>
      <c r="E3237" s="88">
        <v>5</v>
      </c>
      <c r="F3237" s="88">
        <v>15</v>
      </c>
      <c r="G3237" s="37">
        <v>0</v>
      </c>
    </row>
    <row r="3238" spans="1:7" x14ac:dyDescent="0.4">
      <c r="A3238" s="70">
        <v>41774</v>
      </c>
      <c r="B3238" s="84" t="s">
        <v>318</v>
      </c>
      <c r="C3238" s="74">
        <v>17.600000000000001</v>
      </c>
      <c r="D3238" s="86">
        <v>0</v>
      </c>
      <c r="E3238" s="88">
        <v>5</v>
      </c>
      <c r="F3238" s="88">
        <v>15</v>
      </c>
      <c r="G3238" s="37">
        <v>0</v>
      </c>
    </row>
    <row r="3239" spans="1:7" x14ac:dyDescent="0.4">
      <c r="A3239" s="70">
        <v>41774</v>
      </c>
      <c r="B3239" s="84" t="s">
        <v>319</v>
      </c>
      <c r="C3239" s="74">
        <v>15.4</v>
      </c>
      <c r="D3239" s="86">
        <v>0</v>
      </c>
      <c r="E3239" s="88">
        <v>5</v>
      </c>
      <c r="F3239" s="88">
        <v>15</v>
      </c>
      <c r="G3239" s="37">
        <v>0</v>
      </c>
    </row>
    <row r="3240" spans="1:7" x14ac:dyDescent="0.4">
      <c r="A3240" s="70">
        <v>41774</v>
      </c>
      <c r="B3240" s="84" t="s">
        <v>320</v>
      </c>
      <c r="C3240" s="74">
        <v>14.7</v>
      </c>
      <c r="D3240" s="86">
        <v>3.5655961413979887E-3</v>
      </c>
      <c r="E3240" s="88">
        <v>5</v>
      </c>
      <c r="F3240" s="88">
        <v>15</v>
      </c>
      <c r="G3240" s="37">
        <v>0</v>
      </c>
    </row>
    <row r="3241" spans="1:7" x14ac:dyDescent="0.4">
      <c r="A3241" s="70">
        <v>41774</v>
      </c>
      <c r="B3241" s="84" t="s">
        <v>321</v>
      </c>
      <c r="C3241" s="74">
        <v>14.5</v>
      </c>
      <c r="D3241" s="86">
        <v>0</v>
      </c>
      <c r="E3241" s="88">
        <v>5</v>
      </c>
      <c r="F3241" s="88">
        <v>15</v>
      </c>
      <c r="G3241" s="37">
        <v>0</v>
      </c>
    </row>
    <row r="3242" spans="1:7" x14ac:dyDescent="0.4">
      <c r="A3242" s="70">
        <v>41774</v>
      </c>
      <c r="B3242" s="84" t="s">
        <v>322</v>
      </c>
      <c r="C3242" s="74">
        <v>14.6</v>
      </c>
      <c r="D3242" s="86">
        <v>1.8497753256139639E-3</v>
      </c>
      <c r="E3242" s="88">
        <v>5</v>
      </c>
      <c r="F3242" s="88">
        <v>15</v>
      </c>
      <c r="G3242" s="37">
        <v>0</v>
      </c>
    </row>
    <row r="3243" spans="1:7" x14ac:dyDescent="0.4">
      <c r="A3243" s="70">
        <v>41774</v>
      </c>
      <c r="B3243" s="84" t="s">
        <v>323</v>
      </c>
      <c r="C3243" s="74">
        <v>14.3</v>
      </c>
      <c r="D3243" s="86">
        <v>5.75492590025075E-3</v>
      </c>
      <c r="E3243" s="88">
        <v>5</v>
      </c>
      <c r="F3243" s="88">
        <v>15</v>
      </c>
      <c r="G3243" s="37">
        <v>0</v>
      </c>
    </row>
    <row r="3244" spans="1:7" x14ac:dyDescent="0.4">
      <c r="A3244" s="70">
        <v>41774</v>
      </c>
      <c r="B3244" s="84" t="s">
        <v>324</v>
      </c>
      <c r="C3244" s="74">
        <v>13.8</v>
      </c>
      <c r="D3244" s="86">
        <v>1.4983715149312574E-2</v>
      </c>
      <c r="E3244" s="88">
        <v>5</v>
      </c>
      <c r="F3244" s="88">
        <v>15</v>
      </c>
      <c r="G3244" s="37">
        <v>0</v>
      </c>
    </row>
    <row r="3245" spans="1:7" x14ac:dyDescent="0.4">
      <c r="A3245" s="70">
        <v>41774</v>
      </c>
      <c r="B3245" s="84" t="s">
        <v>325</v>
      </c>
      <c r="C3245" s="74">
        <v>13.7</v>
      </c>
      <c r="D3245" s="86">
        <v>5.3174711739483654E-2</v>
      </c>
      <c r="E3245" s="88">
        <v>5</v>
      </c>
      <c r="F3245" s="88">
        <v>16</v>
      </c>
      <c r="G3245" s="37">
        <v>1</v>
      </c>
    </row>
    <row r="3246" spans="1:7" x14ac:dyDescent="0.4">
      <c r="A3246" s="70">
        <v>41775</v>
      </c>
      <c r="B3246" s="84" t="s">
        <v>302</v>
      </c>
      <c r="C3246" s="74">
        <v>13.4</v>
      </c>
      <c r="D3246" s="86">
        <v>0.58483160306957305</v>
      </c>
      <c r="E3246" s="88">
        <v>5</v>
      </c>
      <c r="F3246" s="88">
        <v>16</v>
      </c>
      <c r="G3246" s="37">
        <v>1</v>
      </c>
    </row>
    <row r="3247" spans="1:7" x14ac:dyDescent="0.4">
      <c r="A3247" s="70">
        <v>41775</v>
      </c>
      <c r="B3247" s="84" t="s">
        <v>303</v>
      </c>
      <c r="C3247" s="74">
        <v>13</v>
      </c>
      <c r="D3247" s="86">
        <v>1.3811737758572817</v>
      </c>
      <c r="E3247" s="88">
        <v>5</v>
      </c>
      <c r="F3247" s="88">
        <v>16</v>
      </c>
      <c r="G3247" s="37">
        <v>1</v>
      </c>
    </row>
    <row r="3248" spans="1:7" x14ac:dyDescent="0.4">
      <c r="A3248" s="70">
        <v>41775</v>
      </c>
      <c r="B3248" s="84" t="s">
        <v>304</v>
      </c>
      <c r="C3248" s="74">
        <v>12.7</v>
      </c>
      <c r="D3248" s="86">
        <v>1.7784552332541939</v>
      </c>
      <c r="E3248" s="88">
        <v>5</v>
      </c>
      <c r="F3248" s="88">
        <v>16</v>
      </c>
      <c r="G3248" s="37">
        <v>1</v>
      </c>
    </row>
    <row r="3249" spans="1:7" x14ac:dyDescent="0.4">
      <c r="A3249" s="70">
        <v>41775</v>
      </c>
      <c r="B3249" s="84" t="s">
        <v>305</v>
      </c>
      <c r="C3249" s="74">
        <v>12.6</v>
      </c>
      <c r="D3249" s="86">
        <v>1.9925437488847237</v>
      </c>
      <c r="E3249" s="88">
        <v>5</v>
      </c>
      <c r="F3249" s="88">
        <v>16</v>
      </c>
      <c r="G3249" s="37">
        <v>1</v>
      </c>
    </row>
    <row r="3250" spans="1:7" x14ac:dyDescent="0.4">
      <c r="A3250" s="70">
        <v>41775</v>
      </c>
      <c r="B3250" s="84" t="s">
        <v>306</v>
      </c>
      <c r="C3250" s="74">
        <v>12.6</v>
      </c>
      <c r="D3250" s="86">
        <v>1.7181494083989244</v>
      </c>
      <c r="E3250" s="88">
        <v>5</v>
      </c>
      <c r="F3250" s="88">
        <v>16</v>
      </c>
      <c r="G3250" s="37">
        <v>1</v>
      </c>
    </row>
    <row r="3251" spans="1:7" x14ac:dyDescent="0.4">
      <c r="A3251" s="70">
        <v>41775</v>
      </c>
      <c r="B3251" s="84" t="s">
        <v>307</v>
      </c>
      <c r="C3251" s="74">
        <v>13.3</v>
      </c>
      <c r="D3251" s="86">
        <v>1.4453388869617991</v>
      </c>
      <c r="E3251" s="88">
        <v>5</v>
      </c>
      <c r="F3251" s="88">
        <v>16</v>
      </c>
      <c r="G3251" s="37">
        <v>1</v>
      </c>
    </row>
    <row r="3252" spans="1:7" x14ac:dyDescent="0.4">
      <c r="A3252" s="70">
        <v>41775</v>
      </c>
      <c r="B3252" s="84" t="s">
        <v>308</v>
      </c>
      <c r="C3252" s="74">
        <v>12.9</v>
      </c>
      <c r="D3252" s="86">
        <v>1.4443423221615785E-2</v>
      </c>
      <c r="E3252" s="88">
        <v>5</v>
      </c>
      <c r="F3252" s="88">
        <v>16</v>
      </c>
      <c r="G3252" s="37">
        <v>1</v>
      </c>
    </row>
    <row r="3253" spans="1:7" x14ac:dyDescent="0.4">
      <c r="A3253" s="70">
        <v>41775</v>
      </c>
      <c r="B3253" s="84" t="s">
        <v>309</v>
      </c>
      <c r="C3253" s="74">
        <v>14.9</v>
      </c>
      <c r="D3253" s="86">
        <v>4.0166984947681951E-3</v>
      </c>
      <c r="E3253" s="88">
        <v>5</v>
      </c>
      <c r="F3253" s="88">
        <v>16</v>
      </c>
      <c r="G3253" s="37">
        <v>0</v>
      </c>
    </row>
    <row r="3254" spans="1:7" x14ac:dyDescent="0.4">
      <c r="A3254" s="70">
        <v>41775</v>
      </c>
      <c r="B3254" s="84" t="s">
        <v>310</v>
      </c>
      <c r="C3254" s="74">
        <v>16.899999999999999</v>
      </c>
      <c r="D3254" s="86">
        <v>0</v>
      </c>
      <c r="E3254" s="88">
        <v>5</v>
      </c>
      <c r="F3254" s="88">
        <v>16</v>
      </c>
      <c r="G3254" s="37">
        <v>0</v>
      </c>
    </row>
    <row r="3255" spans="1:7" x14ac:dyDescent="0.4">
      <c r="A3255" s="70">
        <v>41775</v>
      </c>
      <c r="B3255" s="84" t="s">
        <v>311</v>
      </c>
      <c r="C3255" s="74">
        <v>16.899999999999999</v>
      </c>
      <c r="D3255" s="86">
        <v>1.2856137321827284E-3</v>
      </c>
      <c r="E3255" s="88">
        <v>5</v>
      </c>
      <c r="F3255" s="88">
        <v>16</v>
      </c>
      <c r="G3255" s="37">
        <v>0</v>
      </c>
    </row>
    <row r="3256" spans="1:7" x14ac:dyDescent="0.4">
      <c r="A3256" s="70">
        <v>41775</v>
      </c>
      <c r="B3256" s="84" t="s">
        <v>312</v>
      </c>
      <c r="C3256" s="74">
        <v>17.399999999999999</v>
      </c>
      <c r="D3256" s="86">
        <v>4.5153842196879766E-4</v>
      </c>
      <c r="E3256" s="88">
        <v>5</v>
      </c>
      <c r="F3256" s="88">
        <v>16</v>
      </c>
      <c r="G3256" s="37">
        <v>0</v>
      </c>
    </row>
    <row r="3257" spans="1:7" x14ac:dyDescent="0.4">
      <c r="A3257" s="70">
        <v>41775</v>
      </c>
      <c r="B3257" s="84" t="s">
        <v>313</v>
      </c>
      <c r="C3257" s="74">
        <v>18.3</v>
      </c>
      <c r="D3257" s="86">
        <v>0</v>
      </c>
      <c r="E3257" s="88">
        <v>5</v>
      </c>
      <c r="F3257" s="88">
        <v>16</v>
      </c>
      <c r="G3257" s="37">
        <v>0</v>
      </c>
    </row>
    <row r="3258" spans="1:7" x14ac:dyDescent="0.4">
      <c r="A3258" s="70">
        <v>41775</v>
      </c>
      <c r="B3258" s="84" t="s">
        <v>314</v>
      </c>
      <c r="C3258" s="74">
        <v>18.600000000000001</v>
      </c>
      <c r="D3258" s="86">
        <v>0</v>
      </c>
      <c r="E3258" s="88">
        <v>5</v>
      </c>
      <c r="F3258" s="88">
        <v>16</v>
      </c>
      <c r="G3258" s="37">
        <v>0</v>
      </c>
    </row>
    <row r="3259" spans="1:7" x14ac:dyDescent="0.4">
      <c r="A3259" s="70">
        <v>41775</v>
      </c>
      <c r="B3259" s="84" t="s">
        <v>315</v>
      </c>
      <c r="C3259" s="74">
        <v>18.5</v>
      </c>
      <c r="D3259" s="86">
        <v>0</v>
      </c>
      <c r="E3259" s="88">
        <v>5</v>
      </c>
      <c r="F3259" s="88">
        <v>16</v>
      </c>
      <c r="G3259" s="37">
        <v>0</v>
      </c>
    </row>
    <row r="3260" spans="1:7" x14ac:dyDescent="0.4">
      <c r="A3260" s="70">
        <v>41775</v>
      </c>
      <c r="B3260" s="84" t="s">
        <v>316</v>
      </c>
      <c r="C3260" s="74">
        <v>17.5</v>
      </c>
      <c r="D3260" s="86">
        <v>0</v>
      </c>
      <c r="E3260" s="88">
        <v>5</v>
      </c>
      <c r="F3260" s="88">
        <v>16</v>
      </c>
      <c r="G3260" s="37">
        <v>0</v>
      </c>
    </row>
    <row r="3261" spans="1:7" x14ac:dyDescent="0.4">
      <c r="A3261" s="70">
        <v>41775</v>
      </c>
      <c r="B3261" s="84" t="s">
        <v>317</v>
      </c>
      <c r="C3261" s="74">
        <v>16.7</v>
      </c>
      <c r="D3261" s="86">
        <v>0</v>
      </c>
      <c r="E3261" s="88">
        <v>5</v>
      </c>
      <c r="F3261" s="88">
        <v>16</v>
      </c>
      <c r="G3261" s="37">
        <v>0</v>
      </c>
    </row>
    <row r="3262" spans="1:7" x14ac:dyDescent="0.4">
      <c r="A3262" s="70">
        <v>41775</v>
      </c>
      <c r="B3262" s="84" t="s">
        <v>318</v>
      </c>
      <c r="C3262" s="74">
        <v>16.399999999999999</v>
      </c>
      <c r="D3262" s="86">
        <v>0</v>
      </c>
      <c r="E3262" s="88">
        <v>5</v>
      </c>
      <c r="F3262" s="88">
        <v>16</v>
      </c>
      <c r="G3262" s="37">
        <v>0</v>
      </c>
    </row>
    <row r="3263" spans="1:7" x14ac:dyDescent="0.4">
      <c r="A3263" s="70">
        <v>41775</v>
      </c>
      <c r="B3263" s="84" t="s">
        <v>319</v>
      </c>
      <c r="C3263" s="74">
        <v>15.2</v>
      </c>
      <c r="D3263" s="86">
        <v>0</v>
      </c>
      <c r="E3263" s="88">
        <v>5</v>
      </c>
      <c r="F3263" s="88">
        <v>16</v>
      </c>
      <c r="G3263" s="37">
        <v>0</v>
      </c>
    </row>
    <row r="3264" spans="1:7" x14ac:dyDescent="0.4">
      <c r="A3264" s="70">
        <v>41775</v>
      </c>
      <c r="B3264" s="84" t="s">
        <v>320</v>
      </c>
      <c r="C3264" s="74">
        <v>14.1</v>
      </c>
      <c r="D3264" s="86">
        <v>0</v>
      </c>
      <c r="E3264" s="88">
        <v>5</v>
      </c>
      <c r="F3264" s="88">
        <v>16</v>
      </c>
      <c r="G3264" s="37">
        <v>0</v>
      </c>
    </row>
    <row r="3265" spans="1:7" x14ac:dyDescent="0.4">
      <c r="A3265" s="70">
        <v>41775</v>
      </c>
      <c r="B3265" s="84" t="s">
        <v>321</v>
      </c>
      <c r="C3265" s="74">
        <v>12</v>
      </c>
      <c r="D3265" s="86">
        <v>9.4064806107936616E-6</v>
      </c>
      <c r="E3265" s="88">
        <v>5</v>
      </c>
      <c r="F3265" s="88">
        <v>16</v>
      </c>
      <c r="G3265" s="37">
        <v>0</v>
      </c>
    </row>
    <row r="3266" spans="1:7" x14ac:dyDescent="0.4">
      <c r="A3266" s="70">
        <v>41775</v>
      </c>
      <c r="B3266" s="84" t="s">
        <v>322</v>
      </c>
      <c r="C3266" s="74">
        <v>11</v>
      </c>
      <c r="D3266" s="86">
        <v>7.6148263069640929E-3</v>
      </c>
      <c r="E3266" s="88">
        <v>5</v>
      </c>
      <c r="F3266" s="88">
        <v>16</v>
      </c>
      <c r="G3266" s="37">
        <v>0</v>
      </c>
    </row>
    <row r="3267" spans="1:7" x14ac:dyDescent="0.4">
      <c r="A3267" s="70">
        <v>41775</v>
      </c>
      <c r="B3267" s="84" t="s">
        <v>323</v>
      </c>
      <c r="C3267" s="74">
        <v>10.199999999999999</v>
      </c>
      <c r="D3267" s="86">
        <v>1.3123662697893152E-2</v>
      </c>
      <c r="E3267" s="88">
        <v>5</v>
      </c>
      <c r="F3267" s="88">
        <v>16</v>
      </c>
      <c r="G3267" s="37">
        <v>0</v>
      </c>
    </row>
    <row r="3268" spans="1:7" x14ac:dyDescent="0.4">
      <c r="A3268" s="70">
        <v>41775</v>
      </c>
      <c r="B3268" s="84" t="s">
        <v>324</v>
      </c>
      <c r="C3268" s="74">
        <v>9.6999999999999993</v>
      </c>
      <c r="D3268" s="86">
        <v>4.4724138837288922E-2</v>
      </c>
      <c r="E3268" s="88">
        <v>5</v>
      </c>
      <c r="F3268" s="88">
        <v>16</v>
      </c>
      <c r="G3268" s="37">
        <v>0</v>
      </c>
    </row>
    <row r="3269" spans="1:7" x14ac:dyDescent="0.4">
      <c r="A3269" s="70">
        <v>41775</v>
      </c>
      <c r="B3269" s="84" t="s">
        <v>325</v>
      </c>
      <c r="C3269" s="74">
        <v>9.1999999999999993</v>
      </c>
      <c r="D3269" s="86">
        <v>0.18355439765000153</v>
      </c>
      <c r="E3269" s="88">
        <v>5</v>
      </c>
      <c r="F3269" s="88">
        <v>17</v>
      </c>
      <c r="G3269" s="37">
        <v>1</v>
      </c>
    </row>
    <row r="3270" spans="1:7" x14ac:dyDescent="0.4">
      <c r="A3270" s="70">
        <v>41776</v>
      </c>
      <c r="B3270" s="84" t="s">
        <v>302</v>
      </c>
      <c r="C3270" s="74">
        <v>8.6</v>
      </c>
      <c r="D3270" s="86">
        <v>2.0356294548367706</v>
      </c>
      <c r="E3270" s="88">
        <v>5</v>
      </c>
      <c r="F3270" s="88">
        <v>17</v>
      </c>
      <c r="G3270" s="37">
        <v>1</v>
      </c>
    </row>
    <row r="3271" spans="1:7" x14ac:dyDescent="0.4">
      <c r="A3271" s="70">
        <v>41776</v>
      </c>
      <c r="B3271" s="84" t="s">
        <v>303</v>
      </c>
      <c r="C3271" s="74">
        <v>8.6</v>
      </c>
      <c r="D3271" s="86">
        <v>2.7010489141699501</v>
      </c>
      <c r="E3271" s="88">
        <v>5</v>
      </c>
      <c r="F3271" s="88">
        <v>17</v>
      </c>
      <c r="G3271" s="37">
        <v>1</v>
      </c>
    </row>
    <row r="3272" spans="1:7" x14ac:dyDescent="0.4">
      <c r="A3272" s="70">
        <v>41776</v>
      </c>
      <c r="B3272" s="84" t="s">
        <v>304</v>
      </c>
      <c r="C3272" s="74">
        <v>7.9</v>
      </c>
      <c r="D3272" s="86">
        <v>3.1977330426950648</v>
      </c>
      <c r="E3272" s="88">
        <v>5</v>
      </c>
      <c r="F3272" s="88">
        <v>17</v>
      </c>
      <c r="G3272" s="37">
        <v>1</v>
      </c>
    </row>
    <row r="3273" spans="1:7" x14ac:dyDescent="0.4">
      <c r="A3273" s="70">
        <v>41776</v>
      </c>
      <c r="B3273" s="84" t="s">
        <v>305</v>
      </c>
      <c r="C3273" s="74">
        <v>7.3</v>
      </c>
      <c r="D3273" s="86">
        <v>3.5816246007830408</v>
      </c>
      <c r="E3273" s="88">
        <v>5</v>
      </c>
      <c r="F3273" s="88">
        <v>17</v>
      </c>
      <c r="G3273" s="37">
        <v>1</v>
      </c>
    </row>
    <row r="3274" spans="1:7" x14ac:dyDescent="0.4">
      <c r="A3274" s="70">
        <v>41776</v>
      </c>
      <c r="B3274" s="84" t="s">
        <v>306</v>
      </c>
      <c r="C3274" s="74">
        <v>7.2</v>
      </c>
      <c r="D3274" s="86">
        <v>3.0678954932577591</v>
      </c>
      <c r="E3274" s="88">
        <v>5</v>
      </c>
      <c r="F3274" s="88">
        <v>17</v>
      </c>
      <c r="G3274" s="37">
        <v>1</v>
      </c>
    </row>
    <row r="3275" spans="1:7" x14ac:dyDescent="0.4">
      <c r="A3275" s="70">
        <v>41776</v>
      </c>
      <c r="B3275" s="84" t="s">
        <v>307</v>
      </c>
      <c r="C3275" s="74">
        <v>9</v>
      </c>
      <c r="D3275" s="86">
        <v>1.5465713637414558</v>
      </c>
      <c r="E3275" s="88">
        <v>5</v>
      </c>
      <c r="F3275" s="88">
        <v>17</v>
      </c>
      <c r="G3275" s="37">
        <v>1</v>
      </c>
    </row>
    <row r="3276" spans="1:7" x14ac:dyDescent="0.4">
      <c r="A3276" s="70">
        <v>41776</v>
      </c>
      <c r="B3276" s="84" t="s">
        <v>308</v>
      </c>
      <c r="C3276" s="74">
        <v>11.2</v>
      </c>
      <c r="D3276" s="86">
        <v>1.0843303300292956E-2</v>
      </c>
      <c r="E3276" s="88">
        <v>5</v>
      </c>
      <c r="F3276" s="88">
        <v>17</v>
      </c>
      <c r="G3276" s="37">
        <v>1</v>
      </c>
    </row>
    <row r="3277" spans="1:7" x14ac:dyDescent="0.4">
      <c r="A3277" s="70">
        <v>41776</v>
      </c>
      <c r="B3277" s="84" t="s">
        <v>309</v>
      </c>
      <c r="C3277" s="74">
        <v>13.2</v>
      </c>
      <c r="D3277" s="86">
        <v>6.903498872020266E-3</v>
      </c>
      <c r="E3277" s="88">
        <v>5</v>
      </c>
      <c r="F3277" s="88">
        <v>17</v>
      </c>
      <c r="G3277" s="37">
        <v>0</v>
      </c>
    </row>
    <row r="3278" spans="1:7" x14ac:dyDescent="0.4">
      <c r="A3278" s="70">
        <v>41776</v>
      </c>
      <c r="B3278" s="84" t="s">
        <v>310</v>
      </c>
      <c r="C3278" s="74">
        <v>15.2</v>
      </c>
      <c r="D3278" s="86">
        <v>1.3121603366851745E-3</v>
      </c>
      <c r="E3278" s="88">
        <v>5</v>
      </c>
      <c r="F3278" s="88">
        <v>17</v>
      </c>
      <c r="G3278" s="37">
        <v>0</v>
      </c>
    </row>
    <row r="3279" spans="1:7" x14ac:dyDescent="0.4">
      <c r="A3279" s="70">
        <v>41776</v>
      </c>
      <c r="B3279" s="84" t="s">
        <v>311</v>
      </c>
      <c r="C3279" s="74">
        <v>17.600000000000001</v>
      </c>
      <c r="D3279" s="86">
        <v>1.6783347584655747E-3</v>
      </c>
      <c r="E3279" s="88">
        <v>5</v>
      </c>
      <c r="F3279" s="88">
        <v>17</v>
      </c>
      <c r="G3279" s="37">
        <v>0</v>
      </c>
    </row>
    <row r="3280" spans="1:7" x14ac:dyDescent="0.4">
      <c r="A3280" s="70">
        <v>41776</v>
      </c>
      <c r="B3280" s="84" t="s">
        <v>312</v>
      </c>
      <c r="C3280" s="74">
        <v>19.600000000000001</v>
      </c>
      <c r="D3280" s="86">
        <v>0</v>
      </c>
      <c r="E3280" s="88">
        <v>5</v>
      </c>
      <c r="F3280" s="88">
        <v>17</v>
      </c>
      <c r="G3280" s="37">
        <v>0</v>
      </c>
    </row>
    <row r="3281" spans="1:7" x14ac:dyDescent="0.4">
      <c r="A3281" s="70">
        <v>41776</v>
      </c>
      <c r="B3281" s="84" t="s">
        <v>313</v>
      </c>
      <c r="C3281" s="74">
        <v>21.5</v>
      </c>
      <c r="D3281" s="86">
        <v>0</v>
      </c>
      <c r="E3281" s="88">
        <v>5</v>
      </c>
      <c r="F3281" s="88">
        <v>17</v>
      </c>
      <c r="G3281" s="37">
        <v>0</v>
      </c>
    </row>
    <row r="3282" spans="1:7" x14ac:dyDescent="0.4">
      <c r="A3282" s="70">
        <v>41776</v>
      </c>
      <c r="B3282" s="84" t="s">
        <v>314</v>
      </c>
      <c r="C3282" s="74">
        <v>22.7</v>
      </c>
      <c r="D3282" s="86">
        <v>0</v>
      </c>
      <c r="E3282" s="88">
        <v>5</v>
      </c>
      <c r="F3282" s="88">
        <v>17</v>
      </c>
      <c r="G3282" s="37">
        <v>0</v>
      </c>
    </row>
    <row r="3283" spans="1:7" x14ac:dyDescent="0.4">
      <c r="A3283" s="70">
        <v>41776</v>
      </c>
      <c r="B3283" s="84" t="s">
        <v>315</v>
      </c>
      <c r="C3283" s="74">
        <v>23.9</v>
      </c>
      <c r="D3283" s="86">
        <v>0</v>
      </c>
      <c r="E3283" s="88">
        <v>5</v>
      </c>
      <c r="F3283" s="88">
        <v>17</v>
      </c>
      <c r="G3283" s="37">
        <v>0</v>
      </c>
    </row>
    <row r="3284" spans="1:7" x14ac:dyDescent="0.4">
      <c r="A3284" s="70">
        <v>41776</v>
      </c>
      <c r="B3284" s="84" t="s">
        <v>316</v>
      </c>
      <c r="C3284" s="74">
        <v>24.2</v>
      </c>
      <c r="D3284" s="86">
        <v>0</v>
      </c>
      <c r="E3284" s="88">
        <v>5</v>
      </c>
      <c r="F3284" s="88">
        <v>17</v>
      </c>
      <c r="G3284" s="37">
        <v>0</v>
      </c>
    </row>
    <row r="3285" spans="1:7" x14ac:dyDescent="0.4">
      <c r="A3285" s="70">
        <v>41776</v>
      </c>
      <c r="B3285" s="84" t="s">
        <v>317</v>
      </c>
      <c r="C3285" s="74">
        <v>23.8</v>
      </c>
      <c r="D3285" s="86">
        <v>0</v>
      </c>
      <c r="E3285" s="88">
        <v>5</v>
      </c>
      <c r="F3285" s="88">
        <v>17</v>
      </c>
      <c r="G3285" s="37">
        <v>0</v>
      </c>
    </row>
    <row r="3286" spans="1:7" x14ac:dyDescent="0.4">
      <c r="A3286" s="70">
        <v>41776</v>
      </c>
      <c r="B3286" s="84" t="s">
        <v>318</v>
      </c>
      <c r="C3286" s="74">
        <v>23.3</v>
      </c>
      <c r="D3286" s="86">
        <v>0</v>
      </c>
      <c r="E3286" s="88">
        <v>5</v>
      </c>
      <c r="F3286" s="88">
        <v>17</v>
      </c>
      <c r="G3286" s="37">
        <v>0</v>
      </c>
    </row>
    <row r="3287" spans="1:7" x14ac:dyDescent="0.4">
      <c r="A3287" s="70">
        <v>41776</v>
      </c>
      <c r="B3287" s="84" t="s">
        <v>319</v>
      </c>
      <c r="C3287" s="74">
        <v>21.4</v>
      </c>
      <c r="D3287" s="86">
        <v>0</v>
      </c>
      <c r="E3287" s="88">
        <v>5</v>
      </c>
      <c r="F3287" s="88">
        <v>17</v>
      </c>
      <c r="G3287" s="37">
        <v>0</v>
      </c>
    </row>
    <row r="3288" spans="1:7" x14ac:dyDescent="0.4">
      <c r="A3288" s="70">
        <v>41776</v>
      </c>
      <c r="B3288" s="84" t="s">
        <v>320</v>
      </c>
      <c r="C3288" s="74">
        <v>19.399999999999999</v>
      </c>
      <c r="D3288" s="86">
        <v>0</v>
      </c>
      <c r="E3288" s="88">
        <v>5</v>
      </c>
      <c r="F3288" s="88">
        <v>17</v>
      </c>
      <c r="G3288" s="37">
        <v>0</v>
      </c>
    </row>
    <row r="3289" spans="1:7" x14ac:dyDescent="0.4">
      <c r="A3289" s="70">
        <v>41776</v>
      </c>
      <c r="B3289" s="84" t="s">
        <v>321</v>
      </c>
      <c r="C3289" s="74">
        <v>18.2</v>
      </c>
      <c r="D3289" s="86">
        <v>0</v>
      </c>
      <c r="E3289" s="88">
        <v>5</v>
      </c>
      <c r="F3289" s="88">
        <v>17</v>
      </c>
      <c r="G3289" s="37">
        <v>0</v>
      </c>
    </row>
    <row r="3290" spans="1:7" x14ac:dyDescent="0.4">
      <c r="A3290" s="70">
        <v>41776</v>
      </c>
      <c r="B3290" s="84" t="s">
        <v>322</v>
      </c>
      <c r="C3290" s="74">
        <v>17.3</v>
      </c>
      <c r="D3290" s="86">
        <v>0</v>
      </c>
      <c r="E3290" s="88">
        <v>5</v>
      </c>
      <c r="F3290" s="88">
        <v>17</v>
      </c>
      <c r="G3290" s="37">
        <v>0</v>
      </c>
    </row>
    <row r="3291" spans="1:7" x14ac:dyDescent="0.4">
      <c r="A3291" s="70">
        <v>41776</v>
      </c>
      <c r="B3291" s="84" t="s">
        <v>323</v>
      </c>
      <c r="C3291" s="74">
        <v>16.3</v>
      </c>
      <c r="D3291" s="86">
        <v>0</v>
      </c>
      <c r="E3291" s="88">
        <v>5</v>
      </c>
      <c r="F3291" s="88">
        <v>17</v>
      </c>
      <c r="G3291" s="37">
        <v>0</v>
      </c>
    </row>
    <row r="3292" spans="1:7" x14ac:dyDescent="0.4">
      <c r="A3292" s="70">
        <v>41776</v>
      </c>
      <c r="B3292" s="84" t="s">
        <v>324</v>
      </c>
      <c r="C3292" s="74">
        <v>15.8</v>
      </c>
      <c r="D3292" s="86">
        <v>0</v>
      </c>
      <c r="E3292" s="88">
        <v>5</v>
      </c>
      <c r="F3292" s="88">
        <v>17</v>
      </c>
      <c r="G3292" s="37">
        <v>0</v>
      </c>
    </row>
    <row r="3293" spans="1:7" x14ac:dyDescent="0.4">
      <c r="A3293" s="70">
        <v>41776</v>
      </c>
      <c r="B3293" s="84" t="s">
        <v>325</v>
      </c>
      <c r="C3293" s="74">
        <v>15.2</v>
      </c>
      <c r="D3293" s="86">
        <v>0</v>
      </c>
      <c r="E3293" s="88">
        <v>5</v>
      </c>
      <c r="F3293" s="88">
        <v>18</v>
      </c>
      <c r="G3293" s="37">
        <v>1</v>
      </c>
    </row>
    <row r="3294" spans="1:7" x14ac:dyDescent="0.4">
      <c r="A3294" s="70">
        <v>41777</v>
      </c>
      <c r="B3294" s="84" t="s">
        <v>302</v>
      </c>
      <c r="C3294" s="74">
        <v>14.2</v>
      </c>
      <c r="D3294" s="86">
        <v>0</v>
      </c>
      <c r="E3294" s="88">
        <v>5</v>
      </c>
      <c r="F3294" s="88">
        <v>18</v>
      </c>
      <c r="G3294" s="37">
        <v>1</v>
      </c>
    </row>
    <row r="3295" spans="1:7" x14ac:dyDescent="0.4">
      <c r="A3295" s="70">
        <v>41777</v>
      </c>
      <c r="B3295" s="84" t="s">
        <v>303</v>
      </c>
      <c r="C3295" s="74">
        <v>12.9</v>
      </c>
      <c r="D3295" s="86">
        <v>1.1377485470945182E-2</v>
      </c>
      <c r="E3295" s="88">
        <v>5</v>
      </c>
      <c r="F3295" s="88">
        <v>18</v>
      </c>
      <c r="G3295" s="37">
        <v>1</v>
      </c>
    </row>
    <row r="3296" spans="1:7" x14ac:dyDescent="0.4">
      <c r="A3296" s="70">
        <v>41777</v>
      </c>
      <c r="B3296" s="84" t="s">
        <v>304</v>
      </c>
      <c r="C3296" s="74">
        <v>12.7</v>
      </c>
      <c r="D3296" s="86">
        <v>4.1408828487874208E-2</v>
      </c>
      <c r="E3296" s="88">
        <v>5</v>
      </c>
      <c r="F3296" s="88">
        <v>18</v>
      </c>
      <c r="G3296" s="37">
        <v>1</v>
      </c>
    </row>
    <row r="3297" spans="1:7" x14ac:dyDescent="0.4">
      <c r="A3297" s="70">
        <v>41777</v>
      </c>
      <c r="B3297" s="84" t="s">
        <v>305</v>
      </c>
      <c r="C3297" s="74">
        <v>12.3</v>
      </c>
      <c r="D3297" s="86">
        <v>5.8859516698006459E-2</v>
      </c>
      <c r="E3297" s="88">
        <v>5</v>
      </c>
      <c r="F3297" s="88">
        <v>18</v>
      </c>
      <c r="G3297" s="37">
        <v>1</v>
      </c>
    </row>
    <row r="3298" spans="1:7" x14ac:dyDescent="0.4">
      <c r="A3298" s="70">
        <v>41777</v>
      </c>
      <c r="B3298" s="84" t="s">
        <v>306</v>
      </c>
      <c r="C3298" s="74">
        <v>12.4</v>
      </c>
      <c r="D3298" s="86">
        <v>5.3963348083177175E-2</v>
      </c>
      <c r="E3298" s="88">
        <v>5</v>
      </c>
      <c r="F3298" s="88">
        <v>18</v>
      </c>
      <c r="G3298" s="37">
        <v>1</v>
      </c>
    </row>
    <row r="3299" spans="1:7" x14ac:dyDescent="0.4">
      <c r="A3299" s="70">
        <v>41777</v>
      </c>
      <c r="B3299" s="84" t="s">
        <v>307</v>
      </c>
      <c r="C3299" s="74">
        <v>13.9</v>
      </c>
      <c r="D3299" s="86">
        <v>2.3664369436433543E-2</v>
      </c>
      <c r="E3299" s="88">
        <v>5</v>
      </c>
      <c r="F3299" s="88">
        <v>18</v>
      </c>
      <c r="G3299" s="37">
        <v>1</v>
      </c>
    </row>
    <row r="3300" spans="1:7" x14ac:dyDescent="0.4">
      <c r="A3300" s="70">
        <v>41777</v>
      </c>
      <c r="B3300" s="84" t="s">
        <v>308</v>
      </c>
      <c r="C3300" s="74">
        <v>15.7</v>
      </c>
      <c r="D3300" s="86">
        <v>0</v>
      </c>
      <c r="E3300" s="88">
        <v>5</v>
      </c>
      <c r="F3300" s="88">
        <v>18</v>
      </c>
      <c r="G3300" s="37">
        <v>1</v>
      </c>
    </row>
    <row r="3301" spans="1:7" x14ac:dyDescent="0.4">
      <c r="A3301" s="70">
        <v>41777</v>
      </c>
      <c r="B3301" s="84" t="s">
        <v>309</v>
      </c>
      <c r="C3301" s="74">
        <v>17.899999999999999</v>
      </c>
      <c r="D3301" s="86">
        <v>0</v>
      </c>
      <c r="E3301" s="88">
        <v>5</v>
      </c>
      <c r="F3301" s="88">
        <v>18</v>
      </c>
      <c r="G3301" s="37">
        <v>0</v>
      </c>
    </row>
    <row r="3302" spans="1:7" x14ac:dyDescent="0.4">
      <c r="A3302" s="70">
        <v>41777</v>
      </c>
      <c r="B3302" s="84" t="s">
        <v>310</v>
      </c>
      <c r="C3302" s="74">
        <v>19.600000000000001</v>
      </c>
      <c r="D3302" s="86">
        <v>0</v>
      </c>
      <c r="E3302" s="88">
        <v>5</v>
      </c>
      <c r="F3302" s="88">
        <v>18</v>
      </c>
      <c r="G3302" s="37">
        <v>0</v>
      </c>
    </row>
    <row r="3303" spans="1:7" x14ac:dyDescent="0.4">
      <c r="A3303" s="70">
        <v>41777</v>
      </c>
      <c r="B3303" s="84" t="s">
        <v>311</v>
      </c>
      <c r="C3303" s="74">
        <v>21.1</v>
      </c>
      <c r="D3303" s="86">
        <v>0</v>
      </c>
      <c r="E3303" s="88">
        <v>5</v>
      </c>
      <c r="F3303" s="88">
        <v>18</v>
      </c>
      <c r="G3303" s="37">
        <v>0</v>
      </c>
    </row>
    <row r="3304" spans="1:7" x14ac:dyDescent="0.4">
      <c r="A3304" s="70">
        <v>41777</v>
      </c>
      <c r="B3304" s="84" t="s">
        <v>312</v>
      </c>
      <c r="C3304" s="74">
        <v>22.6</v>
      </c>
      <c r="D3304" s="86">
        <v>0</v>
      </c>
      <c r="E3304" s="88">
        <v>5</v>
      </c>
      <c r="F3304" s="88">
        <v>18</v>
      </c>
      <c r="G3304" s="37">
        <v>0</v>
      </c>
    </row>
    <row r="3305" spans="1:7" x14ac:dyDescent="0.4">
      <c r="A3305" s="70">
        <v>41777</v>
      </c>
      <c r="B3305" s="84" t="s">
        <v>313</v>
      </c>
      <c r="C3305" s="74">
        <v>24.1</v>
      </c>
      <c r="D3305" s="86">
        <v>0</v>
      </c>
      <c r="E3305" s="88">
        <v>5</v>
      </c>
      <c r="F3305" s="88">
        <v>18</v>
      </c>
      <c r="G3305" s="37">
        <v>0</v>
      </c>
    </row>
    <row r="3306" spans="1:7" x14ac:dyDescent="0.4">
      <c r="A3306" s="70">
        <v>41777</v>
      </c>
      <c r="B3306" s="84" t="s">
        <v>314</v>
      </c>
      <c r="C3306" s="74">
        <v>23.4</v>
      </c>
      <c r="D3306" s="86">
        <v>0</v>
      </c>
      <c r="E3306" s="88">
        <v>5</v>
      </c>
      <c r="F3306" s="88">
        <v>18</v>
      </c>
      <c r="G3306" s="37">
        <v>0</v>
      </c>
    </row>
    <row r="3307" spans="1:7" x14ac:dyDescent="0.4">
      <c r="A3307" s="70">
        <v>41777</v>
      </c>
      <c r="B3307" s="84" t="s">
        <v>315</v>
      </c>
      <c r="C3307" s="74">
        <v>25.2</v>
      </c>
      <c r="D3307" s="86">
        <v>0</v>
      </c>
      <c r="E3307" s="88">
        <v>5</v>
      </c>
      <c r="F3307" s="88">
        <v>18</v>
      </c>
      <c r="G3307" s="37">
        <v>0</v>
      </c>
    </row>
    <row r="3308" spans="1:7" x14ac:dyDescent="0.4">
      <c r="A3308" s="70">
        <v>41777</v>
      </c>
      <c r="B3308" s="84" t="s">
        <v>316</v>
      </c>
      <c r="C3308" s="74">
        <v>23.5</v>
      </c>
      <c r="D3308" s="86">
        <v>0</v>
      </c>
      <c r="E3308" s="88">
        <v>5</v>
      </c>
      <c r="F3308" s="88">
        <v>18</v>
      </c>
      <c r="G3308" s="37">
        <v>0</v>
      </c>
    </row>
    <row r="3309" spans="1:7" x14ac:dyDescent="0.4">
      <c r="A3309" s="70">
        <v>41777</v>
      </c>
      <c r="B3309" s="84" t="s">
        <v>317</v>
      </c>
      <c r="C3309" s="74">
        <v>22.4</v>
      </c>
      <c r="D3309" s="86">
        <v>0</v>
      </c>
      <c r="E3309" s="88">
        <v>5</v>
      </c>
      <c r="F3309" s="88">
        <v>18</v>
      </c>
      <c r="G3309" s="37">
        <v>0</v>
      </c>
    </row>
    <row r="3310" spans="1:7" x14ac:dyDescent="0.4">
      <c r="A3310" s="70">
        <v>41777</v>
      </c>
      <c r="B3310" s="84" t="s">
        <v>318</v>
      </c>
      <c r="C3310" s="74">
        <v>21.4</v>
      </c>
      <c r="D3310" s="86">
        <v>0</v>
      </c>
      <c r="E3310" s="88">
        <v>5</v>
      </c>
      <c r="F3310" s="88">
        <v>18</v>
      </c>
      <c r="G3310" s="37">
        <v>0</v>
      </c>
    </row>
    <row r="3311" spans="1:7" x14ac:dyDescent="0.4">
      <c r="A3311" s="70">
        <v>41777</v>
      </c>
      <c r="B3311" s="84" t="s">
        <v>319</v>
      </c>
      <c r="C3311" s="74">
        <v>20.8</v>
      </c>
      <c r="D3311" s="86">
        <v>0</v>
      </c>
      <c r="E3311" s="88">
        <v>5</v>
      </c>
      <c r="F3311" s="88">
        <v>18</v>
      </c>
      <c r="G3311" s="37">
        <v>0</v>
      </c>
    </row>
    <row r="3312" spans="1:7" x14ac:dyDescent="0.4">
      <c r="A3312" s="70">
        <v>41777</v>
      </c>
      <c r="B3312" s="84" t="s">
        <v>320</v>
      </c>
      <c r="C3312" s="74">
        <v>19.5</v>
      </c>
      <c r="D3312" s="86">
        <v>0</v>
      </c>
      <c r="E3312" s="88">
        <v>5</v>
      </c>
      <c r="F3312" s="88">
        <v>18</v>
      </c>
      <c r="G3312" s="37">
        <v>0</v>
      </c>
    </row>
    <row r="3313" spans="1:7" x14ac:dyDescent="0.4">
      <c r="A3313" s="70">
        <v>41777</v>
      </c>
      <c r="B3313" s="84" t="s">
        <v>321</v>
      </c>
      <c r="C3313" s="74">
        <v>18.899999999999999</v>
      </c>
      <c r="D3313" s="86">
        <v>0</v>
      </c>
      <c r="E3313" s="88">
        <v>5</v>
      </c>
      <c r="F3313" s="88">
        <v>18</v>
      </c>
      <c r="G3313" s="37">
        <v>0</v>
      </c>
    </row>
    <row r="3314" spans="1:7" x14ac:dyDescent="0.4">
      <c r="A3314" s="70">
        <v>41777</v>
      </c>
      <c r="B3314" s="84" t="s">
        <v>322</v>
      </c>
      <c r="C3314" s="74">
        <v>18.399999999999999</v>
      </c>
      <c r="D3314" s="86">
        <v>0</v>
      </c>
      <c r="E3314" s="88">
        <v>5</v>
      </c>
      <c r="F3314" s="88">
        <v>18</v>
      </c>
      <c r="G3314" s="37">
        <v>0</v>
      </c>
    </row>
    <row r="3315" spans="1:7" x14ac:dyDescent="0.4">
      <c r="A3315" s="70">
        <v>41777</v>
      </c>
      <c r="B3315" s="84" t="s">
        <v>323</v>
      </c>
      <c r="C3315" s="74">
        <v>15.2</v>
      </c>
      <c r="D3315" s="86">
        <v>0</v>
      </c>
      <c r="E3315" s="88">
        <v>5</v>
      </c>
      <c r="F3315" s="88">
        <v>18</v>
      </c>
      <c r="G3315" s="37">
        <v>0</v>
      </c>
    </row>
    <row r="3316" spans="1:7" x14ac:dyDescent="0.4">
      <c r="A3316" s="70">
        <v>41777</v>
      </c>
      <c r="B3316" s="84" t="s">
        <v>324</v>
      </c>
      <c r="C3316" s="74">
        <v>14.2</v>
      </c>
      <c r="D3316" s="86">
        <v>0</v>
      </c>
      <c r="E3316" s="88">
        <v>5</v>
      </c>
      <c r="F3316" s="88">
        <v>18</v>
      </c>
      <c r="G3316" s="37">
        <v>0</v>
      </c>
    </row>
    <row r="3317" spans="1:7" x14ac:dyDescent="0.4">
      <c r="A3317" s="70">
        <v>41777</v>
      </c>
      <c r="B3317" s="84" t="s">
        <v>325</v>
      </c>
      <c r="C3317" s="74">
        <v>13.1</v>
      </c>
      <c r="D3317" s="86">
        <v>0</v>
      </c>
      <c r="E3317" s="88">
        <v>5</v>
      </c>
      <c r="F3317" s="88">
        <v>19</v>
      </c>
      <c r="G3317" s="37">
        <v>1</v>
      </c>
    </row>
    <row r="3318" spans="1:7" x14ac:dyDescent="0.4">
      <c r="A3318" s="70">
        <v>41778</v>
      </c>
      <c r="B3318" s="84" t="s">
        <v>302</v>
      </c>
      <c r="C3318" s="74">
        <v>13</v>
      </c>
      <c r="D3318" s="86">
        <v>5.69801568611849E-4</v>
      </c>
      <c r="E3318" s="88">
        <v>5</v>
      </c>
      <c r="F3318" s="88">
        <v>19</v>
      </c>
      <c r="G3318" s="37">
        <v>1</v>
      </c>
    </row>
    <row r="3319" spans="1:7" x14ac:dyDescent="0.4">
      <c r="A3319" s="70">
        <v>41778</v>
      </c>
      <c r="B3319" s="84" t="s">
        <v>303</v>
      </c>
      <c r="C3319" s="74">
        <v>12.2</v>
      </c>
      <c r="D3319" s="86">
        <v>1.2516910489162944E-2</v>
      </c>
      <c r="E3319" s="88">
        <v>5</v>
      </c>
      <c r="F3319" s="88">
        <v>19</v>
      </c>
      <c r="G3319" s="37">
        <v>1</v>
      </c>
    </row>
    <row r="3320" spans="1:7" x14ac:dyDescent="0.4">
      <c r="A3320" s="70">
        <v>41778</v>
      </c>
      <c r="B3320" s="84" t="s">
        <v>304</v>
      </c>
      <c r="C3320" s="74">
        <v>12.6</v>
      </c>
      <c r="D3320" s="86">
        <v>4.3066248956291686E-2</v>
      </c>
      <c r="E3320" s="88">
        <v>5</v>
      </c>
      <c r="F3320" s="88">
        <v>19</v>
      </c>
      <c r="G3320" s="37">
        <v>1</v>
      </c>
    </row>
    <row r="3321" spans="1:7" x14ac:dyDescent="0.4">
      <c r="A3321" s="70">
        <v>41778</v>
      </c>
      <c r="B3321" s="84" t="s">
        <v>305</v>
      </c>
      <c r="C3321" s="74">
        <v>13</v>
      </c>
      <c r="D3321" s="86">
        <v>5.5679106508534817E-2</v>
      </c>
      <c r="E3321" s="88">
        <v>5</v>
      </c>
      <c r="F3321" s="88">
        <v>19</v>
      </c>
      <c r="G3321" s="37">
        <v>1</v>
      </c>
    </row>
    <row r="3322" spans="1:7" x14ac:dyDescent="0.4">
      <c r="A3322" s="70">
        <v>41778</v>
      </c>
      <c r="B3322" s="84" t="s">
        <v>306</v>
      </c>
      <c r="C3322" s="74">
        <v>12.5</v>
      </c>
      <c r="D3322" s="86">
        <v>5.0979428331566885E-2</v>
      </c>
      <c r="E3322" s="88">
        <v>5</v>
      </c>
      <c r="F3322" s="88">
        <v>19</v>
      </c>
      <c r="G3322" s="37">
        <v>1</v>
      </c>
    </row>
    <row r="3323" spans="1:7" x14ac:dyDescent="0.4">
      <c r="A3323" s="70">
        <v>41778</v>
      </c>
      <c r="B3323" s="84" t="s">
        <v>307</v>
      </c>
      <c r="C3323" s="74">
        <v>13.7</v>
      </c>
      <c r="D3323" s="86">
        <v>1.3158547787824047E-2</v>
      </c>
      <c r="E3323" s="88">
        <v>5</v>
      </c>
      <c r="F3323" s="88">
        <v>19</v>
      </c>
      <c r="G3323" s="37">
        <v>1</v>
      </c>
    </row>
    <row r="3324" spans="1:7" x14ac:dyDescent="0.4">
      <c r="A3324" s="70">
        <v>41778</v>
      </c>
      <c r="B3324" s="84" t="s">
        <v>308</v>
      </c>
      <c r="C3324" s="74">
        <v>16.899999999999999</v>
      </c>
      <c r="D3324" s="86">
        <v>0</v>
      </c>
      <c r="E3324" s="88">
        <v>5</v>
      </c>
      <c r="F3324" s="88">
        <v>19</v>
      </c>
      <c r="G3324" s="37">
        <v>1</v>
      </c>
    </row>
    <row r="3325" spans="1:7" x14ac:dyDescent="0.4">
      <c r="A3325" s="70">
        <v>41778</v>
      </c>
      <c r="B3325" s="84" t="s">
        <v>309</v>
      </c>
      <c r="C3325" s="74">
        <v>18.7</v>
      </c>
      <c r="D3325" s="86">
        <v>0</v>
      </c>
      <c r="E3325" s="88">
        <v>5</v>
      </c>
      <c r="F3325" s="88">
        <v>19</v>
      </c>
      <c r="G3325" s="37">
        <v>0</v>
      </c>
    </row>
    <row r="3326" spans="1:7" x14ac:dyDescent="0.4">
      <c r="A3326" s="70">
        <v>41778</v>
      </c>
      <c r="B3326" s="84" t="s">
        <v>310</v>
      </c>
      <c r="C3326" s="74">
        <v>19.8</v>
      </c>
      <c r="D3326" s="86">
        <v>0</v>
      </c>
      <c r="E3326" s="88">
        <v>5</v>
      </c>
      <c r="F3326" s="88">
        <v>19</v>
      </c>
      <c r="G3326" s="37">
        <v>0</v>
      </c>
    </row>
    <row r="3327" spans="1:7" x14ac:dyDescent="0.4">
      <c r="A3327" s="70">
        <v>41778</v>
      </c>
      <c r="B3327" s="84" t="s">
        <v>311</v>
      </c>
      <c r="C3327" s="74">
        <v>19.100000000000001</v>
      </c>
      <c r="D3327" s="86">
        <v>0</v>
      </c>
      <c r="E3327" s="88">
        <v>5</v>
      </c>
      <c r="F3327" s="88">
        <v>19</v>
      </c>
      <c r="G3327" s="37">
        <v>0</v>
      </c>
    </row>
    <row r="3328" spans="1:7" x14ac:dyDescent="0.4">
      <c r="A3328" s="70">
        <v>41778</v>
      </c>
      <c r="B3328" s="84" t="s">
        <v>312</v>
      </c>
      <c r="C3328" s="74">
        <v>20.5</v>
      </c>
      <c r="D3328" s="86">
        <v>0</v>
      </c>
      <c r="E3328" s="88">
        <v>5</v>
      </c>
      <c r="F3328" s="88">
        <v>19</v>
      </c>
      <c r="G3328" s="37">
        <v>0</v>
      </c>
    </row>
    <row r="3329" spans="1:7" x14ac:dyDescent="0.4">
      <c r="A3329" s="70">
        <v>41778</v>
      </c>
      <c r="B3329" s="84" t="s">
        <v>313</v>
      </c>
      <c r="C3329" s="74">
        <v>21.7</v>
      </c>
      <c r="D3329" s="86">
        <v>0</v>
      </c>
      <c r="E3329" s="88">
        <v>5</v>
      </c>
      <c r="F3329" s="88">
        <v>19</v>
      </c>
      <c r="G3329" s="37">
        <v>0</v>
      </c>
    </row>
    <row r="3330" spans="1:7" x14ac:dyDescent="0.4">
      <c r="A3330" s="70">
        <v>41778</v>
      </c>
      <c r="B3330" s="84" t="s">
        <v>314</v>
      </c>
      <c r="C3330" s="74">
        <v>22.8</v>
      </c>
      <c r="D3330" s="86">
        <v>0</v>
      </c>
      <c r="E3330" s="88">
        <v>5</v>
      </c>
      <c r="F3330" s="88">
        <v>19</v>
      </c>
      <c r="G3330" s="37">
        <v>0</v>
      </c>
    </row>
    <row r="3331" spans="1:7" x14ac:dyDescent="0.4">
      <c r="A3331" s="70">
        <v>41778</v>
      </c>
      <c r="B3331" s="84" t="s">
        <v>315</v>
      </c>
      <c r="C3331" s="74">
        <v>24.5</v>
      </c>
      <c r="D3331" s="86">
        <v>0</v>
      </c>
      <c r="E3331" s="88">
        <v>5</v>
      </c>
      <c r="F3331" s="88">
        <v>19</v>
      </c>
      <c r="G3331" s="37">
        <v>0</v>
      </c>
    </row>
    <row r="3332" spans="1:7" x14ac:dyDescent="0.4">
      <c r="A3332" s="70">
        <v>41778</v>
      </c>
      <c r="B3332" s="84" t="s">
        <v>316</v>
      </c>
      <c r="C3332" s="74">
        <v>24.8</v>
      </c>
      <c r="D3332" s="86">
        <v>0</v>
      </c>
      <c r="E3332" s="88">
        <v>5</v>
      </c>
      <c r="F3332" s="88">
        <v>19</v>
      </c>
      <c r="G3332" s="37">
        <v>0</v>
      </c>
    </row>
    <row r="3333" spans="1:7" x14ac:dyDescent="0.4">
      <c r="A3333" s="70">
        <v>41778</v>
      </c>
      <c r="B3333" s="84" t="s">
        <v>317</v>
      </c>
      <c r="C3333" s="74">
        <v>22.7</v>
      </c>
      <c r="D3333" s="86">
        <v>0</v>
      </c>
      <c r="E3333" s="88">
        <v>5</v>
      </c>
      <c r="F3333" s="88">
        <v>19</v>
      </c>
      <c r="G3333" s="37">
        <v>0</v>
      </c>
    </row>
    <row r="3334" spans="1:7" x14ac:dyDescent="0.4">
      <c r="A3334" s="70">
        <v>41778</v>
      </c>
      <c r="B3334" s="84" t="s">
        <v>318</v>
      </c>
      <c r="C3334" s="74">
        <v>22.7</v>
      </c>
      <c r="D3334" s="86">
        <v>0</v>
      </c>
      <c r="E3334" s="88">
        <v>5</v>
      </c>
      <c r="F3334" s="88">
        <v>19</v>
      </c>
      <c r="G3334" s="37">
        <v>0</v>
      </c>
    </row>
    <row r="3335" spans="1:7" x14ac:dyDescent="0.4">
      <c r="A3335" s="70">
        <v>41778</v>
      </c>
      <c r="B3335" s="84" t="s">
        <v>319</v>
      </c>
      <c r="C3335" s="74">
        <v>22.6</v>
      </c>
      <c r="D3335" s="86">
        <v>0</v>
      </c>
      <c r="E3335" s="88">
        <v>5</v>
      </c>
      <c r="F3335" s="88">
        <v>19</v>
      </c>
      <c r="G3335" s="37">
        <v>0</v>
      </c>
    </row>
    <row r="3336" spans="1:7" x14ac:dyDescent="0.4">
      <c r="A3336" s="70">
        <v>41778</v>
      </c>
      <c r="B3336" s="84" t="s">
        <v>320</v>
      </c>
      <c r="C3336" s="74">
        <v>21.1</v>
      </c>
      <c r="D3336" s="86">
        <v>0</v>
      </c>
      <c r="E3336" s="88">
        <v>5</v>
      </c>
      <c r="F3336" s="88">
        <v>19</v>
      </c>
      <c r="G3336" s="37">
        <v>0</v>
      </c>
    </row>
    <row r="3337" spans="1:7" x14ac:dyDescent="0.4">
      <c r="A3337" s="70">
        <v>41778</v>
      </c>
      <c r="B3337" s="84" t="s">
        <v>321</v>
      </c>
      <c r="C3337" s="74">
        <v>17.8</v>
      </c>
      <c r="D3337" s="86">
        <v>0</v>
      </c>
      <c r="E3337" s="88">
        <v>5</v>
      </c>
      <c r="F3337" s="88">
        <v>19</v>
      </c>
      <c r="G3337" s="37">
        <v>0</v>
      </c>
    </row>
    <row r="3338" spans="1:7" x14ac:dyDescent="0.4">
      <c r="A3338" s="70">
        <v>41778</v>
      </c>
      <c r="B3338" s="84" t="s">
        <v>322</v>
      </c>
      <c r="C3338" s="74">
        <v>16.100000000000001</v>
      </c>
      <c r="D3338" s="86">
        <v>0</v>
      </c>
      <c r="E3338" s="88">
        <v>5</v>
      </c>
      <c r="F3338" s="88">
        <v>19</v>
      </c>
      <c r="G3338" s="37">
        <v>0</v>
      </c>
    </row>
    <row r="3339" spans="1:7" x14ac:dyDescent="0.4">
      <c r="A3339" s="70">
        <v>41778</v>
      </c>
      <c r="B3339" s="84" t="s">
        <v>323</v>
      </c>
      <c r="C3339" s="74">
        <v>14.9</v>
      </c>
      <c r="D3339" s="86">
        <v>0</v>
      </c>
      <c r="E3339" s="88">
        <v>5</v>
      </c>
      <c r="F3339" s="88">
        <v>19</v>
      </c>
      <c r="G3339" s="37">
        <v>0</v>
      </c>
    </row>
    <row r="3340" spans="1:7" x14ac:dyDescent="0.4">
      <c r="A3340" s="70">
        <v>41778</v>
      </c>
      <c r="B3340" s="84" t="s">
        <v>324</v>
      </c>
      <c r="C3340" s="74">
        <v>14.4</v>
      </c>
      <c r="D3340" s="86">
        <v>0</v>
      </c>
      <c r="E3340" s="88">
        <v>5</v>
      </c>
      <c r="F3340" s="88">
        <v>19</v>
      </c>
      <c r="G3340" s="37">
        <v>0</v>
      </c>
    </row>
    <row r="3341" spans="1:7" x14ac:dyDescent="0.4">
      <c r="A3341" s="70">
        <v>41778</v>
      </c>
      <c r="B3341" s="84" t="s">
        <v>325</v>
      </c>
      <c r="C3341" s="74">
        <v>13.4</v>
      </c>
      <c r="D3341" s="86">
        <v>0</v>
      </c>
      <c r="E3341" s="88">
        <v>5</v>
      </c>
      <c r="F3341" s="88">
        <v>20</v>
      </c>
      <c r="G3341" s="37">
        <v>1</v>
      </c>
    </row>
    <row r="3342" spans="1:7" x14ac:dyDescent="0.4">
      <c r="A3342" s="70">
        <v>41779</v>
      </c>
      <c r="B3342" s="84" t="s">
        <v>302</v>
      </c>
      <c r="C3342" s="74">
        <v>12.9</v>
      </c>
      <c r="D3342" s="86">
        <v>0</v>
      </c>
      <c r="E3342" s="88">
        <v>5</v>
      </c>
      <c r="F3342" s="88">
        <v>20</v>
      </c>
      <c r="G3342" s="37">
        <v>1</v>
      </c>
    </row>
    <row r="3343" spans="1:7" x14ac:dyDescent="0.4">
      <c r="A3343" s="70">
        <v>41779</v>
      </c>
      <c r="B3343" s="84" t="s">
        <v>303</v>
      </c>
      <c r="C3343" s="74">
        <v>13.2</v>
      </c>
      <c r="D3343" s="86">
        <v>1.0608935717376216E-2</v>
      </c>
      <c r="E3343" s="88">
        <v>5</v>
      </c>
      <c r="F3343" s="88">
        <v>20</v>
      </c>
      <c r="G3343" s="37">
        <v>1</v>
      </c>
    </row>
    <row r="3344" spans="1:7" x14ac:dyDescent="0.4">
      <c r="A3344" s="70">
        <v>41779</v>
      </c>
      <c r="B3344" s="84" t="s">
        <v>304</v>
      </c>
      <c r="C3344" s="74">
        <v>13</v>
      </c>
      <c r="D3344" s="86">
        <v>3.3626322685865642E-2</v>
      </c>
      <c r="E3344" s="88">
        <v>5</v>
      </c>
      <c r="F3344" s="88">
        <v>20</v>
      </c>
      <c r="G3344" s="37">
        <v>1</v>
      </c>
    </row>
    <row r="3345" spans="1:7" x14ac:dyDescent="0.4">
      <c r="A3345" s="70">
        <v>41779</v>
      </c>
      <c r="B3345" s="84" t="s">
        <v>305</v>
      </c>
      <c r="C3345" s="74">
        <v>11.9</v>
      </c>
      <c r="D3345" s="86">
        <v>5.7777708326512606E-2</v>
      </c>
      <c r="E3345" s="88">
        <v>5</v>
      </c>
      <c r="F3345" s="88">
        <v>20</v>
      </c>
      <c r="G3345" s="37">
        <v>1</v>
      </c>
    </row>
    <row r="3346" spans="1:7" x14ac:dyDescent="0.4">
      <c r="A3346" s="70">
        <v>41779</v>
      </c>
      <c r="B3346" s="84" t="s">
        <v>306</v>
      </c>
      <c r="C3346" s="74">
        <v>11.6</v>
      </c>
      <c r="D3346" s="86">
        <v>5.5898594514433471E-2</v>
      </c>
      <c r="E3346" s="88">
        <v>5</v>
      </c>
      <c r="F3346" s="88">
        <v>20</v>
      </c>
      <c r="G3346" s="37">
        <v>1</v>
      </c>
    </row>
    <row r="3347" spans="1:7" x14ac:dyDescent="0.4">
      <c r="A3347" s="70">
        <v>41779</v>
      </c>
      <c r="B3347" s="84" t="s">
        <v>307</v>
      </c>
      <c r="C3347" s="74">
        <v>13.3</v>
      </c>
      <c r="D3347" s="86">
        <v>1.9056531443566057E-2</v>
      </c>
      <c r="E3347" s="88">
        <v>5</v>
      </c>
      <c r="F3347" s="88">
        <v>20</v>
      </c>
      <c r="G3347" s="37">
        <v>1</v>
      </c>
    </row>
    <row r="3348" spans="1:7" x14ac:dyDescent="0.4">
      <c r="A3348" s="70">
        <v>41779</v>
      </c>
      <c r="B3348" s="84" t="s">
        <v>308</v>
      </c>
      <c r="C3348" s="74">
        <v>15.1</v>
      </c>
      <c r="D3348" s="86">
        <v>7.9333349149023711E-3</v>
      </c>
      <c r="E3348" s="88">
        <v>5</v>
      </c>
      <c r="F3348" s="88">
        <v>20</v>
      </c>
      <c r="G3348" s="37">
        <v>1</v>
      </c>
    </row>
    <row r="3349" spans="1:7" x14ac:dyDescent="0.4">
      <c r="A3349" s="70">
        <v>41779</v>
      </c>
      <c r="B3349" s="84" t="s">
        <v>309</v>
      </c>
      <c r="C3349" s="74">
        <v>18.3</v>
      </c>
      <c r="D3349" s="86">
        <v>0</v>
      </c>
      <c r="E3349" s="88">
        <v>5</v>
      </c>
      <c r="F3349" s="88">
        <v>20</v>
      </c>
      <c r="G3349" s="37">
        <v>0</v>
      </c>
    </row>
    <row r="3350" spans="1:7" x14ac:dyDescent="0.4">
      <c r="A3350" s="70">
        <v>41779</v>
      </c>
      <c r="B3350" s="84" t="s">
        <v>310</v>
      </c>
      <c r="C3350" s="74">
        <v>21</v>
      </c>
      <c r="D3350" s="86">
        <v>0</v>
      </c>
      <c r="E3350" s="88">
        <v>5</v>
      </c>
      <c r="F3350" s="88">
        <v>20</v>
      </c>
      <c r="G3350" s="37">
        <v>0</v>
      </c>
    </row>
    <row r="3351" spans="1:7" x14ac:dyDescent="0.4">
      <c r="A3351" s="70">
        <v>41779</v>
      </c>
      <c r="B3351" s="84" t="s">
        <v>311</v>
      </c>
      <c r="C3351" s="74">
        <v>22.7</v>
      </c>
      <c r="D3351" s="86">
        <v>0</v>
      </c>
      <c r="E3351" s="88">
        <v>5</v>
      </c>
      <c r="F3351" s="88">
        <v>20</v>
      </c>
      <c r="G3351" s="37">
        <v>0</v>
      </c>
    </row>
    <row r="3352" spans="1:7" x14ac:dyDescent="0.4">
      <c r="A3352" s="70">
        <v>41779</v>
      </c>
      <c r="B3352" s="84" t="s">
        <v>312</v>
      </c>
      <c r="C3352" s="74">
        <v>23.7</v>
      </c>
      <c r="D3352" s="86">
        <v>0</v>
      </c>
      <c r="E3352" s="88">
        <v>5</v>
      </c>
      <c r="F3352" s="88">
        <v>20</v>
      </c>
      <c r="G3352" s="37">
        <v>0</v>
      </c>
    </row>
    <row r="3353" spans="1:7" x14ac:dyDescent="0.4">
      <c r="A3353" s="70">
        <v>41779</v>
      </c>
      <c r="B3353" s="84" t="s">
        <v>313</v>
      </c>
      <c r="C3353" s="74">
        <v>28</v>
      </c>
      <c r="D3353" s="86">
        <v>0</v>
      </c>
      <c r="E3353" s="88">
        <v>5</v>
      </c>
      <c r="F3353" s="88">
        <v>20</v>
      </c>
      <c r="G3353" s="37">
        <v>0</v>
      </c>
    </row>
    <row r="3354" spans="1:7" x14ac:dyDescent="0.4">
      <c r="A3354" s="70">
        <v>41779</v>
      </c>
      <c r="B3354" s="84" t="s">
        <v>314</v>
      </c>
      <c r="C3354" s="74">
        <v>30.4</v>
      </c>
      <c r="D3354" s="86">
        <v>0</v>
      </c>
      <c r="E3354" s="88">
        <v>5</v>
      </c>
      <c r="F3354" s="88">
        <v>20</v>
      </c>
      <c r="G3354" s="37">
        <v>0</v>
      </c>
    </row>
    <row r="3355" spans="1:7" x14ac:dyDescent="0.4">
      <c r="A3355" s="70">
        <v>41779</v>
      </c>
      <c r="B3355" s="84" t="s">
        <v>315</v>
      </c>
      <c r="C3355" s="74">
        <v>29.9</v>
      </c>
      <c r="D3355" s="86">
        <v>0</v>
      </c>
      <c r="E3355" s="88">
        <v>5</v>
      </c>
      <c r="F3355" s="88">
        <v>20</v>
      </c>
      <c r="G3355" s="37">
        <v>0</v>
      </c>
    </row>
    <row r="3356" spans="1:7" x14ac:dyDescent="0.4">
      <c r="A3356" s="70">
        <v>41779</v>
      </c>
      <c r="B3356" s="84" t="s">
        <v>316</v>
      </c>
      <c r="C3356" s="74">
        <v>29.1</v>
      </c>
      <c r="D3356" s="86">
        <v>0</v>
      </c>
      <c r="E3356" s="88">
        <v>5</v>
      </c>
      <c r="F3356" s="88">
        <v>20</v>
      </c>
      <c r="G3356" s="37">
        <v>0</v>
      </c>
    </row>
    <row r="3357" spans="1:7" x14ac:dyDescent="0.4">
      <c r="A3357" s="70">
        <v>41779</v>
      </c>
      <c r="B3357" s="84" t="s">
        <v>317</v>
      </c>
      <c r="C3357" s="74">
        <v>27.8</v>
      </c>
      <c r="D3357" s="86">
        <v>0</v>
      </c>
      <c r="E3357" s="88">
        <v>5</v>
      </c>
      <c r="F3357" s="88">
        <v>20</v>
      </c>
      <c r="G3357" s="37">
        <v>0</v>
      </c>
    </row>
    <row r="3358" spans="1:7" x14ac:dyDescent="0.4">
      <c r="A3358" s="70">
        <v>41779</v>
      </c>
      <c r="B3358" s="84" t="s">
        <v>318</v>
      </c>
      <c r="C3358" s="74">
        <v>25.8</v>
      </c>
      <c r="D3358" s="86">
        <v>0</v>
      </c>
      <c r="E3358" s="88">
        <v>5</v>
      </c>
      <c r="F3358" s="88">
        <v>20</v>
      </c>
      <c r="G3358" s="37">
        <v>0</v>
      </c>
    </row>
    <row r="3359" spans="1:7" x14ac:dyDescent="0.4">
      <c r="A3359" s="70">
        <v>41779</v>
      </c>
      <c r="B3359" s="84" t="s">
        <v>319</v>
      </c>
      <c r="C3359" s="74">
        <v>24.6</v>
      </c>
      <c r="D3359" s="86">
        <v>0</v>
      </c>
      <c r="E3359" s="88">
        <v>5</v>
      </c>
      <c r="F3359" s="88">
        <v>20</v>
      </c>
      <c r="G3359" s="37">
        <v>0</v>
      </c>
    </row>
    <row r="3360" spans="1:7" x14ac:dyDescent="0.4">
      <c r="A3360" s="70">
        <v>41779</v>
      </c>
      <c r="B3360" s="84" t="s">
        <v>320</v>
      </c>
      <c r="C3360" s="74">
        <v>22.7</v>
      </c>
      <c r="D3360" s="86">
        <v>0</v>
      </c>
      <c r="E3360" s="88">
        <v>5</v>
      </c>
      <c r="F3360" s="88">
        <v>20</v>
      </c>
      <c r="G3360" s="37">
        <v>0</v>
      </c>
    </row>
    <row r="3361" spans="1:7" x14ac:dyDescent="0.4">
      <c r="A3361" s="70">
        <v>41779</v>
      </c>
      <c r="B3361" s="84" t="s">
        <v>321</v>
      </c>
      <c r="C3361" s="74">
        <v>20.6</v>
      </c>
      <c r="D3361" s="86">
        <v>0</v>
      </c>
      <c r="E3361" s="88">
        <v>5</v>
      </c>
      <c r="F3361" s="88">
        <v>20</v>
      </c>
      <c r="G3361" s="37">
        <v>0</v>
      </c>
    </row>
    <row r="3362" spans="1:7" x14ac:dyDescent="0.4">
      <c r="A3362" s="70">
        <v>41779</v>
      </c>
      <c r="B3362" s="84" t="s">
        <v>322</v>
      </c>
      <c r="C3362" s="74">
        <v>19.7</v>
      </c>
      <c r="D3362" s="86">
        <v>0</v>
      </c>
      <c r="E3362" s="88">
        <v>5</v>
      </c>
      <c r="F3362" s="88">
        <v>20</v>
      </c>
      <c r="G3362" s="37">
        <v>0</v>
      </c>
    </row>
    <row r="3363" spans="1:7" x14ac:dyDescent="0.4">
      <c r="A3363" s="70">
        <v>41779</v>
      </c>
      <c r="B3363" s="84" t="s">
        <v>323</v>
      </c>
      <c r="C3363" s="74">
        <v>19</v>
      </c>
      <c r="D3363" s="86">
        <v>0</v>
      </c>
      <c r="E3363" s="88">
        <v>5</v>
      </c>
      <c r="F3363" s="88">
        <v>20</v>
      </c>
      <c r="G3363" s="37">
        <v>0</v>
      </c>
    </row>
    <row r="3364" spans="1:7" x14ac:dyDescent="0.4">
      <c r="A3364" s="70">
        <v>41779</v>
      </c>
      <c r="B3364" s="84" t="s">
        <v>324</v>
      </c>
      <c r="C3364" s="74">
        <v>18.100000000000001</v>
      </c>
      <c r="D3364" s="86">
        <v>0</v>
      </c>
      <c r="E3364" s="88">
        <v>5</v>
      </c>
      <c r="F3364" s="88">
        <v>20</v>
      </c>
      <c r="G3364" s="37">
        <v>0</v>
      </c>
    </row>
    <row r="3365" spans="1:7" x14ac:dyDescent="0.4">
      <c r="A3365" s="70">
        <v>41779</v>
      </c>
      <c r="B3365" s="84" t="s">
        <v>325</v>
      </c>
      <c r="C3365" s="74">
        <v>17.8</v>
      </c>
      <c r="D3365" s="86">
        <v>0</v>
      </c>
      <c r="E3365" s="88">
        <v>5</v>
      </c>
      <c r="F3365" s="88">
        <v>21</v>
      </c>
      <c r="G3365" s="37">
        <v>1</v>
      </c>
    </row>
    <row r="3366" spans="1:7" x14ac:dyDescent="0.4">
      <c r="A3366" s="70">
        <v>41780</v>
      </c>
      <c r="B3366" s="84" t="s">
        <v>302</v>
      </c>
      <c r="C3366" s="74">
        <v>16.100000000000001</v>
      </c>
      <c r="D3366" s="86">
        <v>0</v>
      </c>
      <c r="E3366" s="88">
        <v>5</v>
      </c>
      <c r="F3366" s="88">
        <v>21</v>
      </c>
      <c r="G3366" s="37">
        <v>1</v>
      </c>
    </row>
    <row r="3367" spans="1:7" x14ac:dyDescent="0.4">
      <c r="A3367" s="70">
        <v>41780</v>
      </c>
      <c r="B3367" s="84" t="s">
        <v>303</v>
      </c>
      <c r="C3367" s="74">
        <v>16.399999999999999</v>
      </c>
      <c r="D3367" s="86">
        <v>0</v>
      </c>
      <c r="E3367" s="88">
        <v>5</v>
      </c>
      <c r="F3367" s="88">
        <v>21</v>
      </c>
      <c r="G3367" s="37">
        <v>1</v>
      </c>
    </row>
    <row r="3368" spans="1:7" x14ac:dyDescent="0.4">
      <c r="A3368" s="70">
        <v>41780</v>
      </c>
      <c r="B3368" s="84" t="s">
        <v>304</v>
      </c>
      <c r="C3368" s="74">
        <v>16.5</v>
      </c>
      <c r="D3368" s="86">
        <v>0</v>
      </c>
      <c r="E3368" s="88">
        <v>5</v>
      </c>
      <c r="F3368" s="88">
        <v>21</v>
      </c>
      <c r="G3368" s="37">
        <v>1</v>
      </c>
    </row>
    <row r="3369" spans="1:7" x14ac:dyDescent="0.4">
      <c r="A3369" s="70">
        <v>41780</v>
      </c>
      <c r="B3369" s="84" t="s">
        <v>305</v>
      </c>
      <c r="C3369" s="74">
        <v>16.3</v>
      </c>
      <c r="D3369" s="86">
        <v>0</v>
      </c>
      <c r="E3369" s="88">
        <v>5</v>
      </c>
      <c r="F3369" s="88">
        <v>21</v>
      </c>
      <c r="G3369" s="37">
        <v>1</v>
      </c>
    </row>
    <row r="3370" spans="1:7" x14ac:dyDescent="0.4">
      <c r="A3370" s="70">
        <v>41780</v>
      </c>
      <c r="B3370" s="84" t="s">
        <v>306</v>
      </c>
      <c r="C3370" s="74">
        <v>15.8</v>
      </c>
      <c r="D3370" s="86">
        <v>0</v>
      </c>
      <c r="E3370" s="88">
        <v>5</v>
      </c>
      <c r="F3370" s="88">
        <v>21</v>
      </c>
      <c r="G3370" s="37">
        <v>1</v>
      </c>
    </row>
    <row r="3371" spans="1:7" x14ac:dyDescent="0.4">
      <c r="A3371" s="70">
        <v>41780</v>
      </c>
      <c r="B3371" s="84" t="s">
        <v>307</v>
      </c>
      <c r="C3371" s="74">
        <v>15.5</v>
      </c>
      <c r="D3371" s="86">
        <v>0</v>
      </c>
      <c r="E3371" s="88">
        <v>5</v>
      </c>
      <c r="F3371" s="88">
        <v>21</v>
      </c>
      <c r="G3371" s="37">
        <v>1</v>
      </c>
    </row>
    <row r="3372" spans="1:7" x14ac:dyDescent="0.4">
      <c r="A3372" s="70">
        <v>41780</v>
      </c>
      <c r="B3372" s="84" t="s">
        <v>308</v>
      </c>
      <c r="C3372" s="74">
        <v>16</v>
      </c>
      <c r="D3372" s="86">
        <v>1.5237417432619358E-3</v>
      </c>
      <c r="E3372" s="88">
        <v>5</v>
      </c>
      <c r="F3372" s="88">
        <v>21</v>
      </c>
      <c r="G3372" s="37">
        <v>1</v>
      </c>
    </row>
    <row r="3373" spans="1:7" x14ac:dyDescent="0.4">
      <c r="A3373" s="70">
        <v>41780</v>
      </c>
      <c r="B3373" s="84" t="s">
        <v>309</v>
      </c>
      <c r="C3373" s="74">
        <v>16.7</v>
      </c>
      <c r="D3373" s="86">
        <v>0</v>
      </c>
      <c r="E3373" s="88">
        <v>5</v>
      </c>
      <c r="F3373" s="88">
        <v>21</v>
      </c>
      <c r="G3373" s="37">
        <v>0</v>
      </c>
    </row>
    <row r="3374" spans="1:7" x14ac:dyDescent="0.4">
      <c r="A3374" s="70">
        <v>41780</v>
      </c>
      <c r="B3374" s="84" t="s">
        <v>310</v>
      </c>
      <c r="C3374" s="74">
        <v>16.8</v>
      </c>
      <c r="D3374" s="86">
        <v>0</v>
      </c>
      <c r="E3374" s="88">
        <v>5</v>
      </c>
      <c r="F3374" s="88">
        <v>21</v>
      </c>
      <c r="G3374" s="37">
        <v>0</v>
      </c>
    </row>
    <row r="3375" spans="1:7" x14ac:dyDescent="0.4">
      <c r="A3375" s="70">
        <v>41780</v>
      </c>
      <c r="B3375" s="84" t="s">
        <v>311</v>
      </c>
      <c r="C3375" s="74">
        <v>17</v>
      </c>
      <c r="D3375" s="86">
        <v>0</v>
      </c>
      <c r="E3375" s="88">
        <v>5</v>
      </c>
      <c r="F3375" s="88">
        <v>21</v>
      </c>
      <c r="G3375" s="37">
        <v>0</v>
      </c>
    </row>
    <row r="3376" spans="1:7" x14ac:dyDescent="0.4">
      <c r="A3376" s="70">
        <v>41780</v>
      </c>
      <c r="B3376" s="84" t="s">
        <v>312</v>
      </c>
      <c r="C3376" s="74">
        <v>17.399999999999999</v>
      </c>
      <c r="D3376" s="86">
        <v>0</v>
      </c>
      <c r="E3376" s="88">
        <v>5</v>
      </c>
      <c r="F3376" s="88">
        <v>21</v>
      </c>
      <c r="G3376" s="37">
        <v>0</v>
      </c>
    </row>
    <row r="3377" spans="1:7" x14ac:dyDescent="0.4">
      <c r="A3377" s="70">
        <v>41780</v>
      </c>
      <c r="B3377" s="84" t="s">
        <v>313</v>
      </c>
      <c r="C3377" s="74">
        <v>17.100000000000001</v>
      </c>
      <c r="D3377" s="86">
        <v>0</v>
      </c>
      <c r="E3377" s="88">
        <v>5</v>
      </c>
      <c r="F3377" s="88">
        <v>21</v>
      </c>
      <c r="G3377" s="37">
        <v>0</v>
      </c>
    </row>
    <row r="3378" spans="1:7" x14ac:dyDescent="0.4">
      <c r="A3378" s="70">
        <v>41780</v>
      </c>
      <c r="B3378" s="84" t="s">
        <v>314</v>
      </c>
      <c r="C3378" s="74">
        <v>17.100000000000001</v>
      </c>
      <c r="D3378" s="86">
        <v>0</v>
      </c>
      <c r="E3378" s="88">
        <v>5</v>
      </c>
      <c r="F3378" s="88">
        <v>21</v>
      </c>
      <c r="G3378" s="37">
        <v>0</v>
      </c>
    </row>
    <row r="3379" spans="1:7" x14ac:dyDescent="0.4">
      <c r="A3379" s="70">
        <v>41780</v>
      </c>
      <c r="B3379" s="84" t="s">
        <v>315</v>
      </c>
      <c r="C3379" s="74">
        <v>18.600000000000001</v>
      </c>
      <c r="D3379" s="86">
        <v>0</v>
      </c>
      <c r="E3379" s="88">
        <v>5</v>
      </c>
      <c r="F3379" s="88">
        <v>21</v>
      </c>
      <c r="G3379" s="37">
        <v>0</v>
      </c>
    </row>
    <row r="3380" spans="1:7" x14ac:dyDescent="0.4">
      <c r="A3380" s="70">
        <v>41780</v>
      </c>
      <c r="B3380" s="84" t="s">
        <v>316</v>
      </c>
      <c r="C3380" s="74">
        <v>19.399999999999999</v>
      </c>
      <c r="D3380" s="86">
        <v>0</v>
      </c>
      <c r="E3380" s="88">
        <v>5</v>
      </c>
      <c r="F3380" s="88">
        <v>21</v>
      </c>
      <c r="G3380" s="37">
        <v>0</v>
      </c>
    </row>
    <row r="3381" spans="1:7" x14ac:dyDescent="0.4">
      <c r="A3381" s="70">
        <v>41780</v>
      </c>
      <c r="B3381" s="84" t="s">
        <v>317</v>
      </c>
      <c r="C3381" s="74">
        <v>18.899999999999999</v>
      </c>
      <c r="D3381" s="86">
        <v>0</v>
      </c>
      <c r="E3381" s="88">
        <v>5</v>
      </c>
      <c r="F3381" s="88">
        <v>21</v>
      </c>
      <c r="G3381" s="37">
        <v>0</v>
      </c>
    </row>
    <row r="3382" spans="1:7" x14ac:dyDescent="0.4">
      <c r="A3382" s="70">
        <v>41780</v>
      </c>
      <c r="B3382" s="84" t="s">
        <v>318</v>
      </c>
      <c r="C3382" s="74">
        <v>19</v>
      </c>
      <c r="D3382" s="86">
        <v>0</v>
      </c>
      <c r="E3382" s="88">
        <v>5</v>
      </c>
      <c r="F3382" s="88">
        <v>21</v>
      </c>
      <c r="G3382" s="37">
        <v>0</v>
      </c>
    </row>
    <row r="3383" spans="1:7" x14ac:dyDescent="0.4">
      <c r="A3383" s="70">
        <v>41780</v>
      </c>
      <c r="B3383" s="84" t="s">
        <v>319</v>
      </c>
      <c r="C3383" s="74">
        <v>18.5</v>
      </c>
      <c r="D3383" s="86">
        <v>0</v>
      </c>
      <c r="E3383" s="88">
        <v>5</v>
      </c>
      <c r="F3383" s="88">
        <v>21</v>
      </c>
      <c r="G3383" s="37">
        <v>0</v>
      </c>
    </row>
    <row r="3384" spans="1:7" x14ac:dyDescent="0.4">
      <c r="A3384" s="70">
        <v>41780</v>
      </c>
      <c r="B3384" s="84" t="s">
        <v>320</v>
      </c>
      <c r="C3384" s="74">
        <v>16.899999999999999</v>
      </c>
      <c r="D3384" s="86">
        <v>0</v>
      </c>
      <c r="E3384" s="88">
        <v>5</v>
      </c>
      <c r="F3384" s="88">
        <v>21</v>
      </c>
      <c r="G3384" s="37">
        <v>0</v>
      </c>
    </row>
    <row r="3385" spans="1:7" x14ac:dyDescent="0.4">
      <c r="A3385" s="70">
        <v>41780</v>
      </c>
      <c r="B3385" s="84" t="s">
        <v>321</v>
      </c>
      <c r="C3385" s="74">
        <v>15</v>
      </c>
      <c r="D3385" s="86">
        <v>0</v>
      </c>
      <c r="E3385" s="88">
        <v>5</v>
      </c>
      <c r="F3385" s="88">
        <v>21</v>
      </c>
      <c r="G3385" s="37">
        <v>0</v>
      </c>
    </row>
    <row r="3386" spans="1:7" x14ac:dyDescent="0.4">
      <c r="A3386" s="70">
        <v>41780</v>
      </c>
      <c r="B3386" s="84" t="s">
        <v>322</v>
      </c>
      <c r="C3386" s="74">
        <v>14.8</v>
      </c>
      <c r="D3386" s="86">
        <v>0</v>
      </c>
      <c r="E3386" s="88">
        <v>5</v>
      </c>
      <c r="F3386" s="88">
        <v>21</v>
      </c>
      <c r="G3386" s="37">
        <v>0</v>
      </c>
    </row>
    <row r="3387" spans="1:7" x14ac:dyDescent="0.4">
      <c r="A3387" s="70">
        <v>41780</v>
      </c>
      <c r="B3387" s="84" t="s">
        <v>323</v>
      </c>
      <c r="C3387" s="74">
        <v>14.2</v>
      </c>
      <c r="D3387" s="86">
        <v>0</v>
      </c>
      <c r="E3387" s="88">
        <v>5</v>
      </c>
      <c r="F3387" s="88">
        <v>21</v>
      </c>
      <c r="G3387" s="37">
        <v>0</v>
      </c>
    </row>
    <row r="3388" spans="1:7" x14ac:dyDescent="0.4">
      <c r="A3388" s="70">
        <v>41780</v>
      </c>
      <c r="B3388" s="84" t="s">
        <v>324</v>
      </c>
      <c r="C3388" s="74">
        <v>14.4</v>
      </c>
      <c r="D3388" s="86">
        <v>8.8722566109466269E-4</v>
      </c>
      <c r="E3388" s="88">
        <v>5</v>
      </c>
      <c r="F3388" s="88">
        <v>21</v>
      </c>
      <c r="G3388" s="37">
        <v>0</v>
      </c>
    </row>
    <row r="3389" spans="1:7" x14ac:dyDescent="0.4">
      <c r="A3389" s="70">
        <v>41780</v>
      </c>
      <c r="B3389" s="84" t="s">
        <v>325</v>
      </c>
      <c r="C3389" s="74">
        <v>14.5</v>
      </c>
      <c r="D3389" s="86">
        <v>1.003136094147215E-2</v>
      </c>
      <c r="E3389" s="88">
        <v>5</v>
      </c>
      <c r="F3389" s="88">
        <v>22</v>
      </c>
      <c r="G3389" s="37">
        <v>1</v>
      </c>
    </row>
    <row r="3390" spans="1:7" x14ac:dyDescent="0.4">
      <c r="A3390" s="70">
        <v>41781</v>
      </c>
      <c r="B3390" s="84" t="s">
        <v>302</v>
      </c>
      <c r="C3390" s="74">
        <v>14.3</v>
      </c>
      <c r="D3390" s="86">
        <v>2.8177450340445005E-2</v>
      </c>
      <c r="E3390" s="88">
        <v>5</v>
      </c>
      <c r="F3390" s="88">
        <v>22</v>
      </c>
      <c r="G3390" s="37">
        <v>1</v>
      </c>
    </row>
    <row r="3391" spans="1:7" x14ac:dyDescent="0.4">
      <c r="A3391" s="70">
        <v>41781</v>
      </c>
      <c r="B3391" s="84" t="s">
        <v>303</v>
      </c>
      <c r="C3391" s="74">
        <v>14.1</v>
      </c>
      <c r="D3391" s="86">
        <v>4.5402579689741519E-2</v>
      </c>
      <c r="E3391" s="88">
        <v>5</v>
      </c>
      <c r="F3391" s="88">
        <v>22</v>
      </c>
      <c r="G3391" s="37">
        <v>1</v>
      </c>
    </row>
    <row r="3392" spans="1:7" x14ac:dyDescent="0.4">
      <c r="A3392" s="70">
        <v>41781</v>
      </c>
      <c r="B3392" s="84" t="s">
        <v>304</v>
      </c>
      <c r="C3392" s="74">
        <v>12.9</v>
      </c>
      <c r="D3392" s="86">
        <v>5.8778591537488781E-2</v>
      </c>
      <c r="E3392" s="88">
        <v>5</v>
      </c>
      <c r="F3392" s="88">
        <v>22</v>
      </c>
      <c r="G3392" s="37">
        <v>1</v>
      </c>
    </row>
    <row r="3393" spans="1:7" x14ac:dyDescent="0.4">
      <c r="A3393" s="70">
        <v>41781</v>
      </c>
      <c r="B3393" s="84" t="s">
        <v>305</v>
      </c>
      <c r="C3393" s="74">
        <v>11.6</v>
      </c>
      <c r="D3393" s="86">
        <v>0.56782135358781849</v>
      </c>
      <c r="E3393" s="88">
        <v>5</v>
      </c>
      <c r="F3393" s="88">
        <v>22</v>
      </c>
      <c r="G3393" s="37">
        <v>1</v>
      </c>
    </row>
    <row r="3394" spans="1:7" x14ac:dyDescent="0.4">
      <c r="A3394" s="70">
        <v>41781</v>
      </c>
      <c r="B3394" s="84" t="s">
        <v>306</v>
      </c>
      <c r="C3394" s="74">
        <v>11.9</v>
      </c>
      <c r="D3394" s="86">
        <v>0.63058503456979009</v>
      </c>
      <c r="E3394" s="88">
        <v>5</v>
      </c>
      <c r="F3394" s="88">
        <v>22</v>
      </c>
      <c r="G3394" s="37">
        <v>1</v>
      </c>
    </row>
    <row r="3395" spans="1:7" x14ac:dyDescent="0.4">
      <c r="A3395" s="70">
        <v>41781</v>
      </c>
      <c r="B3395" s="84" t="s">
        <v>307</v>
      </c>
      <c r="C3395" s="74">
        <v>12.9</v>
      </c>
      <c r="D3395" s="86">
        <v>2.5850089439693941E-2</v>
      </c>
      <c r="E3395" s="88">
        <v>5</v>
      </c>
      <c r="F3395" s="88">
        <v>22</v>
      </c>
      <c r="G3395" s="37">
        <v>1</v>
      </c>
    </row>
    <row r="3396" spans="1:7" x14ac:dyDescent="0.4">
      <c r="A3396" s="70">
        <v>41781</v>
      </c>
      <c r="B3396" s="84" t="s">
        <v>308</v>
      </c>
      <c r="C3396" s="74">
        <v>15.3</v>
      </c>
      <c r="D3396" s="86">
        <v>0</v>
      </c>
      <c r="E3396" s="88">
        <v>5</v>
      </c>
      <c r="F3396" s="88">
        <v>22</v>
      </c>
      <c r="G3396" s="37">
        <v>1</v>
      </c>
    </row>
    <row r="3397" spans="1:7" x14ac:dyDescent="0.4">
      <c r="A3397" s="70">
        <v>41781</v>
      </c>
      <c r="B3397" s="84" t="s">
        <v>309</v>
      </c>
      <c r="C3397" s="74">
        <v>16.2</v>
      </c>
      <c r="D3397" s="86">
        <v>0</v>
      </c>
      <c r="E3397" s="88">
        <v>5</v>
      </c>
      <c r="F3397" s="88">
        <v>22</v>
      </c>
      <c r="G3397" s="37">
        <v>0</v>
      </c>
    </row>
    <row r="3398" spans="1:7" x14ac:dyDescent="0.4">
      <c r="A3398" s="70">
        <v>41781</v>
      </c>
      <c r="B3398" s="84" t="s">
        <v>310</v>
      </c>
      <c r="C3398" s="74">
        <v>17.600000000000001</v>
      </c>
      <c r="D3398" s="86">
        <v>0</v>
      </c>
      <c r="E3398" s="88">
        <v>5</v>
      </c>
      <c r="F3398" s="88">
        <v>22</v>
      </c>
      <c r="G3398" s="37">
        <v>0</v>
      </c>
    </row>
    <row r="3399" spans="1:7" x14ac:dyDescent="0.4">
      <c r="A3399" s="70">
        <v>41781</v>
      </c>
      <c r="B3399" s="84" t="s">
        <v>311</v>
      </c>
      <c r="C3399" s="74">
        <v>19.5</v>
      </c>
      <c r="D3399" s="86">
        <v>0</v>
      </c>
      <c r="E3399" s="88">
        <v>5</v>
      </c>
      <c r="F3399" s="88">
        <v>22</v>
      </c>
      <c r="G3399" s="37">
        <v>0</v>
      </c>
    </row>
    <row r="3400" spans="1:7" x14ac:dyDescent="0.4">
      <c r="A3400" s="70">
        <v>41781</v>
      </c>
      <c r="B3400" s="84" t="s">
        <v>312</v>
      </c>
      <c r="C3400" s="74">
        <v>20.100000000000001</v>
      </c>
      <c r="D3400" s="86">
        <v>0</v>
      </c>
      <c r="E3400" s="88">
        <v>5</v>
      </c>
      <c r="F3400" s="88">
        <v>22</v>
      </c>
      <c r="G3400" s="37">
        <v>0</v>
      </c>
    </row>
    <row r="3401" spans="1:7" x14ac:dyDescent="0.4">
      <c r="A3401" s="70">
        <v>41781</v>
      </c>
      <c r="B3401" s="84" t="s">
        <v>313</v>
      </c>
      <c r="C3401" s="74">
        <v>21.2</v>
      </c>
      <c r="D3401" s="86">
        <v>0</v>
      </c>
      <c r="E3401" s="88">
        <v>5</v>
      </c>
      <c r="F3401" s="88">
        <v>22</v>
      </c>
      <c r="G3401" s="37">
        <v>0</v>
      </c>
    </row>
    <row r="3402" spans="1:7" x14ac:dyDescent="0.4">
      <c r="A3402" s="70">
        <v>41781</v>
      </c>
      <c r="B3402" s="84" t="s">
        <v>314</v>
      </c>
      <c r="C3402" s="74">
        <v>21.6</v>
      </c>
      <c r="D3402" s="86">
        <v>0</v>
      </c>
      <c r="E3402" s="88">
        <v>5</v>
      </c>
      <c r="F3402" s="88">
        <v>22</v>
      </c>
      <c r="G3402" s="37">
        <v>0</v>
      </c>
    </row>
    <row r="3403" spans="1:7" x14ac:dyDescent="0.4">
      <c r="A3403" s="70">
        <v>41781</v>
      </c>
      <c r="B3403" s="84" t="s">
        <v>315</v>
      </c>
      <c r="C3403" s="74">
        <v>21.6</v>
      </c>
      <c r="D3403" s="86">
        <v>0</v>
      </c>
      <c r="E3403" s="88">
        <v>5</v>
      </c>
      <c r="F3403" s="88">
        <v>22</v>
      </c>
      <c r="G3403" s="37">
        <v>0</v>
      </c>
    </row>
    <row r="3404" spans="1:7" x14ac:dyDescent="0.4">
      <c r="A3404" s="70">
        <v>41781</v>
      </c>
      <c r="B3404" s="84" t="s">
        <v>316</v>
      </c>
      <c r="C3404" s="74">
        <v>22.6</v>
      </c>
      <c r="D3404" s="86">
        <v>0</v>
      </c>
      <c r="E3404" s="88">
        <v>5</v>
      </c>
      <c r="F3404" s="88">
        <v>22</v>
      </c>
      <c r="G3404" s="37">
        <v>0</v>
      </c>
    </row>
    <row r="3405" spans="1:7" x14ac:dyDescent="0.4">
      <c r="A3405" s="70">
        <v>41781</v>
      </c>
      <c r="B3405" s="84" t="s">
        <v>317</v>
      </c>
      <c r="C3405" s="74">
        <v>20.8</v>
      </c>
      <c r="D3405" s="86">
        <v>0</v>
      </c>
      <c r="E3405" s="88">
        <v>5</v>
      </c>
      <c r="F3405" s="88">
        <v>22</v>
      </c>
      <c r="G3405" s="37">
        <v>0</v>
      </c>
    </row>
    <row r="3406" spans="1:7" x14ac:dyDescent="0.4">
      <c r="A3406" s="70">
        <v>41781</v>
      </c>
      <c r="B3406" s="84" t="s">
        <v>318</v>
      </c>
      <c r="C3406" s="74">
        <v>19.2</v>
      </c>
      <c r="D3406" s="86">
        <v>0</v>
      </c>
      <c r="E3406" s="88">
        <v>5</v>
      </c>
      <c r="F3406" s="88">
        <v>22</v>
      </c>
      <c r="G3406" s="37">
        <v>0</v>
      </c>
    </row>
    <row r="3407" spans="1:7" x14ac:dyDescent="0.4">
      <c r="A3407" s="70">
        <v>41781</v>
      </c>
      <c r="B3407" s="84" t="s">
        <v>319</v>
      </c>
      <c r="C3407" s="74">
        <v>18</v>
      </c>
      <c r="D3407" s="86">
        <v>0</v>
      </c>
      <c r="E3407" s="88">
        <v>5</v>
      </c>
      <c r="F3407" s="88">
        <v>22</v>
      </c>
      <c r="G3407" s="37">
        <v>0</v>
      </c>
    </row>
    <row r="3408" spans="1:7" x14ac:dyDescent="0.4">
      <c r="A3408" s="70">
        <v>41781</v>
      </c>
      <c r="B3408" s="84" t="s">
        <v>320</v>
      </c>
      <c r="C3408" s="74">
        <v>16.3</v>
      </c>
      <c r="D3408" s="86">
        <v>0</v>
      </c>
      <c r="E3408" s="88">
        <v>5</v>
      </c>
      <c r="F3408" s="88">
        <v>22</v>
      </c>
      <c r="G3408" s="37">
        <v>0</v>
      </c>
    </row>
    <row r="3409" spans="1:7" x14ac:dyDescent="0.4">
      <c r="A3409" s="70">
        <v>41781</v>
      </c>
      <c r="B3409" s="84" t="s">
        <v>321</v>
      </c>
      <c r="C3409" s="74">
        <v>14.9</v>
      </c>
      <c r="D3409" s="86">
        <v>0</v>
      </c>
      <c r="E3409" s="88">
        <v>5</v>
      </c>
      <c r="F3409" s="88">
        <v>22</v>
      </c>
      <c r="G3409" s="37">
        <v>0</v>
      </c>
    </row>
    <row r="3410" spans="1:7" x14ac:dyDescent="0.4">
      <c r="A3410" s="70">
        <v>41781</v>
      </c>
      <c r="B3410" s="84" t="s">
        <v>322</v>
      </c>
      <c r="C3410" s="74">
        <v>13.8</v>
      </c>
      <c r="D3410" s="86">
        <v>0</v>
      </c>
      <c r="E3410" s="88">
        <v>5</v>
      </c>
      <c r="F3410" s="88">
        <v>22</v>
      </c>
      <c r="G3410" s="37">
        <v>0</v>
      </c>
    </row>
    <row r="3411" spans="1:7" x14ac:dyDescent="0.4">
      <c r="A3411" s="70">
        <v>41781</v>
      </c>
      <c r="B3411" s="84" t="s">
        <v>323</v>
      </c>
      <c r="C3411" s="74">
        <v>12.9</v>
      </c>
      <c r="D3411" s="86">
        <v>0</v>
      </c>
      <c r="E3411" s="88">
        <v>5</v>
      </c>
      <c r="F3411" s="88">
        <v>22</v>
      </c>
      <c r="G3411" s="37">
        <v>0</v>
      </c>
    </row>
    <row r="3412" spans="1:7" x14ac:dyDescent="0.4">
      <c r="A3412" s="70">
        <v>41781</v>
      </c>
      <c r="B3412" s="84" t="s">
        <v>324</v>
      </c>
      <c r="C3412" s="74">
        <v>12.2</v>
      </c>
      <c r="D3412" s="86">
        <v>0</v>
      </c>
      <c r="E3412" s="88">
        <v>5</v>
      </c>
      <c r="F3412" s="88">
        <v>22</v>
      </c>
      <c r="G3412" s="37">
        <v>0</v>
      </c>
    </row>
    <row r="3413" spans="1:7" x14ac:dyDescent="0.4">
      <c r="A3413" s="70">
        <v>41781</v>
      </c>
      <c r="B3413" s="84" t="s">
        <v>325</v>
      </c>
      <c r="C3413" s="74">
        <v>11.9</v>
      </c>
      <c r="D3413" s="86">
        <v>1.0488085810054002E-2</v>
      </c>
      <c r="E3413" s="88">
        <v>5</v>
      </c>
      <c r="F3413" s="88">
        <v>23</v>
      </c>
      <c r="G3413" s="37">
        <v>1</v>
      </c>
    </row>
    <row r="3414" spans="1:7" x14ac:dyDescent="0.4">
      <c r="A3414" s="70">
        <v>41782</v>
      </c>
      <c r="B3414" s="84" t="s">
        <v>302</v>
      </c>
      <c r="C3414" s="74">
        <v>11.6</v>
      </c>
      <c r="D3414" s="86">
        <v>3.5163528719544382E-2</v>
      </c>
      <c r="E3414" s="88">
        <v>5</v>
      </c>
      <c r="F3414" s="88">
        <v>23</v>
      </c>
      <c r="G3414" s="37">
        <v>1</v>
      </c>
    </row>
    <row r="3415" spans="1:7" x14ac:dyDescent="0.4">
      <c r="A3415" s="70">
        <v>41782</v>
      </c>
      <c r="B3415" s="84" t="s">
        <v>303</v>
      </c>
      <c r="C3415" s="74">
        <v>11</v>
      </c>
      <c r="D3415" s="86">
        <v>6.1433377209909913E-2</v>
      </c>
      <c r="E3415" s="88">
        <v>5</v>
      </c>
      <c r="F3415" s="88">
        <v>23</v>
      </c>
      <c r="G3415" s="37">
        <v>1</v>
      </c>
    </row>
    <row r="3416" spans="1:7" x14ac:dyDescent="0.4">
      <c r="A3416" s="70">
        <v>41782</v>
      </c>
      <c r="B3416" s="84" t="s">
        <v>304</v>
      </c>
      <c r="C3416" s="74">
        <v>10.4</v>
      </c>
      <c r="D3416" s="86">
        <v>0.47455959451420748</v>
      </c>
      <c r="E3416" s="88">
        <v>5</v>
      </c>
      <c r="F3416" s="88">
        <v>23</v>
      </c>
      <c r="G3416" s="37">
        <v>1</v>
      </c>
    </row>
    <row r="3417" spans="1:7" x14ac:dyDescent="0.4">
      <c r="A3417" s="70">
        <v>41782</v>
      </c>
      <c r="B3417" s="84" t="s">
        <v>305</v>
      </c>
      <c r="C3417" s="74">
        <v>10.1</v>
      </c>
      <c r="D3417" s="86">
        <v>1.5626368950167202</v>
      </c>
      <c r="E3417" s="88">
        <v>5</v>
      </c>
      <c r="F3417" s="88">
        <v>23</v>
      </c>
      <c r="G3417" s="37">
        <v>1</v>
      </c>
    </row>
    <row r="3418" spans="1:7" x14ac:dyDescent="0.4">
      <c r="A3418" s="70">
        <v>41782</v>
      </c>
      <c r="B3418" s="84" t="s">
        <v>306</v>
      </c>
      <c r="C3418" s="74">
        <v>9.9</v>
      </c>
      <c r="D3418" s="86">
        <v>1.8998035226729886</v>
      </c>
      <c r="E3418" s="88">
        <v>5</v>
      </c>
      <c r="F3418" s="88">
        <v>23</v>
      </c>
      <c r="G3418" s="37">
        <v>1</v>
      </c>
    </row>
    <row r="3419" spans="1:7" x14ac:dyDescent="0.4">
      <c r="A3419" s="70">
        <v>41782</v>
      </c>
      <c r="B3419" s="84" t="s">
        <v>307</v>
      </c>
      <c r="C3419" s="74">
        <v>9.8000000000000007</v>
      </c>
      <c r="D3419" s="86">
        <v>2.5534343596081714</v>
      </c>
      <c r="E3419" s="88">
        <v>5</v>
      </c>
      <c r="F3419" s="88">
        <v>23</v>
      </c>
      <c r="G3419" s="37">
        <v>1</v>
      </c>
    </row>
    <row r="3420" spans="1:7" x14ac:dyDescent="0.4">
      <c r="A3420" s="70">
        <v>41782</v>
      </c>
      <c r="B3420" s="84" t="s">
        <v>308</v>
      </c>
      <c r="C3420" s="74">
        <v>10.199999999999999</v>
      </c>
      <c r="D3420" s="86">
        <v>0.38379192718623345</v>
      </c>
      <c r="E3420" s="88">
        <v>5</v>
      </c>
      <c r="F3420" s="88">
        <v>23</v>
      </c>
      <c r="G3420" s="37">
        <v>1</v>
      </c>
    </row>
    <row r="3421" spans="1:7" x14ac:dyDescent="0.4">
      <c r="A3421" s="70">
        <v>41782</v>
      </c>
      <c r="B3421" s="84" t="s">
        <v>309</v>
      </c>
      <c r="C3421" s="74">
        <v>9.8000000000000007</v>
      </c>
      <c r="D3421" s="86">
        <v>0.70240890664266109</v>
      </c>
      <c r="E3421" s="88">
        <v>5</v>
      </c>
      <c r="F3421" s="88">
        <v>23</v>
      </c>
      <c r="G3421" s="37">
        <v>0</v>
      </c>
    </row>
    <row r="3422" spans="1:7" x14ac:dyDescent="0.4">
      <c r="A3422" s="70">
        <v>41782</v>
      </c>
      <c r="B3422" s="84" t="s">
        <v>310</v>
      </c>
      <c r="C3422" s="74">
        <v>9.4</v>
      </c>
      <c r="D3422" s="86">
        <v>0.71700078360883313</v>
      </c>
      <c r="E3422" s="88">
        <v>5</v>
      </c>
      <c r="F3422" s="88">
        <v>23</v>
      </c>
      <c r="G3422" s="37">
        <v>0</v>
      </c>
    </row>
    <row r="3423" spans="1:7" x14ac:dyDescent="0.4">
      <c r="A3423" s="70">
        <v>41782</v>
      </c>
      <c r="B3423" s="84" t="s">
        <v>311</v>
      </c>
      <c r="C3423" s="74">
        <v>9.1</v>
      </c>
      <c r="D3423" s="86">
        <v>1.5693147197192308</v>
      </c>
      <c r="E3423" s="88">
        <v>5</v>
      </c>
      <c r="F3423" s="88">
        <v>23</v>
      </c>
      <c r="G3423" s="37">
        <v>0</v>
      </c>
    </row>
    <row r="3424" spans="1:7" x14ac:dyDescent="0.4">
      <c r="A3424" s="70">
        <v>41782</v>
      </c>
      <c r="B3424" s="84" t="s">
        <v>312</v>
      </c>
      <c r="C3424" s="74">
        <v>8.5</v>
      </c>
      <c r="D3424" s="86">
        <v>1.9822439547721378</v>
      </c>
      <c r="E3424" s="88">
        <v>5</v>
      </c>
      <c r="F3424" s="88">
        <v>23</v>
      </c>
      <c r="G3424" s="37">
        <v>0</v>
      </c>
    </row>
    <row r="3425" spans="1:7" x14ac:dyDescent="0.4">
      <c r="A3425" s="70">
        <v>41782</v>
      </c>
      <c r="B3425" s="84" t="s">
        <v>313</v>
      </c>
      <c r="C3425" s="74">
        <v>8.9</v>
      </c>
      <c r="D3425" s="86">
        <v>2.0325604617528557</v>
      </c>
      <c r="E3425" s="88">
        <v>5</v>
      </c>
      <c r="F3425" s="88">
        <v>23</v>
      </c>
      <c r="G3425" s="37">
        <v>0</v>
      </c>
    </row>
    <row r="3426" spans="1:7" x14ac:dyDescent="0.4">
      <c r="A3426" s="70">
        <v>41782</v>
      </c>
      <c r="B3426" s="84" t="s">
        <v>314</v>
      </c>
      <c r="C3426" s="74">
        <v>8</v>
      </c>
      <c r="D3426" s="86">
        <v>0.8874675801035159</v>
      </c>
      <c r="E3426" s="88">
        <v>5</v>
      </c>
      <c r="F3426" s="88">
        <v>23</v>
      </c>
      <c r="G3426" s="37">
        <v>0</v>
      </c>
    </row>
    <row r="3427" spans="1:7" x14ac:dyDescent="0.4">
      <c r="A3427" s="70">
        <v>41782</v>
      </c>
      <c r="B3427" s="84" t="s">
        <v>315</v>
      </c>
      <c r="C3427" s="74">
        <v>7.3</v>
      </c>
      <c r="D3427" s="86">
        <v>1.7693720235819512</v>
      </c>
      <c r="E3427" s="88">
        <v>5</v>
      </c>
      <c r="F3427" s="88">
        <v>23</v>
      </c>
      <c r="G3427" s="37">
        <v>0</v>
      </c>
    </row>
    <row r="3428" spans="1:7" x14ac:dyDescent="0.4">
      <c r="A3428" s="70">
        <v>41782</v>
      </c>
      <c r="B3428" s="84" t="s">
        <v>316</v>
      </c>
      <c r="C3428" s="74">
        <v>7.7</v>
      </c>
      <c r="D3428" s="86">
        <v>1.9675820434449973</v>
      </c>
      <c r="E3428" s="88">
        <v>5</v>
      </c>
      <c r="F3428" s="88">
        <v>23</v>
      </c>
      <c r="G3428" s="37">
        <v>0</v>
      </c>
    </row>
    <row r="3429" spans="1:7" x14ac:dyDescent="0.4">
      <c r="A3429" s="70">
        <v>41782</v>
      </c>
      <c r="B3429" s="84" t="s">
        <v>317</v>
      </c>
      <c r="C3429" s="74">
        <v>7.9</v>
      </c>
      <c r="D3429" s="86">
        <v>1.4040022667192353</v>
      </c>
      <c r="E3429" s="88">
        <v>5</v>
      </c>
      <c r="F3429" s="88">
        <v>23</v>
      </c>
      <c r="G3429" s="37">
        <v>0</v>
      </c>
    </row>
    <row r="3430" spans="1:7" x14ac:dyDescent="0.4">
      <c r="A3430" s="70">
        <v>41782</v>
      </c>
      <c r="B3430" s="84" t="s">
        <v>318</v>
      </c>
      <c r="C3430" s="74">
        <v>6.9</v>
      </c>
      <c r="D3430" s="86">
        <v>1.4707011258440141</v>
      </c>
      <c r="E3430" s="88">
        <v>5</v>
      </c>
      <c r="F3430" s="88">
        <v>23</v>
      </c>
      <c r="G3430" s="37">
        <v>0</v>
      </c>
    </row>
    <row r="3431" spans="1:7" x14ac:dyDescent="0.4">
      <c r="A3431" s="70">
        <v>41782</v>
      </c>
      <c r="B3431" s="84" t="s">
        <v>319</v>
      </c>
      <c r="C3431" s="74">
        <v>6.6</v>
      </c>
      <c r="D3431" s="86">
        <v>4.0367520547049152</v>
      </c>
      <c r="E3431" s="88">
        <v>5</v>
      </c>
      <c r="F3431" s="88">
        <v>23</v>
      </c>
      <c r="G3431" s="37">
        <v>0</v>
      </c>
    </row>
    <row r="3432" spans="1:7" x14ac:dyDescent="0.4">
      <c r="A3432" s="70">
        <v>41782</v>
      </c>
      <c r="B3432" s="84" t="s">
        <v>320</v>
      </c>
      <c r="C3432" s="74">
        <v>6.3</v>
      </c>
      <c r="D3432" s="86">
        <v>4.4040786004102319</v>
      </c>
      <c r="E3432" s="88">
        <v>5</v>
      </c>
      <c r="F3432" s="88">
        <v>23</v>
      </c>
      <c r="G3432" s="37">
        <v>0</v>
      </c>
    </row>
    <row r="3433" spans="1:7" x14ac:dyDescent="0.4">
      <c r="A3433" s="70">
        <v>41782</v>
      </c>
      <c r="B3433" s="84" t="s">
        <v>321</v>
      </c>
      <c r="C3433" s="74">
        <v>6.2</v>
      </c>
      <c r="D3433" s="86">
        <v>1.841787114101874</v>
      </c>
      <c r="E3433" s="88">
        <v>5</v>
      </c>
      <c r="F3433" s="88">
        <v>23</v>
      </c>
      <c r="G3433" s="37">
        <v>0</v>
      </c>
    </row>
    <row r="3434" spans="1:7" x14ac:dyDescent="0.4">
      <c r="A3434" s="70">
        <v>41782</v>
      </c>
      <c r="B3434" s="84" t="s">
        <v>322</v>
      </c>
      <c r="C3434" s="74">
        <v>6.3</v>
      </c>
      <c r="D3434" s="86">
        <v>2.3904553490713289</v>
      </c>
      <c r="E3434" s="88">
        <v>5</v>
      </c>
      <c r="F3434" s="88">
        <v>23</v>
      </c>
      <c r="G3434" s="37">
        <v>0</v>
      </c>
    </row>
    <row r="3435" spans="1:7" x14ac:dyDescent="0.4">
      <c r="A3435" s="70">
        <v>41782</v>
      </c>
      <c r="B3435" s="84" t="s">
        <v>323</v>
      </c>
      <c r="C3435" s="74">
        <v>6.2</v>
      </c>
      <c r="D3435" s="86">
        <v>2.853287700426435</v>
      </c>
      <c r="E3435" s="88">
        <v>5</v>
      </c>
      <c r="F3435" s="88">
        <v>23</v>
      </c>
      <c r="G3435" s="37">
        <v>0</v>
      </c>
    </row>
    <row r="3436" spans="1:7" x14ac:dyDescent="0.4">
      <c r="A3436" s="70">
        <v>41782</v>
      </c>
      <c r="B3436" s="84" t="s">
        <v>324</v>
      </c>
      <c r="C3436" s="74">
        <v>6</v>
      </c>
      <c r="D3436" s="86">
        <v>3.2198553416552382</v>
      </c>
      <c r="E3436" s="88">
        <v>5</v>
      </c>
      <c r="F3436" s="88">
        <v>23</v>
      </c>
      <c r="G3436" s="37">
        <v>0</v>
      </c>
    </row>
    <row r="3437" spans="1:7" x14ac:dyDescent="0.4">
      <c r="A3437" s="70">
        <v>41782</v>
      </c>
      <c r="B3437" s="84" t="s">
        <v>325</v>
      </c>
      <c r="C3437" s="74">
        <v>5.9</v>
      </c>
      <c r="D3437" s="86">
        <v>4.3389332122908773</v>
      </c>
      <c r="E3437" s="88">
        <v>5</v>
      </c>
      <c r="F3437" s="88">
        <v>24</v>
      </c>
      <c r="G3437" s="37">
        <v>1</v>
      </c>
    </row>
    <row r="3438" spans="1:7" x14ac:dyDescent="0.4">
      <c r="A3438" s="70">
        <v>41783</v>
      </c>
      <c r="B3438" s="84" t="s">
        <v>302</v>
      </c>
      <c r="C3438" s="74">
        <v>6.2</v>
      </c>
      <c r="D3438" s="86">
        <v>4.4400699612707557</v>
      </c>
      <c r="E3438" s="88">
        <v>5</v>
      </c>
      <c r="F3438" s="88">
        <v>24</v>
      </c>
      <c r="G3438" s="37">
        <v>1</v>
      </c>
    </row>
    <row r="3439" spans="1:7" x14ac:dyDescent="0.4">
      <c r="A3439" s="70">
        <v>41783</v>
      </c>
      <c r="B3439" s="84" t="s">
        <v>303</v>
      </c>
      <c r="C3439" s="74">
        <v>6.2</v>
      </c>
      <c r="D3439" s="86">
        <v>4.5203026852381276</v>
      </c>
      <c r="E3439" s="88">
        <v>5</v>
      </c>
      <c r="F3439" s="88">
        <v>24</v>
      </c>
      <c r="G3439" s="37">
        <v>1</v>
      </c>
    </row>
    <row r="3440" spans="1:7" x14ac:dyDescent="0.4">
      <c r="A3440" s="70">
        <v>41783</v>
      </c>
      <c r="B3440" s="84" t="s">
        <v>304</v>
      </c>
      <c r="C3440" s="74">
        <v>6.1</v>
      </c>
      <c r="D3440" s="86">
        <v>4.5940140908253611</v>
      </c>
      <c r="E3440" s="88">
        <v>5</v>
      </c>
      <c r="F3440" s="88">
        <v>24</v>
      </c>
      <c r="G3440" s="37">
        <v>1</v>
      </c>
    </row>
    <row r="3441" spans="1:7" x14ac:dyDescent="0.4">
      <c r="A3441" s="70">
        <v>41783</v>
      </c>
      <c r="B3441" s="84" t="s">
        <v>305</v>
      </c>
      <c r="C3441" s="74">
        <v>6.2</v>
      </c>
      <c r="D3441" s="86">
        <v>4.6179675258419577</v>
      </c>
      <c r="E3441" s="88">
        <v>5</v>
      </c>
      <c r="F3441" s="88">
        <v>24</v>
      </c>
      <c r="G3441" s="37">
        <v>1</v>
      </c>
    </row>
    <row r="3442" spans="1:7" x14ac:dyDescent="0.4">
      <c r="A3442" s="70">
        <v>41783</v>
      </c>
      <c r="B3442" s="84" t="s">
        <v>306</v>
      </c>
      <c r="C3442" s="74">
        <v>6.2</v>
      </c>
      <c r="D3442" s="86">
        <v>4.2985831657715456</v>
      </c>
      <c r="E3442" s="88">
        <v>5</v>
      </c>
      <c r="F3442" s="88">
        <v>24</v>
      </c>
      <c r="G3442" s="37">
        <v>1</v>
      </c>
    </row>
    <row r="3443" spans="1:7" x14ac:dyDescent="0.4">
      <c r="A3443" s="70">
        <v>41783</v>
      </c>
      <c r="B3443" s="84" t="s">
        <v>307</v>
      </c>
      <c r="C3443" s="74">
        <v>6.9</v>
      </c>
      <c r="D3443" s="86">
        <v>4.6015885113838344</v>
      </c>
      <c r="E3443" s="88">
        <v>5</v>
      </c>
      <c r="F3443" s="88">
        <v>24</v>
      </c>
      <c r="G3443" s="37">
        <v>1</v>
      </c>
    </row>
    <row r="3444" spans="1:7" x14ac:dyDescent="0.4">
      <c r="A3444" s="70">
        <v>41783</v>
      </c>
      <c r="B3444" s="84" t="s">
        <v>308</v>
      </c>
      <c r="C3444" s="74">
        <v>8</v>
      </c>
      <c r="D3444" s="86">
        <v>0.92434699808390908</v>
      </c>
      <c r="E3444" s="88">
        <v>5</v>
      </c>
      <c r="F3444" s="88">
        <v>24</v>
      </c>
      <c r="G3444" s="37">
        <v>1</v>
      </c>
    </row>
    <row r="3445" spans="1:7" x14ac:dyDescent="0.4">
      <c r="A3445" s="70">
        <v>41783</v>
      </c>
      <c r="B3445" s="84" t="s">
        <v>309</v>
      </c>
      <c r="C3445" s="74">
        <v>11.2</v>
      </c>
      <c r="D3445" s="86">
        <v>1.4302396406552044E-2</v>
      </c>
      <c r="E3445" s="88">
        <v>5</v>
      </c>
      <c r="F3445" s="88">
        <v>24</v>
      </c>
      <c r="G3445" s="37">
        <v>0</v>
      </c>
    </row>
    <row r="3446" spans="1:7" x14ac:dyDescent="0.4">
      <c r="A3446" s="70">
        <v>41783</v>
      </c>
      <c r="B3446" s="84" t="s">
        <v>310</v>
      </c>
      <c r="C3446" s="74">
        <v>12.2</v>
      </c>
      <c r="D3446" s="86">
        <v>9.2974107660485257E-3</v>
      </c>
      <c r="E3446" s="88">
        <v>5</v>
      </c>
      <c r="F3446" s="88">
        <v>24</v>
      </c>
      <c r="G3446" s="37">
        <v>0</v>
      </c>
    </row>
    <row r="3447" spans="1:7" x14ac:dyDescent="0.4">
      <c r="A3447" s="70">
        <v>41783</v>
      </c>
      <c r="B3447" s="84" t="s">
        <v>311</v>
      </c>
      <c r="C3447" s="74">
        <v>14.1</v>
      </c>
      <c r="D3447" s="86">
        <v>9.9323414795390134E-3</v>
      </c>
      <c r="E3447" s="88">
        <v>5</v>
      </c>
      <c r="F3447" s="88">
        <v>24</v>
      </c>
      <c r="G3447" s="37">
        <v>0</v>
      </c>
    </row>
    <row r="3448" spans="1:7" x14ac:dyDescent="0.4">
      <c r="A3448" s="70">
        <v>41783</v>
      </c>
      <c r="B3448" s="84" t="s">
        <v>312</v>
      </c>
      <c r="C3448" s="74">
        <v>14.8</v>
      </c>
      <c r="D3448" s="86">
        <v>8.4656929707936941E-3</v>
      </c>
      <c r="E3448" s="88">
        <v>5</v>
      </c>
      <c r="F3448" s="88">
        <v>24</v>
      </c>
      <c r="G3448" s="37">
        <v>0</v>
      </c>
    </row>
    <row r="3449" spans="1:7" x14ac:dyDescent="0.4">
      <c r="A3449" s="70">
        <v>41783</v>
      </c>
      <c r="B3449" s="84" t="s">
        <v>313</v>
      </c>
      <c r="C3449" s="74">
        <v>15.6</v>
      </c>
      <c r="D3449" s="86">
        <v>2.2967187459555817E-3</v>
      </c>
      <c r="E3449" s="88">
        <v>5</v>
      </c>
      <c r="F3449" s="88">
        <v>24</v>
      </c>
      <c r="G3449" s="37">
        <v>0</v>
      </c>
    </row>
    <row r="3450" spans="1:7" x14ac:dyDescent="0.4">
      <c r="A3450" s="70">
        <v>41783</v>
      </c>
      <c r="B3450" s="84" t="s">
        <v>314</v>
      </c>
      <c r="C3450" s="74">
        <v>15.4</v>
      </c>
      <c r="D3450" s="86">
        <v>0</v>
      </c>
      <c r="E3450" s="88">
        <v>5</v>
      </c>
      <c r="F3450" s="88">
        <v>24</v>
      </c>
      <c r="G3450" s="37">
        <v>0</v>
      </c>
    </row>
    <row r="3451" spans="1:7" x14ac:dyDescent="0.4">
      <c r="A3451" s="70">
        <v>41783</v>
      </c>
      <c r="B3451" s="84" t="s">
        <v>315</v>
      </c>
      <c r="C3451" s="74">
        <v>15.3</v>
      </c>
      <c r="D3451" s="86">
        <v>5.4797819448332398E-3</v>
      </c>
      <c r="E3451" s="88">
        <v>5</v>
      </c>
      <c r="F3451" s="88">
        <v>24</v>
      </c>
      <c r="G3451" s="37">
        <v>0</v>
      </c>
    </row>
    <row r="3452" spans="1:7" x14ac:dyDescent="0.4">
      <c r="A3452" s="70">
        <v>41783</v>
      </c>
      <c r="B3452" s="84" t="s">
        <v>316</v>
      </c>
      <c r="C3452" s="74">
        <v>16.3</v>
      </c>
      <c r="D3452" s="86">
        <v>4.8684723727757551E-3</v>
      </c>
      <c r="E3452" s="88">
        <v>5</v>
      </c>
      <c r="F3452" s="88">
        <v>24</v>
      </c>
      <c r="G3452" s="37">
        <v>0</v>
      </c>
    </row>
    <row r="3453" spans="1:7" x14ac:dyDescent="0.4">
      <c r="A3453" s="70">
        <v>41783</v>
      </c>
      <c r="B3453" s="84" t="s">
        <v>317</v>
      </c>
      <c r="C3453" s="74">
        <v>16.2</v>
      </c>
      <c r="D3453" s="86">
        <v>3.9955818556665812E-4</v>
      </c>
      <c r="E3453" s="88">
        <v>5</v>
      </c>
      <c r="F3453" s="88">
        <v>24</v>
      </c>
      <c r="G3453" s="37">
        <v>0</v>
      </c>
    </row>
    <row r="3454" spans="1:7" x14ac:dyDescent="0.4">
      <c r="A3454" s="70">
        <v>41783</v>
      </c>
      <c r="B3454" s="84" t="s">
        <v>318</v>
      </c>
      <c r="C3454" s="74">
        <v>15.2</v>
      </c>
      <c r="D3454" s="86">
        <v>0</v>
      </c>
      <c r="E3454" s="88">
        <v>5</v>
      </c>
      <c r="F3454" s="88">
        <v>24</v>
      </c>
      <c r="G3454" s="37">
        <v>0</v>
      </c>
    </row>
    <row r="3455" spans="1:7" x14ac:dyDescent="0.4">
      <c r="A3455" s="70">
        <v>41783</v>
      </c>
      <c r="B3455" s="84" t="s">
        <v>319</v>
      </c>
      <c r="C3455" s="74">
        <v>12.1</v>
      </c>
      <c r="D3455" s="86">
        <v>1.2117926065060958E-2</v>
      </c>
      <c r="E3455" s="88">
        <v>5</v>
      </c>
      <c r="F3455" s="88">
        <v>24</v>
      </c>
      <c r="G3455" s="37">
        <v>0</v>
      </c>
    </row>
    <row r="3456" spans="1:7" x14ac:dyDescent="0.4">
      <c r="A3456" s="70">
        <v>41783</v>
      </c>
      <c r="B3456" s="84" t="s">
        <v>320</v>
      </c>
      <c r="C3456" s="74">
        <v>10.8</v>
      </c>
      <c r="D3456" s="86">
        <v>1.9816360763413664E-2</v>
      </c>
      <c r="E3456" s="88">
        <v>5</v>
      </c>
      <c r="F3456" s="88">
        <v>24</v>
      </c>
      <c r="G3456" s="37">
        <v>0</v>
      </c>
    </row>
    <row r="3457" spans="1:7" x14ac:dyDescent="0.4">
      <c r="A3457" s="70">
        <v>41783</v>
      </c>
      <c r="B3457" s="84" t="s">
        <v>321</v>
      </c>
      <c r="C3457" s="74">
        <v>9.9</v>
      </c>
      <c r="D3457" s="86">
        <v>1.3516535725390624E-2</v>
      </c>
      <c r="E3457" s="88">
        <v>5</v>
      </c>
      <c r="F3457" s="88">
        <v>24</v>
      </c>
      <c r="G3457" s="37">
        <v>0</v>
      </c>
    </row>
    <row r="3458" spans="1:7" x14ac:dyDescent="0.4">
      <c r="A3458" s="70">
        <v>41783</v>
      </c>
      <c r="B3458" s="84" t="s">
        <v>322</v>
      </c>
      <c r="C3458" s="74">
        <v>9.6</v>
      </c>
      <c r="D3458" s="86">
        <v>3.87385029232988E-2</v>
      </c>
      <c r="E3458" s="88">
        <v>5</v>
      </c>
      <c r="F3458" s="88">
        <v>24</v>
      </c>
      <c r="G3458" s="37">
        <v>0</v>
      </c>
    </row>
    <row r="3459" spans="1:7" x14ac:dyDescent="0.4">
      <c r="A3459" s="70">
        <v>41783</v>
      </c>
      <c r="B3459" s="84" t="s">
        <v>323</v>
      </c>
      <c r="C3459" s="74">
        <v>8.9</v>
      </c>
      <c r="D3459" s="86">
        <v>8.3665858407223417E-2</v>
      </c>
      <c r="E3459" s="88">
        <v>5</v>
      </c>
      <c r="F3459" s="88">
        <v>24</v>
      </c>
      <c r="G3459" s="37">
        <v>0</v>
      </c>
    </row>
    <row r="3460" spans="1:7" x14ac:dyDescent="0.4">
      <c r="A3460" s="70">
        <v>41783</v>
      </c>
      <c r="B3460" s="84" t="s">
        <v>324</v>
      </c>
      <c r="C3460" s="74">
        <v>8.4</v>
      </c>
      <c r="D3460" s="86">
        <v>1.348628226277691</v>
      </c>
      <c r="E3460" s="88">
        <v>5</v>
      </c>
      <c r="F3460" s="88">
        <v>24</v>
      </c>
      <c r="G3460" s="37">
        <v>0</v>
      </c>
    </row>
    <row r="3461" spans="1:7" x14ac:dyDescent="0.4">
      <c r="A3461" s="70">
        <v>41783</v>
      </c>
      <c r="B3461" s="84" t="s">
        <v>325</v>
      </c>
      <c r="C3461" s="74">
        <v>8</v>
      </c>
      <c r="D3461" s="86">
        <v>2.7903106317047413</v>
      </c>
      <c r="E3461" s="88">
        <v>5</v>
      </c>
      <c r="F3461" s="88">
        <v>25</v>
      </c>
      <c r="G3461" s="37">
        <v>1</v>
      </c>
    </row>
    <row r="3462" spans="1:7" x14ac:dyDescent="0.4">
      <c r="A3462" s="70">
        <v>41784</v>
      </c>
      <c r="B3462" s="84" t="s">
        <v>302</v>
      </c>
      <c r="C3462" s="74">
        <v>7.9</v>
      </c>
      <c r="D3462" s="86">
        <v>3.2037863163309406</v>
      </c>
      <c r="E3462" s="88">
        <v>5</v>
      </c>
      <c r="F3462" s="88">
        <v>25</v>
      </c>
      <c r="G3462" s="37">
        <v>1</v>
      </c>
    </row>
    <row r="3463" spans="1:7" x14ac:dyDescent="0.4">
      <c r="A3463" s="70">
        <v>41784</v>
      </c>
      <c r="B3463" s="84" t="s">
        <v>303</v>
      </c>
      <c r="C3463" s="74">
        <v>7.7</v>
      </c>
      <c r="D3463" s="86">
        <v>3.4652351691009291</v>
      </c>
      <c r="E3463" s="88">
        <v>5</v>
      </c>
      <c r="F3463" s="88">
        <v>25</v>
      </c>
      <c r="G3463" s="37">
        <v>1</v>
      </c>
    </row>
    <row r="3464" spans="1:7" x14ac:dyDescent="0.4">
      <c r="A3464" s="70">
        <v>41784</v>
      </c>
      <c r="B3464" s="84" t="s">
        <v>304</v>
      </c>
      <c r="C3464" s="74">
        <v>7.6</v>
      </c>
      <c r="D3464" s="86">
        <v>3.6466122572755402</v>
      </c>
      <c r="E3464" s="88">
        <v>5</v>
      </c>
      <c r="F3464" s="88">
        <v>25</v>
      </c>
      <c r="G3464" s="37">
        <v>1</v>
      </c>
    </row>
    <row r="3465" spans="1:7" x14ac:dyDescent="0.4">
      <c r="A3465" s="70">
        <v>41784</v>
      </c>
      <c r="B3465" s="84" t="s">
        <v>305</v>
      </c>
      <c r="C3465" s="74">
        <v>7.5</v>
      </c>
      <c r="D3465" s="86">
        <v>3.7874171984175207</v>
      </c>
      <c r="E3465" s="88">
        <v>5</v>
      </c>
      <c r="F3465" s="88">
        <v>25</v>
      </c>
      <c r="G3465" s="37">
        <v>1</v>
      </c>
    </row>
    <row r="3466" spans="1:7" x14ac:dyDescent="0.4">
      <c r="A3466" s="70">
        <v>41784</v>
      </c>
      <c r="B3466" s="84" t="s">
        <v>306</v>
      </c>
      <c r="C3466" s="74">
        <v>7.6</v>
      </c>
      <c r="D3466" s="86">
        <v>3.670633102766788</v>
      </c>
      <c r="E3466" s="88">
        <v>5</v>
      </c>
      <c r="F3466" s="88">
        <v>25</v>
      </c>
      <c r="G3466" s="37">
        <v>1</v>
      </c>
    </row>
    <row r="3467" spans="1:7" x14ac:dyDescent="0.4">
      <c r="A3467" s="70">
        <v>41784</v>
      </c>
      <c r="B3467" s="84" t="s">
        <v>307</v>
      </c>
      <c r="C3467" s="74">
        <v>7.7</v>
      </c>
      <c r="D3467" s="86">
        <v>4.1329304065248103</v>
      </c>
      <c r="E3467" s="88">
        <v>5</v>
      </c>
      <c r="F3467" s="88">
        <v>25</v>
      </c>
      <c r="G3467" s="37">
        <v>1</v>
      </c>
    </row>
    <row r="3468" spans="1:7" x14ac:dyDescent="0.4">
      <c r="A3468" s="70">
        <v>41784</v>
      </c>
      <c r="B3468" s="84" t="s">
        <v>308</v>
      </c>
      <c r="C3468" s="74">
        <v>8.5</v>
      </c>
      <c r="D3468" s="86">
        <v>1.3121405610179271</v>
      </c>
      <c r="E3468" s="88">
        <v>5</v>
      </c>
      <c r="F3468" s="88">
        <v>25</v>
      </c>
      <c r="G3468" s="37">
        <v>1</v>
      </c>
    </row>
    <row r="3469" spans="1:7" x14ac:dyDescent="0.4">
      <c r="A3469" s="70">
        <v>41784</v>
      </c>
      <c r="B3469" s="84" t="s">
        <v>309</v>
      </c>
      <c r="C3469" s="74">
        <v>9.5</v>
      </c>
      <c r="D3469" s="86">
        <v>1.0292433795242419</v>
      </c>
      <c r="E3469" s="88">
        <v>5</v>
      </c>
      <c r="F3469" s="88">
        <v>25</v>
      </c>
      <c r="G3469" s="37">
        <v>0</v>
      </c>
    </row>
    <row r="3470" spans="1:7" x14ac:dyDescent="0.4">
      <c r="A3470" s="70">
        <v>41784</v>
      </c>
      <c r="B3470" s="84" t="s">
        <v>310</v>
      </c>
      <c r="C3470" s="74">
        <v>10.3</v>
      </c>
      <c r="D3470" s="86">
        <v>0.41508108013756345</v>
      </c>
      <c r="E3470" s="88">
        <v>5</v>
      </c>
      <c r="F3470" s="88">
        <v>25</v>
      </c>
      <c r="G3470" s="37">
        <v>0</v>
      </c>
    </row>
    <row r="3471" spans="1:7" x14ac:dyDescent="0.4">
      <c r="A3471" s="70">
        <v>41784</v>
      </c>
      <c r="B3471" s="84" t="s">
        <v>311</v>
      </c>
      <c r="C3471" s="74">
        <v>11.2</v>
      </c>
      <c r="D3471" s="86">
        <v>0.71528836624630376</v>
      </c>
      <c r="E3471" s="88">
        <v>5</v>
      </c>
      <c r="F3471" s="88">
        <v>25</v>
      </c>
      <c r="G3471" s="37">
        <v>0</v>
      </c>
    </row>
    <row r="3472" spans="1:7" x14ac:dyDescent="0.4">
      <c r="A3472" s="70">
        <v>41784</v>
      </c>
      <c r="B3472" s="84" t="s">
        <v>312</v>
      </c>
      <c r="C3472" s="74">
        <v>11.2</v>
      </c>
      <c r="D3472" s="86">
        <v>0.46542671710374717</v>
      </c>
      <c r="E3472" s="88">
        <v>5</v>
      </c>
      <c r="F3472" s="88">
        <v>25</v>
      </c>
      <c r="G3472" s="37">
        <v>0</v>
      </c>
    </row>
    <row r="3473" spans="1:7" x14ac:dyDescent="0.4">
      <c r="A3473" s="70">
        <v>41784</v>
      </c>
      <c r="B3473" s="84" t="s">
        <v>313</v>
      </c>
      <c r="C3473" s="74">
        <v>12.2</v>
      </c>
      <c r="D3473" s="86">
        <v>0.13329470537041618</v>
      </c>
      <c r="E3473" s="88">
        <v>5</v>
      </c>
      <c r="F3473" s="88">
        <v>25</v>
      </c>
      <c r="G3473" s="37">
        <v>0</v>
      </c>
    </row>
    <row r="3474" spans="1:7" x14ac:dyDescent="0.4">
      <c r="A3474" s="70">
        <v>41784</v>
      </c>
      <c r="B3474" s="84" t="s">
        <v>314</v>
      </c>
      <c r="C3474" s="74">
        <v>11.9</v>
      </c>
      <c r="D3474" s="86">
        <v>1.2671097351639784E-2</v>
      </c>
      <c r="E3474" s="88">
        <v>5</v>
      </c>
      <c r="F3474" s="88">
        <v>25</v>
      </c>
      <c r="G3474" s="37">
        <v>0</v>
      </c>
    </row>
    <row r="3475" spans="1:7" x14ac:dyDescent="0.4">
      <c r="A3475" s="70">
        <v>41784</v>
      </c>
      <c r="B3475" s="84" t="s">
        <v>315</v>
      </c>
      <c r="C3475" s="74">
        <v>11.3</v>
      </c>
      <c r="D3475" s="86">
        <v>0.17813244277460583</v>
      </c>
      <c r="E3475" s="88">
        <v>5</v>
      </c>
      <c r="F3475" s="88">
        <v>25</v>
      </c>
      <c r="G3475" s="37">
        <v>0</v>
      </c>
    </row>
    <row r="3476" spans="1:7" x14ac:dyDescent="0.4">
      <c r="A3476" s="70">
        <v>41784</v>
      </c>
      <c r="B3476" s="84" t="s">
        <v>316</v>
      </c>
      <c r="C3476" s="74">
        <v>11.2</v>
      </c>
      <c r="D3476" s="86">
        <v>0.77307457730636131</v>
      </c>
      <c r="E3476" s="88">
        <v>5</v>
      </c>
      <c r="F3476" s="88">
        <v>25</v>
      </c>
      <c r="G3476" s="37">
        <v>0</v>
      </c>
    </row>
    <row r="3477" spans="1:7" x14ac:dyDescent="0.4">
      <c r="A3477" s="70">
        <v>41784</v>
      </c>
      <c r="B3477" s="84" t="s">
        <v>317</v>
      </c>
      <c r="C3477" s="74">
        <v>10.4</v>
      </c>
      <c r="D3477" s="86">
        <v>0.4774626746299887</v>
      </c>
      <c r="E3477" s="88">
        <v>5</v>
      </c>
      <c r="F3477" s="88">
        <v>25</v>
      </c>
      <c r="G3477" s="37">
        <v>0</v>
      </c>
    </row>
    <row r="3478" spans="1:7" x14ac:dyDescent="0.4">
      <c r="A3478" s="70">
        <v>41784</v>
      </c>
      <c r="B3478" s="84" t="s">
        <v>318</v>
      </c>
      <c r="C3478" s="74">
        <v>10.9</v>
      </c>
      <c r="D3478" s="86">
        <v>0.33814095761153151</v>
      </c>
      <c r="E3478" s="88">
        <v>5</v>
      </c>
      <c r="F3478" s="88">
        <v>25</v>
      </c>
      <c r="G3478" s="37">
        <v>0</v>
      </c>
    </row>
    <row r="3479" spans="1:7" x14ac:dyDescent="0.4">
      <c r="A3479" s="70">
        <v>41784</v>
      </c>
      <c r="B3479" s="84" t="s">
        <v>319</v>
      </c>
      <c r="C3479" s="74">
        <v>10.4</v>
      </c>
      <c r="D3479" s="86">
        <v>2.0636136685831192</v>
      </c>
      <c r="E3479" s="88">
        <v>5</v>
      </c>
      <c r="F3479" s="88">
        <v>25</v>
      </c>
      <c r="G3479" s="37">
        <v>0</v>
      </c>
    </row>
    <row r="3480" spans="1:7" x14ac:dyDescent="0.4">
      <c r="A3480" s="70">
        <v>41784</v>
      </c>
      <c r="B3480" s="84" t="s">
        <v>320</v>
      </c>
      <c r="C3480" s="74">
        <v>10.1</v>
      </c>
      <c r="D3480" s="86">
        <v>2.4330202762003337</v>
      </c>
      <c r="E3480" s="88">
        <v>5</v>
      </c>
      <c r="F3480" s="88">
        <v>25</v>
      </c>
      <c r="G3480" s="37">
        <v>0</v>
      </c>
    </row>
    <row r="3481" spans="1:7" x14ac:dyDescent="0.4">
      <c r="A3481" s="70">
        <v>41784</v>
      </c>
      <c r="B3481" s="84" t="s">
        <v>321</v>
      </c>
      <c r="C3481" s="74">
        <v>9.3000000000000007</v>
      </c>
      <c r="D3481" s="86">
        <v>0.69787095005698307</v>
      </c>
      <c r="E3481" s="88">
        <v>5</v>
      </c>
      <c r="F3481" s="88">
        <v>25</v>
      </c>
      <c r="G3481" s="37">
        <v>0</v>
      </c>
    </row>
    <row r="3482" spans="1:7" x14ac:dyDescent="0.4">
      <c r="A3482" s="70">
        <v>41784</v>
      </c>
      <c r="B3482" s="84" t="s">
        <v>322</v>
      </c>
      <c r="C3482" s="74">
        <v>9.4</v>
      </c>
      <c r="D3482" s="86">
        <v>1.2780756240229878</v>
      </c>
      <c r="E3482" s="88">
        <v>5</v>
      </c>
      <c r="F3482" s="88">
        <v>25</v>
      </c>
      <c r="G3482" s="37">
        <v>0</v>
      </c>
    </row>
    <row r="3483" spans="1:7" x14ac:dyDescent="0.4">
      <c r="A3483" s="70">
        <v>41784</v>
      </c>
      <c r="B3483" s="84" t="s">
        <v>323</v>
      </c>
      <c r="C3483" s="74">
        <v>9.4</v>
      </c>
      <c r="D3483" s="86">
        <v>1.7191612934965028</v>
      </c>
      <c r="E3483" s="88">
        <v>5</v>
      </c>
      <c r="F3483" s="88">
        <v>25</v>
      </c>
      <c r="G3483" s="37">
        <v>0</v>
      </c>
    </row>
    <row r="3484" spans="1:7" x14ac:dyDescent="0.4">
      <c r="A3484" s="70">
        <v>41784</v>
      </c>
      <c r="B3484" s="84" t="s">
        <v>324</v>
      </c>
      <c r="C3484" s="74">
        <v>9.4</v>
      </c>
      <c r="D3484" s="86">
        <v>2.0248665416338136</v>
      </c>
      <c r="E3484" s="88">
        <v>5</v>
      </c>
      <c r="F3484" s="88">
        <v>25</v>
      </c>
      <c r="G3484" s="37">
        <v>0</v>
      </c>
    </row>
    <row r="3485" spans="1:7" x14ac:dyDescent="0.4">
      <c r="A3485" s="70">
        <v>41784</v>
      </c>
      <c r="B3485" s="84" t="s">
        <v>325</v>
      </c>
      <c r="C3485" s="74">
        <v>9.1999999999999993</v>
      </c>
      <c r="D3485" s="86">
        <v>3.1421214780551248</v>
      </c>
      <c r="E3485" s="88">
        <v>5</v>
      </c>
      <c r="F3485" s="88">
        <v>26</v>
      </c>
      <c r="G3485" s="37">
        <v>1</v>
      </c>
    </row>
    <row r="3486" spans="1:7" x14ac:dyDescent="0.4">
      <c r="A3486" s="70">
        <v>41785</v>
      </c>
      <c r="B3486" s="84" t="s">
        <v>302</v>
      </c>
      <c r="C3486" s="74">
        <v>9</v>
      </c>
      <c r="D3486" s="86">
        <v>3.3321561390882914</v>
      </c>
      <c r="E3486" s="88">
        <v>5</v>
      </c>
      <c r="F3486" s="88">
        <v>26</v>
      </c>
      <c r="G3486" s="37">
        <v>1</v>
      </c>
    </row>
    <row r="3487" spans="1:7" x14ac:dyDescent="0.4">
      <c r="A3487" s="70">
        <v>41785</v>
      </c>
      <c r="B3487" s="84" t="s">
        <v>303</v>
      </c>
      <c r="C3487" s="74">
        <v>8.9</v>
      </c>
      <c r="D3487" s="86">
        <v>3.4449414189278018</v>
      </c>
      <c r="E3487" s="88">
        <v>5</v>
      </c>
      <c r="F3487" s="88">
        <v>26</v>
      </c>
      <c r="G3487" s="37">
        <v>1</v>
      </c>
    </row>
    <row r="3488" spans="1:7" x14ac:dyDescent="0.4">
      <c r="A3488" s="70">
        <v>41785</v>
      </c>
      <c r="B3488" s="84" t="s">
        <v>304</v>
      </c>
      <c r="C3488" s="74">
        <v>8.9</v>
      </c>
      <c r="D3488" s="86">
        <v>3.5112334029105972</v>
      </c>
      <c r="E3488" s="88">
        <v>5</v>
      </c>
      <c r="F3488" s="88">
        <v>26</v>
      </c>
      <c r="G3488" s="37">
        <v>1</v>
      </c>
    </row>
    <row r="3489" spans="1:7" x14ac:dyDescent="0.4">
      <c r="A3489" s="70">
        <v>41785</v>
      </c>
      <c r="B3489" s="84" t="s">
        <v>305</v>
      </c>
      <c r="C3489" s="74">
        <v>9</v>
      </c>
      <c r="D3489" s="86">
        <v>3.5407889125204668</v>
      </c>
      <c r="E3489" s="88">
        <v>5</v>
      </c>
      <c r="F3489" s="88">
        <v>26</v>
      </c>
      <c r="G3489" s="37">
        <v>1</v>
      </c>
    </row>
    <row r="3490" spans="1:7" x14ac:dyDescent="0.4">
      <c r="A3490" s="70">
        <v>41785</v>
      </c>
      <c r="B3490" s="84" t="s">
        <v>306</v>
      </c>
      <c r="C3490" s="74">
        <v>9.1</v>
      </c>
      <c r="D3490" s="86">
        <v>3.3662129099983975</v>
      </c>
      <c r="E3490" s="88">
        <v>5</v>
      </c>
      <c r="F3490" s="88">
        <v>26</v>
      </c>
      <c r="G3490" s="37">
        <v>1</v>
      </c>
    </row>
    <row r="3491" spans="1:7" x14ac:dyDescent="0.4">
      <c r="A3491" s="70">
        <v>41785</v>
      </c>
      <c r="B3491" s="84" t="s">
        <v>307</v>
      </c>
      <c r="C3491" s="74">
        <v>9.1999999999999993</v>
      </c>
      <c r="D3491" s="86">
        <v>3.6046851705631737</v>
      </c>
      <c r="E3491" s="88">
        <v>5</v>
      </c>
      <c r="F3491" s="88">
        <v>26</v>
      </c>
      <c r="G3491" s="37">
        <v>1</v>
      </c>
    </row>
    <row r="3492" spans="1:7" x14ac:dyDescent="0.4">
      <c r="A3492" s="70">
        <v>41785</v>
      </c>
      <c r="B3492" s="84" t="s">
        <v>308</v>
      </c>
      <c r="C3492" s="74">
        <v>9.4</v>
      </c>
      <c r="D3492" s="86">
        <v>0.94057701443881836</v>
      </c>
      <c r="E3492" s="88">
        <v>5</v>
      </c>
      <c r="F3492" s="88">
        <v>26</v>
      </c>
      <c r="G3492" s="37">
        <v>1</v>
      </c>
    </row>
    <row r="3493" spans="1:7" x14ac:dyDescent="0.4">
      <c r="A3493" s="70">
        <v>41785</v>
      </c>
      <c r="B3493" s="84" t="s">
        <v>309</v>
      </c>
      <c r="C3493" s="74">
        <v>9.9</v>
      </c>
      <c r="D3493" s="86">
        <v>0.71188832178529482</v>
      </c>
      <c r="E3493" s="88">
        <v>5</v>
      </c>
      <c r="F3493" s="88">
        <v>26</v>
      </c>
      <c r="G3493" s="37">
        <v>0</v>
      </c>
    </row>
    <row r="3494" spans="1:7" x14ac:dyDescent="0.4">
      <c r="A3494" s="70">
        <v>41785</v>
      </c>
      <c r="B3494" s="84" t="s">
        <v>310</v>
      </c>
      <c r="C3494" s="74">
        <v>11.1</v>
      </c>
      <c r="D3494" s="86">
        <v>4.3809306473750767E-2</v>
      </c>
      <c r="E3494" s="88">
        <v>5</v>
      </c>
      <c r="F3494" s="88">
        <v>26</v>
      </c>
      <c r="G3494" s="37">
        <v>0</v>
      </c>
    </row>
    <row r="3495" spans="1:7" x14ac:dyDescent="0.4">
      <c r="A3495" s="70">
        <v>41785</v>
      </c>
      <c r="B3495" s="84" t="s">
        <v>311</v>
      </c>
      <c r="C3495" s="74">
        <v>12.6</v>
      </c>
      <c r="D3495" s="86">
        <v>2.7082038100796804E-2</v>
      </c>
      <c r="E3495" s="88">
        <v>5</v>
      </c>
      <c r="F3495" s="88">
        <v>26</v>
      </c>
      <c r="G3495" s="37">
        <v>0</v>
      </c>
    </row>
    <row r="3496" spans="1:7" x14ac:dyDescent="0.4">
      <c r="A3496" s="70">
        <v>41785</v>
      </c>
      <c r="B3496" s="84" t="s">
        <v>312</v>
      </c>
      <c r="C3496" s="74">
        <v>13.8</v>
      </c>
      <c r="D3496" s="86">
        <v>1.7189478236237964E-2</v>
      </c>
      <c r="E3496" s="88">
        <v>5</v>
      </c>
      <c r="F3496" s="88">
        <v>26</v>
      </c>
      <c r="G3496" s="37">
        <v>0</v>
      </c>
    </row>
    <row r="3497" spans="1:7" x14ac:dyDescent="0.4">
      <c r="A3497" s="70">
        <v>41785</v>
      </c>
      <c r="B3497" s="84" t="s">
        <v>313</v>
      </c>
      <c r="C3497" s="74">
        <v>13.4</v>
      </c>
      <c r="D3497" s="86">
        <v>1.1042154063668597E-2</v>
      </c>
      <c r="E3497" s="88">
        <v>5</v>
      </c>
      <c r="F3497" s="88">
        <v>26</v>
      </c>
      <c r="G3497" s="37">
        <v>0</v>
      </c>
    </row>
    <row r="3498" spans="1:7" x14ac:dyDescent="0.4">
      <c r="A3498" s="70">
        <v>41785</v>
      </c>
      <c r="B3498" s="84" t="s">
        <v>314</v>
      </c>
      <c r="C3498" s="74">
        <v>12.3</v>
      </c>
      <c r="D3498" s="86">
        <v>7.8674491897594481E-3</v>
      </c>
      <c r="E3498" s="88">
        <v>5</v>
      </c>
      <c r="F3498" s="88">
        <v>26</v>
      </c>
      <c r="G3498" s="37">
        <v>0</v>
      </c>
    </row>
    <row r="3499" spans="1:7" x14ac:dyDescent="0.4">
      <c r="A3499" s="70">
        <v>41785</v>
      </c>
      <c r="B3499" s="84" t="s">
        <v>315</v>
      </c>
      <c r="C3499" s="74">
        <v>12.9</v>
      </c>
      <c r="D3499" s="86">
        <v>1.4422908810160557E-2</v>
      </c>
      <c r="E3499" s="88">
        <v>5</v>
      </c>
      <c r="F3499" s="88">
        <v>26</v>
      </c>
      <c r="G3499" s="37">
        <v>0</v>
      </c>
    </row>
    <row r="3500" spans="1:7" x14ac:dyDescent="0.4">
      <c r="A3500" s="70">
        <v>41785</v>
      </c>
      <c r="B3500" s="84" t="s">
        <v>316</v>
      </c>
      <c r="C3500" s="74">
        <v>13.9</v>
      </c>
      <c r="D3500" s="86">
        <v>1.1819393224666304E-2</v>
      </c>
      <c r="E3500" s="88">
        <v>5</v>
      </c>
      <c r="F3500" s="88">
        <v>26</v>
      </c>
      <c r="G3500" s="37">
        <v>0</v>
      </c>
    </row>
    <row r="3501" spans="1:7" x14ac:dyDescent="0.4">
      <c r="A3501" s="70">
        <v>41785</v>
      </c>
      <c r="B3501" s="84" t="s">
        <v>317</v>
      </c>
      <c r="C3501" s="74">
        <v>15.3</v>
      </c>
      <c r="D3501" s="86">
        <v>4.8962399951644102E-3</v>
      </c>
      <c r="E3501" s="88">
        <v>5</v>
      </c>
      <c r="F3501" s="88">
        <v>26</v>
      </c>
      <c r="G3501" s="37">
        <v>0</v>
      </c>
    </row>
    <row r="3502" spans="1:7" x14ac:dyDescent="0.4">
      <c r="A3502" s="70">
        <v>41785</v>
      </c>
      <c r="B3502" s="84" t="s">
        <v>318</v>
      </c>
      <c r="C3502" s="74">
        <v>15.9</v>
      </c>
      <c r="D3502" s="86">
        <v>1.1912182459726368E-3</v>
      </c>
      <c r="E3502" s="88">
        <v>5</v>
      </c>
      <c r="F3502" s="88">
        <v>26</v>
      </c>
      <c r="G3502" s="37">
        <v>0</v>
      </c>
    </row>
    <row r="3503" spans="1:7" x14ac:dyDescent="0.4">
      <c r="A3503" s="70">
        <v>41785</v>
      </c>
      <c r="B3503" s="84" t="s">
        <v>319</v>
      </c>
      <c r="C3503" s="74">
        <v>12.1</v>
      </c>
      <c r="D3503" s="86">
        <v>2.2713755017588714E-2</v>
      </c>
      <c r="E3503" s="88">
        <v>5</v>
      </c>
      <c r="F3503" s="88">
        <v>26</v>
      </c>
      <c r="G3503" s="37">
        <v>0</v>
      </c>
    </row>
    <row r="3504" spans="1:7" x14ac:dyDescent="0.4">
      <c r="A3504" s="70">
        <v>41785</v>
      </c>
      <c r="B3504" s="84" t="s">
        <v>320</v>
      </c>
      <c r="C3504" s="74">
        <v>11.5</v>
      </c>
      <c r="D3504" s="86">
        <v>0.22554769129219068</v>
      </c>
      <c r="E3504" s="88">
        <v>5</v>
      </c>
      <c r="F3504" s="88">
        <v>26</v>
      </c>
      <c r="G3504" s="37">
        <v>0</v>
      </c>
    </row>
    <row r="3505" spans="1:7" x14ac:dyDescent="0.4">
      <c r="A3505" s="70">
        <v>41785</v>
      </c>
      <c r="B3505" s="84" t="s">
        <v>321</v>
      </c>
      <c r="C3505" s="74">
        <v>11</v>
      </c>
      <c r="D3505" s="86">
        <v>2.16045886394985E-2</v>
      </c>
      <c r="E3505" s="88">
        <v>5</v>
      </c>
      <c r="F3505" s="88">
        <v>26</v>
      </c>
      <c r="G3505" s="37">
        <v>0</v>
      </c>
    </row>
    <row r="3506" spans="1:7" x14ac:dyDescent="0.4">
      <c r="A3506" s="70">
        <v>41785</v>
      </c>
      <c r="B3506" s="84" t="s">
        <v>322</v>
      </c>
      <c r="C3506" s="74">
        <v>10.5</v>
      </c>
      <c r="D3506" s="86">
        <v>0.30949720095546274</v>
      </c>
      <c r="E3506" s="88">
        <v>5</v>
      </c>
      <c r="F3506" s="88">
        <v>26</v>
      </c>
      <c r="G3506" s="37">
        <v>0</v>
      </c>
    </row>
    <row r="3507" spans="1:7" x14ac:dyDescent="0.4">
      <c r="A3507" s="70">
        <v>41785</v>
      </c>
      <c r="B3507" s="84" t="s">
        <v>323</v>
      </c>
      <c r="C3507" s="74">
        <v>8.8000000000000007</v>
      </c>
      <c r="D3507" s="86">
        <v>1.2845275441428385</v>
      </c>
      <c r="E3507" s="88">
        <v>5</v>
      </c>
      <c r="F3507" s="88">
        <v>26</v>
      </c>
      <c r="G3507" s="37">
        <v>0</v>
      </c>
    </row>
    <row r="3508" spans="1:7" x14ac:dyDescent="0.4">
      <c r="A3508" s="70">
        <v>41785</v>
      </c>
      <c r="B3508" s="84" t="s">
        <v>324</v>
      </c>
      <c r="C3508" s="74">
        <v>8.5</v>
      </c>
      <c r="D3508" s="86">
        <v>1.8795460638296282</v>
      </c>
      <c r="E3508" s="88">
        <v>5</v>
      </c>
      <c r="F3508" s="88">
        <v>26</v>
      </c>
      <c r="G3508" s="37">
        <v>0</v>
      </c>
    </row>
    <row r="3509" spans="1:7" x14ac:dyDescent="0.4">
      <c r="A3509" s="70">
        <v>41785</v>
      </c>
      <c r="B3509" s="84" t="s">
        <v>325</v>
      </c>
      <c r="C3509" s="74">
        <v>8.6</v>
      </c>
      <c r="D3509" s="86">
        <v>3.1089477254325337</v>
      </c>
      <c r="E3509" s="88">
        <v>5</v>
      </c>
      <c r="F3509" s="88">
        <v>27</v>
      </c>
      <c r="G3509" s="37">
        <v>1</v>
      </c>
    </row>
    <row r="3510" spans="1:7" x14ac:dyDescent="0.4">
      <c r="A3510" s="70">
        <v>41786</v>
      </c>
      <c r="B3510" s="84" t="s">
        <v>302</v>
      </c>
      <c r="C3510" s="74">
        <v>8.1999999999999993</v>
      </c>
      <c r="D3510" s="86">
        <v>3.4215128866089084</v>
      </c>
      <c r="E3510" s="88">
        <v>5</v>
      </c>
      <c r="F3510" s="88">
        <v>27</v>
      </c>
      <c r="G3510" s="37">
        <v>1</v>
      </c>
    </row>
    <row r="3511" spans="1:7" x14ac:dyDescent="0.4">
      <c r="A3511" s="70">
        <v>41786</v>
      </c>
      <c r="B3511" s="84" t="s">
        <v>303</v>
      </c>
      <c r="C3511" s="74">
        <v>6.7</v>
      </c>
      <c r="D3511" s="86">
        <v>3.8623482491579177</v>
      </c>
      <c r="E3511" s="88">
        <v>5</v>
      </c>
      <c r="F3511" s="88">
        <v>27</v>
      </c>
      <c r="G3511" s="37">
        <v>1</v>
      </c>
    </row>
    <row r="3512" spans="1:7" x14ac:dyDescent="0.4">
      <c r="A3512" s="70">
        <v>41786</v>
      </c>
      <c r="B3512" s="84" t="s">
        <v>304</v>
      </c>
      <c r="C3512" s="74">
        <v>6.4</v>
      </c>
      <c r="D3512" s="86">
        <v>4.0906183232338087</v>
      </c>
      <c r="E3512" s="88">
        <v>5</v>
      </c>
      <c r="F3512" s="88">
        <v>27</v>
      </c>
      <c r="G3512" s="37">
        <v>1</v>
      </c>
    </row>
    <row r="3513" spans="1:7" x14ac:dyDescent="0.4">
      <c r="A3513" s="70">
        <v>41786</v>
      </c>
      <c r="B3513" s="84" t="s">
        <v>305</v>
      </c>
      <c r="C3513" s="74">
        <v>5.9</v>
      </c>
      <c r="D3513" s="86">
        <v>4.3247177537715915</v>
      </c>
      <c r="E3513" s="88">
        <v>5</v>
      </c>
      <c r="F3513" s="88">
        <v>27</v>
      </c>
      <c r="G3513" s="37">
        <v>1</v>
      </c>
    </row>
    <row r="3514" spans="1:7" x14ac:dyDescent="0.4">
      <c r="A3514" s="70">
        <v>41786</v>
      </c>
      <c r="B3514" s="84" t="s">
        <v>306</v>
      </c>
      <c r="C3514" s="74">
        <v>6.7</v>
      </c>
      <c r="D3514" s="86">
        <v>3.8152900117283961</v>
      </c>
      <c r="E3514" s="88">
        <v>5</v>
      </c>
      <c r="F3514" s="88">
        <v>27</v>
      </c>
      <c r="G3514" s="37">
        <v>1</v>
      </c>
    </row>
    <row r="3515" spans="1:7" x14ac:dyDescent="0.4">
      <c r="A3515" s="70">
        <v>41786</v>
      </c>
      <c r="B3515" s="84" t="s">
        <v>307</v>
      </c>
      <c r="C3515" s="74">
        <v>8</v>
      </c>
      <c r="D3515" s="86">
        <v>3.1859689463721059</v>
      </c>
      <c r="E3515" s="88">
        <v>5</v>
      </c>
      <c r="F3515" s="88">
        <v>27</v>
      </c>
      <c r="G3515" s="37">
        <v>1</v>
      </c>
    </row>
    <row r="3516" spans="1:7" x14ac:dyDescent="0.4">
      <c r="A3516" s="70">
        <v>41786</v>
      </c>
      <c r="B3516" s="84" t="s">
        <v>308</v>
      </c>
      <c r="C3516" s="74">
        <v>9</v>
      </c>
      <c r="D3516" s="86">
        <v>2.2593156835886616</v>
      </c>
      <c r="E3516" s="88">
        <v>5</v>
      </c>
      <c r="F3516" s="88">
        <v>27</v>
      </c>
      <c r="G3516" s="37">
        <v>1</v>
      </c>
    </row>
    <row r="3517" spans="1:7" x14ac:dyDescent="0.4">
      <c r="A3517" s="70">
        <v>41786</v>
      </c>
      <c r="B3517" s="84" t="s">
        <v>309</v>
      </c>
      <c r="C3517" s="74">
        <v>11.5</v>
      </c>
      <c r="D3517" s="86">
        <v>1.305752284878681E-2</v>
      </c>
      <c r="E3517" s="88">
        <v>5</v>
      </c>
      <c r="F3517" s="88">
        <v>27</v>
      </c>
      <c r="G3517" s="37">
        <v>0</v>
      </c>
    </row>
    <row r="3518" spans="1:7" x14ac:dyDescent="0.4">
      <c r="A3518" s="70">
        <v>41786</v>
      </c>
      <c r="B3518" s="84" t="s">
        <v>310</v>
      </c>
      <c r="C3518" s="74">
        <v>14.4</v>
      </c>
      <c r="D3518" s="86">
        <v>7.5648052392414378E-4</v>
      </c>
      <c r="E3518" s="88">
        <v>5</v>
      </c>
      <c r="F3518" s="88">
        <v>27</v>
      </c>
      <c r="G3518" s="37">
        <v>0</v>
      </c>
    </row>
    <row r="3519" spans="1:7" x14ac:dyDescent="0.4">
      <c r="A3519" s="70">
        <v>41786</v>
      </c>
      <c r="B3519" s="84" t="s">
        <v>311</v>
      </c>
      <c r="C3519" s="74">
        <v>15.9</v>
      </c>
      <c r="D3519" s="86">
        <v>0</v>
      </c>
      <c r="E3519" s="88">
        <v>5</v>
      </c>
      <c r="F3519" s="88">
        <v>27</v>
      </c>
      <c r="G3519" s="37">
        <v>0</v>
      </c>
    </row>
    <row r="3520" spans="1:7" x14ac:dyDescent="0.4">
      <c r="A3520" s="70">
        <v>41786</v>
      </c>
      <c r="B3520" s="84" t="s">
        <v>312</v>
      </c>
      <c r="C3520" s="74">
        <v>15.7</v>
      </c>
      <c r="D3520" s="86">
        <v>0</v>
      </c>
      <c r="E3520" s="88">
        <v>5</v>
      </c>
      <c r="F3520" s="88">
        <v>27</v>
      </c>
      <c r="G3520" s="37">
        <v>0</v>
      </c>
    </row>
    <row r="3521" spans="1:7" x14ac:dyDescent="0.4">
      <c r="A3521" s="70">
        <v>41786</v>
      </c>
      <c r="B3521" s="84" t="s">
        <v>313</v>
      </c>
      <c r="C3521" s="74">
        <v>17.399999999999999</v>
      </c>
      <c r="D3521" s="86">
        <v>0</v>
      </c>
      <c r="E3521" s="88">
        <v>5</v>
      </c>
      <c r="F3521" s="88">
        <v>27</v>
      </c>
      <c r="G3521" s="37">
        <v>0</v>
      </c>
    </row>
    <row r="3522" spans="1:7" x14ac:dyDescent="0.4">
      <c r="A3522" s="70">
        <v>41786</v>
      </c>
      <c r="B3522" s="84" t="s">
        <v>314</v>
      </c>
      <c r="C3522" s="74">
        <v>18.399999999999999</v>
      </c>
      <c r="D3522" s="86">
        <v>0</v>
      </c>
      <c r="E3522" s="88">
        <v>5</v>
      </c>
      <c r="F3522" s="88">
        <v>27</v>
      </c>
      <c r="G3522" s="37">
        <v>0</v>
      </c>
    </row>
    <row r="3523" spans="1:7" x14ac:dyDescent="0.4">
      <c r="A3523" s="70">
        <v>41786</v>
      </c>
      <c r="B3523" s="84" t="s">
        <v>315</v>
      </c>
      <c r="C3523" s="74">
        <v>17.8</v>
      </c>
      <c r="D3523" s="86">
        <v>0</v>
      </c>
      <c r="E3523" s="88">
        <v>5</v>
      </c>
      <c r="F3523" s="88">
        <v>27</v>
      </c>
      <c r="G3523" s="37">
        <v>0</v>
      </c>
    </row>
    <row r="3524" spans="1:7" x14ac:dyDescent="0.4">
      <c r="A3524" s="70">
        <v>41786</v>
      </c>
      <c r="B3524" s="84" t="s">
        <v>316</v>
      </c>
      <c r="C3524" s="74">
        <v>17.8</v>
      </c>
      <c r="D3524" s="86">
        <v>0</v>
      </c>
      <c r="E3524" s="88">
        <v>5</v>
      </c>
      <c r="F3524" s="88">
        <v>27</v>
      </c>
      <c r="G3524" s="37">
        <v>0</v>
      </c>
    </row>
    <row r="3525" spans="1:7" x14ac:dyDescent="0.4">
      <c r="A3525" s="70">
        <v>41786</v>
      </c>
      <c r="B3525" s="84" t="s">
        <v>317</v>
      </c>
      <c r="C3525" s="74">
        <v>18.7</v>
      </c>
      <c r="D3525" s="86">
        <v>0</v>
      </c>
      <c r="E3525" s="88">
        <v>5</v>
      </c>
      <c r="F3525" s="88">
        <v>27</v>
      </c>
      <c r="G3525" s="37">
        <v>0</v>
      </c>
    </row>
    <row r="3526" spans="1:7" x14ac:dyDescent="0.4">
      <c r="A3526" s="70">
        <v>41786</v>
      </c>
      <c r="B3526" s="84" t="s">
        <v>318</v>
      </c>
      <c r="C3526" s="74">
        <v>17.3</v>
      </c>
      <c r="D3526" s="86">
        <v>0</v>
      </c>
      <c r="E3526" s="88">
        <v>5</v>
      </c>
      <c r="F3526" s="88">
        <v>27</v>
      </c>
      <c r="G3526" s="37">
        <v>0</v>
      </c>
    </row>
    <row r="3527" spans="1:7" x14ac:dyDescent="0.4">
      <c r="A3527" s="70">
        <v>41786</v>
      </c>
      <c r="B3527" s="84" t="s">
        <v>319</v>
      </c>
      <c r="C3527" s="74">
        <v>16</v>
      </c>
      <c r="D3527" s="86">
        <v>0</v>
      </c>
      <c r="E3527" s="88">
        <v>5</v>
      </c>
      <c r="F3527" s="88">
        <v>27</v>
      </c>
      <c r="G3527" s="37">
        <v>0</v>
      </c>
    </row>
    <row r="3528" spans="1:7" x14ac:dyDescent="0.4">
      <c r="A3528" s="70">
        <v>41786</v>
      </c>
      <c r="B3528" s="84" t="s">
        <v>320</v>
      </c>
      <c r="C3528" s="74">
        <v>14.3</v>
      </c>
      <c r="D3528" s="86">
        <v>0</v>
      </c>
      <c r="E3528" s="88">
        <v>5</v>
      </c>
      <c r="F3528" s="88">
        <v>27</v>
      </c>
      <c r="G3528" s="37">
        <v>0</v>
      </c>
    </row>
    <row r="3529" spans="1:7" x14ac:dyDescent="0.4">
      <c r="A3529" s="70">
        <v>41786</v>
      </c>
      <c r="B3529" s="84" t="s">
        <v>321</v>
      </c>
      <c r="C3529" s="74">
        <v>13.6</v>
      </c>
      <c r="D3529" s="86">
        <v>0</v>
      </c>
      <c r="E3529" s="88">
        <v>5</v>
      </c>
      <c r="F3529" s="88">
        <v>27</v>
      </c>
      <c r="G3529" s="37">
        <v>0</v>
      </c>
    </row>
    <row r="3530" spans="1:7" x14ac:dyDescent="0.4">
      <c r="A3530" s="70">
        <v>41786</v>
      </c>
      <c r="B3530" s="84" t="s">
        <v>322</v>
      </c>
      <c r="C3530" s="74">
        <v>12.7</v>
      </c>
      <c r="D3530" s="86">
        <v>0</v>
      </c>
      <c r="E3530" s="88">
        <v>5</v>
      </c>
      <c r="F3530" s="88">
        <v>27</v>
      </c>
      <c r="G3530" s="37">
        <v>0</v>
      </c>
    </row>
    <row r="3531" spans="1:7" x14ac:dyDescent="0.4">
      <c r="A3531" s="70">
        <v>41786</v>
      </c>
      <c r="B3531" s="84" t="s">
        <v>323</v>
      </c>
      <c r="C3531" s="74">
        <v>11.7</v>
      </c>
      <c r="D3531" s="86">
        <v>8.1911955321660405E-3</v>
      </c>
      <c r="E3531" s="88">
        <v>5</v>
      </c>
      <c r="F3531" s="88">
        <v>27</v>
      </c>
      <c r="G3531" s="37">
        <v>0</v>
      </c>
    </row>
    <row r="3532" spans="1:7" x14ac:dyDescent="0.4">
      <c r="A3532" s="70">
        <v>41786</v>
      </c>
      <c r="B3532" s="84" t="s">
        <v>324</v>
      </c>
      <c r="C3532" s="74">
        <v>11</v>
      </c>
      <c r="D3532" s="86">
        <v>3.7934513220507983E-2</v>
      </c>
      <c r="E3532" s="88">
        <v>5</v>
      </c>
      <c r="F3532" s="88">
        <v>27</v>
      </c>
      <c r="G3532" s="37">
        <v>0</v>
      </c>
    </row>
    <row r="3533" spans="1:7" x14ac:dyDescent="0.4">
      <c r="A3533" s="70">
        <v>41786</v>
      </c>
      <c r="B3533" s="84" t="s">
        <v>325</v>
      </c>
      <c r="C3533" s="74">
        <v>10.3</v>
      </c>
      <c r="D3533" s="86">
        <v>7.3315577288205966E-2</v>
      </c>
      <c r="E3533" s="88">
        <v>5</v>
      </c>
      <c r="F3533" s="88">
        <v>28</v>
      </c>
      <c r="G3533" s="37">
        <v>1</v>
      </c>
    </row>
    <row r="3534" spans="1:7" x14ac:dyDescent="0.4">
      <c r="A3534" s="70">
        <v>41787</v>
      </c>
      <c r="B3534" s="84" t="s">
        <v>302</v>
      </c>
      <c r="C3534" s="74">
        <v>10.8</v>
      </c>
      <c r="D3534" s="86">
        <v>1.1426248904021905</v>
      </c>
      <c r="E3534" s="88">
        <v>5</v>
      </c>
      <c r="F3534" s="88">
        <v>28</v>
      </c>
      <c r="G3534" s="37">
        <v>1</v>
      </c>
    </row>
    <row r="3535" spans="1:7" x14ac:dyDescent="0.4">
      <c r="A3535" s="70">
        <v>41787</v>
      </c>
      <c r="B3535" s="84" t="s">
        <v>303</v>
      </c>
      <c r="C3535" s="74">
        <v>10.1</v>
      </c>
      <c r="D3535" s="86">
        <v>1.9911112955698218</v>
      </c>
      <c r="E3535" s="88">
        <v>5</v>
      </c>
      <c r="F3535" s="88">
        <v>28</v>
      </c>
      <c r="G3535" s="37">
        <v>1</v>
      </c>
    </row>
    <row r="3536" spans="1:7" x14ac:dyDescent="0.4">
      <c r="A3536" s="70">
        <v>41787</v>
      </c>
      <c r="B3536" s="84" t="s">
        <v>304</v>
      </c>
      <c r="C3536" s="74">
        <v>9.9</v>
      </c>
      <c r="D3536" s="86">
        <v>2.4415060361078158</v>
      </c>
      <c r="E3536" s="88">
        <v>5</v>
      </c>
      <c r="F3536" s="88">
        <v>28</v>
      </c>
      <c r="G3536" s="37">
        <v>1</v>
      </c>
    </row>
    <row r="3537" spans="1:7" x14ac:dyDescent="0.4">
      <c r="A3537" s="70">
        <v>41787</v>
      </c>
      <c r="B3537" s="84" t="s">
        <v>305</v>
      </c>
      <c r="C3537" s="74">
        <v>9.8000000000000007</v>
      </c>
      <c r="D3537" s="86">
        <v>2.7115082786715594</v>
      </c>
      <c r="E3537" s="88">
        <v>5</v>
      </c>
      <c r="F3537" s="88">
        <v>28</v>
      </c>
      <c r="G3537" s="37">
        <v>1</v>
      </c>
    </row>
    <row r="3538" spans="1:7" x14ac:dyDescent="0.4">
      <c r="A3538" s="70">
        <v>41787</v>
      </c>
      <c r="B3538" s="84" t="s">
        <v>306</v>
      </c>
      <c r="C3538" s="74">
        <v>9.9</v>
      </c>
      <c r="D3538" s="86">
        <v>2.6117417434771357</v>
      </c>
      <c r="E3538" s="88">
        <v>5</v>
      </c>
      <c r="F3538" s="88">
        <v>28</v>
      </c>
      <c r="G3538" s="37">
        <v>1</v>
      </c>
    </row>
    <row r="3539" spans="1:7" x14ac:dyDescent="0.4">
      <c r="A3539" s="70">
        <v>41787</v>
      </c>
      <c r="B3539" s="84" t="s">
        <v>307</v>
      </c>
      <c r="C3539" s="74">
        <v>10.5</v>
      </c>
      <c r="D3539" s="86">
        <v>1.8655513119901588</v>
      </c>
      <c r="E3539" s="88">
        <v>5</v>
      </c>
      <c r="F3539" s="88">
        <v>28</v>
      </c>
      <c r="G3539" s="37">
        <v>1</v>
      </c>
    </row>
    <row r="3540" spans="1:7" x14ac:dyDescent="0.4">
      <c r="A3540" s="70">
        <v>41787</v>
      </c>
      <c r="B3540" s="84" t="s">
        <v>308</v>
      </c>
      <c r="C3540" s="74">
        <v>11.8</v>
      </c>
      <c r="D3540" s="86">
        <v>0.50112393386755805</v>
      </c>
      <c r="E3540" s="88">
        <v>5</v>
      </c>
      <c r="F3540" s="88">
        <v>28</v>
      </c>
      <c r="G3540" s="37">
        <v>1</v>
      </c>
    </row>
    <row r="3541" spans="1:7" x14ac:dyDescent="0.4">
      <c r="A3541" s="70">
        <v>41787</v>
      </c>
      <c r="B3541" s="84" t="s">
        <v>309</v>
      </c>
      <c r="C3541" s="74">
        <v>13.6</v>
      </c>
      <c r="D3541" s="86">
        <v>7.1708151255721296E-3</v>
      </c>
      <c r="E3541" s="88">
        <v>5</v>
      </c>
      <c r="F3541" s="88">
        <v>28</v>
      </c>
      <c r="G3541" s="37">
        <v>0</v>
      </c>
    </row>
    <row r="3542" spans="1:7" x14ac:dyDescent="0.4">
      <c r="A3542" s="70">
        <v>41787</v>
      </c>
      <c r="B3542" s="84" t="s">
        <v>310</v>
      </c>
      <c r="C3542" s="74">
        <v>13.9</v>
      </c>
      <c r="D3542" s="86">
        <v>1.6852885479263144E-3</v>
      </c>
      <c r="E3542" s="88">
        <v>5</v>
      </c>
      <c r="F3542" s="88">
        <v>28</v>
      </c>
      <c r="G3542" s="37">
        <v>0</v>
      </c>
    </row>
    <row r="3543" spans="1:7" x14ac:dyDescent="0.4">
      <c r="A3543" s="70">
        <v>41787</v>
      </c>
      <c r="B3543" s="84" t="s">
        <v>311</v>
      </c>
      <c r="C3543" s="74">
        <v>13.7</v>
      </c>
      <c r="D3543" s="86">
        <v>0</v>
      </c>
      <c r="E3543" s="88">
        <v>5</v>
      </c>
      <c r="F3543" s="88">
        <v>28</v>
      </c>
      <c r="G3543" s="37">
        <v>0</v>
      </c>
    </row>
    <row r="3544" spans="1:7" x14ac:dyDescent="0.4">
      <c r="A3544" s="70">
        <v>41787</v>
      </c>
      <c r="B3544" s="84" t="s">
        <v>312</v>
      </c>
      <c r="C3544" s="74">
        <v>13.8</v>
      </c>
      <c r="D3544" s="86">
        <v>0</v>
      </c>
      <c r="E3544" s="88">
        <v>5</v>
      </c>
      <c r="F3544" s="88">
        <v>28</v>
      </c>
      <c r="G3544" s="37">
        <v>0</v>
      </c>
    </row>
    <row r="3545" spans="1:7" x14ac:dyDescent="0.4">
      <c r="A3545" s="70">
        <v>41787</v>
      </c>
      <c r="B3545" s="84" t="s">
        <v>313</v>
      </c>
      <c r="C3545" s="74">
        <v>13.6</v>
      </c>
      <c r="D3545" s="86">
        <v>1.2290785753475289E-3</v>
      </c>
      <c r="E3545" s="88">
        <v>5</v>
      </c>
      <c r="F3545" s="88">
        <v>28</v>
      </c>
      <c r="G3545" s="37">
        <v>0</v>
      </c>
    </row>
    <row r="3546" spans="1:7" x14ac:dyDescent="0.4">
      <c r="A3546" s="70">
        <v>41787</v>
      </c>
      <c r="B3546" s="84" t="s">
        <v>314</v>
      </c>
      <c r="C3546" s="74">
        <v>13.4</v>
      </c>
      <c r="D3546" s="86">
        <v>5.9446132373359994E-3</v>
      </c>
      <c r="E3546" s="88">
        <v>5</v>
      </c>
      <c r="F3546" s="88">
        <v>28</v>
      </c>
      <c r="G3546" s="37">
        <v>0</v>
      </c>
    </row>
    <row r="3547" spans="1:7" x14ac:dyDescent="0.4">
      <c r="A3547" s="70">
        <v>41787</v>
      </c>
      <c r="B3547" s="84" t="s">
        <v>315</v>
      </c>
      <c r="C3547" s="74">
        <v>12.9</v>
      </c>
      <c r="D3547" s="86">
        <v>1.1502423546423684E-2</v>
      </c>
      <c r="E3547" s="88">
        <v>5</v>
      </c>
      <c r="F3547" s="88">
        <v>28</v>
      </c>
      <c r="G3547" s="37">
        <v>0</v>
      </c>
    </row>
    <row r="3548" spans="1:7" x14ac:dyDescent="0.4">
      <c r="A3548" s="70">
        <v>41787</v>
      </c>
      <c r="B3548" s="84" t="s">
        <v>316</v>
      </c>
      <c r="C3548" s="74">
        <v>14.3</v>
      </c>
      <c r="D3548" s="86">
        <v>1.0652646694796687E-2</v>
      </c>
      <c r="E3548" s="88">
        <v>5</v>
      </c>
      <c r="F3548" s="88">
        <v>28</v>
      </c>
      <c r="G3548" s="37">
        <v>0</v>
      </c>
    </row>
    <row r="3549" spans="1:7" x14ac:dyDescent="0.4">
      <c r="A3549" s="70">
        <v>41787</v>
      </c>
      <c r="B3549" s="84" t="s">
        <v>317</v>
      </c>
      <c r="C3549" s="74">
        <v>14.7</v>
      </c>
      <c r="D3549" s="86">
        <v>4.0827255497284222E-3</v>
      </c>
      <c r="E3549" s="88">
        <v>5</v>
      </c>
      <c r="F3549" s="88">
        <v>28</v>
      </c>
      <c r="G3549" s="37">
        <v>0</v>
      </c>
    </row>
    <row r="3550" spans="1:7" x14ac:dyDescent="0.4">
      <c r="A3550" s="70">
        <v>41787</v>
      </c>
      <c r="B3550" s="84" t="s">
        <v>318</v>
      </c>
      <c r="C3550" s="74">
        <v>15</v>
      </c>
      <c r="D3550" s="86">
        <v>4.7474848434854063E-3</v>
      </c>
      <c r="E3550" s="88">
        <v>5</v>
      </c>
      <c r="F3550" s="88">
        <v>28</v>
      </c>
      <c r="G3550" s="37">
        <v>0</v>
      </c>
    </row>
    <row r="3551" spans="1:7" x14ac:dyDescent="0.4">
      <c r="A3551" s="70">
        <v>41787</v>
      </c>
      <c r="B3551" s="84" t="s">
        <v>319</v>
      </c>
      <c r="C3551" s="74">
        <v>14.3</v>
      </c>
      <c r="D3551" s="86">
        <v>7.432502209517986E-3</v>
      </c>
      <c r="E3551" s="88">
        <v>5</v>
      </c>
      <c r="F3551" s="88">
        <v>28</v>
      </c>
      <c r="G3551" s="37">
        <v>0</v>
      </c>
    </row>
    <row r="3552" spans="1:7" x14ac:dyDescent="0.4">
      <c r="A3552" s="70">
        <v>41787</v>
      </c>
      <c r="B3552" s="84" t="s">
        <v>320</v>
      </c>
      <c r="C3552" s="74">
        <v>14.2</v>
      </c>
      <c r="D3552" s="86">
        <v>1.2142383841370528E-3</v>
      </c>
      <c r="E3552" s="88">
        <v>5</v>
      </c>
      <c r="F3552" s="88">
        <v>28</v>
      </c>
      <c r="G3552" s="37">
        <v>0</v>
      </c>
    </row>
    <row r="3553" spans="1:7" x14ac:dyDescent="0.4">
      <c r="A3553" s="70">
        <v>41787</v>
      </c>
      <c r="B3553" s="84" t="s">
        <v>321</v>
      </c>
      <c r="C3553" s="74">
        <v>13.7</v>
      </c>
      <c r="D3553" s="86">
        <v>4.9902193837812027E-3</v>
      </c>
      <c r="E3553" s="88">
        <v>5</v>
      </c>
      <c r="F3553" s="88">
        <v>28</v>
      </c>
      <c r="G3553" s="37">
        <v>0</v>
      </c>
    </row>
    <row r="3554" spans="1:7" x14ac:dyDescent="0.4">
      <c r="A3554" s="70">
        <v>41787</v>
      </c>
      <c r="B3554" s="84" t="s">
        <v>322</v>
      </c>
      <c r="C3554" s="74">
        <v>13.6</v>
      </c>
      <c r="D3554" s="86">
        <v>1.4386144383505084E-2</v>
      </c>
      <c r="E3554" s="88">
        <v>5</v>
      </c>
      <c r="F3554" s="88">
        <v>28</v>
      </c>
      <c r="G3554" s="37">
        <v>0</v>
      </c>
    </row>
    <row r="3555" spans="1:7" x14ac:dyDescent="0.4">
      <c r="A3555" s="70">
        <v>41787</v>
      </c>
      <c r="B3555" s="84" t="s">
        <v>323</v>
      </c>
      <c r="C3555" s="74">
        <v>13.8</v>
      </c>
      <c r="D3555" s="86">
        <v>2.5978438059662011E-2</v>
      </c>
      <c r="E3555" s="88">
        <v>5</v>
      </c>
      <c r="F3555" s="88">
        <v>28</v>
      </c>
      <c r="G3555" s="37">
        <v>0</v>
      </c>
    </row>
    <row r="3556" spans="1:7" x14ac:dyDescent="0.4">
      <c r="A3556" s="70">
        <v>41787</v>
      </c>
      <c r="B3556" s="84" t="s">
        <v>324</v>
      </c>
      <c r="C3556" s="74">
        <v>13.6</v>
      </c>
      <c r="D3556" s="86">
        <v>9.8844397437957379E-2</v>
      </c>
      <c r="E3556" s="88">
        <v>5</v>
      </c>
      <c r="F3556" s="88">
        <v>28</v>
      </c>
      <c r="G3556" s="37">
        <v>0</v>
      </c>
    </row>
    <row r="3557" spans="1:7" x14ac:dyDescent="0.4">
      <c r="A3557" s="70">
        <v>41787</v>
      </c>
      <c r="B3557" s="84" t="s">
        <v>325</v>
      </c>
      <c r="C3557" s="74">
        <v>13.6</v>
      </c>
      <c r="D3557" s="86">
        <v>1.1936270100175999</v>
      </c>
      <c r="E3557" s="88">
        <v>5</v>
      </c>
      <c r="F3557" s="88">
        <v>29</v>
      </c>
      <c r="G3557" s="37">
        <v>1</v>
      </c>
    </row>
    <row r="3558" spans="1:7" x14ac:dyDescent="0.4">
      <c r="A3558" s="70">
        <v>41788</v>
      </c>
      <c r="B3558" s="84" t="s">
        <v>302</v>
      </c>
      <c r="C3558" s="74">
        <v>13.5</v>
      </c>
      <c r="D3558" s="86">
        <v>1.5231879416730507</v>
      </c>
      <c r="E3558" s="88">
        <v>5</v>
      </c>
      <c r="F3558" s="88">
        <v>29</v>
      </c>
      <c r="G3558" s="37">
        <v>1</v>
      </c>
    </row>
    <row r="3559" spans="1:7" x14ac:dyDescent="0.4">
      <c r="A3559" s="70">
        <v>41788</v>
      </c>
      <c r="B3559" s="84" t="s">
        <v>303</v>
      </c>
      <c r="C3559" s="74">
        <v>12.8</v>
      </c>
      <c r="D3559" s="86">
        <v>1.8257851541885008</v>
      </c>
      <c r="E3559" s="88">
        <v>5</v>
      </c>
      <c r="F3559" s="88">
        <v>29</v>
      </c>
      <c r="G3559" s="37">
        <v>1</v>
      </c>
    </row>
    <row r="3560" spans="1:7" x14ac:dyDescent="0.4">
      <c r="A3560" s="70">
        <v>41788</v>
      </c>
      <c r="B3560" s="84" t="s">
        <v>304</v>
      </c>
      <c r="C3560" s="74">
        <v>12.6</v>
      </c>
      <c r="D3560" s="86">
        <v>1.9955347981820346</v>
      </c>
      <c r="E3560" s="88">
        <v>5</v>
      </c>
      <c r="F3560" s="88">
        <v>29</v>
      </c>
      <c r="G3560" s="37">
        <v>1</v>
      </c>
    </row>
    <row r="3561" spans="1:7" x14ac:dyDescent="0.4">
      <c r="A3561" s="70">
        <v>41788</v>
      </c>
      <c r="B3561" s="84" t="s">
        <v>305</v>
      </c>
      <c r="C3561" s="74">
        <v>11.9</v>
      </c>
      <c r="D3561" s="86">
        <v>2.2393283587605186</v>
      </c>
      <c r="E3561" s="88">
        <v>5</v>
      </c>
      <c r="F3561" s="88">
        <v>29</v>
      </c>
      <c r="G3561" s="37">
        <v>1</v>
      </c>
    </row>
    <row r="3562" spans="1:7" x14ac:dyDescent="0.4">
      <c r="A3562" s="70">
        <v>41788</v>
      </c>
      <c r="B3562" s="84" t="s">
        <v>306</v>
      </c>
      <c r="C3562" s="74">
        <v>11</v>
      </c>
      <c r="D3562" s="86">
        <v>2.1291457808800716</v>
      </c>
      <c r="E3562" s="88">
        <v>5</v>
      </c>
      <c r="F3562" s="88">
        <v>29</v>
      </c>
      <c r="G3562" s="37">
        <v>1</v>
      </c>
    </row>
    <row r="3563" spans="1:7" x14ac:dyDescent="0.4">
      <c r="A3563" s="70">
        <v>41788</v>
      </c>
      <c r="B3563" s="84" t="s">
        <v>307</v>
      </c>
      <c r="C3563" s="74">
        <v>11.5</v>
      </c>
      <c r="D3563" s="86">
        <v>1.7909632703690996</v>
      </c>
      <c r="E3563" s="88">
        <v>5</v>
      </c>
      <c r="F3563" s="88">
        <v>29</v>
      </c>
      <c r="G3563" s="37">
        <v>1</v>
      </c>
    </row>
    <row r="3564" spans="1:7" x14ac:dyDescent="0.4">
      <c r="A3564" s="70">
        <v>41788</v>
      </c>
      <c r="B3564" s="84" t="s">
        <v>308</v>
      </c>
      <c r="C3564" s="74">
        <v>13.6</v>
      </c>
      <c r="D3564" s="86">
        <v>3.3435935680841272E-3</v>
      </c>
      <c r="E3564" s="88">
        <v>5</v>
      </c>
      <c r="F3564" s="88">
        <v>29</v>
      </c>
      <c r="G3564" s="37">
        <v>1</v>
      </c>
    </row>
    <row r="3565" spans="1:7" x14ac:dyDescent="0.4">
      <c r="A3565" s="70">
        <v>41788</v>
      </c>
      <c r="B3565" s="84" t="s">
        <v>309</v>
      </c>
      <c r="C3565" s="74">
        <v>15.3</v>
      </c>
      <c r="D3565" s="86">
        <v>1.8522789159117225E-4</v>
      </c>
      <c r="E3565" s="88">
        <v>5</v>
      </c>
      <c r="F3565" s="88">
        <v>29</v>
      </c>
      <c r="G3565" s="37">
        <v>0</v>
      </c>
    </row>
    <row r="3566" spans="1:7" x14ac:dyDescent="0.4">
      <c r="A3566" s="70">
        <v>41788</v>
      </c>
      <c r="B3566" s="84" t="s">
        <v>310</v>
      </c>
      <c r="C3566" s="74">
        <v>18</v>
      </c>
      <c r="D3566" s="86">
        <v>0</v>
      </c>
      <c r="E3566" s="88">
        <v>5</v>
      </c>
      <c r="F3566" s="88">
        <v>29</v>
      </c>
      <c r="G3566" s="37">
        <v>0</v>
      </c>
    </row>
    <row r="3567" spans="1:7" x14ac:dyDescent="0.4">
      <c r="A3567" s="70">
        <v>41788</v>
      </c>
      <c r="B3567" s="84" t="s">
        <v>311</v>
      </c>
      <c r="C3567" s="74">
        <v>19.2</v>
      </c>
      <c r="D3567" s="86">
        <v>0</v>
      </c>
      <c r="E3567" s="88">
        <v>5</v>
      </c>
      <c r="F3567" s="88">
        <v>29</v>
      </c>
      <c r="G3567" s="37">
        <v>0</v>
      </c>
    </row>
    <row r="3568" spans="1:7" x14ac:dyDescent="0.4">
      <c r="A3568" s="70">
        <v>41788</v>
      </c>
      <c r="B3568" s="84" t="s">
        <v>312</v>
      </c>
      <c r="C3568" s="74">
        <v>18.7</v>
      </c>
      <c r="D3568" s="86">
        <v>0</v>
      </c>
      <c r="E3568" s="88">
        <v>5</v>
      </c>
      <c r="F3568" s="88">
        <v>29</v>
      </c>
      <c r="G3568" s="37">
        <v>0</v>
      </c>
    </row>
    <row r="3569" spans="1:7" x14ac:dyDescent="0.4">
      <c r="A3569" s="70">
        <v>41788</v>
      </c>
      <c r="B3569" s="84" t="s">
        <v>313</v>
      </c>
      <c r="C3569" s="74">
        <v>16.2</v>
      </c>
      <c r="D3569" s="86">
        <v>0</v>
      </c>
      <c r="E3569" s="88">
        <v>5</v>
      </c>
      <c r="F3569" s="88">
        <v>29</v>
      </c>
      <c r="G3569" s="37">
        <v>0</v>
      </c>
    </row>
    <row r="3570" spans="1:7" x14ac:dyDescent="0.4">
      <c r="A3570" s="70">
        <v>41788</v>
      </c>
      <c r="B3570" s="84" t="s">
        <v>314</v>
      </c>
      <c r="C3570" s="74">
        <v>18.8</v>
      </c>
      <c r="D3570" s="86">
        <v>0</v>
      </c>
      <c r="E3570" s="88">
        <v>5</v>
      </c>
      <c r="F3570" s="88">
        <v>29</v>
      </c>
      <c r="G3570" s="37">
        <v>0</v>
      </c>
    </row>
    <row r="3571" spans="1:7" x14ac:dyDescent="0.4">
      <c r="A3571" s="70">
        <v>41788</v>
      </c>
      <c r="B3571" s="84" t="s">
        <v>315</v>
      </c>
      <c r="C3571" s="74">
        <v>17.899999999999999</v>
      </c>
      <c r="D3571" s="86">
        <v>0</v>
      </c>
      <c r="E3571" s="88">
        <v>5</v>
      </c>
      <c r="F3571" s="88">
        <v>29</v>
      </c>
      <c r="G3571" s="37">
        <v>0</v>
      </c>
    </row>
    <row r="3572" spans="1:7" x14ac:dyDescent="0.4">
      <c r="A3572" s="70">
        <v>41788</v>
      </c>
      <c r="B3572" s="84" t="s">
        <v>316</v>
      </c>
      <c r="C3572" s="74">
        <v>15.6</v>
      </c>
      <c r="D3572" s="86">
        <v>0</v>
      </c>
      <c r="E3572" s="88">
        <v>5</v>
      </c>
      <c r="F3572" s="88">
        <v>29</v>
      </c>
      <c r="G3572" s="37">
        <v>0</v>
      </c>
    </row>
    <row r="3573" spans="1:7" x14ac:dyDescent="0.4">
      <c r="A3573" s="70">
        <v>41788</v>
      </c>
      <c r="B3573" s="84" t="s">
        <v>317</v>
      </c>
      <c r="C3573" s="74">
        <v>16.600000000000001</v>
      </c>
      <c r="D3573" s="86">
        <v>0</v>
      </c>
      <c r="E3573" s="88">
        <v>5</v>
      </c>
      <c r="F3573" s="88">
        <v>29</v>
      </c>
      <c r="G3573" s="37">
        <v>0</v>
      </c>
    </row>
    <row r="3574" spans="1:7" x14ac:dyDescent="0.4">
      <c r="A3574" s="70">
        <v>41788</v>
      </c>
      <c r="B3574" s="84" t="s">
        <v>318</v>
      </c>
      <c r="C3574" s="74">
        <v>16.100000000000001</v>
      </c>
      <c r="D3574" s="86">
        <v>0</v>
      </c>
      <c r="E3574" s="88">
        <v>5</v>
      </c>
      <c r="F3574" s="88">
        <v>29</v>
      </c>
      <c r="G3574" s="37">
        <v>0</v>
      </c>
    </row>
    <row r="3575" spans="1:7" x14ac:dyDescent="0.4">
      <c r="A3575" s="70">
        <v>41788</v>
      </c>
      <c r="B3575" s="84" t="s">
        <v>319</v>
      </c>
      <c r="C3575" s="74">
        <v>15.1</v>
      </c>
      <c r="D3575" s="86">
        <v>0</v>
      </c>
      <c r="E3575" s="88">
        <v>5</v>
      </c>
      <c r="F3575" s="88">
        <v>29</v>
      </c>
      <c r="G3575" s="37">
        <v>0</v>
      </c>
    </row>
    <row r="3576" spans="1:7" x14ac:dyDescent="0.4">
      <c r="A3576" s="70">
        <v>41788</v>
      </c>
      <c r="B3576" s="84" t="s">
        <v>320</v>
      </c>
      <c r="C3576" s="74">
        <v>13.6</v>
      </c>
      <c r="D3576" s="86">
        <v>4.3471476795939844E-3</v>
      </c>
      <c r="E3576" s="88">
        <v>5</v>
      </c>
      <c r="F3576" s="88">
        <v>29</v>
      </c>
      <c r="G3576" s="37">
        <v>0</v>
      </c>
    </row>
    <row r="3577" spans="1:7" x14ac:dyDescent="0.4">
      <c r="A3577" s="70">
        <v>41788</v>
      </c>
      <c r="B3577" s="84" t="s">
        <v>321</v>
      </c>
      <c r="C3577" s="74">
        <v>13.3</v>
      </c>
      <c r="D3577" s="86">
        <v>0</v>
      </c>
      <c r="E3577" s="88">
        <v>5</v>
      </c>
      <c r="F3577" s="88">
        <v>29</v>
      </c>
      <c r="G3577" s="37">
        <v>0</v>
      </c>
    </row>
    <row r="3578" spans="1:7" x14ac:dyDescent="0.4">
      <c r="A3578" s="70">
        <v>41788</v>
      </c>
      <c r="B3578" s="84" t="s">
        <v>322</v>
      </c>
      <c r="C3578" s="74">
        <v>12.7</v>
      </c>
      <c r="D3578" s="86">
        <v>4.6732754844722958E-3</v>
      </c>
      <c r="E3578" s="88">
        <v>5</v>
      </c>
      <c r="F3578" s="88">
        <v>29</v>
      </c>
      <c r="G3578" s="37">
        <v>0</v>
      </c>
    </row>
    <row r="3579" spans="1:7" x14ac:dyDescent="0.4">
      <c r="A3579" s="70">
        <v>41788</v>
      </c>
      <c r="B3579" s="84" t="s">
        <v>323</v>
      </c>
      <c r="C3579" s="74">
        <v>12.3</v>
      </c>
      <c r="D3579" s="86">
        <v>8.818567747278086E-3</v>
      </c>
      <c r="E3579" s="88">
        <v>5</v>
      </c>
      <c r="F3579" s="88">
        <v>29</v>
      </c>
      <c r="G3579" s="37">
        <v>0</v>
      </c>
    </row>
    <row r="3580" spans="1:7" x14ac:dyDescent="0.4">
      <c r="A3580" s="70">
        <v>41788</v>
      </c>
      <c r="B3580" s="84" t="s">
        <v>324</v>
      </c>
      <c r="C3580" s="74">
        <v>12.2</v>
      </c>
      <c r="D3580" s="86">
        <v>2.2983901618932837E-2</v>
      </c>
      <c r="E3580" s="88">
        <v>5</v>
      </c>
      <c r="F3580" s="88">
        <v>29</v>
      </c>
      <c r="G3580" s="37">
        <v>0</v>
      </c>
    </row>
    <row r="3581" spans="1:7" x14ac:dyDescent="0.4">
      <c r="A3581" s="70">
        <v>41788</v>
      </c>
      <c r="B3581" s="84" t="s">
        <v>325</v>
      </c>
      <c r="C3581" s="74">
        <v>11.9</v>
      </c>
      <c r="D3581" s="86">
        <v>6.4082269813126438E-2</v>
      </c>
      <c r="E3581" s="88">
        <v>5</v>
      </c>
      <c r="F3581" s="88">
        <v>30</v>
      </c>
      <c r="G3581" s="37">
        <v>1</v>
      </c>
    </row>
    <row r="3582" spans="1:7" x14ac:dyDescent="0.4">
      <c r="A3582" s="70">
        <v>41789</v>
      </c>
      <c r="B3582" s="84" t="s">
        <v>302</v>
      </c>
      <c r="C3582" s="74">
        <v>12.1</v>
      </c>
      <c r="D3582" s="86">
        <v>0.78751969061691052</v>
      </c>
      <c r="E3582" s="88">
        <v>5</v>
      </c>
      <c r="F3582" s="88">
        <v>30</v>
      </c>
      <c r="G3582" s="37">
        <v>1</v>
      </c>
    </row>
    <row r="3583" spans="1:7" x14ac:dyDescent="0.4">
      <c r="A3583" s="70">
        <v>41789</v>
      </c>
      <c r="B3583" s="84" t="s">
        <v>303</v>
      </c>
      <c r="C3583" s="74">
        <v>11.9</v>
      </c>
      <c r="D3583" s="86">
        <v>1.5769933623703807</v>
      </c>
      <c r="E3583" s="88">
        <v>5</v>
      </c>
      <c r="F3583" s="88">
        <v>30</v>
      </c>
      <c r="G3583" s="37">
        <v>1</v>
      </c>
    </row>
    <row r="3584" spans="1:7" x14ac:dyDescent="0.4">
      <c r="A3584" s="70">
        <v>41789</v>
      </c>
      <c r="B3584" s="84" t="s">
        <v>304</v>
      </c>
      <c r="C3584" s="74">
        <v>11.4</v>
      </c>
      <c r="D3584" s="86">
        <v>2.0335774398057569</v>
      </c>
      <c r="E3584" s="88">
        <v>5</v>
      </c>
      <c r="F3584" s="88">
        <v>30</v>
      </c>
      <c r="G3584" s="37">
        <v>1</v>
      </c>
    </row>
    <row r="3585" spans="1:7" x14ac:dyDescent="0.4">
      <c r="A3585" s="70">
        <v>41789</v>
      </c>
      <c r="B3585" s="84" t="s">
        <v>305</v>
      </c>
      <c r="C3585" s="74">
        <v>11.7</v>
      </c>
      <c r="D3585" s="86">
        <v>2.1968427436534403</v>
      </c>
      <c r="E3585" s="88">
        <v>5</v>
      </c>
      <c r="F3585" s="88">
        <v>30</v>
      </c>
      <c r="G3585" s="37">
        <v>1</v>
      </c>
    </row>
    <row r="3586" spans="1:7" x14ac:dyDescent="0.4">
      <c r="A3586" s="70">
        <v>41789</v>
      </c>
      <c r="B3586" s="84" t="s">
        <v>306</v>
      </c>
      <c r="C3586" s="74">
        <v>11.7</v>
      </c>
      <c r="D3586" s="86">
        <v>1.8921172667518598</v>
      </c>
      <c r="E3586" s="88">
        <v>5</v>
      </c>
      <c r="F3586" s="88">
        <v>30</v>
      </c>
      <c r="G3586" s="37">
        <v>1</v>
      </c>
    </row>
    <row r="3587" spans="1:7" x14ac:dyDescent="0.4">
      <c r="A3587" s="70">
        <v>41789</v>
      </c>
      <c r="B3587" s="84" t="s">
        <v>307</v>
      </c>
      <c r="C3587" s="74">
        <v>12.6</v>
      </c>
      <c r="D3587" s="86">
        <v>1.777638541207009</v>
      </c>
      <c r="E3587" s="88">
        <v>5</v>
      </c>
      <c r="F3587" s="88">
        <v>30</v>
      </c>
      <c r="G3587" s="37">
        <v>1</v>
      </c>
    </row>
    <row r="3588" spans="1:7" x14ac:dyDescent="0.4">
      <c r="A3588" s="70">
        <v>41789</v>
      </c>
      <c r="B3588" s="84" t="s">
        <v>308</v>
      </c>
      <c r="C3588" s="74">
        <v>13.7</v>
      </c>
      <c r="D3588" s="86">
        <v>9.1241695171430572E-3</v>
      </c>
      <c r="E3588" s="88">
        <v>5</v>
      </c>
      <c r="F3588" s="88">
        <v>30</v>
      </c>
      <c r="G3588" s="37">
        <v>1</v>
      </c>
    </row>
    <row r="3589" spans="1:7" x14ac:dyDescent="0.4">
      <c r="A3589" s="70">
        <v>41789</v>
      </c>
      <c r="B3589" s="84" t="s">
        <v>309</v>
      </c>
      <c r="C3589" s="74">
        <v>14.4</v>
      </c>
      <c r="D3589" s="86">
        <v>5.4356863870898362E-3</v>
      </c>
      <c r="E3589" s="88">
        <v>5</v>
      </c>
      <c r="F3589" s="88">
        <v>30</v>
      </c>
      <c r="G3589" s="37">
        <v>0</v>
      </c>
    </row>
    <row r="3590" spans="1:7" x14ac:dyDescent="0.4">
      <c r="A3590" s="70">
        <v>41789</v>
      </c>
      <c r="B3590" s="84" t="s">
        <v>310</v>
      </c>
      <c r="C3590" s="74">
        <v>14.9</v>
      </c>
      <c r="D3590" s="86">
        <v>1.8582875926721463E-3</v>
      </c>
      <c r="E3590" s="88">
        <v>5</v>
      </c>
      <c r="F3590" s="88">
        <v>30</v>
      </c>
      <c r="G3590" s="37">
        <v>0</v>
      </c>
    </row>
    <row r="3591" spans="1:7" x14ac:dyDescent="0.4">
      <c r="A3591" s="70">
        <v>41789</v>
      </c>
      <c r="B3591" s="84" t="s">
        <v>311</v>
      </c>
      <c r="C3591" s="74">
        <v>16.3</v>
      </c>
      <c r="D3591" s="86">
        <v>2.9741139285200603E-3</v>
      </c>
      <c r="E3591" s="88">
        <v>5</v>
      </c>
      <c r="F3591" s="88">
        <v>30</v>
      </c>
      <c r="G3591" s="37">
        <v>0</v>
      </c>
    </row>
    <row r="3592" spans="1:7" x14ac:dyDescent="0.4">
      <c r="A3592" s="70">
        <v>41789</v>
      </c>
      <c r="B3592" s="84" t="s">
        <v>312</v>
      </c>
      <c r="C3592" s="74">
        <v>16.100000000000001</v>
      </c>
      <c r="D3592" s="86">
        <v>3.3108718023461877E-3</v>
      </c>
      <c r="E3592" s="88">
        <v>5</v>
      </c>
      <c r="F3592" s="88">
        <v>30</v>
      </c>
      <c r="G3592" s="37">
        <v>0</v>
      </c>
    </row>
    <row r="3593" spans="1:7" x14ac:dyDescent="0.4">
      <c r="A3593" s="70">
        <v>41789</v>
      </c>
      <c r="B3593" s="84" t="s">
        <v>313</v>
      </c>
      <c r="C3593" s="74">
        <v>16.8</v>
      </c>
      <c r="D3593" s="86">
        <v>0</v>
      </c>
      <c r="E3593" s="88">
        <v>5</v>
      </c>
      <c r="F3593" s="88">
        <v>30</v>
      </c>
      <c r="G3593" s="37">
        <v>0</v>
      </c>
    </row>
    <row r="3594" spans="1:7" x14ac:dyDescent="0.4">
      <c r="A3594" s="70">
        <v>41789</v>
      </c>
      <c r="B3594" s="84" t="s">
        <v>314</v>
      </c>
      <c r="C3594" s="74">
        <v>17.600000000000001</v>
      </c>
      <c r="D3594" s="86">
        <v>0</v>
      </c>
      <c r="E3594" s="88">
        <v>5</v>
      </c>
      <c r="F3594" s="88">
        <v>30</v>
      </c>
      <c r="G3594" s="37">
        <v>0</v>
      </c>
    </row>
    <row r="3595" spans="1:7" x14ac:dyDescent="0.4">
      <c r="A3595" s="70">
        <v>41789</v>
      </c>
      <c r="B3595" s="84" t="s">
        <v>315</v>
      </c>
      <c r="C3595" s="74">
        <v>18</v>
      </c>
      <c r="D3595" s="86">
        <v>0</v>
      </c>
      <c r="E3595" s="88">
        <v>5</v>
      </c>
      <c r="F3595" s="88">
        <v>30</v>
      </c>
      <c r="G3595" s="37">
        <v>0</v>
      </c>
    </row>
    <row r="3596" spans="1:7" x14ac:dyDescent="0.4">
      <c r="A3596" s="70">
        <v>41789</v>
      </c>
      <c r="B3596" s="84" t="s">
        <v>316</v>
      </c>
      <c r="C3596" s="74">
        <v>18.7</v>
      </c>
      <c r="D3596" s="86">
        <v>0</v>
      </c>
      <c r="E3596" s="88">
        <v>5</v>
      </c>
      <c r="F3596" s="88">
        <v>30</v>
      </c>
      <c r="G3596" s="37">
        <v>0</v>
      </c>
    </row>
    <row r="3597" spans="1:7" x14ac:dyDescent="0.4">
      <c r="A3597" s="70">
        <v>41789</v>
      </c>
      <c r="B3597" s="84" t="s">
        <v>317</v>
      </c>
      <c r="C3597" s="74">
        <v>18.100000000000001</v>
      </c>
      <c r="D3597" s="86">
        <v>0</v>
      </c>
      <c r="E3597" s="88">
        <v>5</v>
      </c>
      <c r="F3597" s="88">
        <v>30</v>
      </c>
      <c r="G3597" s="37">
        <v>0</v>
      </c>
    </row>
    <row r="3598" spans="1:7" x14ac:dyDescent="0.4">
      <c r="A3598" s="70">
        <v>41789</v>
      </c>
      <c r="B3598" s="84" t="s">
        <v>318</v>
      </c>
      <c r="C3598" s="74">
        <v>17.3</v>
      </c>
      <c r="D3598" s="86">
        <v>0</v>
      </c>
      <c r="E3598" s="88">
        <v>5</v>
      </c>
      <c r="F3598" s="88">
        <v>30</v>
      </c>
      <c r="G3598" s="37">
        <v>0</v>
      </c>
    </row>
    <row r="3599" spans="1:7" x14ac:dyDescent="0.4">
      <c r="A3599" s="70">
        <v>41789</v>
      </c>
      <c r="B3599" s="84" t="s">
        <v>319</v>
      </c>
      <c r="C3599" s="74">
        <v>16.399999999999999</v>
      </c>
      <c r="D3599" s="86">
        <v>0</v>
      </c>
      <c r="E3599" s="88">
        <v>5</v>
      </c>
      <c r="F3599" s="88">
        <v>30</v>
      </c>
      <c r="G3599" s="37">
        <v>0</v>
      </c>
    </row>
    <row r="3600" spans="1:7" x14ac:dyDescent="0.4">
      <c r="A3600" s="70">
        <v>41789</v>
      </c>
      <c r="B3600" s="84" t="s">
        <v>320</v>
      </c>
      <c r="C3600" s="74">
        <v>15.5</v>
      </c>
      <c r="D3600" s="86">
        <v>0</v>
      </c>
      <c r="E3600" s="88">
        <v>5</v>
      </c>
      <c r="F3600" s="88">
        <v>30</v>
      </c>
      <c r="G3600" s="37">
        <v>0</v>
      </c>
    </row>
    <row r="3601" spans="1:7" x14ac:dyDescent="0.4">
      <c r="A3601" s="70">
        <v>41789</v>
      </c>
      <c r="B3601" s="84" t="s">
        <v>321</v>
      </c>
      <c r="C3601" s="74">
        <v>14</v>
      </c>
      <c r="D3601" s="86">
        <v>0</v>
      </c>
      <c r="E3601" s="88">
        <v>5</v>
      </c>
      <c r="F3601" s="88">
        <v>30</v>
      </c>
      <c r="G3601" s="37">
        <v>0</v>
      </c>
    </row>
    <row r="3602" spans="1:7" x14ac:dyDescent="0.4">
      <c r="A3602" s="70">
        <v>41789</v>
      </c>
      <c r="B3602" s="84" t="s">
        <v>322</v>
      </c>
      <c r="C3602" s="74">
        <v>13.2</v>
      </c>
      <c r="D3602" s="86">
        <v>0</v>
      </c>
      <c r="E3602" s="88">
        <v>5</v>
      </c>
      <c r="F3602" s="88">
        <v>30</v>
      </c>
      <c r="G3602" s="37">
        <v>0</v>
      </c>
    </row>
    <row r="3603" spans="1:7" x14ac:dyDescent="0.4">
      <c r="A3603" s="70">
        <v>41789</v>
      </c>
      <c r="B3603" s="84" t="s">
        <v>323</v>
      </c>
      <c r="C3603" s="74">
        <v>13.2</v>
      </c>
      <c r="D3603" s="86">
        <v>4.6977771180398264E-3</v>
      </c>
      <c r="E3603" s="88">
        <v>5</v>
      </c>
      <c r="F3603" s="88">
        <v>30</v>
      </c>
      <c r="G3603" s="37">
        <v>0</v>
      </c>
    </row>
    <row r="3604" spans="1:7" x14ac:dyDescent="0.4">
      <c r="A3604" s="70">
        <v>41789</v>
      </c>
      <c r="B3604" s="84" t="s">
        <v>324</v>
      </c>
      <c r="C3604" s="74">
        <v>13.1</v>
      </c>
      <c r="D3604" s="86">
        <v>8.7333907692110115E-3</v>
      </c>
      <c r="E3604" s="88">
        <v>5</v>
      </c>
      <c r="F3604" s="88">
        <v>30</v>
      </c>
      <c r="G3604" s="37">
        <v>0</v>
      </c>
    </row>
    <row r="3605" spans="1:7" x14ac:dyDescent="0.4">
      <c r="A3605" s="70">
        <v>41789</v>
      </c>
      <c r="B3605" s="84" t="s">
        <v>325</v>
      </c>
      <c r="C3605" s="74">
        <v>13.2</v>
      </c>
      <c r="D3605" s="86">
        <v>3.7939204827604101E-2</v>
      </c>
      <c r="E3605" s="88">
        <v>5</v>
      </c>
      <c r="F3605" s="88">
        <v>31</v>
      </c>
      <c r="G3605" s="37">
        <v>1</v>
      </c>
    </row>
    <row r="3606" spans="1:7" x14ac:dyDescent="0.4">
      <c r="A3606" s="70">
        <v>41790</v>
      </c>
      <c r="B3606" s="84" t="s">
        <v>302</v>
      </c>
      <c r="C3606" s="74">
        <v>13.2</v>
      </c>
      <c r="D3606" s="86">
        <v>5.7277647513773039E-2</v>
      </c>
      <c r="E3606" s="88">
        <v>5</v>
      </c>
      <c r="F3606" s="88">
        <v>31</v>
      </c>
      <c r="G3606" s="37">
        <v>1</v>
      </c>
    </row>
    <row r="3607" spans="1:7" x14ac:dyDescent="0.4">
      <c r="A3607" s="70">
        <v>41790</v>
      </c>
      <c r="B3607" s="84" t="s">
        <v>303</v>
      </c>
      <c r="C3607" s="74">
        <v>12.8</v>
      </c>
      <c r="D3607" s="86">
        <v>0.60418283635260928</v>
      </c>
      <c r="E3607" s="88">
        <v>5</v>
      </c>
      <c r="F3607" s="88">
        <v>31</v>
      </c>
      <c r="G3607" s="37">
        <v>1</v>
      </c>
    </row>
    <row r="3608" spans="1:7" x14ac:dyDescent="0.4">
      <c r="A3608" s="70">
        <v>41790</v>
      </c>
      <c r="B3608" s="84" t="s">
        <v>304</v>
      </c>
      <c r="C3608" s="74">
        <v>12.9</v>
      </c>
      <c r="D3608" s="86">
        <v>1.3305669628912153</v>
      </c>
      <c r="E3608" s="88">
        <v>5</v>
      </c>
      <c r="F3608" s="88">
        <v>31</v>
      </c>
      <c r="G3608" s="37">
        <v>1</v>
      </c>
    </row>
    <row r="3609" spans="1:7" x14ac:dyDescent="0.4">
      <c r="A3609" s="70">
        <v>41790</v>
      </c>
      <c r="B3609" s="84" t="s">
        <v>305</v>
      </c>
      <c r="C3609" s="74">
        <v>11.7</v>
      </c>
      <c r="D3609" s="86">
        <v>1.9020020569717357</v>
      </c>
      <c r="E3609" s="88">
        <v>5</v>
      </c>
      <c r="F3609" s="88">
        <v>31</v>
      </c>
      <c r="G3609" s="37">
        <v>1</v>
      </c>
    </row>
    <row r="3610" spans="1:7" x14ac:dyDescent="0.4">
      <c r="A3610" s="70">
        <v>41790</v>
      </c>
      <c r="B3610" s="84" t="s">
        <v>306</v>
      </c>
      <c r="C3610" s="74">
        <v>11.2</v>
      </c>
      <c r="D3610" s="86">
        <v>1.6673352120915952</v>
      </c>
      <c r="E3610" s="88">
        <v>5</v>
      </c>
      <c r="F3610" s="88">
        <v>31</v>
      </c>
      <c r="G3610" s="37">
        <v>1</v>
      </c>
    </row>
    <row r="3611" spans="1:7" x14ac:dyDescent="0.4">
      <c r="A3611" s="70">
        <v>41790</v>
      </c>
      <c r="B3611" s="84" t="s">
        <v>307</v>
      </c>
      <c r="C3611" s="74">
        <v>12.3</v>
      </c>
      <c r="D3611" s="86">
        <v>0.25393848287616616</v>
      </c>
      <c r="E3611" s="88">
        <v>5</v>
      </c>
      <c r="F3611" s="88">
        <v>31</v>
      </c>
      <c r="G3611" s="37">
        <v>1</v>
      </c>
    </row>
    <row r="3612" spans="1:7" x14ac:dyDescent="0.4">
      <c r="A3612" s="70">
        <v>41790</v>
      </c>
      <c r="B3612" s="84" t="s">
        <v>308</v>
      </c>
      <c r="C3612" s="74">
        <v>14.6</v>
      </c>
      <c r="D3612" s="86">
        <v>5.1004998045995253E-4</v>
      </c>
      <c r="E3612" s="88">
        <v>5</v>
      </c>
      <c r="F3612" s="88">
        <v>31</v>
      </c>
      <c r="G3612" s="37">
        <v>1</v>
      </c>
    </row>
    <row r="3613" spans="1:7" x14ac:dyDescent="0.4">
      <c r="A3613" s="70">
        <v>41790</v>
      </c>
      <c r="B3613" s="84" t="s">
        <v>309</v>
      </c>
      <c r="C3613" s="74">
        <v>15.9</v>
      </c>
      <c r="D3613" s="86">
        <v>0</v>
      </c>
      <c r="E3613" s="88">
        <v>5</v>
      </c>
      <c r="F3613" s="88">
        <v>31</v>
      </c>
      <c r="G3613" s="37">
        <v>0</v>
      </c>
    </row>
    <row r="3614" spans="1:7" x14ac:dyDescent="0.4">
      <c r="A3614" s="70">
        <v>41790</v>
      </c>
      <c r="B3614" s="84" t="s">
        <v>310</v>
      </c>
      <c r="C3614" s="74">
        <v>18</v>
      </c>
      <c r="D3614" s="86">
        <v>0</v>
      </c>
      <c r="E3614" s="88">
        <v>5</v>
      </c>
      <c r="F3614" s="88">
        <v>31</v>
      </c>
      <c r="G3614" s="37">
        <v>0</v>
      </c>
    </row>
    <row r="3615" spans="1:7" x14ac:dyDescent="0.4">
      <c r="A3615" s="70">
        <v>41790</v>
      </c>
      <c r="B3615" s="84" t="s">
        <v>311</v>
      </c>
      <c r="C3615" s="74">
        <v>19.899999999999999</v>
      </c>
      <c r="D3615" s="86">
        <v>0</v>
      </c>
      <c r="E3615" s="88">
        <v>5</v>
      </c>
      <c r="F3615" s="88">
        <v>31</v>
      </c>
      <c r="G3615" s="37">
        <v>0</v>
      </c>
    </row>
    <row r="3616" spans="1:7" x14ac:dyDescent="0.4">
      <c r="A3616" s="70">
        <v>41790</v>
      </c>
      <c r="B3616" s="84" t="s">
        <v>312</v>
      </c>
      <c r="C3616" s="74">
        <v>20.9</v>
      </c>
      <c r="D3616" s="86">
        <v>0</v>
      </c>
      <c r="E3616" s="88">
        <v>5</v>
      </c>
      <c r="F3616" s="88">
        <v>31</v>
      </c>
      <c r="G3616" s="37">
        <v>0</v>
      </c>
    </row>
    <row r="3617" spans="1:7" x14ac:dyDescent="0.4">
      <c r="A3617" s="70">
        <v>41790</v>
      </c>
      <c r="B3617" s="84" t="s">
        <v>313</v>
      </c>
      <c r="C3617" s="74">
        <v>21.8</v>
      </c>
      <c r="D3617" s="86">
        <v>0</v>
      </c>
      <c r="E3617" s="88">
        <v>5</v>
      </c>
      <c r="F3617" s="88">
        <v>31</v>
      </c>
      <c r="G3617" s="37">
        <v>0</v>
      </c>
    </row>
    <row r="3618" spans="1:7" x14ac:dyDescent="0.4">
      <c r="A3618" s="70">
        <v>41790</v>
      </c>
      <c r="B3618" s="84" t="s">
        <v>314</v>
      </c>
      <c r="C3618" s="74">
        <v>21.9</v>
      </c>
      <c r="D3618" s="86">
        <v>0</v>
      </c>
      <c r="E3618" s="88">
        <v>5</v>
      </c>
      <c r="F3618" s="88">
        <v>31</v>
      </c>
      <c r="G3618" s="37">
        <v>0</v>
      </c>
    </row>
    <row r="3619" spans="1:7" x14ac:dyDescent="0.4">
      <c r="A3619" s="70">
        <v>41790</v>
      </c>
      <c r="B3619" s="84" t="s">
        <v>315</v>
      </c>
      <c r="C3619" s="74">
        <v>22.4</v>
      </c>
      <c r="D3619" s="86">
        <v>0</v>
      </c>
      <c r="E3619" s="88">
        <v>5</v>
      </c>
      <c r="F3619" s="88">
        <v>31</v>
      </c>
      <c r="G3619" s="37">
        <v>0</v>
      </c>
    </row>
    <row r="3620" spans="1:7" x14ac:dyDescent="0.4">
      <c r="A3620" s="70">
        <v>41790</v>
      </c>
      <c r="B3620" s="84" t="s">
        <v>316</v>
      </c>
      <c r="C3620" s="74">
        <v>21.9</v>
      </c>
      <c r="D3620" s="86">
        <v>0</v>
      </c>
      <c r="E3620" s="88">
        <v>5</v>
      </c>
      <c r="F3620" s="88">
        <v>31</v>
      </c>
      <c r="G3620" s="37">
        <v>0</v>
      </c>
    </row>
    <row r="3621" spans="1:7" x14ac:dyDescent="0.4">
      <c r="A3621" s="70">
        <v>41790</v>
      </c>
      <c r="B3621" s="84" t="s">
        <v>317</v>
      </c>
      <c r="C3621" s="74">
        <v>21.4</v>
      </c>
      <c r="D3621" s="86">
        <v>0</v>
      </c>
      <c r="E3621" s="88">
        <v>5</v>
      </c>
      <c r="F3621" s="88">
        <v>31</v>
      </c>
      <c r="G3621" s="37">
        <v>0</v>
      </c>
    </row>
    <row r="3622" spans="1:7" x14ac:dyDescent="0.4">
      <c r="A3622" s="70">
        <v>41790</v>
      </c>
      <c r="B3622" s="84" t="s">
        <v>318</v>
      </c>
      <c r="C3622" s="74">
        <v>20.399999999999999</v>
      </c>
      <c r="D3622" s="86">
        <v>0</v>
      </c>
      <c r="E3622" s="88">
        <v>5</v>
      </c>
      <c r="F3622" s="88">
        <v>31</v>
      </c>
      <c r="G3622" s="37">
        <v>0</v>
      </c>
    </row>
    <row r="3623" spans="1:7" x14ac:dyDescent="0.4">
      <c r="A3623" s="70">
        <v>41790</v>
      </c>
      <c r="B3623" s="84" t="s">
        <v>319</v>
      </c>
      <c r="C3623" s="74">
        <v>19.100000000000001</v>
      </c>
      <c r="D3623" s="86">
        <v>0</v>
      </c>
      <c r="E3623" s="88">
        <v>5</v>
      </c>
      <c r="F3623" s="88">
        <v>31</v>
      </c>
      <c r="G3623" s="37">
        <v>0</v>
      </c>
    </row>
    <row r="3624" spans="1:7" x14ac:dyDescent="0.4">
      <c r="A3624" s="70">
        <v>41790</v>
      </c>
      <c r="B3624" s="84" t="s">
        <v>320</v>
      </c>
      <c r="C3624" s="74">
        <v>18.3</v>
      </c>
      <c r="D3624" s="86">
        <v>0</v>
      </c>
      <c r="E3624" s="88">
        <v>5</v>
      </c>
      <c r="F3624" s="88">
        <v>31</v>
      </c>
      <c r="G3624" s="37">
        <v>0</v>
      </c>
    </row>
    <row r="3625" spans="1:7" x14ac:dyDescent="0.4">
      <c r="A3625" s="70">
        <v>41790</v>
      </c>
      <c r="B3625" s="84" t="s">
        <v>321</v>
      </c>
      <c r="C3625" s="74">
        <v>17.7</v>
      </c>
      <c r="D3625" s="86">
        <v>0</v>
      </c>
      <c r="E3625" s="88">
        <v>5</v>
      </c>
      <c r="F3625" s="88">
        <v>31</v>
      </c>
      <c r="G3625" s="37">
        <v>0</v>
      </c>
    </row>
    <row r="3626" spans="1:7" x14ac:dyDescent="0.4">
      <c r="A3626" s="70">
        <v>41790</v>
      </c>
      <c r="B3626" s="84" t="s">
        <v>322</v>
      </c>
      <c r="C3626" s="74">
        <v>17.3</v>
      </c>
      <c r="D3626" s="86">
        <v>0</v>
      </c>
      <c r="E3626" s="88">
        <v>5</v>
      </c>
      <c r="F3626" s="88">
        <v>31</v>
      </c>
      <c r="G3626" s="37">
        <v>0</v>
      </c>
    </row>
    <row r="3627" spans="1:7" x14ac:dyDescent="0.4">
      <c r="A3627" s="70">
        <v>41790</v>
      </c>
      <c r="B3627" s="84" t="s">
        <v>323</v>
      </c>
      <c r="C3627" s="74">
        <v>17</v>
      </c>
      <c r="D3627" s="86">
        <v>0</v>
      </c>
      <c r="E3627" s="88">
        <v>5</v>
      </c>
      <c r="F3627" s="88">
        <v>31</v>
      </c>
      <c r="G3627" s="37">
        <v>0</v>
      </c>
    </row>
    <row r="3628" spans="1:7" x14ac:dyDescent="0.4">
      <c r="A3628" s="70">
        <v>41790</v>
      </c>
      <c r="B3628" s="84" t="s">
        <v>324</v>
      </c>
      <c r="C3628" s="74">
        <v>16.600000000000001</v>
      </c>
      <c r="D3628" s="86">
        <v>0</v>
      </c>
      <c r="E3628" s="88">
        <v>5</v>
      </c>
      <c r="F3628" s="88">
        <v>31</v>
      </c>
      <c r="G3628" s="37">
        <v>0</v>
      </c>
    </row>
    <row r="3629" spans="1:7" x14ac:dyDescent="0.4">
      <c r="A3629" s="70">
        <v>41790</v>
      </c>
      <c r="B3629" s="84" t="s">
        <v>325</v>
      </c>
      <c r="C3629" s="74">
        <v>16.100000000000001</v>
      </c>
      <c r="D3629" s="86">
        <v>0</v>
      </c>
      <c r="E3629" s="88">
        <v>6</v>
      </c>
      <c r="F3629" s="88">
        <v>1</v>
      </c>
      <c r="G3629" s="37">
        <v>1</v>
      </c>
    </row>
    <row r="3630" spans="1:7" x14ac:dyDescent="0.4">
      <c r="A3630" s="70">
        <v>41791</v>
      </c>
      <c r="B3630" s="84" t="s">
        <v>302</v>
      </c>
      <c r="C3630" s="74">
        <v>14.2</v>
      </c>
      <c r="D3630" s="86">
        <v>0</v>
      </c>
      <c r="E3630" s="88">
        <v>6</v>
      </c>
      <c r="F3630" s="88">
        <v>1</v>
      </c>
      <c r="G3630" s="37">
        <v>1</v>
      </c>
    </row>
    <row r="3631" spans="1:7" x14ac:dyDescent="0.4">
      <c r="A3631" s="70">
        <v>41791</v>
      </c>
      <c r="B3631" s="84" t="s">
        <v>303</v>
      </c>
      <c r="C3631" s="74">
        <v>13.2</v>
      </c>
      <c r="D3631" s="86">
        <v>0</v>
      </c>
      <c r="E3631" s="88">
        <v>6</v>
      </c>
      <c r="F3631" s="88">
        <v>1</v>
      </c>
      <c r="G3631" s="37">
        <v>1</v>
      </c>
    </row>
    <row r="3632" spans="1:7" x14ac:dyDescent="0.4">
      <c r="A3632" s="70">
        <v>41791</v>
      </c>
      <c r="B3632" s="84" t="s">
        <v>304</v>
      </c>
      <c r="C3632" s="74">
        <v>12.5</v>
      </c>
      <c r="D3632" s="86">
        <v>0</v>
      </c>
      <c r="E3632" s="88">
        <v>6</v>
      </c>
      <c r="F3632" s="88">
        <v>1</v>
      </c>
      <c r="G3632" s="37">
        <v>1</v>
      </c>
    </row>
    <row r="3633" spans="1:7" x14ac:dyDescent="0.4">
      <c r="A3633" s="70">
        <v>41791</v>
      </c>
      <c r="B3633" s="84" t="s">
        <v>305</v>
      </c>
      <c r="C3633" s="74">
        <v>12</v>
      </c>
      <c r="D3633" s="86">
        <v>0</v>
      </c>
      <c r="E3633" s="88">
        <v>6</v>
      </c>
      <c r="F3633" s="88">
        <v>1</v>
      </c>
      <c r="G3633" s="37">
        <v>1</v>
      </c>
    </row>
    <row r="3634" spans="1:7" x14ac:dyDescent="0.4">
      <c r="A3634" s="70">
        <v>41791</v>
      </c>
      <c r="B3634" s="84" t="s">
        <v>306</v>
      </c>
      <c r="C3634" s="74">
        <v>11.2</v>
      </c>
      <c r="D3634" s="86">
        <v>0</v>
      </c>
      <c r="E3634" s="88">
        <v>6</v>
      </c>
      <c r="F3634" s="88">
        <v>1</v>
      </c>
      <c r="G3634" s="37">
        <v>1</v>
      </c>
    </row>
    <row r="3635" spans="1:7" x14ac:dyDescent="0.4">
      <c r="A3635" s="70">
        <v>41791</v>
      </c>
      <c r="B3635" s="84" t="s">
        <v>307</v>
      </c>
      <c r="C3635" s="74">
        <v>12.8</v>
      </c>
      <c r="D3635" s="86">
        <v>0</v>
      </c>
      <c r="E3635" s="88">
        <v>6</v>
      </c>
      <c r="F3635" s="88">
        <v>1</v>
      </c>
      <c r="G3635" s="37">
        <v>1</v>
      </c>
    </row>
    <row r="3636" spans="1:7" x14ac:dyDescent="0.4">
      <c r="A3636" s="70">
        <v>41791</v>
      </c>
      <c r="B3636" s="84" t="s">
        <v>308</v>
      </c>
      <c r="C3636" s="74">
        <v>15.6</v>
      </c>
      <c r="D3636" s="86">
        <v>0</v>
      </c>
      <c r="E3636" s="88">
        <v>6</v>
      </c>
      <c r="F3636" s="88">
        <v>1</v>
      </c>
      <c r="G3636" s="37">
        <v>1</v>
      </c>
    </row>
    <row r="3637" spans="1:7" x14ac:dyDescent="0.4">
      <c r="A3637" s="70">
        <v>41791</v>
      </c>
      <c r="B3637" s="84" t="s">
        <v>309</v>
      </c>
      <c r="C3637" s="74">
        <v>18</v>
      </c>
      <c r="D3637" s="86">
        <v>0</v>
      </c>
      <c r="E3637" s="88">
        <v>6</v>
      </c>
      <c r="F3637" s="88">
        <v>1</v>
      </c>
      <c r="G3637" s="37">
        <v>0</v>
      </c>
    </row>
    <row r="3638" spans="1:7" x14ac:dyDescent="0.4">
      <c r="A3638" s="70">
        <v>41791</v>
      </c>
      <c r="B3638" s="84" t="s">
        <v>310</v>
      </c>
      <c r="C3638" s="74">
        <v>20.5</v>
      </c>
      <c r="D3638" s="86">
        <v>0</v>
      </c>
      <c r="E3638" s="88">
        <v>6</v>
      </c>
      <c r="F3638" s="88">
        <v>1</v>
      </c>
      <c r="G3638" s="37">
        <v>0</v>
      </c>
    </row>
    <row r="3639" spans="1:7" x14ac:dyDescent="0.4">
      <c r="A3639" s="70">
        <v>41791</v>
      </c>
      <c r="B3639" s="84" t="s">
        <v>311</v>
      </c>
      <c r="C3639" s="74">
        <v>21.9</v>
      </c>
      <c r="D3639" s="86">
        <v>0</v>
      </c>
      <c r="E3639" s="88">
        <v>6</v>
      </c>
      <c r="F3639" s="88">
        <v>1</v>
      </c>
      <c r="G3639" s="37">
        <v>0</v>
      </c>
    </row>
    <row r="3640" spans="1:7" x14ac:dyDescent="0.4">
      <c r="A3640" s="70">
        <v>41791</v>
      </c>
      <c r="B3640" s="84" t="s">
        <v>312</v>
      </c>
      <c r="C3640" s="74">
        <v>23.4</v>
      </c>
      <c r="D3640" s="86">
        <v>0</v>
      </c>
      <c r="E3640" s="88">
        <v>6</v>
      </c>
      <c r="F3640" s="88">
        <v>1</v>
      </c>
      <c r="G3640" s="37">
        <v>0</v>
      </c>
    </row>
    <row r="3641" spans="1:7" x14ac:dyDescent="0.4">
      <c r="A3641" s="70">
        <v>41791</v>
      </c>
      <c r="B3641" s="84" t="s">
        <v>313</v>
      </c>
      <c r="C3641" s="74">
        <v>24.1</v>
      </c>
      <c r="D3641" s="86">
        <v>0</v>
      </c>
      <c r="E3641" s="88">
        <v>6</v>
      </c>
      <c r="F3641" s="88">
        <v>1</v>
      </c>
      <c r="G3641" s="37">
        <v>0</v>
      </c>
    </row>
    <row r="3642" spans="1:7" x14ac:dyDescent="0.4">
      <c r="A3642" s="70">
        <v>41791</v>
      </c>
      <c r="B3642" s="84" t="s">
        <v>314</v>
      </c>
      <c r="C3642" s="74">
        <v>24.5</v>
      </c>
      <c r="D3642" s="86">
        <v>0</v>
      </c>
      <c r="E3642" s="88">
        <v>6</v>
      </c>
      <c r="F3642" s="88">
        <v>1</v>
      </c>
      <c r="G3642" s="37">
        <v>0</v>
      </c>
    </row>
    <row r="3643" spans="1:7" x14ac:dyDescent="0.4">
      <c r="A3643" s="70">
        <v>41791</v>
      </c>
      <c r="B3643" s="84" t="s">
        <v>315</v>
      </c>
      <c r="C3643" s="74">
        <v>24.1</v>
      </c>
      <c r="D3643" s="86">
        <v>0</v>
      </c>
      <c r="E3643" s="88">
        <v>6</v>
      </c>
      <c r="F3643" s="88">
        <v>1</v>
      </c>
      <c r="G3643" s="37">
        <v>0</v>
      </c>
    </row>
    <row r="3644" spans="1:7" x14ac:dyDescent="0.4">
      <c r="A3644" s="70">
        <v>41791</v>
      </c>
      <c r="B3644" s="84" t="s">
        <v>316</v>
      </c>
      <c r="C3644" s="74">
        <v>24</v>
      </c>
      <c r="D3644" s="86">
        <v>0</v>
      </c>
      <c r="E3644" s="88">
        <v>6</v>
      </c>
      <c r="F3644" s="88">
        <v>1</v>
      </c>
      <c r="G3644" s="37">
        <v>0</v>
      </c>
    </row>
    <row r="3645" spans="1:7" x14ac:dyDescent="0.4">
      <c r="A3645" s="70">
        <v>41791</v>
      </c>
      <c r="B3645" s="84" t="s">
        <v>317</v>
      </c>
      <c r="C3645" s="74">
        <v>22.9</v>
      </c>
      <c r="D3645" s="86">
        <v>0</v>
      </c>
      <c r="E3645" s="88">
        <v>6</v>
      </c>
      <c r="F3645" s="88">
        <v>1</v>
      </c>
      <c r="G3645" s="37">
        <v>0</v>
      </c>
    </row>
    <row r="3646" spans="1:7" x14ac:dyDescent="0.4">
      <c r="A3646" s="70">
        <v>41791</v>
      </c>
      <c r="B3646" s="84" t="s">
        <v>318</v>
      </c>
      <c r="C3646" s="74">
        <v>21.6</v>
      </c>
      <c r="D3646" s="86">
        <v>0</v>
      </c>
      <c r="E3646" s="88">
        <v>6</v>
      </c>
      <c r="F3646" s="88">
        <v>1</v>
      </c>
      <c r="G3646" s="37">
        <v>0</v>
      </c>
    </row>
    <row r="3647" spans="1:7" x14ac:dyDescent="0.4">
      <c r="A3647" s="70">
        <v>41791</v>
      </c>
      <c r="B3647" s="84" t="s">
        <v>319</v>
      </c>
      <c r="C3647" s="74">
        <v>20.5</v>
      </c>
      <c r="D3647" s="86">
        <v>0</v>
      </c>
      <c r="E3647" s="88">
        <v>6</v>
      </c>
      <c r="F3647" s="88">
        <v>1</v>
      </c>
      <c r="G3647" s="37">
        <v>0</v>
      </c>
    </row>
    <row r="3648" spans="1:7" x14ac:dyDescent="0.4">
      <c r="A3648" s="70">
        <v>41791</v>
      </c>
      <c r="B3648" s="84" t="s">
        <v>320</v>
      </c>
      <c r="C3648" s="74">
        <v>19.399999999999999</v>
      </c>
      <c r="D3648" s="86">
        <v>0</v>
      </c>
      <c r="E3648" s="88">
        <v>6</v>
      </c>
      <c r="F3648" s="88">
        <v>1</v>
      </c>
      <c r="G3648" s="37">
        <v>0</v>
      </c>
    </row>
    <row r="3649" spans="1:7" x14ac:dyDescent="0.4">
      <c r="A3649" s="70">
        <v>41791</v>
      </c>
      <c r="B3649" s="84" t="s">
        <v>321</v>
      </c>
      <c r="C3649" s="74">
        <v>17.399999999999999</v>
      </c>
      <c r="D3649" s="86">
        <v>0</v>
      </c>
      <c r="E3649" s="88">
        <v>6</v>
      </c>
      <c r="F3649" s="88">
        <v>1</v>
      </c>
      <c r="G3649" s="37">
        <v>0</v>
      </c>
    </row>
    <row r="3650" spans="1:7" x14ac:dyDescent="0.4">
      <c r="A3650" s="70">
        <v>41791</v>
      </c>
      <c r="B3650" s="84" t="s">
        <v>322</v>
      </c>
      <c r="C3650" s="74">
        <v>15.8</v>
      </c>
      <c r="D3650" s="86">
        <v>0</v>
      </c>
      <c r="E3650" s="88">
        <v>6</v>
      </c>
      <c r="F3650" s="88">
        <v>1</v>
      </c>
      <c r="G3650" s="37">
        <v>0</v>
      </c>
    </row>
    <row r="3651" spans="1:7" x14ac:dyDescent="0.4">
      <c r="A3651" s="70">
        <v>41791</v>
      </c>
      <c r="B3651" s="84" t="s">
        <v>323</v>
      </c>
      <c r="C3651" s="74">
        <v>13.4</v>
      </c>
      <c r="D3651" s="86">
        <v>0</v>
      </c>
      <c r="E3651" s="88">
        <v>6</v>
      </c>
      <c r="F3651" s="88">
        <v>1</v>
      </c>
      <c r="G3651" s="37">
        <v>0</v>
      </c>
    </row>
    <row r="3652" spans="1:7" x14ac:dyDescent="0.4">
      <c r="A3652" s="70">
        <v>41791</v>
      </c>
      <c r="B3652" s="84" t="s">
        <v>324</v>
      </c>
      <c r="C3652" s="74">
        <v>11.7</v>
      </c>
      <c r="D3652" s="86">
        <v>0</v>
      </c>
      <c r="E3652" s="88">
        <v>6</v>
      </c>
      <c r="F3652" s="88">
        <v>1</v>
      </c>
      <c r="G3652" s="37">
        <v>0</v>
      </c>
    </row>
    <row r="3653" spans="1:7" x14ac:dyDescent="0.4">
      <c r="A3653" s="70">
        <v>41791</v>
      </c>
      <c r="B3653" s="84" t="s">
        <v>325</v>
      </c>
      <c r="C3653" s="74">
        <v>11.2</v>
      </c>
      <c r="D3653" s="86">
        <v>0</v>
      </c>
      <c r="E3653" s="88">
        <v>6</v>
      </c>
      <c r="F3653" s="88">
        <v>2</v>
      </c>
      <c r="G3653" s="37">
        <v>1</v>
      </c>
    </row>
    <row r="3654" spans="1:7" x14ac:dyDescent="0.4">
      <c r="A3654" s="70">
        <v>41792</v>
      </c>
      <c r="B3654" s="84" t="s">
        <v>302</v>
      </c>
      <c r="C3654" s="74">
        <v>10.6</v>
      </c>
      <c r="D3654" s="86">
        <v>0</v>
      </c>
      <c r="E3654" s="88">
        <v>6</v>
      </c>
      <c r="F3654" s="88">
        <v>2</v>
      </c>
      <c r="G3654" s="37">
        <v>1</v>
      </c>
    </row>
    <row r="3655" spans="1:7" x14ac:dyDescent="0.4">
      <c r="A3655" s="70">
        <v>41792</v>
      </c>
      <c r="B3655" s="84" t="s">
        <v>303</v>
      </c>
      <c r="C3655" s="74">
        <v>9.8000000000000007</v>
      </c>
      <c r="D3655" s="86">
        <v>0</v>
      </c>
      <c r="E3655" s="88">
        <v>6</v>
      </c>
      <c r="F3655" s="88">
        <v>2</v>
      </c>
      <c r="G3655" s="37">
        <v>1</v>
      </c>
    </row>
    <row r="3656" spans="1:7" x14ac:dyDescent="0.4">
      <c r="A3656" s="70">
        <v>41792</v>
      </c>
      <c r="B3656" s="84" t="s">
        <v>304</v>
      </c>
      <c r="C3656" s="74">
        <v>9.5</v>
      </c>
      <c r="D3656" s="86">
        <v>0</v>
      </c>
      <c r="E3656" s="88">
        <v>6</v>
      </c>
      <c r="F3656" s="88">
        <v>2</v>
      </c>
      <c r="G3656" s="37">
        <v>1</v>
      </c>
    </row>
    <row r="3657" spans="1:7" x14ac:dyDescent="0.4">
      <c r="A3657" s="70">
        <v>41792</v>
      </c>
      <c r="B3657" s="84" t="s">
        <v>305</v>
      </c>
      <c r="C3657" s="74">
        <v>8.8000000000000007</v>
      </c>
      <c r="D3657" s="86">
        <v>0</v>
      </c>
      <c r="E3657" s="88">
        <v>6</v>
      </c>
      <c r="F3657" s="88">
        <v>2</v>
      </c>
      <c r="G3657" s="37">
        <v>1</v>
      </c>
    </row>
    <row r="3658" spans="1:7" x14ac:dyDescent="0.4">
      <c r="A3658" s="70">
        <v>41792</v>
      </c>
      <c r="B3658" s="84" t="s">
        <v>306</v>
      </c>
      <c r="C3658" s="74">
        <v>8.8000000000000007</v>
      </c>
      <c r="D3658" s="86">
        <v>0</v>
      </c>
      <c r="E3658" s="88">
        <v>6</v>
      </c>
      <c r="F3658" s="88">
        <v>2</v>
      </c>
      <c r="G3658" s="37">
        <v>1</v>
      </c>
    </row>
    <row r="3659" spans="1:7" x14ac:dyDescent="0.4">
      <c r="A3659" s="70">
        <v>41792</v>
      </c>
      <c r="B3659" s="84" t="s">
        <v>307</v>
      </c>
      <c r="C3659" s="74">
        <v>10.7</v>
      </c>
      <c r="D3659" s="86">
        <v>0</v>
      </c>
      <c r="E3659" s="88">
        <v>6</v>
      </c>
      <c r="F3659" s="88">
        <v>2</v>
      </c>
      <c r="G3659" s="37">
        <v>1</v>
      </c>
    </row>
    <row r="3660" spans="1:7" x14ac:dyDescent="0.4">
      <c r="A3660" s="70">
        <v>41792</v>
      </c>
      <c r="B3660" s="84" t="s">
        <v>308</v>
      </c>
      <c r="C3660" s="74">
        <v>14</v>
      </c>
      <c r="D3660" s="86">
        <v>0</v>
      </c>
      <c r="E3660" s="88">
        <v>6</v>
      </c>
      <c r="F3660" s="88">
        <v>2</v>
      </c>
      <c r="G3660" s="37">
        <v>1</v>
      </c>
    </row>
    <row r="3661" spans="1:7" x14ac:dyDescent="0.4">
      <c r="A3661" s="70">
        <v>41792</v>
      </c>
      <c r="B3661" s="84" t="s">
        <v>309</v>
      </c>
      <c r="C3661" s="74">
        <v>16.2</v>
      </c>
      <c r="D3661" s="86">
        <v>0</v>
      </c>
      <c r="E3661" s="88">
        <v>6</v>
      </c>
      <c r="F3661" s="88">
        <v>2</v>
      </c>
      <c r="G3661" s="37">
        <v>0</v>
      </c>
    </row>
    <row r="3662" spans="1:7" x14ac:dyDescent="0.4">
      <c r="A3662" s="70">
        <v>41792</v>
      </c>
      <c r="B3662" s="84" t="s">
        <v>310</v>
      </c>
      <c r="C3662" s="74">
        <v>18.399999999999999</v>
      </c>
      <c r="D3662" s="86">
        <v>0</v>
      </c>
      <c r="E3662" s="88">
        <v>6</v>
      </c>
      <c r="F3662" s="88">
        <v>2</v>
      </c>
      <c r="G3662" s="37">
        <v>0</v>
      </c>
    </row>
    <row r="3663" spans="1:7" x14ac:dyDescent="0.4">
      <c r="A3663" s="70">
        <v>41792</v>
      </c>
      <c r="B3663" s="84" t="s">
        <v>311</v>
      </c>
      <c r="C3663" s="74">
        <v>20.9</v>
      </c>
      <c r="D3663" s="86">
        <v>0</v>
      </c>
      <c r="E3663" s="88">
        <v>6</v>
      </c>
      <c r="F3663" s="88">
        <v>2</v>
      </c>
      <c r="G3663" s="37">
        <v>0</v>
      </c>
    </row>
    <row r="3664" spans="1:7" x14ac:dyDescent="0.4">
      <c r="A3664" s="70">
        <v>41792</v>
      </c>
      <c r="B3664" s="84" t="s">
        <v>312</v>
      </c>
      <c r="C3664" s="74">
        <v>22.1</v>
      </c>
      <c r="D3664" s="86">
        <v>0</v>
      </c>
      <c r="E3664" s="88">
        <v>6</v>
      </c>
      <c r="F3664" s="88">
        <v>2</v>
      </c>
      <c r="G3664" s="37">
        <v>0</v>
      </c>
    </row>
    <row r="3665" spans="1:7" x14ac:dyDescent="0.4">
      <c r="A3665" s="70">
        <v>41792</v>
      </c>
      <c r="B3665" s="84" t="s">
        <v>313</v>
      </c>
      <c r="C3665" s="74">
        <v>23.2</v>
      </c>
      <c r="D3665" s="86">
        <v>0</v>
      </c>
      <c r="E3665" s="88">
        <v>6</v>
      </c>
      <c r="F3665" s="88">
        <v>2</v>
      </c>
      <c r="G3665" s="37">
        <v>0</v>
      </c>
    </row>
    <row r="3666" spans="1:7" x14ac:dyDescent="0.4">
      <c r="A3666" s="70">
        <v>41792</v>
      </c>
      <c r="B3666" s="84" t="s">
        <v>314</v>
      </c>
      <c r="C3666" s="74">
        <v>23.6</v>
      </c>
      <c r="D3666" s="86">
        <v>0</v>
      </c>
      <c r="E3666" s="88">
        <v>6</v>
      </c>
      <c r="F3666" s="88">
        <v>2</v>
      </c>
      <c r="G3666" s="37">
        <v>0</v>
      </c>
    </row>
    <row r="3667" spans="1:7" x14ac:dyDescent="0.4">
      <c r="A3667" s="70">
        <v>41792</v>
      </c>
      <c r="B3667" s="84" t="s">
        <v>315</v>
      </c>
      <c r="C3667" s="74">
        <v>23.4</v>
      </c>
      <c r="D3667" s="86">
        <v>0</v>
      </c>
      <c r="E3667" s="88">
        <v>6</v>
      </c>
      <c r="F3667" s="88">
        <v>2</v>
      </c>
      <c r="G3667" s="37">
        <v>0</v>
      </c>
    </row>
    <row r="3668" spans="1:7" x14ac:dyDescent="0.4">
      <c r="A3668" s="70">
        <v>41792</v>
      </c>
      <c r="B3668" s="84" t="s">
        <v>316</v>
      </c>
      <c r="C3668" s="74">
        <v>23.3</v>
      </c>
      <c r="D3668" s="86">
        <v>0</v>
      </c>
      <c r="E3668" s="88">
        <v>6</v>
      </c>
      <c r="F3668" s="88">
        <v>2</v>
      </c>
      <c r="G3668" s="37">
        <v>0</v>
      </c>
    </row>
    <row r="3669" spans="1:7" x14ac:dyDescent="0.4">
      <c r="A3669" s="70">
        <v>41792</v>
      </c>
      <c r="B3669" s="84" t="s">
        <v>317</v>
      </c>
      <c r="C3669" s="74">
        <v>23</v>
      </c>
      <c r="D3669" s="86">
        <v>0</v>
      </c>
      <c r="E3669" s="88">
        <v>6</v>
      </c>
      <c r="F3669" s="88">
        <v>2</v>
      </c>
      <c r="G3669" s="37">
        <v>0</v>
      </c>
    </row>
    <row r="3670" spans="1:7" x14ac:dyDescent="0.4">
      <c r="A3670" s="70">
        <v>41792</v>
      </c>
      <c r="B3670" s="84" t="s">
        <v>318</v>
      </c>
      <c r="C3670" s="74">
        <v>21.7</v>
      </c>
      <c r="D3670" s="86">
        <v>0</v>
      </c>
      <c r="E3670" s="88">
        <v>6</v>
      </c>
      <c r="F3670" s="88">
        <v>2</v>
      </c>
      <c r="G3670" s="37">
        <v>0</v>
      </c>
    </row>
    <row r="3671" spans="1:7" x14ac:dyDescent="0.4">
      <c r="A3671" s="70">
        <v>41792</v>
      </c>
      <c r="B3671" s="84" t="s">
        <v>319</v>
      </c>
      <c r="C3671" s="74">
        <v>20.5</v>
      </c>
      <c r="D3671" s="86">
        <v>0</v>
      </c>
      <c r="E3671" s="88">
        <v>6</v>
      </c>
      <c r="F3671" s="88">
        <v>2</v>
      </c>
      <c r="G3671" s="37">
        <v>0</v>
      </c>
    </row>
    <row r="3672" spans="1:7" x14ac:dyDescent="0.4">
      <c r="A3672" s="70">
        <v>41792</v>
      </c>
      <c r="B3672" s="84" t="s">
        <v>320</v>
      </c>
      <c r="C3672" s="74">
        <v>18.600000000000001</v>
      </c>
      <c r="D3672" s="86">
        <v>0</v>
      </c>
      <c r="E3672" s="88">
        <v>6</v>
      </c>
      <c r="F3672" s="88">
        <v>2</v>
      </c>
      <c r="G3672" s="37">
        <v>0</v>
      </c>
    </row>
    <row r="3673" spans="1:7" x14ac:dyDescent="0.4">
      <c r="A3673" s="70">
        <v>41792</v>
      </c>
      <c r="B3673" s="84" t="s">
        <v>321</v>
      </c>
      <c r="C3673" s="74">
        <v>18.100000000000001</v>
      </c>
      <c r="D3673" s="86">
        <v>0</v>
      </c>
      <c r="E3673" s="88">
        <v>6</v>
      </c>
      <c r="F3673" s="88">
        <v>2</v>
      </c>
      <c r="G3673" s="37">
        <v>0</v>
      </c>
    </row>
    <row r="3674" spans="1:7" x14ac:dyDescent="0.4">
      <c r="A3674" s="70">
        <v>41792</v>
      </c>
      <c r="B3674" s="84" t="s">
        <v>322</v>
      </c>
      <c r="C3674" s="74">
        <v>17.600000000000001</v>
      </c>
      <c r="D3674" s="86">
        <v>0</v>
      </c>
      <c r="E3674" s="88">
        <v>6</v>
      </c>
      <c r="F3674" s="88">
        <v>2</v>
      </c>
      <c r="G3674" s="37">
        <v>0</v>
      </c>
    </row>
    <row r="3675" spans="1:7" x14ac:dyDescent="0.4">
      <c r="A3675" s="70">
        <v>41792</v>
      </c>
      <c r="B3675" s="84" t="s">
        <v>323</v>
      </c>
      <c r="C3675" s="74">
        <v>17.7</v>
      </c>
      <c r="D3675" s="86">
        <v>0</v>
      </c>
      <c r="E3675" s="88">
        <v>6</v>
      </c>
      <c r="F3675" s="88">
        <v>2</v>
      </c>
      <c r="G3675" s="37">
        <v>0</v>
      </c>
    </row>
    <row r="3676" spans="1:7" x14ac:dyDescent="0.4">
      <c r="A3676" s="70">
        <v>41792</v>
      </c>
      <c r="B3676" s="84" t="s">
        <v>324</v>
      </c>
      <c r="C3676" s="74">
        <v>14.8</v>
      </c>
      <c r="D3676" s="86">
        <v>0</v>
      </c>
      <c r="E3676" s="88">
        <v>6</v>
      </c>
      <c r="F3676" s="88">
        <v>2</v>
      </c>
      <c r="G3676" s="37">
        <v>0</v>
      </c>
    </row>
    <row r="3677" spans="1:7" x14ac:dyDescent="0.4">
      <c r="A3677" s="70">
        <v>41792</v>
      </c>
      <c r="B3677" s="84" t="s">
        <v>325</v>
      </c>
      <c r="C3677" s="74">
        <v>13.1</v>
      </c>
      <c r="D3677" s="86">
        <v>0</v>
      </c>
      <c r="E3677" s="88">
        <v>6</v>
      </c>
      <c r="F3677" s="88">
        <v>3</v>
      </c>
      <c r="G3677" s="37">
        <v>1</v>
      </c>
    </row>
    <row r="3678" spans="1:7" x14ac:dyDescent="0.4">
      <c r="A3678" s="70">
        <v>41793</v>
      </c>
      <c r="B3678" s="84" t="s">
        <v>302</v>
      </c>
      <c r="C3678" s="74">
        <v>12.5</v>
      </c>
      <c r="D3678" s="86">
        <v>0</v>
      </c>
      <c r="E3678" s="88">
        <v>6</v>
      </c>
      <c r="F3678" s="88">
        <v>3</v>
      </c>
      <c r="G3678" s="37">
        <v>1</v>
      </c>
    </row>
    <row r="3679" spans="1:7" x14ac:dyDescent="0.4">
      <c r="A3679" s="70">
        <v>41793</v>
      </c>
      <c r="B3679" s="84" t="s">
        <v>303</v>
      </c>
      <c r="C3679" s="74">
        <v>12.3</v>
      </c>
      <c r="D3679" s="86">
        <v>0</v>
      </c>
      <c r="E3679" s="88">
        <v>6</v>
      </c>
      <c r="F3679" s="88">
        <v>3</v>
      </c>
      <c r="G3679" s="37">
        <v>1</v>
      </c>
    </row>
    <row r="3680" spans="1:7" x14ac:dyDescent="0.4">
      <c r="A3680" s="70">
        <v>41793</v>
      </c>
      <c r="B3680" s="84" t="s">
        <v>304</v>
      </c>
      <c r="C3680" s="74">
        <v>12.5</v>
      </c>
      <c r="D3680" s="86">
        <v>0</v>
      </c>
      <c r="E3680" s="88">
        <v>6</v>
      </c>
      <c r="F3680" s="88">
        <v>3</v>
      </c>
      <c r="G3680" s="37">
        <v>1</v>
      </c>
    </row>
    <row r="3681" spans="1:7" x14ac:dyDescent="0.4">
      <c r="A3681" s="70">
        <v>41793</v>
      </c>
      <c r="B3681" s="84" t="s">
        <v>305</v>
      </c>
      <c r="C3681" s="74">
        <v>11.8</v>
      </c>
      <c r="D3681" s="86">
        <v>0</v>
      </c>
      <c r="E3681" s="88">
        <v>6</v>
      </c>
      <c r="F3681" s="88">
        <v>3</v>
      </c>
      <c r="G3681" s="37">
        <v>1</v>
      </c>
    </row>
    <row r="3682" spans="1:7" x14ac:dyDescent="0.4">
      <c r="A3682" s="70">
        <v>41793</v>
      </c>
      <c r="B3682" s="84" t="s">
        <v>306</v>
      </c>
      <c r="C3682" s="74">
        <v>11.7</v>
      </c>
      <c r="D3682" s="86">
        <v>0</v>
      </c>
      <c r="E3682" s="88">
        <v>6</v>
      </c>
      <c r="F3682" s="88">
        <v>3</v>
      </c>
      <c r="G3682" s="37">
        <v>1</v>
      </c>
    </row>
    <row r="3683" spans="1:7" x14ac:dyDescent="0.4">
      <c r="A3683" s="70">
        <v>41793</v>
      </c>
      <c r="B3683" s="84" t="s">
        <v>307</v>
      </c>
      <c r="C3683" s="74">
        <v>13.4</v>
      </c>
      <c r="D3683" s="86">
        <v>0</v>
      </c>
      <c r="E3683" s="88">
        <v>6</v>
      </c>
      <c r="F3683" s="88">
        <v>3</v>
      </c>
      <c r="G3683" s="37">
        <v>1</v>
      </c>
    </row>
    <row r="3684" spans="1:7" x14ac:dyDescent="0.4">
      <c r="A3684" s="70">
        <v>41793</v>
      </c>
      <c r="B3684" s="84" t="s">
        <v>308</v>
      </c>
      <c r="C3684" s="74">
        <v>15.3</v>
      </c>
      <c r="D3684" s="86">
        <v>0</v>
      </c>
      <c r="E3684" s="88">
        <v>6</v>
      </c>
      <c r="F3684" s="88">
        <v>3</v>
      </c>
      <c r="G3684" s="37">
        <v>1</v>
      </c>
    </row>
    <row r="3685" spans="1:7" x14ac:dyDescent="0.4">
      <c r="A3685" s="70">
        <v>41793</v>
      </c>
      <c r="B3685" s="84" t="s">
        <v>309</v>
      </c>
      <c r="C3685" s="74">
        <v>17.399999999999999</v>
      </c>
      <c r="D3685" s="86">
        <v>0</v>
      </c>
      <c r="E3685" s="88">
        <v>6</v>
      </c>
      <c r="F3685" s="88">
        <v>3</v>
      </c>
      <c r="G3685" s="37">
        <v>0</v>
      </c>
    </row>
    <row r="3686" spans="1:7" x14ac:dyDescent="0.4">
      <c r="A3686" s="70">
        <v>41793</v>
      </c>
      <c r="B3686" s="84" t="s">
        <v>310</v>
      </c>
      <c r="C3686" s="74">
        <v>17.3</v>
      </c>
      <c r="D3686" s="86">
        <v>0</v>
      </c>
      <c r="E3686" s="88">
        <v>6</v>
      </c>
      <c r="F3686" s="88">
        <v>3</v>
      </c>
      <c r="G3686" s="37">
        <v>0</v>
      </c>
    </row>
    <row r="3687" spans="1:7" x14ac:dyDescent="0.4">
      <c r="A3687" s="70">
        <v>41793</v>
      </c>
      <c r="B3687" s="84" t="s">
        <v>311</v>
      </c>
      <c r="C3687" s="74">
        <v>14.8</v>
      </c>
      <c r="D3687" s="86">
        <v>0</v>
      </c>
      <c r="E3687" s="88">
        <v>6</v>
      </c>
      <c r="F3687" s="88">
        <v>3</v>
      </c>
      <c r="G3687" s="37">
        <v>0</v>
      </c>
    </row>
    <row r="3688" spans="1:7" x14ac:dyDescent="0.4">
      <c r="A3688" s="70">
        <v>41793</v>
      </c>
      <c r="B3688" s="84" t="s">
        <v>312</v>
      </c>
      <c r="C3688" s="74">
        <v>15.3</v>
      </c>
      <c r="D3688" s="86">
        <v>0</v>
      </c>
      <c r="E3688" s="88">
        <v>6</v>
      </c>
      <c r="F3688" s="88">
        <v>3</v>
      </c>
      <c r="G3688" s="37">
        <v>0</v>
      </c>
    </row>
    <row r="3689" spans="1:7" x14ac:dyDescent="0.4">
      <c r="A3689" s="70">
        <v>41793</v>
      </c>
      <c r="B3689" s="84" t="s">
        <v>313</v>
      </c>
      <c r="C3689" s="74">
        <v>18</v>
      </c>
      <c r="D3689" s="86">
        <v>0</v>
      </c>
      <c r="E3689" s="88">
        <v>6</v>
      </c>
      <c r="F3689" s="88">
        <v>3</v>
      </c>
      <c r="G3689" s="37">
        <v>0</v>
      </c>
    </row>
    <row r="3690" spans="1:7" x14ac:dyDescent="0.4">
      <c r="A3690" s="70">
        <v>41793</v>
      </c>
      <c r="B3690" s="84" t="s">
        <v>314</v>
      </c>
      <c r="C3690" s="74">
        <v>17.600000000000001</v>
      </c>
      <c r="D3690" s="86">
        <v>0</v>
      </c>
      <c r="E3690" s="88">
        <v>6</v>
      </c>
      <c r="F3690" s="88">
        <v>3</v>
      </c>
      <c r="G3690" s="37">
        <v>0</v>
      </c>
    </row>
    <row r="3691" spans="1:7" x14ac:dyDescent="0.4">
      <c r="A3691" s="70">
        <v>41793</v>
      </c>
      <c r="B3691" s="84" t="s">
        <v>315</v>
      </c>
      <c r="C3691" s="74">
        <v>17.600000000000001</v>
      </c>
      <c r="D3691" s="86">
        <v>0</v>
      </c>
      <c r="E3691" s="88">
        <v>6</v>
      </c>
      <c r="F3691" s="88">
        <v>3</v>
      </c>
      <c r="G3691" s="37">
        <v>0</v>
      </c>
    </row>
    <row r="3692" spans="1:7" x14ac:dyDescent="0.4">
      <c r="A3692" s="70">
        <v>41793</v>
      </c>
      <c r="B3692" s="84" t="s">
        <v>316</v>
      </c>
      <c r="C3692" s="74">
        <v>18.899999999999999</v>
      </c>
      <c r="D3692" s="86">
        <v>0</v>
      </c>
      <c r="E3692" s="88">
        <v>6</v>
      </c>
      <c r="F3692" s="88">
        <v>3</v>
      </c>
      <c r="G3692" s="37">
        <v>0</v>
      </c>
    </row>
    <row r="3693" spans="1:7" x14ac:dyDescent="0.4">
      <c r="A3693" s="70">
        <v>41793</v>
      </c>
      <c r="B3693" s="84" t="s">
        <v>317</v>
      </c>
      <c r="C3693" s="74">
        <v>18.8</v>
      </c>
      <c r="D3693" s="86">
        <v>0</v>
      </c>
      <c r="E3693" s="88">
        <v>6</v>
      </c>
      <c r="F3693" s="88">
        <v>3</v>
      </c>
      <c r="G3693" s="37">
        <v>0</v>
      </c>
    </row>
    <row r="3694" spans="1:7" x14ac:dyDescent="0.4">
      <c r="A3694" s="70">
        <v>41793</v>
      </c>
      <c r="B3694" s="84" t="s">
        <v>318</v>
      </c>
      <c r="C3694" s="74">
        <v>19</v>
      </c>
      <c r="D3694" s="86">
        <v>0</v>
      </c>
      <c r="E3694" s="88">
        <v>6</v>
      </c>
      <c r="F3694" s="88">
        <v>3</v>
      </c>
      <c r="G3694" s="37">
        <v>0</v>
      </c>
    </row>
    <row r="3695" spans="1:7" x14ac:dyDescent="0.4">
      <c r="A3695" s="70">
        <v>41793</v>
      </c>
      <c r="B3695" s="84" t="s">
        <v>319</v>
      </c>
      <c r="C3695" s="74">
        <v>19.100000000000001</v>
      </c>
      <c r="D3695" s="86">
        <v>0</v>
      </c>
      <c r="E3695" s="88">
        <v>6</v>
      </c>
      <c r="F3695" s="88">
        <v>3</v>
      </c>
      <c r="G3695" s="37">
        <v>0</v>
      </c>
    </row>
    <row r="3696" spans="1:7" x14ac:dyDescent="0.4">
      <c r="A3696" s="70">
        <v>41793</v>
      </c>
      <c r="B3696" s="84" t="s">
        <v>320</v>
      </c>
      <c r="C3696" s="74">
        <v>17.7</v>
      </c>
      <c r="D3696" s="86">
        <v>0</v>
      </c>
      <c r="E3696" s="88">
        <v>6</v>
      </c>
      <c r="F3696" s="88">
        <v>3</v>
      </c>
      <c r="G3696" s="37">
        <v>0</v>
      </c>
    </row>
    <row r="3697" spans="1:7" x14ac:dyDescent="0.4">
      <c r="A3697" s="70">
        <v>41793</v>
      </c>
      <c r="B3697" s="84" t="s">
        <v>321</v>
      </c>
      <c r="C3697" s="74">
        <v>15.3</v>
      </c>
      <c r="D3697" s="86">
        <v>0</v>
      </c>
      <c r="E3697" s="88">
        <v>6</v>
      </c>
      <c r="F3697" s="88">
        <v>3</v>
      </c>
      <c r="G3697" s="37">
        <v>0</v>
      </c>
    </row>
    <row r="3698" spans="1:7" x14ac:dyDescent="0.4">
      <c r="A3698" s="70">
        <v>41793</v>
      </c>
      <c r="B3698" s="84" t="s">
        <v>322</v>
      </c>
      <c r="C3698" s="74">
        <v>13.8</v>
      </c>
      <c r="D3698" s="86">
        <v>0</v>
      </c>
      <c r="E3698" s="88">
        <v>6</v>
      </c>
      <c r="F3698" s="88">
        <v>3</v>
      </c>
      <c r="G3698" s="37">
        <v>0</v>
      </c>
    </row>
    <row r="3699" spans="1:7" x14ac:dyDescent="0.4">
      <c r="A3699" s="70">
        <v>41793</v>
      </c>
      <c r="B3699" s="84" t="s">
        <v>323</v>
      </c>
      <c r="C3699" s="74">
        <v>12.8</v>
      </c>
      <c r="D3699" s="86">
        <v>0</v>
      </c>
      <c r="E3699" s="88">
        <v>6</v>
      </c>
      <c r="F3699" s="88">
        <v>3</v>
      </c>
      <c r="G3699" s="37">
        <v>0</v>
      </c>
    </row>
    <row r="3700" spans="1:7" x14ac:dyDescent="0.4">
      <c r="A3700" s="70">
        <v>41793</v>
      </c>
      <c r="B3700" s="84" t="s">
        <v>324</v>
      </c>
      <c r="C3700" s="74">
        <v>12.4</v>
      </c>
      <c r="D3700" s="86">
        <v>0</v>
      </c>
      <c r="E3700" s="88">
        <v>6</v>
      </c>
      <c r="F3700" s="88">
        <v>3</v>
      </c>
      <c r="G3700" s="37">
        <v>0</v>
      </c>
    </row>
    <row r="3701" spans="1:7" x14ac:dyDescent="0.4">
      <c r="A3701" s="70">
        <v>41793</v>
      </c>
      <c r="B3701" s="84" t="s">
        <v>325</v>
      </c>
      <c r="C3701" s="74">
        <v>12.7</v>
      </c>
      <c r="D3701" s="86">
        <v>0</v>
      </c>
      <c r="E3701" s="88">
        <v>6</v>
      </c>
      <c r="F3701" s="88">
        <v>4</v>
      </c>
      <c r="G3701" s="37">
        <v>1</v>
      </c>
    </row>
    <row r="3702" spans="1:7" x14ac:dyDescent="0.4">
      <c r="A3702" s="70">
        <v>41794</v>
      </c>
      <c r="B3702" s="84" t="s">
        <v>302</v>
      </c>
      <c r="C3702" s="74">
        <v>12.8</v>
      </c>
      <c r="D3702" s="86">
        <v>0</v>
      </c>
      <c r="E3702" s="88">
        <v>6</v>
      </c>
      <c r="F3702" s="88">
        <v>4</v>
      </c>
      <c r="G3702" s="37">
        <v>1</v>
      </c>
    </row>
    <row r="3703" spans="1:7" x14ac:dyDescent="0.4">
      <c r="A3703" s="70">
        <v>41794</v>
      </c>
      <c r="B3703" s="84" t="s">
        <v>303</v>
      </c>
      <c r="C3703" s="74">
        <v>13.4</v>
      </c>
      <c r="D3703" s="86">
        <v>0</v>
      </c>
      <c r="E3703" s="88">
        <v>6</v>
      </c>
      <c r="F3703" s="88">
        <v>4</v>
      </c>
      <c r="G3703" s="37">
        <v>1</v>
      </c>
    </row>
    <row r="3704" spans="1:7" x14ac:dyDescent="0.4">
      <c r="A3704" s="70">
        <v>41794</v>
      </c>
      <c r="B3704" s="84" t="s">
        <v>304</v>
      </c>
      <c r="C3704" s="74">
        <v>12.8</v>
      </c>
      <c r="D3704" s="86">
        <v>0</v>
      </c>
      <c r="E3704" s="88">
        <v>6</v>
      </c>
      <c r="F3704" s="88">
        <v>4</v>
      </c>
      <c r="G3704" s="37">
        <v>1</v>
      </c>
    </row>
    <row r="3705" spans="1:7" x14ac:dyDescent="0.4">
      <c r="A3705" s="70">
        <v>41794</v>
      </c>
      <c r="B3705" s="84" t="s">
        <v>305</v>
      </c>
      <c r="C3705" s="74">
        <v>12</v>
      </c>
      <c r="D3705" s="86">
        <v>0</v>
      </c>
      <c r="E3705" s="88">
        <v>6</v>
      </c>
      <c r="F3705" s="88">
        <v>4</v>
      </c>
      <c r="G3705" s="37">
        <v>1</v>
      </c>
    </row>
    <row r="3706" spans="1:7" x14ac:dyDescent="0.4">
      <c r="A3706" s="70">
        <v>41794</v>
      </c>
      <c r="B3706" s="84" t="s">
        <v>306</v>
      </c>
      <c r="C3706" s="74">
        <v>12.4</v>
      </c>
      <c r="D3706" s="86">
        <v>0</v>
      </c>
      <c r="E3706" s="88">
        <v>6</v>
      </c>
      <c r="F3706" s="88">
        <v>4</v>
      </c>
      <c r="G3706" s="37">
        <v>1</v>
      </c>
    </row>
    <row r="3707" spans="1:7" x14ac:dyDescent="0.4">
      <c r="A3707" s="70">
        <v>41794</v>
      </c>
      <c r="B3707" s="84" t="s">
        <v>307</v>
      </c>
      <c r="C3707" s="74">
        <v>14.6</v>
      </c>
      <c r="D3707" s="86">
        <v>0</v>
      </c>
      <c r="E3707" s="88">
        <v>6</v>
      </c>
      <c r="F3707" s="88">
        <v>4</v>
      </c>
      <c r="G3707" s="37">
        <v>1</v>
      </c>
    </row>
    <row r="3708" spans="1:7" x14ac:dyDescent="0.4">
      <c r="A3708" s="70">
        <v>41794</v>
      </c>
      <c r="B3708" s="84" t="s">
        <v>308</v>
      </c>
      <c r="C3708" s="74">
        <v>15</v>
      </c>
      <c r="D3708" s="86">
        <v>0</v>
      </c>
      <c r="E3708" s="88">
        <v>6</v>
      </c>
      <c r="F3708" s="88">
        <v>4</v>
      </c>
      <c r="G3708" s="37">
        <v>1</v>
      </c>
    </row>
    <row r="3709" spans="1:7" x14ac:dyDescent="0.4">
      <c r="A3709" s="70">
        <v>41794</v>
      </c>
      <c r="B3709" s="84" t="s">
        <v>309</v>
      </c>
      <c r="C3709" s="74">
        <v>14.3</v>
      </c>
      <c r="D3709" s="86">
        <v>0</v>
      </c>
      <c r="E3709" s="88">
        <v>6</v>
      </c>
      <c r="F3709" s="88">
        <v>4</v>
      </c>
      <c r="G3709" s="37">
        <v>0</v>
      </c>
    </row>
    <row r="3710" spans="1:7" x14ac:dyDescent="0.4">
      <c r="A3710" s="70">
        <v>41794</v>
      </c>
      <c r="B3710" s="84" t="s">
        <v>310</v>
      </c>
      <c r="C3710" s="74">
        <v>15.2</v>
      </c>
      <c r="D3710" s="86">
        <v>0</v>
      </c>
      <c r="E3710" s="88">
        <v>6</v>
      </c>
      <c r="F3710" s="88">
        <v>4</v>
      </c>
      <c r="G3710" s="37">
        <v>0</v>
      </c>
    </row>
    <row r="3711" spans="1:7" x14ac:dyDescent="0.4">
      <c r="A3711" s="70">
        <v>41794</v>
      </c>
      <c r="B3711" s="84" t="s">
        <v>311</v>
      </c>
      <c r="C3711" s="74">
        <v>15.6</v>
      </c>
      <c r="D3711" s="86">
        <v>0</v>
      </c>
      <c r="E3711" s="88">
        <v>6</v>
      </c>
      <c r="F3711" s="88">
        <v>4</v>
      </c>
      <c r="G3711" s="37">
        <v>0</v>
      </c>
    </row>
    <row r="3712" spans="1:7" x14ac:dyDescent="0.4">
      <c r="A3712" s="70">
        <v>41794</v>
      </c>
      <c r="B3712" s="84" t="s">
        <v>312</v>
      </c>
      <c r="C3712" s="74">
        <v>16.3</v>
      </c>
      <c r="D3712" s="86">
        <v>0</v>
      </c>
      <c r="E3712" s="88">
        <v>6</v>
      </c>
      <c r="F3712" s="88">
        <v>4</v>
      </c>
      <c r="G3712" s="37">
        <v>0</v>
      </c>
    </row>
    <row r="3713" spans="1:7" x14ac:dyDescent="0.4">
      <c r="A3713" s="70">
        <v>41794</v>
      </c>
      <c r="B3713" s="84" t="s">
        <v>313</v>
      </c>
      <c r="C3713" s="74">
        <v>16.399999999999999</v>
      </c>
      <c r="D3713" s="86">
        <v>0</v>
      </c>
      <c r="E3713" s="88">
        <v>6</v>
      </c>
      <c r="F3713" s="88">
        <v>4</v>
      </c>
      <c r="G3713" s="37">
        <v>0</v>
      </c>
    </row>
    <row r="3714" spans="1:7" x14ac:dyDescent="0.4">
      <c r="A3714" s="70">
        <v>41794</v>
      </c>
      <c r="B3714" s="84" t="s">
        <v>314</v>
      </c>
      <c r="C3714" s="74">
        <v>16.8</v>
      </c>
      <c r="D3714" s="86">
        <v>0</v>
      </c>
      <c r="E3714" s="88">
        <v>6</v>
      </c>
      <c r="F3714" s="88">
        <v>4</v>
      </c>
      <c r="G3714" s="37">
        <v>0</v>
      </c>
    </row>
    <row r="3715" spans="1:7" x14ac:dyDescent="0.4">
      <c r="A3715" s="70">
        <v>41794</v>
      </c>
      <c r="B3715" s="84" t="s">
        <v>315</v>
      </c>
      <c r="C3715" s="74">
        <v>17</v>
      </c>
      <c r="D3715" s="86">
        <v>0</v>
      </c>
      <c r="E3715" s="88">
        <v>6</v>
      </c>
      <c r="F3715" s="88">
        <v>4</v>
      </c>
      <c r="G3715" s="37">
        <v>0</v>
      </c>
    </row>
    <row r="3716" spans="1:7" x14ac:dyDescent="0.4">
      <c r="A3716" s="70">
        <v>41794</v>
      </c>
      <c r="B3716" s="84" t="s">
        <v>316</v>
      </c>
      <c r="C3716" s="74">
        <v>16.8</v>
      </c>
      <c r="D3716" s="86">
        <v>0</v>
      </c>
      <c r="E3716" s="88">
        <v>6</v>
      </c>
      <c r="F3716" s="88">
        <v>4</v>
      </c>
      <c r="G3716" s="37">
        <v>0</v>
      </c>
    </row>
    <row r="3717" spans="1:7" x14ac:dyDescent="0.4">
      <c r="A3717" s="70">
        <v>41794</v>
      </c>
      <c r="B3717" s="84" t="s">
        <v>317</v>
      </c>
      <c r="C3717" s="74">
        <v>17</v>
      </c>
      <c r="D3717" s="86">
        <v>0</v>
      </c>
      <c r="E3717" s="88">
        <v>6</v>
      </c>
      <c r="F3717" s="88">
        <v>4</v>
      </c>
      <c r="G3717" s="37">
        <v>0</v>
      </c>
    </row>
    <row r="3718" spans="1:7" x14ac:dyDescent="0.4">
      <c r="A3718" s="70">
        <v>41794</v>
      </c>
      <c r="B3718" s="84" t="s">
        <v>318</v>
      </c>
      <c r="C3718" s="74">
        <v>17.2</v>
      </c>
      <c r="D3718" s="86">
        <v>0</v>
      </c>
      <c r="E3718" s="88">
        <v>6</v>
      </c>
      <c r="F3718" s="88">
        <v>4</v>
      </c>
      <c r="G3718" s="37">
        <v>0</v>
      </c>
    </row>
    <row r="3719" spans="1:7" x14ac:dyDescent="0.4">
      <c r="A3719" s="70">
        <v>41794</v>
      </c>
      <c r="B3719" s="84" t="s">
        <v>319</v>
      </c>
      <c r="C3719" s="74">
        <v>16.600000000000001</v>
      </c>
      <c r="D3719" s="86">
        <v>0</v>
      </c>
      <c r="E3719" s="88">
        <v>6</v>
      </c>
      <c r="F3719" s="88">
        <v>4</v>
      </c>
      <c r="G3719" s="37">
        <v>0</v>
      </c>
    </row>
    <row r="3720" spans="1:7" x14ac:dyDescent="0.4">
      <c r="A3720" s="70">
        <v>41794</v>
      </c>
      <c r="B3720" s="84" t="s">
        <v>320</v>
      </c>
      <c r="C3720" s="74">
        <v>16.600000000000001</v>
      </c>
      <c r="D3720" s="86">
        <v>0</v>
      </c>
      <c r="E3720" s="88">
        <v>6</v>
      </c>
      <c r="F3720" s="88">
        <v>4</v>
      </c>
      <c r="G3720" s="37">
        <v>0</v>
      </c>
    </row>
    <row r="3721" spans="1:7" x14ac:dyDescent="0.4">
      <c r="A3721" s="70">
        <v>41794</v>
      </c>
      <c r="B3721" s="84" t="s">
        <v>321</v>
      </c>
      <c r="C3721" s="74">
        <v>15.9</v>
      </c>
      <c r="D3721" s="86">
        <v>0</v>
      </c>
      <c r="E3721" s="88">
        <v>6</v>
      </c>
      <c r="F3721" s="88">
        <v>4</v>
      </c>
      <c r="G3721" s="37">
        <v>0</v>
      </c>
    </row>
    <row r="3722" spans="1:7" x14ac:dyDescent="0.4">
      <c r="A3722" s="70">
        <v>41794</v>
      </c>
      <c r="B3722" s="84" t="s">
        <v>322</v>
      </c>
      <c r="C3722" s="74">
        <v>15.5</v>
      </c>
      <c r="D3722" s="86">
        <v>0</v>
      </c>
      <c r="E3722" s="88">
        <v>6</v>
      </c>
      <c r="F3722" s="88">
        <v>4</v>
      </c>
      <c r="G3722" s="37">
        <v>0</v>
      </c>
    </row>
    <row r="3723" spans="1:7" x14ac:dyDescent="0.4">
      <c r="A3723" s="70">
        <v>41794</v>
      </c>
      <c r="B3723" s="84" t="s">
        <v>323</v>
      </c>
      <c r="C3723" s="74">
        <v>15.3</v>
      </c>
      <c r="D3723" s="86">
        <v>0</v>
      </c>
      <c r="E3723" s="88">
        <v>6</v>
      </c>
      <c r="F3723" s="88">
        <v>4</v>
      </c>
      <c r="G3723" s="37">
        <v>0</v>
      </c>
    </row>
    <row r="3724" spans="1:7" x14ac:dyDescent="0.4">
      <c r="A3724" s="70">
        <v>41794</v>
      </c>
      <c r="B3724" s="84" t="s">
        <v>324</v>
      </c>
      <c r="C3724" s="74">
        <v>15.1</v>
      </c>
      <c r="D3724" s="86">
        <v>0</v>
      </c>
      <c r="E3724" s="88">
        <v>6</v>
      </c>
      <c r="F3724" s="88">
        <v>4</v>
      </c>
      <c r="G3724" s="37">
        <v>0</v>
      </c>
    </row>
    <row r="3725" spans="1:7" x14ac:dyDescent="0.4">
      <c r="A3725" s="70">
        <v>41794</v>
      </c>
      <c r="B3725" s="84" t="s">
        <v>325</v>
      </c>
      <c r="C3725" s="74">
        <v>14.9</v>
      </c>
      <c r="D3725" s="86">
        <v>0</v>
      </c>
      <c r="E3725" s="88">
        <v>6</v>
      </c>
      <c r="F3725" s="88">
        <v>5</v>
      </c>
      <c r="G3725" s="37">
        <v>1</v>
      </c>
    </row>
    <row r="3726" spans="1:7" x14ac:dyDescent="0.4">
      <c r="A3726" s="70">
        <v>41795</v>
      </c>
      <c r="B3726" s="84" t="s">
        <v>302</v>
      </c>
      <c r="C3726" s="74">
        <v>14.7</v>
      </c>
      <c r="D3726" s="86">
        <v>0</v>
      </c>
      <c r="E3726" s="88">
        <v>6</v>
      </c>
      <c r="F3726" s="88">
        <v>5</v>
      </c>
      <c r="G3726" s="37">
        <v>1</v>
      </c>
    </row>
    <row r="3727" spans="1:7" x14ac:dyDescent="0.4">
      <c r="A3727" s="70">
        <v>41795</v>
      </c>
      <c r="B3727" s="84" t="s">
        <v>303</v>
      </c>
      <c r="C3727" s="74">
        <v>14.5</v>
      </c>
      <c r="D3727" s="86">
        <v>0</v>
      </c>
      <c r="E3727" s="88">
        <v>6</v>
      </c>
      <c r="F3727" s="88">
        <v>5</v>
      </c>
      <c r="G3727" s="37">
        <v>1</v>
      </c>
    </row>
    <row r="3728" spans="1:7" x14ac:dyDescent="0.4">
      <c r="A3728" s="70">
        <v>41795</v>
      </c>
      <c r="B3728" s="84" t="s">
        <v>304</v>
      </c>
      <c r="C3728" s="74">
        <v>14.4</v>
      </c>
      <c r="D3728" s="86">
        <v>0</v>
      </c>
      <c r="E3728" s="88">
        <v>6</v>
      </c>
      <c r="F3728" s="88">
        <v>5</v>
      </c>
      <c r="G3728" s="37">
        <v>1</v>
      </c>
    </row>
    <row r="3729" spans="1:7" x14ac:dyDescent="0.4">
      <c r="A3729" s="70">
        <v>41795</v>
      </c>
      <c r="B3729" s="84" t="s">
        <v>305</v>
      </c>
      <c r="C3729" s="74">
        <v>14.4</v>
      </c>
      <c r="D3729" s="86">
        <v>0</v>
      </c>
      <c r="E3729" s="88">
        <v>6</v>
      </c>
      <c r="F3729" s="88">
        <v>5</v>
      </c>
      <c r="G3729" s="37">
        <v>1</v>
      </c>
    </row>
    <row r="3730" spans="1:7" x14ac:dyDescent="0.4">
      <c r="A3730" s="70">
        <v>41795</v>
      </c>
      <c r="B3730" s="84" t="s">
        <v>306</v>
      </c>
      <c r="C3730" s="74">
        <v>14.2</v>
      </c>
      <c r="D3730" s="86">
        <v>0</v>
      </c>
      <c r="E3730" s="88">
        <v>6</v>
      </c>
      <c r="F3730" s="88">
        <v>5</v>
      </c>
      <c r="G3730" s="37">
        <v>1</v>
      </c>
    </row>
    <row r="3731" spans="1:7" x14ac:dyDescent="0.4">
      <c r="A3731" s="70">
        <v>41795</v>
      </c>
      <c r="B3731" s="84" t="s">
        <v>307</v>
      </c>
      <c r="C3731" s="74">
        <v>14.5</v>
      </c>
      <c r="D3731" s="86">
        <v>0</v>
      </c>
      <c r="E3731" s="88">
        <v>6</v>
      </c>
      <c r="F3731" s="88">
        <v>5</v>
      </c>
      <c r="G3731" s="37">
        <v>1</v>
      </c>
    </row>
    <row r="3732" spans="1:7" x14ac:dyDescent="0.4">
      <c r="A3732" s="70">
        <v>41795</v>
      </c>
      <c r="B3732" s="84" t="s">
        <v>308</v>
      </c>
      <c r="C3732" s="74">
        <v>14.9</v>
      </c>
      <c r="D3732" s="86">
        <v>0</v>
      </c>
      <c r="E3732" s="88">
        <v>6</v>
      </c>
      <c r="F3732" s="88">
        <v>5</v>
      </c>
      <c r="G3732" s="37">
        <v>1</v>
      </c>
    </row>
    <row r="3733" spans="1:7" x14ac:dyDescent="0.4">
      <c r="A3733" s="70">
        <v>41795</v>
      </c>
      <c r="B3733" s="84" t="s">
        <v>309</v>
      </c>
      <c r="C3733" s="74">
        <v>15.6</v>
      </c>
      <c r="D3733" s="86">
        <v>0</v>
      </c>
      <c r="E3733" s="88">
        <v>6</v>
      </c>
      <c r="F3733" s="88">
        <v>5</v>
      </c>
      <c r="G3733" s="37">
        <v>0</v>
      </c>
    </row>
    <row r="3734" spans="1:7" x14ac:dyDescent="0.4">
      <c r="A3734" s="70">
        <v>41795</v>
      </c>
      <c r="B3734" s="84" t="s">
        <v>310</v>
      </c>
      <c r="C3734" s="74">
        <v>16.3</v>
      </c>
      <c r="D3734" s="86">
        <v>0</v>
      </c>
      <c r="E3734" s="88">
        <v>6</v>
      </c>
      <c r="F3734" s="88">
        <v>5</v>
      </c>
      <c r="G3734" s="37">
        <v>0</v>
      </c>
    </row>
    <row r="3735" spans="1:7" x14ac:dyDescent="0.4">
      <c r="A3735" s="70">
        <v>41795</v>
      </c>
      <c r="B3735" s="84" t="s">
        <v>311</v>
      </c>
      <c r="C3735" s="74">
        <v>16.8</v>
      </c>
      <c r="D3735" s="86">
        <v>0</v>
      </c>
      <c r="E3735" s="88">
        <v>6</v>
      </c>
      <c r="F3735" s="88">
        <v>5</v>
      </c>
      <c r="G3735" s="37">
        <v>0</v>
      </c>
    </row>
    <row r="3736" spans="1:7" x14ac:dyDescent="0.4">
      <c r="A3736" s="70">
        <v>41795</v>
      </c>
      <c r="B3736" s="84" t="s">
        <v>312</v>
      </c>
      <c r="C3736" s="74">
        <v>16.899999999999999</v>
      </c>
      <c r="D3736" s="86">
        <v>0</v>
      </c>
      <c r="E3736" s="88">
        <v>6</v>
      </c>
      <c r="F3736" s="88">
        <v>5</v>
      </c>
      <c r="G3736" s="37">
        <v>0</v>
      </c>
    </row>
    <row r="3737" spans="1:7" x14ac:dyDescent="0.4">
      <c r="A3737" s="70">
        <v>41795</v>
      </c>
      <c r="B3737" s="84" t="s">
        <v>313</v>
      </c>
      <c r="C3737" s="74">
        <v>17.7</v>
      </c>
      <c r="D3737" s="86">
        <v>0</v>
      </c>
      <c r="E3737" s="88">
        <v>6</v>
      </c>
      <c r="F3737" s="88">
        <v>5</v>
      </c>
      <c r="G3737" s="37">
        <v>0</v>
      </c>
    </row>
    <row r="3738" spans="1:7" x14ac:dyDescent="0.4">
      <c r="A3738" s="70">
        <v>41795</v>
      </c>
      <c r="B3738" s="84" t="s">
        <v>314</v>
      </c>
      <c r="C3738" s="74">
        <v>18.399999999999999</v>
      </c>
      <c r="D3738" s="86">
        <v>0</v>
      </c>
      <c r="E3738" s="88">
        <v>6</v>
      </c>
      <c r="F3738" s="88">
        <v>5</v>
      </c>
      <c r="G3738" s="37">
        <v>0</v>
      </c>
    </row>
    <row r="3739" spans="1:7" x14ac:dyDescent="0.4">
      <c r="A3739" s="70">
        <v>41795</v>
      </c>
      <c r="B3739" s="84" t="s">
        <v>315</v>
      </c>
      <c r="C3739" s="74">
        <v>15.2</v>
      </c>
      <c r="D3739" s="86">
        <v>0</v>
      </c>
      <c r="E3739" s="88">
        <v>6</v>
      </c>
      <c r="F3739" s="88">
        <v>5</v>
      </c>
      <c r="G3739" s="37">
        <v>0</v>
      </c>
    </row>
    <row r="3740" spans="1:7" x14ac:dyDescent="0.4">
      <c r="A3740" s="70">
        <v>41795</v>
      </c>
      <c r="B3740" s="84" t="s">
        <v>316</v>
      </c>
      <c r="C3740" s="74">
        <v>15.8</v>
      </c>
      <c r="D3740" s="86">
        <v>0</v>
      </c>
      <c r="E3740" s="88">
        <v>6</v>
      </c>
      <c r="F3740" s="88">
        <v>5</v>
      </c>
      <c r="G3740" s="37">
        <v>0</v>
      </c>
    </row>
    <row r="3741" spans="1:7" x14ac:dyDescent="0.4">
      <c r="A3741" s="70">
        <v>41795</v>
      </c>
      <c r="B3741" s="84" t="s">
        <v>317</v>
      </c>
      <c r="C3741" s="74">
        <v>15.8</v>
      </c>
      <c r="D3741" s="86">
        <v>0</v>
      </c>
      <c r="E3741" s="88">
        <v>6</v>
      </c>
      <c r="F3741" s="88">
        <v>5</v>
      </c>
      <c r="G3741" s="37">
        <v>0</v>
      </c>
    </row>
    <row r="3742" spans="1:7" x14ac:dyDescent="0.4">
      <c r="A3742" s="70">
        <v>41795</v>
      </c>
      <c r="B3742" s="84" t="s">
        <v>318</v>
      </c>
      <c r="C3742" s="74">
        <v>17.7</v>
      </c>
      <c r="D3742" s="86">
        <v>0</v>
      </c>
      <c r="E3742" s="88">
        <v>6</v>
      </c>
      <c r="F3742" s="88">
        <v>5</v>
      </c>
      <c r="G3742" s="37">
        <v>0</v>
      </c>
    </row>
    <row r="3743" spans="1:7" x14ac:dyDescent="0.4">
      <c r="A3743" s="70">
        <v>41795</v>
      </c>
      <c r="B3743" s="84" t="s">
        <v>319</v>
      </c>
      <c r="C3743" s="74">
        <v>17</v>
      </c>
      <c r="D3743" s="86">
        <v>0</v>
      </c>
      <c r="E3743" s="88">
        <v>6</v>
      </c>
      <c r="F3743" s="88">
        <v>5</v>
      </c>
      <c r="G3743" s="37">
        <v>0</v>
      </c>
    </row>
    <row r="3744" spans="1:7" x14ac:dyDescent="0.4">
      <c r="A3744" s="70">
        <v>41795</v>
      </c>
      <c r="B3744" s="84" t="s">
        <v>320</v>
      </c>
      <c r="C3744" s="74">
        <v>15.6</v>
      </c>
      <c r="D3744" s="86">
        <v>0</v>
      </c>
      <c r="E3744" s="88">
        <v>6</v>
      </c>
      <c r="F3744" s="88">
        <v>5</v>
      </c>
      <c r="G3744" s="37">
        <v>0</v>
      </c>
    </row>
    <row r="3745" spans="1:7" x14ac:dyDescent="0.4">
      <c r="A3745" s="70">
        <v>41795</v>
      </c>
      <c r="B3745" s="84" t="s">
        <v>321</v>
      </c>
      <c r="C3745" s="74">
        <v>14.5</v>
      </c>
      <c r="D3745" s="86">
        <v>0</v>
      </c>
      <c r="E3745" s="88">
        <v>6</v>
      </c>
      <c r="F3745" s="88">
        <v>5</v>
      </c>
      <c r="G3745" s="37">
        <v>0</v>
      </c>
    </row>
    <row r="3746" spans="1:7" x14ac:dyDescent="0.4">
      <c r="A3746" s="70">
        <v>41795</v>
      </c>
      <c r="B3746" s="84" t="s">
        <v>322</v>
      </c>
      <c r="C3746" s="74">
        <v>14.6</v>
      </c>
      <c r="D3746" s="86">
        <v>0</v>
      </c>
      <c r="E3746" s="88">
        <v>6</v>
      </c>
      <c r="F3746" s="88">
        <v>5</v>
      </c>
      <c r="G3746" s="37">
        <v>0</v>
      </c>
    </row>
    <row r="3747" spans="1:7" x14ac:dyDescent="0.4">
      <c r="A3747" s="70">
        <v>41795</v>
      </c>
      <c r="B3747" s="84" t="s">
        <v>323</v>
      </c>
      <c r="C3747" s="74">
        <v>13.9</v>
      </c>
      <c r="D3747" s="86">
        <v>0</v>
      </c>
      <c r="E3747" s="88">
        <v>6</v>
      </c>
      <c r="F3747" s="88">
        <v>5</v>
      </c>
      <c r="G3747" s="37">
        <v>0</v>
      </c>
    </row>
    <row r="3748" spans="1:7" x14ac:dyDescent="0.4">
      <c r="A3748" s="70">
        <v>41795</v>
      </c>
      <c r="B3748" s="84" t="s">
        <v>324</v>
      </c>
      <c r="C3748" s="74">
        <v>12.9</v>
      </c>
      <c r="D3748" s="86">
        <v>0</v>
      </c>
      <c r="E3748" s="88">
        <v>6</v>
      </c>
      <c r="F3748" s="88">
        <v>5</v>
      </c>
      <c r="G3748" s="37">
        <v>0</v>
      </c>
    </row>
    <row r="3749" spans="1:7" x14ac:dyDescent="0.4">
      <c r="A3749" s="70">
        <v>41795</v>
      </c>
      <c r="B3749" s="84" t="s">
        <v>325</v>
      </c>
      <c r="C3749" s="74">
        <v>12.7</v>
      </c>
      <c r="D3749" s="86">
        <v>0</v>
      </c>
      <c r="E3749" s="88">
        <v>6</v>
      </c>
      <c r="F3749" s="88">
        <v>6</v>
      </c>
      <c r="G3749" s="37">
        <v>1</v>
      </c>
    </row>
    <row r="3750" spans="1:7" x14ac:dyDescent="0.4">
      <c r="A3750" s="70">
        <v>41796</v>
      </c>
      <c r="B3750" s="84" t="s">
        <v>302</v>
      </c>
      <c r="C3750" s="74">
        <v>12.7</v>
      </c>
      <c r="D3750" s="86">
        <v>0</v>
      </c>
      <c r="E3750" s="88">
        <v>6</v>
      </c>
      <c r="F3750" s="88">
        <v>6</v>
      </c>
      <c r="G3750" s="37">
        <v>1</v>
      </c>
    </row>
    <row r="3751" spans="1:7" x14ac:dyDescent="0.4">
      <c r="A3751" s="70">
        <v>41796</v>
      </c>
      <c r="B3751" s="84" t="s">
        <v>303</v>
      </c>
      <c r="C3751" s="74">
        <v>12</v>
      </c>
      <c r="D3751" s="86">
        <v>0</v>
      </c>
      <c r="E3751" s="88">
        <v>6</v>
      </c>
      <c r="F3751" s="88">
        <v>6</v>
      </c>
      <c r="G3751" s="37">
        <v>1</v>
      </c>
    </row>
    <row r="3752" spans="1:7" x14ac:dyDescent="0.4">
      <c r="A3752" s="70">
        <v>41796</v>
      </c>
      <c r="B3752" s="84" t="s">
        <v>304</v>
      </c>
      <c r="C3752" s="74">
        <v>12.4</v>
      </c>
      <c r="D3752" s="86">
        <v>0</v>
      </c>
      <c r="E3752" s="88">
        <v>6</v>
      </c>
      <c r="F3752" s="88">
        <v>6</v>
      </c>
      <c r="G3752" s="37">
        <v>1</v>
      </c>
    </row>
    <row r="3753" spans="1:7" x14ac:dyDescent="0.4">
      <c r="A3753" s="70">
        <v>41796</v>
      </c>
      <c r="B3753" s="84" t="s">
        <v>305</v>
      </c>
      <c r="C3753" s="74">
        <v>12</v>
      </c>
      <c r="D3753" s="86">
        <v>0</v>
      </c>
      <c r="E3753" s="88">
        <v>6</v>
      </c>
      <c r="F3753" s="88">
        <v>6</v>
      </c>
      <c r="G3753" s="37">
        <v>1</v>
      </c>
    </row>
    <row r="3754" spans="1:7" x14ac:dyDescent="0.4">
      <c r="A3754" s="70">
        <v>41796</v>
      </c>
      <c r="B3754" s="84" t="s">
        <v>306</v>
      </c>
      <c r="C3754" s="74">
        <v>11.5</v>
      </c>
      <c r="D3754" s="86">
        <v>0</v>
      </c>
      <c r="E3754" s="88">
        <v>6</v>
      </c>
      <c r="F3754" s="88">
        <v>6</v>
      </c>
      <c r="G3754" s="37">
        <v>1</v>
      </c>
    </row>
    <row r="3755" spans="1:7" x14ac:dyDescent="0.4">
      <c r="A3755" s="70">
        <v>41796</v>
      </c>
      <c r="B3755" s="84" t="s">
        <v>307</v>
      </c>
      <c r="C3755" s="74">
        <v>12.4</v>
      </c>
      <c r="D3755" s="86">
        <v>0</v>
      </c>
      <c r="E3755" s="88">
        <v>6</v>
      </c>
      <c r="F3755" s="88">
        <v>6</v>
      </c>
      <c r="G3755" s="37">
        <v>1</v>
      </c>
    </row>
    <row r="3756" spans="1:7" x14ac:dyDescent="0.4">
      <c r="A3756" s="70">
        <v>41796</v>
      </c>
      <c r="B3756" s="84" t="s">
        <v>308</v>
      </c>
      <c r="C3756" s="74">
        <v>14.9</v>
      </c>
      <c r="D3756" s="86">
        <v>0</v>
      </c>
      <c r="E3756" s="88">
        <v>6</v>
      </c>
      <c r="F3756" s="88">
        <v>6</v>
      </c>
      <c r="G3756" s="37">
        <v>1</v>
      </c>
    </row>
    <row r="3757" spans="1:7" x14ac:dyDescent="0.4">
      <c r="A3757" s="70">
        <v>41796</v>
      </c>
      <c r="B3757" s="84" t="s">
        <v>309</v>
      </c>
      <c r="C3757" s="74">
        <v>16.5</v>
      </c>
      <c r="D3757" s="86">
        <v>0</v>
      </c>
      <c r="E3757" s="88">
        <v>6</v>
      </c>
      <c r="F3757" s="88">
        <v>6</v>
      </c>
      <c r="G3757" s="37">
        <v>0</v>
      </c>
    </row>
    <row r="3758" spans="1:7" x14ac:dyDescent="0.4">
      <c r="A3758" s="70">
        <v>41796</v>
      </c>
      <c r="B3758" s="84" t="s">
        <v>310</v>
      </c>
      <c r="C3758" s="74">
        <v>18.8</v>
      </c>
      <c r="D3758" s="86">
        <v>0</v>
      </c>
      <c r="E3758" s="88">
        <v>6</v>
      </c>
      <c r="F3758" s="88">
        <v>6</v>
      </c>
      <c r="G3758" s="37">
        <v>0</v>
      </c>
    </row>
    <row r="3759" spans="1:7" x14ac:dyDescent="0.4">
      <c r="A3759" s="70">
        <v>41796</v>
      </c>
      <c r="B3759" s="84" t="s">
        <v>311</v>
      </c>
      <c r="C3759" s="74">
        <v>20.7</v>
      </c>
      <c r="D3759" s="86">
        <v>0</v>
      </c>
      <c r="E3759" s="88">
        <v>6</v>
      </c>
      <c r="F3759" s="88">
        <v>6</v>
      </c>
      <c r="G3759" s="37">
        <v>0</v>
      </c>
    </row>
    <row r="3760" spans="1:7" x14ac:dyDescent="0.4">
      <c r="A3760" s="70">
        <v>41796</v>
      </c>
      <c r="B3760" s="84" t="s">
        <v>312</v>
      </c>
      <c r="C3760" s="74">
        <v>21</v>
      </c>
      <c r="D3760" s="86">
        <v>0</v>
      </c>
      <c r="E3760" s="88">
        <v>6</v>
      </c>
      <c r="F3760" s="88">
        <v>6</v>
      </c>
      <c r="G3760" s="37">
        <v>0</v>
      </c>
    </row>
    <row r="3761" spans="1:7" x14ac:dyDescent="0.4">
      <c r="A3761" s="70">
        <v>41796</v>
      </c>
      <c r="B3761" s="84" t="s">
        <v>313</v>
      </c>
      <c r="C3761" s="74">
        <v>22.9</v>
      </c>
      <c r="D3761" s="86">
        <v>0</v>
      </c>
      <c r="E3761" s="88">
        <v>6</v>
      </c>
      <c r="F3761" s="88">
        <v>6</v>
      </c>
      <c r="G3761" s="37">
        <v>0</v>
      </c>
    </row>
    <row r="3762" spans="1:7" x14ac:dyDescent="0.4">
      <c r="A3762" s="70">
        <v>41796</v>
      </c>
      <c r="B3762" s="84" t="s">
        <v>314</v>
      </c>
      <c r="C3762" s="74">
        <v>22.3</v>
      </c>
      <c r="D3762" s="86">
        <v>0</v>
      </c>
      <c r="E3762" s="88">
        <v>6</v>
      </c>
      <c r="F3762" s="88">
        <v>6</v>
      </c>
      <c r="G3762" s="37">
        <v>0</v>
      </c>
    </row>
    <row r="3763" spans="1:7" x14ac:dyDescent="0.4">
      <c r="A3763" s="70">
        <v>41796</v>
      </c>
      <c r="B3763" s="84" t="s">
        <v>315</v>
      </c>
      <c r="C3763" s="74">
        <v>23.1</v>
      </c>
      <c r="D3763" s="86">
        <v>0</v>
      </c>
      <c r="E3763" s="88">
        <v>6</v>
      </c>
      <c r="F3763" s="88">
        <v>6</v>
      </c>
      <c r="G3763" s="37">
        <v>0</v>
      </c>
    </row>
    <row r="3764" spans="1:7" x14ac:dyDescent="0.4">
      <c r="A3764" s="70">
        <v>41796</v>
      </c>
      <c r="B3764" s="84" t="s">
        <v>316</v>
      </c>
      <c r="C3764" s="74">
        <v>23.3</v>
      </c>
      <c r="D3764" s="86">
        <v>0</v>
      </c>
      <c r="E3764" s="88">
        <v>6</v>
      </c>
      <c r="F3764" s="88">
        <v>6</v>
      </c>
      <c r="G3764" s="37">
        <v>0</v>
      </c>
    </row>
    <row r="3765" spans="1:7" x14ac:dyDescent="0.4">
      <c r="A3765" s="70">
        <v>41796</v>
      </c>
      <c r="B3765" s="84" t="s">
        <v>317</v>
      </c>
      <c r="C3765" s="74">
        <v>22.4</v>
      </c>
      <c r="D3765" s="86">
        <v>0</v>
      </c>
      <c r="E3765" s="88">
        <v>6</v>
      </c>
      <c r="F3765" s="88">
        <v>6</v>
      </c>
      <c r="G3765" s="37">
        <v>0</v>
      </c>
    </row>
    <row r="3766" spans="1:7" x14ac:dyDescent="0.4">
      <c r="A3766" s="70">
        <v>41796</v>
      </c>
      <c r="B3766" s="84" t="s">
        <v>318</v>
      </c>
      <c r="C3766" s="74">
        <v>21.5</v>
      </c>
      <c r="D3766" s="86">
        <v>0</v>
      </c>
      <c r="E3766" s="88">
        <v>6</v>
      </c>
      <c r="F3766" s="88">
        <v>6</v>
      </c>
      <c r="G3766" s="37">
        <v>0</v>
      </c>
    </row>
    <row r="3767" spans="1:7" x14ac:dyDescent="0.4">
      <c r="A3767" s="70">
        <v>41796</v>
      </c>
      <c r="B3767" s="84" t="s">
        <v>319</v>
      </c>
      <c r="C3767" s="74">
        <v>19.7</v>
      </c>
      <c r="D3767" s="86">
        <v>0</v>
      </c>
      <c r="E3767" s="88">
        <v>6</v>
      </c>
      <c r="F3767" s="88">
        <v>6</v>
      </c>
      <c r="G3767" s="37">
        <v>0</v>
      </c>
    </row>
    <row r="3768" spans="1:7" x14ac:dyDescent="0.4">
      <c r="A3768" s="70">
        <v>41796</v>
      </c>
      <c r="B3768" s="84" t="s">
        <v>320</v>
      </c>
      <c r="C3768" s="74">
        <v>18.100000000000001</v>
      </c>
      <c r="D3768" s="86">
        <v>0</v>
      </c>
      <c r="E3768" s="88">
        <v>6</v>
      </c>
      <c r="F3768" s="88">
        <v>6</v>
      </c>
      <c r="G3768" s="37">
        <v>0</v>
      </c>
    </row>
    <row r="3769" spans="1:7" x14ac:dyDescent="0.4">
      <c r="A3769" s="70">
        <v>41796</v>
      </c>
      <c r="B3769" s="84" t="s">
        <v>321</v>
      </c>
      <c r="C3769" s="74">
        <v>17.100000000000001</v>
      </c>
      <c r="D3769" s="86">
        <v>0</v>
      </c>
      <c r="E3769" s="88">
        <v>6</v>
      </c>
      <c r="F3769" s="88">
        <v>6</v>
      </c>
      <c r="G3769" s="37">
        <v>0</v>
      </c>
    </row>
    <row r="3770" spans="1:7" x14ac:dyDescent="0.4">
      <c r="A3770" s="70">
        <v>41796</v>
      </c>
      <c r="B3770" s="84" t="s">
        <v>322</v>
      </c>
      <c r="C3770" s="74">
        <v>15.7</v>
      </c>
      <c r="D3770" s="86">
        <v>0</v>
      </c>
      <c r="E3770" s="88">
        <v>6</v>
      </c>
      <c r="F3770" s="88">
        <v>6</v>
      </c>
      <c r="G3770" s="37">
        <v>0</v>
      </c>
    </row>
    <row r="3771" spans="1:7" x14ac:dyDescent="0.4">
      <c r="A3771" s="70">
        <v>41796</v>
      </c>
      <c r="B3771" s="84" t="s">
        <v>323</v>
      </c>
      <c r="C3771" s="74">
        <v>14.6</v>
      </c>
      <c r="D3771" s="86">
        <v>0</v>
      </c>
      <c r="E3771" s="88">
        <v>6</v>
      </c>
      <c r="F3771" s="88">
        <v>6</v>
      </c>
      <c r="G3771" s="37">
        <v>0</v>
      </c>
    </row>
    <row r="3772" spans="1:7" x14ac:dyDescent="0.4">
      <c r="A3772" s="70">
        <v>41796</v>
      </c>
      <c r="B3772" s="84" t="s">
        <v>324</v>
      </c>
      <c r="C3772" s="74">
        <v>15.2</v>
      </c>
      <c r="D3772" s="86">
        <v>0</v>
      </c>
      <c r="E3772" s="88">
        <v>6</v>
      </c>
      <c r="F3772" s="88">
        <v>6</v>
      </c>
      <c r="G3772" s="37">
        <v>0</v>
      </c>
    </row>
    <row r="3773" spans="1:7" x14ac:dyDescent="0.4">
      <c r="A3773" s="70">
        <v>41796</v>
      </c>
      <c r="B3773" s="84" t="s">
        <v>325</v>
      </c>
      <c r="C3773" s="74">
        <v>13.9</v>
      </c>
      <c r="D3773" s="86">
        <v>0</v>
      </c>
      <c r="E3773" s="88">
        <v>6</v>
      </c>
      <c r="F3773" s="88">
        <v>7</v>
      </c>
      <c r="G3773" s="37">
        <v>1</v>
      </c>
    </row>
    <row r="3774" spans="1:7" x14ac:dyDescent="0.4">
      <c r="A3774" s="70">
        <v>41797</v>
      </c>
      <c r="B3774" s="84" t="s">
        <v>302</v>
      </c>
      <c r="C3774" s="74">
        <v>12.1</v>
      </c>
      <c r="D3774" s="86">
        <v>0</v>
      </c>
      <c r="E3774" s="88">
        <v>6</v>
      </c>
      <c r="F3774" s="88">
        <v>7</v>
      </c>
      <c r="G3774" s="37">
        <v>1</v>
      </c>
    </row>
    <row r="3775" spans="1:7" x14ac:dyDescent="0.4">
      <c r="A3775" s="70">
        <v>41797</v>
      </c>
      <c r="B3775" s="84" t="s">
        <v>303</v>
      </c>
      <c r="C3775" s="74">
        <v>11.2</v>
      </c>
      <c r="D3775" s="86">
        <v>0</v>
      </c>
      <c r="E3775" s="88">
        <v>6</v>
      </c>
      <c r="F3775" s="88">
        <v>7</v>
      </c>
      <c r="G3775" s="37">
        <v>1</v>
      </c>
    </row>
    <row r="3776" spans="1:7" x14ac:dyDescent="0.4">
      <c r="A3776" s="70">
        <v>41797</v>
      </c>
      <c r="B3776" s="84" t="s">
        <v>304</v>
      </c>
      <c r="C3776" s="74">
        <v>10.6</v>
      </c>
      <c r="D3776" s="86">
        <v>0</v>
      </c>
      <c r="E3776" s="88">
        <v>6</v>
      </c>
      <c r="F3776" s="88">
        <v>7</v>
      </c>
      <c r="G3776" s="37">
        <v>1</v>
      </c>
    </row>
    <row r="3777" spans="1:7" x14ac:dyDescent="0.4">
      <c r="A3777" s="70">
        <v>41797</v>
      </c>
      <c r="B3777" s="84" t="s">
        <v>305</v>
      </c>
      <c r="C3777" s="74">
        <v>10.199999999999999</v>
      </c>
      <c r="D3777" s="86">
        <v>0</v>
      </c>
      <c r="E3777" s="88">
        <v>6</v>
      </c>
      <c r="F3777" s="88">
        <v>7</v>
      </c>
      <c r="G3777" s="37">
        <v>1</v>
      </c>
    </row>
    <row r="3778" spans="1:7" x14ac:dyDescent="0.4">
      <c r="A3778" s="70">
        <v>41797</v>
      </c>
      <c r="B3778" s="84" t="s">
        <v>306</v>
      </c>
      <c r="C3778" s="74">
        <v>10.5</v>
      </c>
      <c r="D3778" s="86">
        <v>0</v>
      </c>
      <c r="E3778" s="88">
        <v>6</v>
      </c>
      <c r="F3778" s="88">
        <v>7</v>
      </c>
      <c r="G3778" s="37">
        <v>1</v>
      </c>
    </row>
    <row r="3779" spans="1:7" x14ac:dyDescent="0.4">
      <c r="A3779" s="70">
        <v>41797</v>
      </c>
      <c r="B3779" s="84" t="s">
        <v>307</v>
      </c>
      <c r="C3779" s="74">
        <v>11.9</v>
      </c>
      <c r="D3779" s="86">
        <v>0</v>
      </c>
      <c r="E3779" s="88">
        <v>6</v>
      </c>
      <c r="F3779" s="88">
        <v>7</v>
      </c>
      <c r="G3779" s="37">
        <v>1</v>
      </c>
    </row>
    <row r="3780" spans="1:7" x14ac:dyDescent="0.4">
      <c r="A3780" s="70">
        <v>41797</v>
      </c>
      <c r="B3780" s="84" t="s">
        <v>308</v>
      </c>
      <c r="C3780" s="74">
        <v>14</v>
      </c>
      <c r="D3780" s="86">
        <v>0</v>
      </c>
      <c r="E3780" s="88">
        <v>6</v>
      </c>
      <c r="F3780" s="88">
        <v>7</v>
      </c>
      <c r="G3780" s="37">
        <v>1</v>
      </c>
    </row>
    <row r="3781" spans="1:7" x14ac:dyDescent="0.4">
      <c r="A3781" s="70">
        <v>41797</v>
      </c>
      <c r="B3781" s="84" t="s">
        <v>309</v>
      </c>
      <c r="C3781" s="74">
        <v>14.5</v>
      </c>
      <c r="D3781" s="86">
        <v>0</v>
      </c>
      <c r="E3781" s="88">
        <v>6</v>
      </c>
      <c r="F3781" s="88">
        <v>7</v>
      </c>
      <c r="G3781" s="37">
        <v>0</v>
      </c>
    </row>
    <row r="3782" spans="1:7" x14ac:dyDescent="0.4">
      <c r="A3782" s="70">
        <v>41797</v>
      </c>
      <c r="B3782" s="84" t="s">
        <v>310</v>
      </c>
      <c r="C3782" s="74">
        <v>14.7</v>
      </c>
      <c r="D3782" s="86">
        <v>0</v>
      </c>
      <c r="E3782" s="88">
        <v>6</v>
      </c>
      <c r="F3782" s="88">
        <v>7</v>
      </c>
      <c r="G3782" s="37">
        <v>0</v>
      </c>
    </row>
    <row r="3783" spans="1:7" x14ac:dyDescent="0.4">
      <c r="A3783" s="70">
        <v>41797</v>
      </c>
      <c r="B3783" s="84" t="s">
        <v>311</v>
      </c>
      <c r="C3783" s="74">
        <v>16.100000000000001</v>
      </c>
      <c r="D3783" s="86">
        <v>0</v>
      </c>
      <c r="E3783" s="88">
        <v>6</v>
      </c>
      <c r="F3783" s="88">
        <v>7</v>
      </c>
      <c r="G3783" s="37">
        <v>0</v>
      </c>
    </row>
    <row r="3784" spans="1:7" x14ac:dyDescent="0.4">
      <c r="A3784" s="70">
        <v>41797</v>
      </c>
      <c r="B3784" s="84" t="s">
        <v>312</v>
      </c>
      <c r="C3784" s="74">
        <v>17.2</v>
      </c>
      <c r="D3784" s="86">
        <v>0</v>
      </c>
      <c r="E3784" s="88">
        <v>6</v>
      </c>
      <c r="F3784" s="88">
        <v>7</v>
      </c>
      <c r="G3784" s="37">
        <v>0</v>
      </c>
    </row>
    <row r="3785" spans="1:7" x14ac:dyDescent="0.4">
      <c r="A3785" s="70">
        <v>41797</v>
      </c>
      <c r="B3785" s="84" t="s">
        <v>313</v>
      </c>
      <c r="C3785" s="74">
        <v>16.3</v>
      </c>
      <c r="D3785" s="86">
        <v>0</v>
      </c>
      <c r="E3785" s="88">
        <v>6</v>
      </c>
      <c r="F3785" s="88">
        <v>7</v>
      </c>
      <c r="G3785" s="37">
        <v>0</v>
      </c>
    </row>
    <row r="3786" spans="1:7" x14ac:dyDescent="0.4">
      <c r="A3786" s="70">
        <v>41797</v>
      </c>
      <c r="B3786" s="84" t="s">
        <v>314</v>
      </c>
      <c r="C3786" s="74">
        <v>17.3</v>
      </c>
      <c r="D3786" s="86">
        <v>0</v>
      </c>
      <c r="E3786" s="88">
        <v>6</v>
      </c>
      <c r="F3786" s="88">
        <v>7</v>
      </c>
      <c r="G3786" s="37">
        <v>0</v>
      </c>
    </row>
    <row r="3787" spans="1:7" x14ac:dyDescent="0.4">
      <c r="A3787" s="70">
        <v>41797</v>
      </c>
      <c r="B3787" s="84" t="s">
        <v>315</v>
      </c>
      <c r="C3787" s="74">
        <v>17.3</v>
      </c>
      <c r="D3787" s="86">
        <v>0</v>
      </c>
      <c r="E3787" s="88">
        <v>6</v>
      </c>
      <c r="F3787" s="88">
        <v>7</v>
      </c>
      <c r="G3787" s="37">
        <v>0</v>
      </c>
    </row>
    <row r="3788" spans="1:7" x14ac:dyDescent="0.4">
      <c r="A3788" s="70">
        <v>41797</v>
      </c>
      <c r="B3788" s="84" t="s">
        <v>316</v>
      </c>
      <c r="C3788" s="74">
        <v>17</v>
      </c>
      <c r="D3788" s="86">
        <v>0</v>
      </c>
      <c r="E3788" s="88">
        <v>6</v>
      </c>
      <c r="F3788" s="88">
        <v>7</v>
      </c>
      <c r="G3788" s="37">
        <v>0</v>
      </c>
    </row>
    <row r="3789" spans="1:7" x14ac:dyDescent="0.4">
      <c r="A3789" s="70">
        <v>41797</v>
      </c>
      <c r="B3789" s="84" t="s">
        <v>317</v>
      </c>
      <c r="C3789" s="74">
        <v>16.8</v>
      </c>
      <c r="D3789" s="86">
        <v>0</v>
      </c>
      <c r="E3789" s="88">
        <v>6</v>
      </c>
      <c r="F3789" s="88">
        <v>7</v>
      </c>
      <c r="G3789" s="37">
        <v>0</v>
      </c>
    </row>
    <row r="3790" spans="1:7" x14ac:dyDescent="0.4">
      <c r="A3790" s="70">
        <v>41797</v>
      </c>
      <c r="B3790" s="84" t="s">
        <v>318</v>
      </c>
      <c r="C3790" s="74">
        <v>16.399999999999999</v>
      </c>
      <c r="D3790" s="86">
        <v>0</v>
      </c>
      <c r="E3790" s="88">
        <v>6</v>
      </c>
      <c r="F3790" s="88">
        <v>7</v>
      </c>
      <c r="G3790" s="37">
        <v>0</v>
      </c>
    </row>
    <row r="3791" spans="1:7" x14ac:dyDescent="0.4">
      <c r="A3791" s="70">
        <v>41797</v>
      </c>
      <c r="B3791" s="84" t="s">
        <v>319</v>
      </c>
      <c r="C3791" s="74">
        <v>16.100000000000001</v>
      </c>
      <c r="D3791" s="86">
        <v>0</v>
      </c>
      <c r="E3791" s="88">
        <v>6</v>
      </c>
      <c r="F3791" s="88">
        <v>7</v>
      </c>
      <c r="G3791" s="37">
        <v>0</v>
      </c>
    </row>
    <row r="3792" spans="1:7" x14ac:dyDescent="0.4">
      <c r="A3792" s="70">
        <v>41797</v>
      </c>
      <c r="B3792" s="84" t="s">
        <v>320</v>
      </c>
      <c r="C3792" s="74">
        <v>15.9</v>
      </c>
      <c r="D3792" s="86">
        <v>0</v>
      </c>
      <c r="E3792" s="88">
        <v>6</v>
      </c>
      <c r="F3792" s="88">
        <v>7</v>
      </c>
      <c r="G3792" s="37">
        <v>0</v>
      </c>
    </row>
    <row r="3793" spans="1:7" x14ac:dyDescent="0.4">
      <c r="A3793" s="70">
        <v>41797</v>
      </c>
      <c r="B3793" s="84" t="s">
        <v>321</v>
      </c>
      <c r="C3793" s="74">
        <v>15.7</v>
      </c>
      <c r="D3793" s="86">
        <v>0</v>
      </c>
      <c r="E3793" s="88">
        <v>6</v>
      </c>
      <c r="F3793" s="88">
        <v>7</v>
      </c>
      <c r="G3793" s="37">
        <v>0</v>
      </c>
    </row>
    <row r="3794" spans="1:7" x14ac:dyDescent="0.4">
      <c r="A3794" s="70">
        <v>41797</v>
      </c>
      <c r="B3794" s="84" t="s">
        <v>322</v>
      </c>
      <c r="C3794" s="74">
        <v>15.2</v>
      </c>
      <c r="D3794" s="86">
        <v>0</v>
      </c>
      <c r="E3794" s="88">
        <v>6</v>
      </c>
      <c r="F3794" s="88">
        <v>7</v>
      </c>
      <c r="G3794" s="37">
        <v>0</v>
      </c>
    </row>
    <row r="3795" spans="1:7" x14ac:dyDescent="0.4">
      <c r="A3795" s="70">
        <v>41797</v>
      </c>
      <c r="B3795" s="84" t="s">
        <v>323</v>
      </c>
      <c r="C3795" s="74">
        <v>15.1</v>
      </c>
      <c r="D3795" s="86">
        <v>0</v>
      </c>
      <c r="E3795" s="88">
        <v>6</v>
      </c>
      <c r="F3795" s="88">
        <v>7</v>
      </c>
      <c r="G3795" s="37">
        <v>0</v>
      </c>
    </row>
    <row r="3796" spans="1:7" x14ac:dyDescent="0.4">
      <c r="A3796" s="70">
        <v>41797</v>
      </c>
      <c r="B3796" s="84" t="s">
        <v>324</v>
      </c>
      <c r="C3796" s="74">
        <v>14.8</v>
      </c>
      <c r="D3796" s="86">
        <v>0</v>
      </c>
      <c r="E3796" s="88">
        <v>6</v>
      </c>
      <c r="F3796" s="88">
        <v>7</v>
      </c>
      <c r="G3796" s="37">
        <v>0</v>
      </c>
    </row>
    <row r="3797" spans="1:7" x14ac:dyDescent="0.4">
      <c r="A3797" s="70">
        <v>41797</v>
      </c>
      <c r="B3797" s="84" t="s">
        <v>325</v>
      </c>
      <c r="C3797" s="74">
        <v>14.9</v>
      </c>
      <c r="D3797" s="86">
        <v>0</v>
      </c>
      <c r="E3797" s="88">
        <v>6</v>
      </c>
      <c r="F3797" s="88">
        <v>8</v>
      </c>
      <c r="G3797" s="37">
        <v>1</v>
      </c>
    </row>
    <row r="3798" spans="1:7" x14ac:dyDescent="0.4">
      <c r="A3798" s="70">
        <v>41798</v>
      </c>
      <c r="B3798" s="84" t="s">
        <v>302</v>
      </c>
      <c r="C3798" s="74">
        <v>14.9</v>
      </c>
      <c r="D3798" s="86">
        <v>0</v>
      </c>
      <c r="E3798" s="88">
        <v>6</v>
      </c>
      <c r="F3798" s="88">
        <v>8</v>
      </c>
      <c r="G3798" s="37">
        <v>1</v>
      </c>
    </row>
    <row r="3799" spans="1:7" x14ac:dyDescent="0.4">
      <c r="A3799" s="70">
        <v>41798</v>
      </c>
      <c r="B3799" s="84" t="s">
        <v>303</v>
      </c>
      <c r="C3799" s="74">
        <v>14.9</v>
      </c>
      <c r="D3799" s="86">
        <v>0</v>
      </c>
      <c r="E3799" s="88">
        <v>6</v>
      </c>
      <c r="F3799" s="88">
        <v>8</v>
      </c>
      <c r="G3799" s="37">
        <v>1</v>
      </c>
    </row>
    <row r="3800" spans="1:7" x14ac:dyDescent="0.4">
      <c r="A3800" s="70">
        <v>41798</v>
      </c>
      <c r="B3800" s="84" t="s">
        <v>304</v>
      </c>
      <c r="C3800" s="74">
        <v>15.2</v>
      </c>
      <c r="D3800" s="86">
        <v>0</v>
      </c>
      <c r="E3800" s="88">
        <v>6</v>
      </c>
      <c r="F3800" s="88">
        <v>8</v>
      </c>
      <c r="G3800" s="37">
        <v>1</v>
      </c>
    </row>
    <row r="3801" spans="1:7" x14ac:dyDescent="0.4">
      <c r="A3801" s="70">
        <v>41798</v>
      </c>
      <c r="B3801" s="84" t="s">
        <v>305</v>
      </c>
      <c r="C3801" s="74">
        <v>15.1</v>
      </c>
      <c r="D3801" s="86">
        <v>0</v>
      </c>
      <c r="E3801" s="88">
        <v>6</v>
      </c>
      <c r="F3801" s="88">
        <v>8</v>
      </c>
      <c r="G3801" s="37">
        <v>1</v>
      </c>
    </row>
    <row r="3802" spans="1:7" x14ac:dyDescent="0.4">
      <c r="A3802" s="70">
        <v>41798</v>
      </c>
      <c r="B3802" s="84" t="s">
        <v>306</v>
      </c>
      <c r="C3802" s="74">
        <v>15.4</v>
      </c>
      <c r="D3802" s="86">
        <v>0</v>
      </c>
      <c r="E3802" s="88">
        <v>6</v>
      </c>
      <c r="F3802" s="88">
        <v>8</v>
      </c>
      <c r="G3802" s="37">
        <v>1</v>
      </c>
    </row>
    <row r="3803" spans="1:7" x14ac:dyDescent="0.4">
      <c r="A3803" s="70">
        <v>41798</v>
      </c>
      <c r="B3803" s="84" t="s">
        <v>307</v>
      </c>
      <c r="C3803" s="74">
        <v>16.100000000000001</v>
      </c>
      <c r="D3803" s="86">
        <v>0</v>
      </c>
      <c r="E3803" s="88">
        <v>6</v>
      </c>
      <c r="F3803" s="88">
        <v>8</v>
      </c>
      <c r="G3803" s="37">
        <v>1</v>
      </c>
    </row>
    <row r="3804" spans="1:7" x14ac:dyDescent="0.4">
      <c r="A3804" s="70">
        <v>41798</v>
      </c>
      <c r="B3804" s="84" t="s">
        <v>308</v>
      </c>
      <c r="C3804" s="74">
        <v>16.7</v>
      </c>
      <c r="D3804" s="86">
        <v>0</v>
      </c>
      <c r="E3804" s="88">
        <v>6</v>
      </c>
      <c r="F3804" s="88">
        <v>8</v>
      </c>
      <c r="G3804" s="37">
        <v>1</v>
      </c>
    </row>
    <row r="3805" spans="1:7" x14ac:dyDescent="0.4">
      <c r="A3805" s="70">
        <v>41798</v>
      </c>
      <c r="B3805" s="84" t="s">
        <v>309</v>
      </c>
      <c r="C3805" s="74">
        <v>17.8</v>
      </c>
      <c r="D3805" s="86">
        <v>0</v>
      </c>
      <c r="E3805" s="88">
        <v>6</v>
      </c>
      <c r="F3805" s="88">
        <v>8</v>
      </c>
      <c r="G3805" s="37">
        <v>0</v>
      </c>
    </row>
    <row r="3806" spans="1:7" x14ac:dyDescent="0.4">
      <c r="A3806" s="70">
        <v>41798</v>
      </c>
      <c r="B3806" s="84" t="s">
        <v>310</v>
      </c>
      <c r="C3806" s="74">
        <v>19.899999999999999</v>
      </c>
      <c r="D3806" s="86">
        <v>0</v>
      </c>
      <c r="E3806" s="88">
        <v>6</v>
      </c>
      <c r="F3806" s="88">
        <v>8</v>
      </c>
      <c r="G3806" s="37">
        <v>0</v>
      </c>
    </row>
    <row r="3807" spans="1:7" x14ac:dyDescent="0.4">
      <c r="A3807" s="70">
        <v>41798</v>
      </c>
      <c r="B3807" s="84" t="s">
        <v>311</v>
      </c>
      <c r="C3807" s="74">
        <v>21.9</v>
      </c>
      <c r="D3807" s="86">
        <v>0</v>
      </c>
      <c r="E3807" s="88">
        <v>6</v>
      </c>
      <c r="F3807" s="88">
        <v>8</v>
      </c>
      <c r="G3807" s="37">
        <v>0</v>
      </c>
    </row>
    <row r="3808" spans="1:7" x14ac:dyDescent="0.4">
      <c r="A3808" s="70">
        <v>41798</v>
      </c>
      <c r="B3808" s="84" t="s">
        <v>312</v>
      </c>
      <c r="C3808" s="74">
        <v>24.5</v>
      </c>
      <c r="D3808" s="86">
        <v>0</v>
      </c>
      <c r="E3808" s="88">
        <v>6</v>
      </c>
      <c r="F3808" s="88">
        <v>8</v>
      </c>
      <c r="G3808" s="37">
        <v>0</v>
      </c>
    </row>
    <row r="3809" spans="1:7" x14ac:dyDescent="0.4">
      <c r="A3809" s="70">
        <v>41798</v>
      </c>
      <c r="B3809" s="84" t="s">
        <v>313</v>
      </c>
      <c r="C3809" s="74">
        <v>26.3</v>
      </c>
      <c r="D3809" s="86">
        <v>0</v>
      </c>
      <c r="E3809" s="88">
        <v>6</v>
      </c>
      <c r="F3809" s="88">
        <v>8</v>
      </c>
      <c r="G3809" s="37">
        <v>0</v>
      </c>
    </row>
    <row r="3810" spans="1:7" x14ac:dyDescent="0.4">
      <c r="A3810" s="70">
        <v>41798</v>
      </c>
      <c r="B3810" s="84" t="s">
        <v>314</v>
      </c>
      <c r="C3810" s="74">
        <v>27</v>
      </c>
      <c r="D3810" s="86">
        <v>0</v>
      </c>
      <c r="E3810" s="88">
        <v>6</v>
      </c>
      <c r="F3810" s="88">
        <v>8</v>
      </c>
      <c r="G3810" s="37">
        <v>0</v>
      </c>
    </row>
    <row r="3811" spans="1:7" x14ac:dyDescent="0.4">
      <c r="A3811" s="70">
        <v>41798</v>
      </c>
      <c r="B3811" s="84" t="s">
        <v>315</v>
      </c>
      <c r="C3811" s="74">
        <v>26.7</v>
      </c>
      <c r="D3811" s="86">
        <v>0</v>
      </c>
      <c r="E3811" s="88">
        <v>6</v>
      </c>
      <c r="F3811" s="88">
        <v>8</v>
      </c>
      <c r="G3811" s="37">
        <v>0</v>
      </c>
    </row>
    <row r="3812" spans="1:7" x14ac:dyDescent="0.4">
      <c r="A3812" s="70">
        <v>41798</v>
      </c>
      <c r="B3812" s="84" t="s">
        <v>316</v>
      </c>
      <c r="C3812" s="74">
        <v>26.4</v>
      </c>
      <c r="D3812" s="86">
        <v>0</v>
      </c>
      <c r="E3812" s="88">
        <v>6</v>
      </c>
      <c r="F3812" s="88">
        <v>8</v>
      </c>
      <c r="G3812" s="37">
        <v>0</v>
      </c>
    </row>
    <row r="3813" spans="1:7" x14ac:dyDescent="0.4">
      <c r="A3813" s="70">
        <v>41798</v>
      </c>
      <c r="B3813" s="84" t="s">
        <v>317</v>
      </c>
      <c r="C3813" s="74">
        <v>26.1</v>
      </c>
      <c r="D3813" s="86">
        <v>0</v>
      </c>
      <c r="E3813" s="88">
        <v>6</v>
      </c>
      <c r="F3813" s="88">
        <v>8</v>
      </c>
      <c r="G3813" s="37">
        <v>0</v>
      </c>
    </row>
    <row r="3814" spans="1:7" x14ac:dyDescent="0.4">
      <c r="A3814" s="70">
        <v>41798</v>
      </c>
      <c r="B3814" s="84" t="s">
        <v>318</v>
      </c>
      <c r="C3814" s="74">
        <v>26.2</v>
      </c>
      <c r="D3814" s="86">
        <v>0</v>
      </c>
      <c r="E3814" s="88">
        <v>6</v>
      </c>
      <c r="F3814" s="88">
        <v>8</v>
      </c>
      <c r="G3814" s="37">
        <v>0</v>
      </c>
    </row>
    <row r="3815" spans="1:7" x14ac:dyDescent="0.4">
      <c r="A3815" s="70">
        <v>41798</v>
      </c>
      <c r="B3815" s="84" t="s">
        <v>319</v>
      </c>
      <c r="C3815" s="74">
        <v>24.6</v>
      </c>
      <c r="D3815" s="86">
        <v>0</v>
      </c>
      <c r="E3815" s="88">
        <v>6</v>
      </c>
      <c r="F3815" s="88">
        <v>8</v>
      </c>
      <c r="G3815" s="37">
        <v>0</v>
      </c>
    </row>
    <row r="3816" spans="1:7" x14ac:dyDescent="0.4">
      <c r="A3816" s="70">
        <v>41798</v>
      </c>
      <c r="B3816" s="84" t="s">
        <v>320</v>
      </c>
      <c r="C3816" s="74">
        <v>23.1</v>
      </c>
      <c r="D3816" s="86">
        <v>0</v>
      </c>
      <c r="E3816" s="88">
        <v>6</v>
      </c>
      <c r="F3816" s="88">
        <v>8</v>
      </c>
      <c r="G3816" s="37">
        <v>0</v>
      </c>
    </row>
    <row r="3817" spans="1:7" x14ac:dyDescent="0.4">
      <c r="A3817" s="70">
        <v>41798</v>
      </c>
      <c r="B3817" s="84" t="s">
        <v>321</v>
      </c>
      <c r="C3817" s="74">
        <v>20</v>
      </c>
      <c r="D3817" s="86">
        <v>0</v>
      </c>
      <c r="E3817" s="88">
        <v>6</v>
      </c>
      <c r="F3817" s="88">
        <v>8</v>
      </c>
      <c r="G3817" s="37">
        <v>0</v>
      </c>
    </row>
    <row r="3818" spans="1:7" x14ac:dyDescent="0.4">
      <c r="A3818" s="70">
        <v>41798</v>
      </c>
      <c r="B3818" s="84" t="s">
        <v>322</v>
      </c>
      <c r="C3818" s="74">
        <v>20.6</v>
      </c>
      <c r="D3818" s="86">
        <v>0</v>
      </c>
      <c r="E3818" s="88">
        <v>6</v>
      </c>
      <c r="F3818" s="88">
        <v>8</v>
      </c>
      <c r="G3818" s="37">
        <v>0</v>
      </c>
    </row>
    <row r="3819" spans="1:7" x14ac:dyDescent="0.4">
      <c r="A3819" s="70">
        <v>41798</v>
      </c>
      <c r="B3819" s="84" t="s">
        <v>323</v>
      </c>
      <c r="C3819" s="74">
        <v>19.5</v>
      </c>
      <c r="D3819" s="86">
        <v>0</v>
      </c>
      <c r="E3819" s="88">
        <v>6</v>
      </c>
      <c r="F3819" s="88">
        <v>8</v>
      </c>
      <c r="G3819" s="37">
        <v>0</v>
      </c>
    </row>
    <row r="3820" spans="1:7" x14ac:dyDescent="0.4">
      <c r="A3820" s="70">
        <v>41798</v>
      </c>
      <c r="B3820" s="84" t="s">
        <v>324</v>
      </c>
      <c r="C3820" s="74">
        <v>18.600000000000001</v>
      </c>
      <c r="D3820" s="86">
        <v>0</v>
      </c>
      <c r="E3820" s="88">
        <v>6</v>
      </c>
      <c r="F3820" s="88">
        <v>8</v>
      </c>
      <c r="G3820" s="37">
        <v>0</v>
      </c>
    </row>
    <row r="3821" spans="1:7" x14ac:dyDescent="0.4">
      <c r="A3821" s="70">
        <v>41798</v>
      </c>
      <c r="B3821" s="84" t="s">
        <v>325</v>
      </c>
      <c r="C3821" s="74">
        <v>18.100000000000001</v>
      </c>
      <c r="D3821" s="86">
        <v>0</v>
      </c>
      <c r="E3821" s="88">
        <v>6</v>
      </c>
      <c r="F3821" s="88">
        <v>9</v>
      </c>
      <c r="G3821" s="37">
        <v>1</v>
      </c>
    </row>
    <row r="3822" spans="1:7" x14ac:dyDescent="0.4">
      <c r="A3822" s="70">
        <v>41799</v>
      </c>
      <c r="B3822" s="84" t="s">
        <v>302</v>
      </c>
      <c r="C3822" s="74">
        <v>17.7</v>
      </c>
      <c r="D3822" s="86">
        <v>0</v>
      </c>
      <c r="E3822" s="88">
        <v>6</v>
      </c>
      <c r="F3822" s="88">
        <v>9</v>
      </c>
      <c r="G3822" s="37">
        <v>1</v>
      </c>
    </row>
    <row r="3823" spans="1:7" x14ac:dyDescent="0.4">
      <c r="A3823" s="70">
        <v>41799</v>
      </c>
      <c r="B3823" s="84" t="s">
        <v>303</v>
      </c>
      <c r="C3823" s="74">
        <v>17.5</v>
      </c>
      <c r="D3823" s="86">
        <v>0</v>
      </c>
      <c r="E3823" s="88">
        <v>6</v>
      </c>
      <c r="F3823" s="88">
        <v>9</v>
      </c>
      <c r="G3823" s="37">
        <v>1</v>
      </c>
    </row>
    <row r="3824" spans="1:7" x14ac:dyDescent="0.4">
      <c r="A3824" s="70">
        <v>41799</v>
      </c>
      <c r="B3824" s="84" t="s">
        <v>304</v>
      </c>
      <c r="C3824" s="74">
        <v>16.899999999999999</v>
      </c>
      <c r="D3824" s="86">
        <v>0</v>
      </c>
      <c r="E3824" s="88">
        <v>6</v>
      </c>
      <c r="F3824" s="88">
        <v>9</v>
      </c>
      <c r="G3824" s="37">
        <v>1</v>
      </c>
    </row>
    <row r="3825" spans="1:7" x14ac:dyDescent="0.4">
      <c r="A3825" s="70">
        <v>41799</v>
      </c>
      <c r="B3825" s="84" t="s">
        <v>305</v>
      </c>
      <c r="C3825" s="74">
        <v>17</v>
      </c>
      <c r="D3825" s="86">
        <v>0</v>
      </c>
      <c r="E3825" s="88">
        <v>6</v>
      </c>
      <c r="F3825" s="88">
        <v>9</v>
      </c>
      <c r="G3825" s="37">
        <v>1</v>
      </c>
    </row>
    <row r="3826" spans="1:7" x14ac:dyDescent="0.4">
      <c r="A3826" s="70">
        <v>41799</v>
      </c>
      <c r="B3826" s="84" t="s">
        <v>306</v>
      </c>
      <c r="C3826" s="74">
        <v>16.7</v>
      </c>
      <c r="D3826" s="86">
        <v>0</v>
      </c>
      <c r="E3826" s="88">
        <v>6</v>
      </c>
      <c r="F3826" s="88">
        <v>9</v>
      </c>
      <c r="G3826" s="37">
        <v>1</v>
      </c>
    </row>
    <row r="3827" spans="1:7" x14ac:dyDescent="0.4">
      <c r="A3827" s="70">
        <v>41799</v>
      </c>
      <c r="B3827" s="84" t="s">
        <v>307</v>
      </c>
      <c r="C3827" s="74">
        <v>16.899999999999999</v>
      </c>
      <c r="D3827" s="86">
        <v>0</v>
      </c>
      <c r="E3827" s="88">
        <v>6</v>
      </c>
      <c r="F3827" s="88">
        <v>9</v>
      </c>
      <c r="G3827" s="37">
        <v>1</v>
      </c>
    </row>
    <row r="3828" spans="1:7" x14ac:dyDescent="0.4">
      <c r="A3828" s="70">
        <v>41799</v>
      </c>
      <c r="B3828" s="84" t="s">
        <v>308</v>
      </c>
      <c r="C3828" s="74">
        <v>17.5</v>
      </c>
      <c r="D3828" s="86">
        <v>0</v>
      </c>
      <c r="E3828" s="88">
        <v>6</v>
      </c>
      <c r="F3828" s="88">
        <v>9</v>
      </c>
      <c r="G3828" s="37">
        <v>1</v>
      </c>
    </row>
    <row r="3829" spans="1:7" x14ac:dyDescent="0.4">
      <c r="A3829" s="70">
        <v>41799</v>
      </c>
      <c r="B3829" s="84" t="s">
        <v>309</v>
      </c>
      <c r="C3829" s="74">
        <v>18.899999999999999</v>
      </c>
      <c r="D3829" s="86">
        <v>0</v>
      </c>
      <c r="E3829" s="88">
        <v>6</v>
      </c>
      <c r="F3829" s="88">
        <v>9</v>
      </c>
      <c r="G3829" s="37">
        <v>0</v>
      </c>
    </row>
    <row r="3830" spans="1:7" x14ac:dyDescent="0.4">
      <c r="A3830" s="70">
        <v>41799</v>
      </c>
      <c r="B3830" s="84" t="s">
        <v>310</v>
      </c>
      <c r="C3830" s="74">
        <v>20.5</v>
      </c>
      <c r="D3830" s="86">
        <v>0</v>
      </c>
      <c r="E3830" s="88">
        <v>6</v>
      </c>
      <c r="F3830" s="88">
        <v>9</v>
      </c>
      <c r="G3830" s="37">
        <v>0</v>
      </c>
    </row>
    <row r="3831" spans="1:7" x14ac:dyDescent="0.4">
      <c r="A3831" s="70">
        <v>41799</v>
      </c>
      <c r="B3831" s="84" t="s">
        <v>311</v>
      </c>
      <c r="C3831" s="74">
        <v>21.9</v>
      </c>
      <c r="D3831" s="86">
        <v>0</v>
      </c>
      <c r="E3831" s="88">
        <v>6</v>
      </c>
      <c r="F3831" s="88">
        <v>9</v>
      </c>
      <c r="G3831" s="37">
        <v>0</v>
      </c>
    </row>
    <row r="3832" spans="1:7" x14ac:dyDescent="0.4">
      <c r="A3832" s="70">
        <v>41799</v>
      </c>
      <c r="B3832" s="84" t="s">
        <v>312</v>
      </c>
      <c r="C3832" s="74">
        <v>22.5</v>
      </c>
      <c r="D3832" s="86">
        <v>0</v>
      </c>
      <c r="E3832" s="88">
        <v>6</v>
      </c>
      <c r="F3832" s="88">
        <v>9</v>
      </c>
      <c r="G3832" s="37">
        <v>0</v>
      </c>
    </row>
    <row r="3833" spans="1:7" x14ac:dyDescent="0.4">
      <c r="A3833" s="70">
        <v>41799</v>
      </c>
      <c r="B3833" s="84" t="s">
        <v>313</v>
      </c>
      <c r="C3833" s="74">
        <v>23.4</v>
      </c>
      <c r="D3833" s="86">
        <v>0</v>
      </c>
      <c r="E3833" s="88">
        <v>6</v>
      </c>
      <c r="F3833" s="88">
        <v>9</v>
      </c>
      <c r="G3833" s="37">
        <v>0</v>
      </c>
    </row>
    <row r="3834" spans="1:7" x14ac:dyDescent="0.4">
      <c r="A3834" s="70">
        <v>41799</v>
      </c>
      <c r="B3834" s="84" t="s">
        <v>314</v>
      </c>
      <c r="C3834" s="74">
        <v>24.4</v>
      </c>
      <c r="D3834" s="86">
        <v>0</v>
      </c>
      <c r="E3834" s="88">
        <v>6</v>
      </c>
      <c r="F3834" s="88">
        <v>9</v>
      </c>
      <c r="G3834" s="37">
        <v>0</v>
      </c>
    </row>
    <row r="3835" spans="1:7" x14ac:dyDescent="0.4">
      <c r="A3835" s="70">
        <v>41799</v>
      </c>
      <c r="B3835" s="84" t="s">
        <v>315</v>
      </c>
      <c r="C3835" s="74">
        <v>24.6</v>
      </c>
      <c r="D3835" s="86">
        <v>0</v>
      </c>
      <c r="E3835" s="88">
        <v>6</v>
      </c>
      <c r="F3835" s="88">
        <v>9</v>
      </c>
      <c r="G3835" s="37">
        <v>0</v>
      </c>
    </row>
    <row r="3836" spans="1:7" x14ac:dyDescent="0.4">
      <c r="A3836" s="70">
        <v>41799</v>
      </c>
      <c r="B3836" s="84" t="s">
        <v>316</v>
      </c>
      <c r="C3836" s="74">
        <v>24.8</v>
      </c>
      <c r="D3836" s="86">
        <v>0</v>
      </c>
      <c r="E3836" s="88">
        <v>6</v>
      </c>
      <c r="F3836" s="88">
        <v>9</v>
      </c>
      <c r="G3836" s="37">
        <v>0</v>
      </c>
    </row>
    <row r="3837" spans="1:7" x14ac:dyDescent="0.4">
      <c r="A3837" s="70">
        <v>41799</v>
      </c>
      <c r="B3837" s="84" t="s">
        <v>317</v>
      </c>
      <c r="C3837" s="74">
        <v>23.9</v>
      </c>
      <c r="D3837" s="86">
        <v>0</v>
      </c>
      <c r="E3837" s="88">
        <v>6</v>
      </c>
      <c r="F3837" s="88">
        <v>9</v>
      </c>
      <c r="G3837" s="37">
        <v>0</v>
      </c>
    </row>
    <row r="3838" spans="1:7" x14ac:dyDescent="0.4">
      <c r="A3838" s="70">
        <v>41799</v>
      </c>
      <c r="B3838" s="84" t="s">
        <v>318</v>
      </c>
      <c r="C3838" s="74">
        <v>23.2</v>
      </c>
      <c r="D3838" s="86">
        <v>0</v>
      </c>
      <c r="E3838" s="88">
        <v>6</v>
      </c>
      <c r="F3838" s="88">
        <v>9</v>
      </c>
      <c r="G3838" s="37">
        <v>0</v>
      </c>
    </row>
    <row r="3839" spans="1:7" x14ac:dyDescent="0.4">
      <c r="A3839" s="70">
        <v>41799</v>
      </c>
      <c r="B3839" s="84" t="s">
        <v>319</v>
      </c>
      <c r="C3839" s="74">
        <v>22.2</v>
      </c>
      <c r="D3839" s="86">
        <v>0</v>
      </c>
      <c r="E3839" s="88">
        <v>6</v>
      </c>
      <c r="F3839" s="88">
        <v>9</v>
      </c>
      <c r="G3839" s="37">
        <v>0</v>
      </c>
    </row>
    <row r="3840" spans="1:7" x14ac:dyDescent="0.4">
      <c r="A3840" s="70">
        <v>41799</v>
      </c>
      <c r="B3840" s="84" t="s">
        <v>320</v>
      </c>
      <c r="C3840" s="74">
        <v>21.4</v>
      </c>
      <c r="D3840" s="86">
        <v>0</v>
      </c>
      <c r="E3840" s="88">
        <v>6</v>
      </c>
      <c r="F3840" s="88">
        <v>9</v>
      </c>
      <c r="G3840" s="37">
        <v>0</v>
      </c>
    </row>
    <row r="3841" spans="1:7" x14ac:dyDescent="0.4">
      <c r="A3841" s="70">
        <v>41799</v>
      </c>
      <c r="B3841" s="84" t="s">
        <v>321</v>
      </c>
      <c r="C3841" s="74">
        <v>20.5</v>
      </c>
      <c r="D3841" s="86">
        <v>0</v>
      </c>
      <c r="E3841" s="88">
        <v>6</v>
      </c>
      <c r="F3841" s="88">
        <v>9</v>
      </c>
      <c r="G3841" s="37">
        <v>0</v>
      </c>
    </row>
    <row r="3842" spans="1:7" x14ac:dyDescent="0.4">
      <c r="A3842" s="70">
        <v>41799</v>
      </c>
      <c r="B3842" s="84" t="s">
        <v>322</v>
      </c>
      <c r="C3842" s="74">
        <v>19.600000000000001</v>
      </c>
      <c r="D3842" s="86">
        <v>0</v>
      </c>
      <c r="E3842" s="88">
        <v>6</v>
      </c>
      <c r="F3842" s="88">
        <v>9</v>
      </c>
      <c r="G3842" s="37">
        <v>0</v>
      </c>
    </row>
    <row r="3843" spans="1:7" x14ac:dyDescent="0.4">
      <c r="A3843" s="70">
        <v>41799</v>
      </c>
      <c r="B3843" s="84" t="s">
        <v>323</v>
      </c>
      <c r="C3843" s="74">
        <v>19.399999999999999</v>
      </c>
      <c r="D3843" s="86">
        <v>0</v>
      </c>
      <c r="E3843" s="88">
        <v>6</v>
      </c>
      <c r="F3843" s="88">
        <v>9</v>
      </c>
      <c r="G3843" s="37">
        <v>0</v>
      </c>
    </row>
    <row r="3844" spans="1:7" x14ac:dyDescent="0.4">
      <c r="A3844" s="70">
        <v>41799</v>
      </c>
      <c r="B3844" s="84" t="s">
        <v>324</v>
      </c>
      <c r="C3844" s="74">
        <v>18.7</v>
      </c>
      <c r="D3844" s="86">
        <v>0</v>
      </c>
      <c r="E3844" s="88">
        <v>6</v>
      </c>
      <c r="F3844" s="88">
        <v>9</v>
      </c>
      <c r="G3844" s="37">
        <v>0</v>
      </c>
    </row>
    <row r="3845" spans="1:7" x14ac:dyDescent="0.4">
      <c r="A3845" s="70">
        <v>41799</v>
      </c>
      <c r="B3845" s="84" t="s">
        <v>325</v>
      </c>
      <c r="C3845" s="74">
        <v>18.5</v>
      </c>
      <c r="D3845" s="86">
        <v>0</v>
      </c>
      <c r="E3845" s="88">
        <v>6</v>
      </c>
      <c r="F3845" s="88">
        <v>10</v>
      </c>
      <c r="G3845" s="37">
        <v>1</v>
      </c>
    </row>
    <row r="3846" spans="1:7" x14ac:dyDescent="0.4">
      <c r="A3846" s="70">
        <v>41800</v>
      </c>
      <c r="B3846" s="84" t="s">
        <v>302</v>
      </c>
      <c r="C3846" s="74">
        <v>18.100000000000001</v>
      </c>
      <c r="D3846" s="86">
        <v>0</v>
      </c>
      <c r="E3846" s="88">
        <v>6</v>
      </c>
      <c r="F3846" s="88">
        <v>10</v>
      </c>
      <c r="G3846" s="37">
        <v>1</v>
      </c>
    </row>
    <row r="3847" spans="1:7" x14ac:dyDescent="0.4">
      <c r="A3847" s="70">
        <v>41800</v>
      </c>
      <c r="B3847" s="84" t="s">
        <v>303</v>
      </c>
      <c r="C3847" s="74">
        <v>17.5</v>
      </c>
      <c r="D3847" s="86">
        <v>0</v>
      </c>
      <c r="E3847" s="88">
        <v>6</v>
      </c>
      <c r="F3847" s="88">
        <v>10</v>
      </c>
      <c r="G3847" s="37">
        <v>1</v>
      </c>
    </row>
    <row r="3848" spans="1:7" x14ac:dyDescent="0.4">
      <c r="A3848" s="70">
        <v>41800</v>
      </c>
      <c r="B3848" s="84" t="s">
        <v>304</v>
      </c>
      <c r="C3848" s="74">
        <v>16.2</v>
      </c>
      <c r="D3848" s="86">
        <v>0</v>
      </c>
      <c r="E3848" s="88">
        <v>6</v>
      </c>
      <c r="F3848" s="88">
        <v>10</v>
      </c>
      <c r="G3848" s="37">
        <v>1</v>
      </c>
    </row>
    <row r="3849" spans="1:7" x14ac:dyDescent="0.4">
      <c r="A3849" s="70">
        <v>41800</v>
      </c>
      <c r="B3849" s="84" t="s">
        <v>305</v>
      </c>
      <c r="C3849" s="74">
        <v>15.8</v>
      </c>
      <c r="D3849" s="86">
        <v>0</v>
      </c>
      <c r="E3849" s="88">
        <v>6</v>
      </c>
      <c r="F3849" s="88">
        <v>10</v>
      </c>
      <c r="G3849" s="37">
        <v>1</v>
      </c>
    </row>
    <row r="3850" spans="1:7" x14ac:dyDescent="0.4">
      <c r="A3850" s="70">
        <v>41800</v>
      </c>
      <c r="B3850" s="84" t="s">
        <v>306</v>
      </c>
      <c r="C3850" s="74">
        <v>15.3</v>
      </c>
      <c r="D3850" s="86">
        <v>0</v>
      </c>
      <c r="E3850" s="88">
        <v>6</v>
      </c>
      <c r="F3850" s="88">
        <v>10</v>
      </c>
      <c r="G3850" s="37">
        <v>1</v>
      </c>
    </row>
    <row r="3851" spans="1:7" x14ac:dyDescent="0.4">
      <c r="A3851" s="70">
        <v>41800</v>
      </c>
      <c r="B3851" s="84" t="s">
        <v>307</v>
      </c>
      <c r="C3851" s="74">
        <v>16.600000000000001</v>
      </c>
      <c r="D3851" s="86">
        <v>0</v>
      </c>
      <c r="E3851" s="88">
        <v>6</v>
      </c>
      <c r="F3851" s="88">
        <v>10</v>
      </c>
      <c r="G3851" s="37">
        <v>1</v>
      </c>
    </row>
    <row r="3852" spans="1:7" x14ac:dyDescent="0.4">
      <c r="A3852" s="70">
        <v>41800</v>
      </c>
      <c r="B3852" s="84" t="s">
        <v>308</v>
      </c>
      <c r="C3852" s="74">
        <v>18.2</v>
      </c>
      <c r="D3852" s="86">
        <v>0</v>
      </c>
      <c r="E3852" s="88">
        <v>6</v>
      </c>
      <c r="F3852" s="88">
        <v>10</v>
      </c>
      <c r="G3852" s="37">
        <v>1</v>
      </c>
    </row>
    <row r="3853" spans="1:7" x14ac:dyDescent="0.4">
      <c r="A3853" s="70">
        <v>41800</v>
      </c>
      <c r="B3853" s="84" t="s">
        <v>309</v>
      </c>
      <c r="C3853" s="74">
        <v>18.8</v>
      </c>
      <c r="D3853" s="86">
        <v>0</v>
      </c>
      <c r="E3853" s="88">
        <v>6</v>
      </c>
      <c r="F3853" s="88">
        <v>10</v>
      </c>
      <c r="G3853" s="37">
        <v>0</v>
      </c>
    </row>
    <row r="3854" spans="1:7" x14ac:dyDescent="0.4">
      <c r="A3854" s="70">
        <v>41800</v>
      </c>
      <c r="B3854" s="84" t="s">
        <v>310</v>
      </c>
      <c r="C3854" s="74">
        <v>19.399999999999999</v>
      </c>
      <c r="D3854" s="86">
        <v>0</v>
      </c>
      <c r="E3854" s="88">
        <v>6</v>
      </c>
      <c r="F3854" s="88">
        <v>10</v>
      </c>
      <c r="G3854" s="37">
        <v>0</v>
      </c>
    </row>
    <row r="3855" spans="1:7" x14ac:dyDescent="0.4">
      <c r="A3855" s="70">
        <v>41800</v>
      </c>
      <c r="B3855" s="84" t="s">
        <v>311</v>
      </c>
      <c r="C3855" s="74">
        <v>21.9</v>
      </c>
      <c r="D3855" s="86">
        <v>0</v>
      </c>
      <c r="E3855" s="88">
        <v>6</v>
      </c>
      <c r="F3855" s="88">
        <v>10</v>
      </c>
      <c r="G3855" s="37">
        <v>0</v>
      </c>
    </row>
    <row r="3856" spans="1:7" x14ac:dyDescent="0.4">
      <c r="A3856" s="70">
        <v>41800</v>
      </c>
      <c r="B3856" s="84" t="s">
        <v>312</v>
      </c>
      <c r="C3856" s="74">
        <v>23</v>
      </c>
      <c r="D3856" s="86">
        <v>0</v>
      </c>
      <c r="E3856" s="88">
        <v>6</v>
      </c>
      <c r="F3856" s="88">
        <v>10</v>
      </c>
      <c r="G3856" s="37">
        <v>0</v>
      </c>
    </row>
    <row r="3857" spans="1:7" x14ac:dyDescent="0.4">
      <c r="A3857" s="70">
        <v>41800</v>
      </c>
      <c r="B3857" s="84" t="s">
        <v>313</v>
      </c>
      <c r="C3857" s="74">
        <v>23.4</v>
      </c>
      <c r="D3857" s="86">
        <v>0</v>
      </c>
      <c r="E3857" s="88">
        <v>6</v>
      </c>
      <c r="F3857" s="88">
        <v>10</v>
      </c>
      <c r="G3857" s="37">
        <v>0</v>
      </c>
    </row>
    <row r="3858" spans="1:7" x14ac:dyDescent="0.4">
      <c r="A3858" s="70">
        <v>41800</v>
      </c>
      <c r="B3858" s="84" t="s">
        <v>314</v>
      </c>
      <c r="C3858" s="74">
        <v>24.3</v>
      </c>
      <c r="D3858" s="86">
        <v>0</v>
      </c>
      <c r="E3858" s="88">
        <v>6</v>
      </c>
      <c r="F3858" s="88">
        <v>10</v>
      </c>
      <c r="G3858" s="37">
        <v>0</v>
      </c>
    </row>
    <row r="3859" spans="1:7" x14ac:dyDescent="0.4">
      <c r="A3859" s="70">
        <v>41800</v>
      </c>
      <c r="B3859" s="84" t="s">
        <v>315</v>
      </c>
      <c r="C3859" s="74">
        <v>24.6</v>
      </c>
      <c r="D3859" s="86">
        <v>0</v>
      </c>
      <c r="E3859" s="88">
        <v>6</v>
      </c>
      <c r="F3859" s="88">
        <v>10</v>
      </c>
      <c r="G3859" s="37">
        <v>0</v>
      </c>
    </row>
    <row r="3860" spans="1:7" x14ac:dyDescent="0.4">
      <c r="A3860" s="70">
        <v>41800</v>
      </c>
      <c r="B3860" s="84" t="s">
        <v>316</v>
      </c>
      <c r="C3860" s="74">
        <v>24.5</v>
      </c>
      <c r="D3860" s="86">
        <v>0</v>
      </c>
      <c r="E3860" s="88">
        <v>6</v>
      </c>
      <c r="F3860" s="88">
        <v>10</v>
      </c>
      <c r="G3860" s="37">
        <v>0</v>
      </c>
    </row>
    <row r="3861" spans="1:7" x14ac:dyDescent="0.4">
      <c r="A3861" s="70">
        <v>41800</v>
      </c>
      <c r="B3861" s="84" t="s">
        <v>317</v>
      </c>
      <c r="C3861" s="74">
        <v>24.2</v>
      </c>
      <c r="D3861" s="86">
        <v>0</v>
      </c>
      <c r="E3861" s="88">
        <v>6</v>
      </c>
      <c r="F3861" s="88">
        <v>10</v>
      </c>
      <c r="G3861" s="37">
        <v>0</v>
      </c>
    </row>
    <row r="3862" spans="1:7" x14ac:dyDescent="0.4">
      <c r="A3862" s="70">
        <v>41800</v>
      </c>
      <c r="B3862" s="84" t="s">
        <v>318</v>
      </c>
      <c r="C3862" s="74">
        <v>22.8</v>
      </c>
      <c r="D3862" s="86">
        <v>0</v>
      </c>
      <c r="E3862" s="88">
        <v>6</v>
      </c>
      <c r="F3862" s="88">
        <v>10</v>
      </c>
      <c r="G3862" s="37">
        <v>0</v>
      </c>
    </row>
    <row r="3863" spans="1:7" x14ac:dyDescent="0.4">
      <c r="A3863" s="70">
        <v>41800</v>
      </c>
      <c r="B3863" s="84" t="s">
        <v>319</v>
      </c>
      <c r="C3863" s="74">
        <v>21.8</v>
      </c>
      <c r="D3863" s="86">
        <v>0</v>
      </c>
      <c r="E3863" s="88">
        <v>6</v>
      </c>
      <c r="F3863" s="88">
        <v>10</v>
      </c>
      <c r="G3863" s="37">
        <v>0</v>
      </c>
    </row>
    <row r="3864" spans="1:7" x14ac:dyDescent="0.4">
      <c r="A3864" s="70">
        <v>41800</v>
      </c>
      <c r="B3864" s="84" t="s">
        <v>320</v>
      </c>
      <c r="C3864" s="74">
        <v>20.399999999999999</v>
      </c>
      <c r="D3864" s="86">
        <v>0</v>
      </c>
      <c r="E3864" s="88">
        <v>6</v>
      </c>
      <c r="F3864" s="88">
        <v>10</v>
      </c>
      <c r="G3864" s="37">
        <v>0</v>
      </c>
    </row>
    <row r="3865" spans="1:7" x14ac:dyDescent="0.4">
      <c r="A3865" s="70">
        <v>41800</v>
      </c>
      <c r="B3865" s="84" t="s">
        <v>321</v>
      </c>
      <c r="C3865" s="74">
        <v>19.2</v>
      </c>
      <c r="D3865" s="86">
        <v>0</v>
      </c>
      <c r="E3865" s="88">
        <v>6</v>
      </c>
      <c r="F3865" s="88">
        <v>10</v>
      </c>
      <c r="G3865" s="37">
        <v>0</v>
      </c>
    </row>
    <row r="3866" spans="1:7" x14ac:dyDescent="0.4">
      <c r="A3866" s="70">
        <v>41800</v>
      </c>
      <c r="B3866" s="84" t="s">
        <v>322</v>
      </c>
      <c r="C3866" s="74">
        <v>18.8</v>
      </c>
      <c r="D3866" s="86">
        <v>0</v>
      </c>
      <c r="E3866" s="88">
        <v>6</v>
      </c>
      <c r="F3866" s="88">
        <v>10</v>
      </c>
      <c r="G3866" s="37">
        <v>0</v>
      </c>
    </row>
    <row r="3867" spans="1:7" x14ac:dyDescent="0.4">
      <c r="A3867" s="70">
        <v>41800</v>
      </c>
      <c r="B3867" s="84" t="s">
        <v>323</v>
      </c>
      <c r="C3867" s="74">
        <v>15.7</v>
      </c>
      <c r="D3867" s="86">
        <v>0</v>
      </c>
      <c r="E3867" s="88">
        <v>6</v>
      </c>
      <c r="F3867" s="88">
        <v>10</v>
      </c>
      <c r="G3867" s="37">
        <v>0</v>
      </c>
    </row>
    <row r="3868" spans="1:7" x14ac:dyDescent="0.4">
      <c r="A3868" s="70">
        <v>41800</v>
      </c>
      <c r="B3868" s="84" t="s">
        <v>324</v>
      </c>
      <c r="C3868" s="74">
        <v>14.7</v>
      </c>
      <c r="D3868" s="86">
        <v>0</v>
      </c>
      <c r="E3868" s="88">
        <v>6</v>
      </c>
      <c r="F3868" s="88">
        <v>10</v>
      </c>
      <c r="G3868" s="37">
        <v>0</v>
      </c>
    </row>
    <row r="3869" spans="1:7" x14ac:dyDescent="0.4">
      <c r="A3869" s="70">
        <v>41800</v>
      </c>
      <c r="B3869" s="84" t="s">
        <v>325</v>
      </c>
      <c r="C3869" s="74">
        <v>14</v>
      </c>
      <c r="D3869" s="86">
        <v>0</v>
      </c>
      <c r="E3869" s="88">
        <v>6</v>
      </c>
      <c r="F3869" s="88">
        <v>11</v>
      </c>
      <c r="G3869" s="37">
        <v>1</v>
      </c>
    </row>
    <row r="3870" spans="1:7" x14ac:dyDescent="0.4">
      <c r="A3870" s="70">
        <v>41801</v>
      </c>
      <c r="B3870" s="84" t="s">
        <v>302</v>
      </c>
      <c r="C3870" s="74">
        <v>13.7</v>
      </c>
      <c r="D3870" s="86">
        <v>0</v>
      </c>
      <c r="E3870" s="88">
        <v>6</v>
      </c>
      <c r="F3870" s="88">
        <v>11</v>
      </c>
      <c r="G3870" s="37">
        <v>1</v>
      </c>
    </row>
    <row r="3871" spans="1:7" x14ac:dyDescent="0.4">
      <c r="A3871" s="70">
        <v>41801</v>
      </c>
      <c r="B3871" s="84" t="s">
        <v>303</v>
      </c>
      <c r="C3871" s="74">
        <v>13.9</v>
      </c>
      <c r="D3871" s="86">
        <v>0</v>
      </c>
      <c r="E3871" s="88">
        <v>6</v>
      </c>
      <c r="F3871" s="88">
        <v>11</v>
      </c>
      <c r="G3871" s="37">
        <v>1</v>
      </c>
    </row>
    <row r="3872" spans="1:7" x14ac:dyDescent="0.4">
      <c r="A3872" s="70">
        <v>41801</v>
      </c>
      <c r="B3872" s="84" t="s">
        <v>304</v>
      </c>
      <c r="C3872" s="74">
        <v>14.1</v>
      </c>
      <c r="D3872" s="86">
        <v>0</v>
      </c>
      <c r="E3872" s="88">
        <v>6</v>
      </c>
      <c r="F3872" s="88">
        <v>11</v>
      </c>
      <c r="G3872" s="37">
        <v>1</v>
      </c>
    </row>
    <row r="3873" spans="1:7" x14ac:dyDescent="0.4">
      <c r="A3873" s="70">
        <v>41801</v>
      </c>
      <c r="B3873" s="84" t="s">
        <v>305</v>
      </c>
      <c r="C3873" s="74">
        <v>13.9</v>
      </c>
      <c r="D3873" s="86">
        <v>0</v>
      </c>
      <c r="E3873" s="88">
        <v>6</v>
      </c>
      <c r="F3873" s="88">
        <v>11</v>
      </c>
      <c r="G3873" s="37">
        <v>1</v>
      </c>
    </row>
    <row r="3874" spans="1:7" x14ac:dyDescent="0.4">
      <c r="A3874" s="70">
        <v>41801</v>
      </c>
      <c r="B3874" s="84" t="s">
        <v>306</v>
      </c>
      <c r="C3874" s="74">
        <v>14.5</v>
      </c>
      <c r="D3874" s="86">
        <v>0</v>
      </c>
      <c r="E3874" s="88">
        <v>6</v>
      </c>
      <c r="F3874" s="88">
        <v>11</v>
      </c>
      <c r="G3874" s="37">
        <v>1</v>
      </c>
    </row>
    <row r="3875" spans="1:7" x14ac:dyDescent="0.4">
      <c r="A3875" s="70">
        <v>41801</v>
      </c>
      <c r="B3875" s="84" t="s">
        <v>307</v>
      </c>
      <c r="C3875" s="74">
        <v>15.8</v>
      </c>
      <c r="D3875" s="86">
        <v>0</v>
      </c>
      <c r="E3875" s="88">
        <v>6</v>
      </c>
      <c r="F3875" s="88">
        <v>11</v>
      </c>
      <c r="G3875" s="37">
        <v>1</v>
      </c>
    </row>
    <row r="3876" spans="1:7" x14ac:dyDescent="0.4">
      <c r="A3876" s="70">
        <v>41801</v>
      </c>
      <c r="B3876" s="84" t="s">
        <v>308</v>
      </c>
      <c r="C3876" s="74">
        <v>18.3</v>
      </c>
      <c r="D3876" s="86">
        <v>0</v>
      </c>
      <c r="E3876" s="88">
        <v>6</v>
      </c>
      <c r="F3876" s="88">
        <v>11</v>
      </c>
      <c r="G3876" s="37">
        <v>1</v>
      </c>
    </row>
    <row r="3877" spans="1:7" x14ac:dyDescent="0.4">
      <c r="A3877" s="70">
        <v>41801</v>
      </c>
      <c r="B3877" s="84" t="s">
        <v>309</v>
      </c>
      <c r="C3877" s="74">
        <v>19.899999999999999</v>
      </c>
      <c r="D3877" s="86">
        <v>0</v>
      </c>
      <c r="E3877" s="88">
        <v>6</v>
      </c>
      <c r="F3877" s="88">
        <v>11</v>
      </c>
      <c r="G3877" s="37">
        <v>0</v>
      </c>
    </row>
    <row r="3878" spans="1:7" x14ac:dyDescent="0.4">
      <c r="A3878" s="70">
        <v>41801</v>
      </c>
      <c r="B3878" s="84" t="s">
        <v>310</v>
      </c>
      <c r="C3878" s="74">
        <v>20.5</v>
      </c>
      <c r="D3878" s="86">
        <v>0</v>
      </c>
      <c r="E3878" s="88">
        <v>6</v>
      </c>
      <c r="F3878" s="88">
        <v>11</v>
      </c>
      <c r="G3878" s="37">
        <v>0</v>
      </c>
    </row>
    <row r="3879" spans="1:7" x14ac:dyDescent="0.4">
      <c r="A3879" s="70">
        <v>41801</v>
      </c>
      <c r="B3879" s="84" t="s">
        <v>311</v>
      </c>
      <c r="C3879" s="74">
        <v>21.6</v>
      </c>
      <c r="D3879" s="86">
        <v>0</v>
      </c>
      <c r="E3879" s="88">
        <v>6</v>
      </c>
      <c r="F3879" s="88">
        <v>11</v>
      </c>
      <c r="G3879" s="37">
        <v>0</v>
      </c>
    </row>
    <row r="3880" spans="1:7" x14ac:dyDescent="0.4">
      <c r="A3880" s="70">
        <v>41801</v>
      </c>
      <c r="B3880" s="84" t="s">
        <v>312</v>
      </c>
      <c r="C3880" s="74">
        <v>23.5</v>
      </c>
      <c r="D3880" s="86">
        <v>0</v>
      </c>
      <c r="E3880" s="88">
        <v>6</v>
      </c>
      <c r="F3880" s="88">
        <v>11</v>
      </c>
      <c r="G3880" s="37">
        <v>0</v>
      </c>
    </row>
    <row r="3881" spans="1:7" x14ac:dyDescent="0.4">
      <c r="A3881" s="70">
        <v>41801</v>
      </c>
      <c r="B3881" s="84" t="s">
        <v>313</v>
      </c>
      <c r="C3881" s="74">
        <v>23.7</v>
      </c>
      <c r="D3881" s="86">
        <v>0</v>
      </c>
      <c r="E3881" s="88">
        <v>6</v>
      </c>
      <c r="F3881" s="88">
        <v>11</v>
      </c>
      <c r="G3881" s="37">
        <v>0</v>
      </c>
    </row>
    <row r="3882" spans="1:7" x14ac:dyDescent="0.4">
      <c r="A3882" s="70">
        <v>41801</v>
      </c>
      <c r="B3882" s="84" t="s">
        <v>314</v>
      </c>
      <c r="C3882" s="74">
        <v>24.2</v>
      </c>
      <c r="D3882" s="86">
        <v>0</v>
      </c>
      <c r="E3882" s="88">
        <v>6</v>
      </c>
      <c r="F3882" s="88">
        <v>11</v>
      </c>
      <c r="G3882" s="37">
        <v>0</v>
      </c>
    </row>
    <row r="3883" spans="1:7" x14ac:dyDescent="0.4">
      <c r="A3883" s="70">
        <v>41801</v>
      </c>
      <c r="B3883" s="84" t="s">
        <v>315</v>
      </c>
      <c r="C3883" s="74">
        <v>25.7</v>
      </c>
      <c r="D3883" s="86">
        <v>0</v>
      </c>
      <c r="E3883" s="88">
        <v>6</v>
      </c>
      <c r="F3883" s="88">
        <v>11</v>
      </c>
      <c r="G3883" s="37">
        <v>0</v>
      </c>
    </row>
    <row r="3884" spans="1:7" x14ac:dyDescent="0.4">
      <c r="A3884" s="70">
        <v>41801</v>
      </c>
      <c r="B3884" s="84" t="s">
        <v>316</v>
      </c>
      <c r="C3884" s="74">
        <v>26</v>
      </c>
      <c r="D3884" s="86">
        <v>0</v>
      </c>
      <c r="E3884" s="88">
        <v>6</v>
      </c>
      <c r="F3884" s="88">
        <v>11</v>
      </c>
      <c r="G3884" s="37">
        <v>0</v>
      </c>
    </row>
    <row r="3885" spans="1:7" x14ac:dyDescent="0.4">
      <c r="A3885" s="70">
        <v>41801</v>
      </c>
      <c r="B3885" s="84" t="s">
        <v>317</v>
      </c>
      <c r="C3885" s="74">
        <v>25.7</v>
      </c>
      <c r="D3885" s="86">
        <v>0</v>
      </c>
      <c r="E3885" s="88">
        <v>6</v>
      </c>
      <c r="F3885" s="88">
        <v>11</v>
      </c>
      <c r="G3885" s="37">
        <v>0</v>
      </c>
    </row>
    <row r="3886" spans="1:7" x14ac:dyDescent="0.4">
      <c r="A3886" s="70">
        <v>41801</v>
      </c>
      <c r="B3886" s="84" t="s">
        <v>318</v>
      </c>
      <c r="C3886" s="74">
        <v>24.8</v>
      </c>
      <c r="D3886" s="86">
        <v>0</v>
      </c>
      <c r="E3886" s="88">
        <v>6</v>
      </c>
      <c r="F3886" s="88">
        <v>11</v>
      </c>
      <c r="G3886" s="37">
        <v>0</v>
      </c>
    </row>
    <row r="3887" spans="1:7" x14ac:dyDescent="0.4">
      <c r="A3887" s="70">
        <v>41801</v>
      </c>
      <c r="B3887" s="84" t="s">
        <v>319</v>
      </c>
      <c r="C3887" s="74">
        <v>24.2</v>
      </c>
      <c r="D3887" s="86">
        <v>0</v>
      </c>
      <c r="E3887" s="88">
        <v>6</v>
      </c>
      <c r="F3887" s="88">
        <v>11</v>
      </c>
      <c r="G3887" s="37">
        <v>0</v>
      </c>
    </row>
    <row r="3888" spans="1:7" x14ac:dyDescent="0.4">
      <c r="A3888" s="70">
        <v>41801</v>
      </c>
      <c r="B3888" s="84" t="s">
        <v>320</v>
      </c>
      <c r="C3888" s="74">
        <v>21.8</v>
      </c>
      <c r="D3888" s="86">
        <v>0</v>
      </c>
      <c r="E3888" s="88">
        <v>6</v>
      </c>
      <c r="F3888" s="88">
        <v>11</v>
      </c>
      <c r="G3888" s="37">
        <v>0</v>
      </c>
    </row>
    <row r="3889" spans="1:7" x14ac:dyDescent="0.4">
      <c r="A3889" s="70">
        <v>41801</v>
      </c>
      <c r="B3889" s="84" t="s">
        <v>321</v>
      </c>
      <c r="C3889" s="74">
        <v>19.899999999999999</v>
      </c>
      <c r="D3889" s="86">
        <v>0</v>
      </c>
      <c r="E3889" s="88">
        <v>6</v>
      </c>
      <c r="F3889" s="88">
        <v>11</v>
      </c>
      <c r="G3889" s="37">
        <v>0</v>
      </c>
    </row>
    <row r="3890" spans="1:7" x14ac:dyDescent="0.4">
      <c r="A3890" s="70">
        <v>41801</v>
      </c>
      <c r="B3890" s="84" t="s">
        <v>322</v>
      </c>
      <c r="C3890" s="74">
        <v>18.899999999999999</v>
      </c>
      <c r="D3890" s="86">
        <v>0</v>
      </c>
      <c r="E3890" s="88">
        <v>6</v>
      </c>
      <c r="F3890" s="88">
        <v>11</v>
      </c>
      <c r="G3890" s="37">
        <v>0</v>
      </c>
    </row>
    <row r="3891" spans="1:7" x14ac:dyDescent="0.4">
      <c r="A3891" s="70">
        <v>41801</v>
      </c>
      <c r="B3891" s="84" t="s">
        <v>323</v>
      </c>
      <c r="C3891" s="74">
        <v>18.100000000000001</v>
      </c>
      <c r="D3891" s="86">
        <v>0</v>
      </c>
      <c r="E3891" s="88">
        <v>6</v>
      </c>
      <c r="F3891" s="88">
        <v>11</v>
      </c>
      <c r="G3891" s="37">
        <v>0</v>
      </c>
    </row>
    <row r="3892" spans="1:7" x14ac:dyDescent="0.4">
      <c r="A3892" s="70">
        <v>41801</v>
      </c>
      <c r="B3892" s="84" t="s">
        <v>324</v>
      </c>
      <c r="C3892" s="74">
        <v>17</v>
      </c>
      <c r="D3892" s="86">
        <v>0</v>
      </c>
      <c r="E3892" s="88">
        <v>6</v>
      </c>
      <c r="F3892" s="88">
        <v>11</v>
      </c>
      <c r="G3892" s="37">
        <v>0</v>
      </c>
    </row>
    <row r="3893" spans="1:7" x14ac:dyDescent="0.4">
      <c r="A3893" s="70">
        <v>41801</v>
      </c>
      <c r="B3893" s="84" t="s">
        <v>325</v>
      </c>
      <c r="C3893" s="74">
        <v>16</v>
      </c>
      <c r="D3893" s="86">
        <v>0</v>
      </c>
      <c r="E3893" s="88">
        <v>6</v>
      </c>
      <c r="F3893" s="88">
        <v>12</v>
      </c>
      <c r="G3893" s="37">
        <v>1</v>
      </c>
    </row>
    <row r="3894" spans="1:7" x14ac:dyDescent="0.4">
      <c r="A3894" s="70">
        <v>41802</v>
      </c>
      <c r="B3894" s="84" t="s">
        <v>302</v>
      </c>
      <c r="C3894" s="74">
        <v>14.9</v>
      </c>
      <c r="D3894" s="86">
        <v>0</v>
      </c>
      <c r="E3894" s="88">
        <v>6</v>
      </c>
      <c r="F3894" s="88">
        <v>12</v>
      </c>
      <c r="G3894" s="37">
        <v>1</v>
      </c>
    </row>
    <row r="3895" spans="1:7" x14ac:dyDescent="0.4">
      <c r="A3895" s="70">
        <v>41802</v>
      </c>
      <c r="B3895" s="84" t="s">
        <v>303</v>
      </c>
      <c r="C3895" s="74">
        <v>14.9</v>
      </c>
      <c r="D3895" s="86">
        <v>0</v>
      </c>
      <c r="E3895" s="88">
        <v>6</v>
      </c>
      <c r="F3895" s="88">
        <v>12</v>
      </c>
      <c r="G3895" s="37">
        <v>1</v>
      </c>
    </row>
    <row r="3896" spans="1:7" x14ac:dyDescent="0.4">
      <c r="A3896" s="70">
        <v>41802</v>
      </c>
      <c r="B3896" s="84" t="s">
        <v>304</v>
      </c>
      <c r="C3896" s="74">
        <v>15.2</v>
      </c>
      <c r="D3896" s="86">
        <v>0</v>
      </c>
      <c r="E3896" s="88">
        <v>6</v>
      </c>
      <c r="F3896" s="88">
        <v>12</v>
      </c>
      <c r="G3896" s="37">
        <v>1</v>
      </c>
    </row>
    <row r="3897" spans="1:7" x14ac:dyDescent="0.4">
      <c r="A3897" s="70">
        <v>41802</v>
      </c>
      <c r="B3897" s="84" t="s">
        <v>305</v>
      </c>
      <c r="C3897" s="74">
        <v>15.4</v>
      </c>
      <c r="D3897" s="86">
        <v>0</v>
      </c>
      <c r="E3897" s="88">
        <v>6</v>
      </c>
      <c r="F3897" s="88">
        <v>12</v>
      </c>
      <c r="G3897" s="37">
        <v>1</v>
      </c>
    </row>
    <row r="3898" spans="1:7" x14ac:dyDescent="0.4">
      <c r="A3898" s="70">
        <v>41802</v>
      </c>
      <c r="B3898" s="84" t="s">
        <v>306</v>
      </c>
      <c r="C3898" s="74">
        <v>15.7</v>
      </c>
      <c r="D3898" s="86">
        <v>0</v>
      </c>
      <c r="E3898" s="88">
        <v>6</v>
      </c>
      <c r="F3898" s="88">
        <v>12</v>
      </c>
      <c r="G3898" s="37">
        <v>1</v>
      </c>
    </row>
    <row r="3899" spans="1:7" x14ac:dyDescent="0.4">
      <c r="A3899" s="70">
        <v>41802</v>
      </c>
      <c r="B3899" s="84" t="s">
        <v>307</v>
      </c>
      <c r="C3899" s="74">
        <v>16.5</v>
      </c>
      <c r="D3899" s="86">
        <v>0</v>
      </c>
      <c r="E3899" s="88">
        <v>6</v>
      </c>
      <c r="F3899" s="88">
        <v>12</v>
      </c>
      <c r="G3899" s="37">
        <v>1</v>
      </c>
    </row>
    <row r="3900" spans="1:7" x14ac:dyDescent="0.4">
      <c r="A3900" s="70">
        <v>41802</v>
      </c>
      <c r="B3900" s="84" t="s">
        <v>308</v>
      </c>
      <c r="C3900" s="74">
        <v>16.600000000000001</v>
      </c>
      <c r="D3900" s="86">
        <v>0</v>
      </c>
      <c r="E3900" s="88">
        <v>6</v>
      </c>
      <c r="F3900" s="88">
        <v>12</v>
      </c>
      <c r="G3900" s="37">
        <v>1</v>
      </c>
    </row>
    <row r="3901" spans="1:7" x14ac:dyDescent="0.4">
      <c r="A3901" s="70">
        <v>41802</v>
      </c>
      <c r="B3901" s="84" t="s">
        <v>309</v>
      </c>
      <c r="C3901" s="74">
        <v>17</v>
      </c>
      <c r="D3901" s="86">
        <v>0</v>
      </c>
      <c r="E3901" s="88">
        <v>6</v>
      </c>
      <c r="F3901" s="88">
        <v>12</v>
      </c>
      <c r="G3901" s="37">
        <v>0</v>
      </c>
    </row>
    <row r="3902" spans="1:7" x14ac:dyDescent="0.4">
      <c r="A3902" s="70">
        <v>41802</v>
      </c>
      <c r="B3902" s="84" t="s">
        <v>310</v>
      </c>
      <c r="C3902" s="74">
        <v>18.399999999999999</v>
      </c>
      <c r="D3902" s="86">
        <v>0</v>
      </c>
      <c r="E3902" s="88">
        <v>6</v>
      </c>
      <c r="F3902" s="88">
        <v>12</v>
      </c>
      <c r="G3902" s="37">
        <v>0</v>
      </c>
    </row>
    <row r="3903" spans="1:7" x14ac:dyDescent="0.4">
      <c r="A3903" s="70">
        <v>41802</v>
      </c>
      <c r="B3903" s="84" t="s">
        <v>311</v>
      </c>
      <c r="C3903" s="74">
        <v>19.399999999999999</v>
      </c>
      <c r="D3903" s="86">
        <v>0</v>
      </c>
      <c r="E3903" s="88">
        <v>6</v>
      </c>
      <c r="F3903" s="88">
        <v>12</v>
      </c>
      <c r="G3903" s="37">
        <v>0</v>
      </c>
    </row>
    <row r="3904" spans="1:7" x14ac:dyDescent="0.4">
      <c r="A3904" s="70">
        <v>41802</v>
      </c>
      <c r="B3904" s="84" t="s">
        <v>312</v>
      </c>
      <c r="C3904" s="74">
        <v>20.9</v>
      </c>
      <c r="D3904" s="86">
        <v>0</v>
      </c>
      <c r="E3904" s="88">
        <v>6</v>
      </c>
      <c r="F3904" s="88">
        <v>12</v>
      </c>
      <c r="G3904" s="37">
        <v>0</v>
      </c>
    </row>
    <row r="3905" spans="1:7" x14ac:dyDescent="0.4">
      <c r="A3905" s="70">
        <v>41802</v>
      </c>
      <c r="B3905" s="84" t="s">
        <v>313</v>
      </c>
      <c r="C3905" s="74">
        <v>22.9</v>
      </c>
      <c r="D3905" s="86">
        <v>0</v>
      </c>
      <c r="E3905" s="88">
        <v>6</v>
      </c>
      <c r="F3905" s="88">
        <v>12</v>
      </c>
      <c r="G3905" s="37">
        <v>0</v>
      </c>
    </row>
    <row r="3906" spans="1:7" x14ac:dyDescent="0.4">
      <c r="A3906" s="70">
        <v>41802</v>
      </c>
      <c r="B3906" s="84" t="s">
        <v>314</v>
      </c>
      <c r="C3906" s="74">
        <v>24.9</v>
      </c>
      <c r="D3906" s="86">
        <v>0</v>
      </c>
      <c r="E3906" s="88">
        <v>6</v>
      </c>
      <c r="F3906" s="88">
        <v>12</v>
      </c>
      <c r="G3906" s="37">
        <v>0</v>
      </c>
    </row>
    <row r="3907" spans="1:7" x14ac:dyDescent="0.4">
      <c r="A3907" s="70">
        <v>41802</v>
      </c>
      <c r="B3907" s="84" t="s">
        <v>315</v>
      </c>
      <c r="C3907" s="74">
        <v>25.5</v>
      </c>
      <c r="D3907" s="86">
        <v>0</v>
      </c>
      <c r="E3907" s="88">
        <v>6</v>
      </c>
      <c r="F3907" s="88">
        <v>12</v>
      </c>
      <c r="G3907" s="37">
        <v>0</v>
      </c>
    </row>
    <row r="3908" spans="1:7" x14ac:dyDescent="0.4">
      <c r="A3908" s="70">
        <v>41802</v>
      </c>
      <c r="B3908" s="84" t="s">
        <v>316</v>
      </c>
      <c r="C3908" s="74">
        <v>25.3</v>
      </c>
      <c r="D3908" s="86">
        <v>0</v>
      </c>
      <c r="E3908" s="88">
        <v>6</v>
      </c>
      <c r="F3908" s="88">
        <v>12</v>
      </c>
      <c r="G3908" s="37">
        <v>0</v>
      </c>
    </row>
    <row r="3909" spans="1:7" x14ac:dyDescent="0.4">
      <c r="A3909" s="70">
        <v>41802</v>
      </c>
      <c r="B3909" s="84" t="s">
        <v>317</v>
      </c>
      <c r="C3909" s="74">
        <v>24.5</v>
      </c>
      <c r="D3909" s="86">
        <v>0</v>
      </c>
      <c r="E3909" s="88">
        <v>6</v>
      </c>
      <c r="F3909" s="88">
        <v>12</v>
      </c>
      <c r="G3909" s="37">
        <v>0</v>
      </c>
    </row>
    <row r="3910" spans="1:7" x14ac:dyDescent="0.4">
      <c r="A3910" s="70">
        <v>41802</v>
      </c>
      <c r="B3910" s="84" t="s">
        <v>318</v>
      </c>
      <c r="C3910" s="74">
        <v>24.3</v>
      </c>
      <c r="D3910" s="86">
        <v>0</v>
      </c>
      <c r="E3910" s="88">
        <v>6</v>
      </c>
      <c r="F3910" s="88">
        <v>12</v>
      </c>
      <c r="G3910" s="37">
        <v>0</v>
      </c>
    </row>
    <row r="3911" spans="1:7" x14ac:dyDescent="0.4">
      <c r="A3911" s="70">
        <v>41802</v>
      </c>
      <c r="B3911" s="84" t="s">
        <v>319</v>
      </c>
      <c r="C3911" s="74">
        <v>23.7</v>
      </c>
      <c r="D3911" s="86">
        <v>0</v>
      </c>
      <c r="E3911" s="88">
        <v>6</v>
      </c>
      <c r="F3911" s="88">
        <v>12</v>
      </c>
      <c r="G3911" s="37">
        <v>0</v>
      </c>
    </row>
    <row r="3912" spans="1:7" x14ac:dyDescent="0.4">
      <c r="A3912" s="70">
        <v>41802</v>
      </c>
      <c r="B3912" s="84" t="s">
        <v>320</v>
      </c>
      <c r="C3912" s="74">
        <v>22.9</v>
      </c>
      <c r="D3912" s="86">
        <v>0</v>
      </c>
      <c r="E3912" s="88">
        <v>6</v>
      </c>
      <c r="F3912" s="88">
        <v>12</v>
      </c>
      <c r="G3912" s="37">
        <v>0</v>
      </c>
    </row>
    <row r="3913" spans="1:7" x14ac:dyDescent="0.4">
      <c r="A3913" s="70">
        <v>41802</v>
      </c>
      <c r="B3913" s="84" t="s">
        <v>321</v>
      </c>
      <c r="C3913" s="74">
        <v>22.2</v>
      </c>
      <c r="D3913" s="86">
        <v>0</v>
      </c>
      <c r="E3913" s="88">
        <v>6</v>
      </c>
      <c r="F3913" s="88">
        <v>12</v>
      </c>
      <c r="G3913" s="37">
        <v>0</v>
      </c>
    </row>
    <row r="3914" spans="1:7" x14ac:dyDescent="0.4">
      <c r="A3914" s="70">
        <v>41802</v>
      </c>
      <c r="B3914" s="84" t="s">
        <v>322</v>
      </c>
      <c r="C3914" s="74">
        <v>21.3</v>
      </c>
      <c r="D3914" s="86">
        <v>0</v>
      </c>
      <c r="E3914" s="88">
        <v>6</v>
      </c>
      <c r="F3914" s="88">
        <v>12</v>
      </c>
      <c r="G3914" s="37">
        <v>0</v>
      </c>
    </row>
    <row r="3915" spans="1:7" x14ac:dyDescent="0.4">
      <c r="A3915" s="70">
        <v>41802</v>
      </c>
      <c r="B3915" s="84" t="s">
        <v>323</v>
      </c>
      <c r="C3915" s="74">
        <v>20.9</v>
      </c>
      <c r="D3915" s="86">
        <v>0</v>
      </c>
      <c r="E3915" s="88">
        <v>6</v>
      </c>
      <c r="F3915" s="88">
        <v>12</v>
      </c>
      <c r="G3915" s="37">
        <v>0</v>
      </c>
    </row>
    <row r="3916" spans="1:7" x14ac:dyDescent="0.4">
      <c r="A3916" s="70">
        <v>41802</v>
      </c>
      <c r="B3916" s="84" t="s">
        <v>324</v>
      </c>
      <c r="C3916" s="74">
        <v>19.899999999999999</v>
      </c>
      <c r="D3916" s="86">
        <v>0</v>
      </c>
      <c r="E3916" s="88">
        <v>6</v>
      </c>
      <c r="F3916" s="88">
        <v>12</v>
      </c>
      <c r="G3916" s="37">
        <v>0</v>
      </c>
    </row>
    <row r="3917" spans="1:7" x14ac:dyDescent="0.4">
      <c r="A3917" s="70">
        <v>41802</v>
      </c>
      <c r="B3917" s="84" t="s">
        <v>325</v>
      </c>
      <c r="C3917" s="74">
        <v>19.8</v>
      </c>
      <c r="D3917" s="86">
        <v>0</v>
      </c>
      <c r="E3917" s="88">
        <v>6</v>
      </c>
      <c r="F3917" s="88">
        <v>13</v>
      </c>
      <c r="G3917" s="37">
        <v>1</v>
      </c>
    </row>
    <row r="3918" spans="1:7" x14ac:dyDescent="0.4">
      <c r="A3918" s="70">
        <v>41803</v>
      </c>
      <c r="B3918" s="84" t="s">
        <v>302</v>
      </c>
      <c r="C3918" s="74">
        <v>20.3</v>
      </c>
      <c r="D3918" s="86">
        <v>0</v>
      </c>
      <c r="E3918" s="88">
        <v>6</v>
      </c>
      <c r="F3918" s="88">
        <v>13</v>
      </c>
      <c r="G3918" s="37">
        <v>1</v>
      </c>
    </row>
    <row r="3919" spans="1:7" x14ac:dyDescent="0.4">
      <c r="A3919" s="70">
        <v>41803</v>
      </c>
      <c r="B3919" s="84" t="s">
        <v>303</v>
      </c>
      <c r="C3919" s="74">
        <v>20.2</v>
      </c>
      <c r="D3919" s="86">
        <v>0</v>
      </c>
      <c r="E3919" s="88">
        <v>6</v>
      </c>
      <c r="F3919" s="88">
        <v>13</v>
      </c>
      <c r="G3919" s="37">
        <v>1</v>
      </c>
    </row>
    <row r="3920" spans="1:7" x14ac:dyDescent="0.4">
      <c r="A3920" s="70">
        <v>41803</v>
      </c>
      <c r="B3920" s="84" t="s">
        <v>304</v>
      </c>
      <c r="C3920" s="74">
        <v>18.899999999999999</v>
      </c>
      <c r="D3920" s="86">
        <v>0</v>
      </c>
      <c r="E3920" s="88">
        <v>6</v>
      </c>
      <c r="F3920" s="88">
        <v>13</v>
      </c>
      <c r="G3920" s="37">
        <v>1</v>
      </c>
    </row>
    <row r="3921" spans="1:7" x14ac:dyDescent="0.4">
      <c r="A3921" s="70">
        <v>41803</v>
      </c>
      <c r="B3921" s="84" t="s">
        <v>305</v>
      </c>
      <c r="C3921" s="74">
        <v>19.100000000000001</v>
      </c>
      <c r="D3921" s="86">
        <v>0</v>
      </c>
      <c r="E3921" s="88">
        <v>6</v>
      </c>
      <c r="F3921" s="88">
        <v>13</v>
      </c>
      <c r="G3921" s="37">
        <v>1</v>
      </c>
    </row>
    <row r="3922" spans="1:7" x14ac:dyDescent="0.4">
      <c r="A3922" s="70">
        <v>41803</v>
      </c>
      <c r="B3922" s="84" t="s">
        <v>306</v>
      </c>
      <c r="C3922" s="74">
        <v>19.2</v>
      </c>
      <c r="D3922" s="86">
        <v>0</v>
      </c>
      <c r="E3922" s="88">
        <v>6</v>
      </c>
      <c r="F3922" s="88">
        <v>13</v>
      </c>
      <c r="G3922" s="37">
        <v>1</v>
      </c>
    </row>
    <row r="3923" spans="1:7" x14ac:dyDescent="0.4">
      <c r="A3923" s="70">
        <v>41803</v>
      </c>
      <c r="B3923" s="84" t="s">
        <v>307</v>
      </c>
      <c r="C3923" s="74">
        <v>20.2</v>
      </c>
      <c r="D3923" s="86">
        <v>0</v>
      </c>
      <c r="E3923" s="88">
        <v>6</v>
      </c>
      <c r="F3923" s="88">
        <v>13</v>
      </c>
      <c r="G3923" s="37">
        <v>1</v>
      </c>
    </row>
    <row r="3924" spans="1:7" x14ac:dyDescent="0.4">
      <c r="A3924" s="70">
        <v>41803</v>
      </c>
      <c r="B3924" s="84" t="s">
        <v>308</v>
      </c>
      <c r="C3924" s="74">
        <v>21.9</v>
      </c>
      <c r="D3924" s="86">
        <v>0</v>
      </c>
      <c r="E3924" s="88">
        <v>6</v>
      </c>
      <c r="F3924" s="88">
        <v>13</v>
      </c>
      <c r="G3924" s="37">
        <v>1</v>
      </c>
    </row>
    <row r="3925" spans="1:7" x14ac:dyDescent="0.4">
      <c r="A3925" s="70">
        <v>41803</v>
      </c>
      <c r="B3925" s="84" t="s">
        <v>309</v>
      </c>
      <c r="C3925" s="74">
        <v>22.2</v>
      </c>
      <c r="D3925" s="86">
        <v>0</v>
      </c>
      <c r="E3925" s="88">
        <v>6</v>
      </c>
      <c r="F3925" s="88">
        <v>13</v>
      </c>
      <c r="G3925" s="37">
        <v>0</v>
      </c>
    </row>
    <row r="3926" spans="1:7" x14ac:dyDescent="0.4">
      <c r="A3926" s="70">
        <v>41803</v>
      </c>
      <c r="B3926" s="84" t="s">
        <v>310</v>
      </c>
      <c r="C3926" s="74">
        <v>23.5</v>
      </c>
      <c r="D3926" s="86">
        <v>0</v>
      </c>
      <c r="E3926" s="88">
        <v>6</v>
      </c>
      <c r="F3926" s="88">
        <v>13</v>
      </c>
      <c r="G3926" s="37">
        <v>0</v>
      </c>
    </row>
    <row r="3927" spans="1:7" x14ac:dyDescent="0.4">
      <c r="A3927" s="70">
        <v>41803</v>
      </c>
      <c r="B3927" s="84" t="s">
        <v>311</v>
      </c>
      <c r="C3927" s="74">
        <v>23.2</v>
      </c>
      <c r="D3927" s="86">
        <v>0</v>
      </c>
      <c r="E3927" s="88">
        <v>6</v>
      </c>
      <c r="F3927" s="88">
        <v>13</v>
      </c>
      <c r="G3927" s="37">
        <v>0</v>
      </c>
    </row>
    <row r="3928" spans="1:7" x14ac:dyDescent="0.4">
      <c r="A3928" s="70">
        <v>41803</v>
      </c>
      <c r="B3928" s="84" t="s">
        <v>312</v>
      </c>
      <c r="C3928" s="74">
        <v>23.4</v>
      </c>
      <c r="D3928" s="86">
        <v>0</v>
      </c>
      <c r="E3928" s="88">
        <v>6</v>
      </c>
      <c r="F3928" s="88">
        <v>13</v>
      </c>
      <c r="G3928" s="37">
        <v>0</v>
      </c>
    </row>
    <row r="3929" spans="1:7" x14ac:dyDescent="0.4">
      <c r="A3929" s="70">
        <v>41803</v>
      </c>
      <c r="B3929" s="84" t="s">
        <v>313</v>
      </c>
      <c r="C3929" s="74">
        <v>23.9</v>
      </c>
      <c r="D3929" s="86">
        <v>0</v>
      </c>
      <c r="E3929" s="88">
        <v>6</v>
      </c>
      <c r="F3929" s="88">
        <v>13</v>
      </c>
      <c r="G3929" s="37">
        <v>0</v>
      </c>
    </row>
    <row r="3930" spans="1:7" x14ac:dyDescent="0.4">
      <c r="A3930" s="70">
        <v>41803</v>
      </c>
      <c r="B3930" s="84" t="s">
        <v>314</v>
      </c>
      <c r="C3930" s="74">
        <v>22.6</v>
      </c>
      <c r="D3930" s="86">
        <v>0</v>
      </c>
      <c r="E3930" s="88">
        <v>6</v>
      </c>
      <c r="F3930" s="88">
        <v>13</v>
      </c>
      <c r="G3930" s="37">
        <v>0</v>
      </c>
    </row>
    <row r="3931" spans="1:7" x14ac:dyDescent="0.4">
      <c r="A3931" s="70">
        <v>41803</v>
      </c>
      <c r="B3931" s="84" t="s">
        <v>315</v>
      </c>
      <c r="C3931" s="74">
        <v>20.3</v>
      </c>
      <c r="D3931" s="86">
        <v>0</v>
      </c>
      <c r="E3931" s="88">
        <v>6</v>
      </c>
      <c r="F3931" s="88">
        <v>13</v>
      </c>
      <c r="G3931" s="37">
        <v>0</v>
      </c>
    </row>
    <row r="3932" spans="1:7" x14ac:dyDescent="0.4">
      <c r="A3932" s="70">
        <v>41803</v>
      </c>
      <c r="B3932" s="84" t="s">
        <v>316</v>
      </c>
      <c r="C3932" s="74">
        <v>21</v>
      </c>
      <c r="D3932" s="86">
        <v>0</v>
      </c>
      <c r="E3932" s="88">
        <v>6</v>
      </c>
      <c r="F3932" s="88">
        <v>13</v>
      </c>
      <c r="G3932" s="37">
        <v>0</v>
      </c>
    </row>
    <row r="3933" spans="1:7" x14ac:dyDescent="0.4">
      <c r="A3933" s="70">
        <v>41803</v>
      </c>
      <c r="B3933" s="84" t="s">
        <v>317</v>
      </c>
      <c r="C3933" s="74">
        <v>20.9</v>
      </c>
      <c r="D3933" s="86">
        <v>0</v>
      </c>
      <c r="E3933" s="88">
        <v>6</v>
      </c>
      <c r="F3933" s="88">
        <v>13</v>
      </c>
      <c r="G3933" s="37">
        <v>0</v>
      </c>
    </row>
    <row r="3934" spans="1:7" x14ac:dyDescent="0.4">
      <c r="A3934" s="70">
        <v>41803</v>
      </c>
      <c r="B3934" s="84" t="s">
        <v>318</v>
      </c>
      <c r="C3934" s="74">
        <v>20.100000000000001</v>
      </c>
      <c r="D3934" s="86">
        <v>0</v>
      </c>
      <c r="E3934" s="88">
        <v>6</v>
      </c>
      <c r="F3934" s="88">
        <v>13</v>
      </c>
      <c r="G3934" s="37">
        <v>0</v>
      </c>
    </row>
    <row r="3935" spans="1:7" x14ac:dyDescent="0.4">
      <c r="A3935" s="70">
        <v>41803</v>
      </c>
      <c r="B3935" s="84" t="s">
        <v>319</v>
      </c>
      <c r="C3935" s="74">
        <v>20.2</v>
      </c>
      <c r="D3935" s="86">
        <v>0</v>
      </c>
      <c r="E3935" s="88">
        <v>6</v>
      </c>
      <c r="F3935" s="88">
        <v>13</v>
      </c>
      <c r="G3935" s="37">
        <v>0</v>
      </c>
    </row>
    <row r="3936" spans="1:7" x14ac:dyDescent="0.4">
      <c r="A3936" s="70">
        <v>41803</v>
      </c>
      <c r="B3936" s="84" t="s">
        <v>320</v>
      </c>
      <c r="C3936" s="74">
        <v>19.7</v>
      </c>
      <c r="D3936" s="86">
        <v>0</v>
      </c>
      <c r="E3936" s="88">
        <v>6</v>
      </c>
      <c r="F3936" s="88">
        <v>13</v>
      </c>
      <c r="G3936" s="37">
        <v>0</v>
      </c>
    </row>
    <row r="3937" spans="1:7" x14ac:dyDescent="0.4">
      <c r="A3937" s="70">
        <v>41803</v>
      </c>
      <c r="B3937" s="84" t="s">
        <v>321</v>
      </c>
      <c r="C3937" s="74">
        <v>19.600000000000001</v>
      </c>
      <c r="D3937" s="86">
        <v>0</v>
      </c>
      <c r="E3937" s="88">
        <v>6</v>
      </c>
      <c r="F3937" s="88">
        <v>13</v>
      </c>
      <c r="G3937" s="37">
        <v>0</v>
      </c>
    </row>
    <row r="3938" spans="1:7" x14ac:dyDescent="0.4">
      <c r="A3938" s="70">
        <v>41803</v>
      </c>
      <c r="B3938" s="84" t="s">
        <v>322</v>
      </c>
      <c r="C3938" s="74">
        <v>19.3</v>
      </c>
      <c r="D3938" s="86">
        <v>0</v>
      </c>
      <c r="E3938" s="88">
        <v>6</v>
      </c>
      <c r="F3938" s="88">
        <v>13</v>
      </c>
      <c r="G3938" s="37">
        <v>0</v>
      </c>
    </row>
    <row r="3939" spans="1:7" x14ac:dyDescent="0.4">
      <c r="A3939" s="70">
        <v>41803</v>
      </c>
      <c r="B3939" s="84" t="s">
        <v>323</v>
      </c>
      <c r="C3939" s="74">
        <v>19.2</v>
      </c>
      <c r="D3939" s="86">
        <v>0</v>
      </c>
      <c r="E3939" s="88">
        <v>6</v>
      </c>
      <c r="F3939" s="88">
        <v>13</v>
      </c>
      <c r="G3939" s="37">
        <v>0</v>
      </c>
    </row>
    <row r="3940" spans="1:7" x14ac:dyDescent="0.4">
      <c r="A3940" s="70">
        <v>41803</v>
      </c>
      <c r="B3940" s="84" t="s">
        <v>324</v>
      </c>
      <c r="C3940" s="74">
        <v>18.899999999999999</v>
      </c>
      <c r="D3940" s="86">
        <v>0</v>
      </c>
      <c r="E3940" s="88">
        <v>6</v>
      </c>
      <c r="F3940" s="88">
        <v>13</v>
      </c>
      <c r="G3940" s="37">
        <v>0</v>
      </c>
    </row>
    <row r="3941" spans="1:7" x14ac:dyDescent="0.4">
      <c r="A3941" s="70">
        <v>41803</v>
      </c>
      <c r="B3941" s="84" t="s">
        <v>325</v>
      </c>
      <c r="C3941" s="74">
        <v>18.600000000000001</v>
      </c>
      <c r="D3941" s="86">
        <v>0</v>
      </c>
      <c r="E3941" s="88">
        <v>6</v>
      </c>
      <c r="F3941" s="88">
        <v>14</v>
      </c>
      <c r="G3941" s="37">
        <v>1</v>
      </c>
    </row>
    <row r="3942" spans="1:7" x14ac:dyDescent="0.4">
      <c r="A3942" s="70">
        <v>41804</v>
      </c>
      <c r="B3942" s="84" t="s">
        <v>302</v>
      </c>
      <c r="C3942" s="74">
        <v>17.8</v>
      </c>
      <c r="D3942" s="86">
        <v>0</v>
      </c>
      <c r="E3942" s="88">
        <v>6</v>
      </c>
      <c r="F3942" s="88">
        <v>14</v>
      </c>
      <c r="G3942" s="37">
        <v>1</v>
      </c>
    </row>
    <row r="3943" spans="1:7" x14ac:dyDescent="0.4">
      <c r="A3943" s="70">
        <v>41804</v>
      </c>
      <c r="B3943" s="84" t="s">
        <v>303</v>
      </c>
      <c r="C3943" s="74">
        <v>17.399999999999999</v>
      </c>
      <c r="D3943" s="86">
        <v>0</v>
      </c>
      <c r="E3943" s="88">
        <v>6</v>
      </c>
      <c r="F3943" s="88">
        <v>14</v>
      </c>
      <c r="G3943" s="37">
        <v>1</v>
      </c>
    </row>
    <row r="3944" spans="1:7" x14ac:dyDescent="0.4">
      <c r="A3944" s="70">
        <v>41804</v>
      </c>
      <c r="B3944" s="84" t="s">
        <v>304</v>
      </c>
      <c r="C3944" s="74">
        <v>17.399999999999999</v>
      </c>
      <c r="D3944" s="86">
        <v>0</v>
      </c>
      <c r="E3944" s="88">
        <v>6</v>
      </c>
      <c r="F3944" s="88">
        <v>14</v>
      </c>
      <c r="G3944" s="37">
        <v>1</v>
      </c>
    </row>
    <row r="3945" spans="1:7" x14ac:dyDescent="0.4">
      <c r="A3945" s="70">
        <v>41804</v>
      </c>
      <c r="B3945" s="84" t="s">
        <v>305</v>
      </c>
      <c r="C3945" s="74">
        <v>17.7</v>
      </c>
      <c r="D3945" s="86">
        <v>0</v>
      </c>
      <c r="E3945" s="88">
        <v>6</v>
      </c>
      <c r="F3945" s="88">
        <v>14</v>
      </c>
      <c r="G3945" s="37">
        <v>1</v>
      </c>
    </row>
    <row r="3946" spans="1:7" x14ac:dyDescent="0.4">
      <c r="A3946" s="70">
        <v>41804</v>
      </c>
      <c r="B3946" s="84" t="s">
        <v>306</v>
      </c>
      <c r="C3946" s="74">
        <v>17.600000000000001</v>
      </c>
      <c r="D3946" s="86">
        <v>0</v>
      </c>
      <c r="E3946" s="88">
        <v>6</v>
      </c>
      <c r="F3946" s="88">
        <v>14</v>
      </c>
      <c r="G3946" s="37">
        <v>1</v>
      </c>
    </row>
    <row r="3947" spans="1:7" x14ac:dyDescent="0.4">
      <c r="A3947" s="70">
        <v>41804</v>
      </c>
      <c r="B3947" s="84" t="s">
        <v>307</v>
      </c>
      <c r="C3947" s="74">
        <v>17.7</v>
      </c>
      <c r="D3947" s="86">
        <v>0</v>
      </c>
      <c r="E3947" s="88">
        <v>6</v>
      </c>
      <c r="F3947" s="88">
        <v>14</v>
      </c>
      <c r="G3947" s="37">
        <v>1</v>
      </c>
    </row>
    <row r="3948" spans="1:7" x14ac:dyDescent="0.4">
      <c r="A3948" s="70">
        <v>41804</v>
      </c>
      <c r="B3948" s="84" t="s">
        <v>308</v>
      </c>
      <c r="C3948" s="74">
        <v>17.8</v>
      </c>
      <c r="D3948" s="86">
        <v>0</v>
      </c>
      <c r="E3948" s="88">
        <v>6</v>
      </c>
      <c r="F3948" s="88">
        <v>14</v>
      </c>
      <c r="G3948" s="37">
        <v>1</v>
      </c>
    </row>
    <row r="3949" spans="1:7" x14ac:dyDescent="0.4">
      <c r="A3949" s="70">
        <v>41804</v>
      </c>
      <c r="B3949" s="84" t="s">
        <v>309</v>
      </c>
      <c r="C3949" s="74">
        <v>17.5</v>
      </c>
      <c r="D3949" s="86">
        <v>0</v>
      </c>
      <c r="E3949" s="88">
        <v>6</v>
      </c>
      <c r="F3949" s="88">
        <v>14</v>
      </c>
      <c r="G3949" s="37">
        <v>0</v>
      </c>
    </row>
    <row r="3950" spans="1:7" x14ac:dyDescent="0.4">
      <c r="A3950" s="70">
        <v>41804</v>
      </c>
      <c r="B3950" s="84" t="s">
        <v>310</v>
      </c>
      <c r="C3950" s="74">
        <v>17.5</v>
      </c>
      <c r="D3950" s="86">
        <v>0</v>
      </c>
      <c r="E3950" s="88">
        <v>6</v>
      </c>
      <c r="F3950" s="88">
        <v>14</v>
      </c>
      <c r="G3950" s="37">
        <v>0</v>
      </c>
    </row>
    <row r="3951" spans="1:7" x14ac:dyDescent="0.4">
      <c r="A3951" s="70">
        <v>41804</v>
      </c>
      <c r="B3951" s="84" t="s">
        <v>311</v>
      </c>
      <c r="C3951" s="74">
        <v>17.2</v>
      </c>
      <c r="D3951" s="86">
        <v>0</v>
      </c>
      <c r="E3951" s="88">
        <v>6</v>
      </c>
      <c r="F3951" s="88">
        <v>14</v>
      </c>
      <c r="G3951" s="37">
        <v>0</v>
      </c>
    </row>
    <row r="3952" spans="1:7" x14ac:dyDescent="0.4">
      <c r="A3952" s="70">
        <v>41804</v>
      </c>
      <c r="B3952" s="84" t="s">
        <v>312</v>
      </c>
      <c r="C3952" s="74">
        <v>18</v>
      </c>
      <c r="D3952" s="86">
        <v>0</v>
      </c>
      <c r="E3952" s="88">
        <v>6</v>
      </c>
      <c r="F3952" s="88">
        <v>14</v>
      </c>
      <c r="G3952" s="37">
        <v>0</v>
      </c>
    </row>
    <row r="3953" spans="1:7" x14ac:dyDescent="0.4">
      <c r="A3953" s="70">
        <v>41804</v>
      </c>
      <c r="B3953" s="84" t="s">
        <v>313</v>
      </c>
      <c r="C3953" s="74">
        <v>17.600000000000001</v>
      </c>
      <c r="D3953" s="86">
        <v>0</v>
      </c>
      <c r="E3953" s="88">
        <v>6</v>
      </c>
      <c r="F3953" s="88">
        <v>14</v>
      </c>
      <c r="G3953" s="37">
        <v>0</v>
      </c>
    </row>
    <row r="3954" spans="1:7" x14ac:dyDescent="0.4">
      <c r="A3954" s="70">
        <v>41804</v>
      </c>
      <c r="B3954" s="84" t="s">
        <v>314</v>
      </c>
      <c r="C3954" s="74">
        <v>16.8</v>
      </c>
      <c r="D3954" s="86">
        <v>0</v>
      </c>
      <c r="E3954" s="88">
        <v>6</v>
      </c>
      <c r="F3954" s="88">
        <v>14</v>
      </c>
      <c r="G3954" s="37">
        <v>0</v>
      </c>
    </row>
    <row r="3955" spans="1:7" x14ac:dyDescent="0.4">
      <c r="A3955" s="70">
        <v>41804</v>
      </c>
      <c r="B3955" s="84" t="s">
        <v>315</v>
      </c>
      <c r="C3955" s="74">
        <v>17.3</v>
      </c>
      <c r="D3955" s="86">
        <v>0</v>
      </c>
      <c r="E3955" s="88">
        <v>6</v>
      </c>
      <c r="F3955" s="88">
        <v>14</v>
      </c>
      <c r="G3955" s="37">
        <v>0</v>
      </c>
    </row>
    <row r="3956" spans="1:7" x14ac:dyDescent="0.4">
      <c r="A3956" s="70">
        <v>41804</v>
      </c>
      <c r="B3956" s="84" t="s">
        <v>316</v>
      </c>
      <c r="C3956" s="74">
        <v>16.7</v>
      </c>
      <c r="D3956" s="86">
        <v>0</v>
      </c>
      <c r="E3956" s="88">
        <v>6</v>
      </c>
      <c r="F3956" s="88">
        <v>14</v>
      </c>
      <c r="G3956" s="37">
        <v>0</v>
      </c>
    </row>
    <row r="3957" spans="1:7" x14ac:dyDescent="0.4">
      <c r="A3957" s="70">
        <v>41804</v>
      </c>
      <c r="B3957" s="84" t="s">
        <v>317</v>
      </c>
      <c r="C3957" s="74">
        <v>16.5</v>
      </c>
      <c r="D3957" s="86">
        <v>0</v>
      </c>
      <c r="E3957" s="88">
        <v>6</v>
      </c>
      <c r="F3957" s="88">
        <v>14</v>
      </c>
      <c r="G3957" s="37">
        <v>0</v>
      </c>
    </row>
    <row r="3958" spans="1:7" x14ac:dyDescent="0.4">
      <c r="A3958" s="70">
        <v>41804</v>
      </c>
      <c r="B3958" s="84" t="s">
        <v>318</v>
      </c>
      <c r="C3958" s="74">
        <v>16</v>
      </c>
      <c r="D3958" s="86">
        <v>0</v>
      </c>
      <c r="E3958" s="88">
        <v>6</v>
      </c>
      <c r="F3958" s="88">
        <v>14</v>
      </c>
      <c r="G3958" s="37">
        <v>0</v>
      </c>
    </row>
    <row r="3959" spans="1:7" x14ac:dyDescent="0.4">
      <c r="A3959" s="70">
        <v>41804</v>
      </c>
      <c r="B3959" s="84" t="s">
        <v>319</v>
      </c>
      <c r="C3959" s="74">
        <v>15.6</v>
      </c>
      <c r="D3959" s="86">
        <v>0</v>
      </c>
      <c r="E3959" s="88">
        <v>6</v>
      </c>
      <c r="F3959" s="88">
        <v>14</v>
      </c>
      <c r="G3959" s="37">
        <v>0</v>
      </c>
    </row>
    <row r="3960" spans="1:7" x14ac:dyDescent="0.4">
      <c r="A3960" s="70">
        <v>41804</v>
      </c>
      <c r="B3960" s="84" t="s">
        <v>320</v>
      </c>
      <c r="C3960" s="74">
        <v>15.2</v>
      </c>
      <c r="D3960" s="86">
        <v>0</v>
      </c>
      <c r="E3960" s="88">
        <v>6</v>
      </c>
      <c r="F3960" s="88">
        <v>14</v>
      </c>
      <c r="G3960" s="37">
        <v>0</v>
      </c>
    </row>
    <row r="3961" spans="1:7" x14ac:dyDescent="0.4">
      <c r="A3961" s="70">
        <v>41804</v>
      </c>
      <c r="B3961" s="84" t="s">
        <v>321</v>
      </c>
      <c r="C3961" s="74">
        <v>14.1</v>
      </c>
      <c r="D3961" s="86">
        <v>0</v>
      </c>
      <c r="E3961" s="88">
        <v>6</v>
      </c>
      <c r="F3961" s="88">
        <v>14</v>
      </c>
      <c r="G3961" s="37">
        <v>0</v>
      </c>
    </row>
    <row r="3962" spans="1:7" x14ac:dyDescent="0.4">
      <c r="A3962" s="70">
        <v>41804</v>
      </c>
      <c r="B3962" s="84" t="s">
        <v>322</v>
      </c>
      <c r="C3962" s="74">
        <v>14.1</v>
      </c>
      <c r="D3962" s="86">
        <v>0</v>
      </c>
      <c r="E3962" s="88">
        <v>6</v>
      </c>
      <c r="F3962" s="88">
        <v>14</v>
      </c>
      <c r="G3962" s="37">
        <v>0</v>
      </c>
    </row>
    <row r="3963" spans="1:7" x14ac:dyDescent="0.4">
      <c r="A3963" s="70">
        <v>41804</v>
      </c>
      <c r="B3963" s="84" t="s">
        <v>323</v>
      </c>
      <c r="C3963" s="74">
        <v>14.5</v>
      </c>
      <c r="D3963" s="86">
        <v>0</v>
      </c>
      <c r="E3963" s="88">
        <v>6</v>
      </c>
      <c r="F3963" s="88">
        <v>14</v>
      </c>
      <c r="G3963" s="37">
        <v>0</v>
      </c>
    </row>
    <row r="3964" spans="1:7" x14ac:dyDescent="0.4">
      <c r="A3964" s="70">
        <v>41804</v>
      </c>
      <c r="B3964" s="84" t="s">
        <v>324</v>
      </c>
      <c r="C3964" s="74">
        <v>14.8</v>
      </c>
      <c r="D3964" s="86">
        <v>0</v>
      </c>
      <c r="E3964" s="88">
        <v>6</v>
      </c>
      <c r="F3964" s="88">
        <v>14</v>
      </c>
      <c r="G3964" s="37">
        <v>0</v>
      </c>
    </row>
    <row r="3965" spans="1:7" x14ac:dyDescent="0.4">
      <c r="A3965" s="70">
        <v>41804</v>
      </c>
      <c r="B3965" s="84" t="s">
        <v>325</v>
      </c>
      <c r="C3965" s="74">
        <v>14.9</v>
      </c>
      <c r="D3965" s="86">
        <v>0</v>
      </c>
      <c r="E3965" s="88">
        <v>6</v>
      </c>
      <c r="F3965" s="88">
        <v>15</v>
      </c>
      <c r="G3965" s="37">
        <v>1</v>
      </c>
    </row>
    <row r="3966" spans="1:7" x14ac:dyDescent="0.4">
      <c r="A3966" s="70">
        <v>41805</v>
      </c>
      <c r="B3966" s="84" t="s">
        <v>302</v>
      </c>
      <c r="C3966" s="74">
        <v>14.9</v>
      </c>
      <c r="D3966" s="86">
        <v>0</v>
      </c>
      <c r="E3966" s="88">
        <v>6</v>
      </c>
      <c r="F3966" s="88">
        <v>15</v>
      </c>
      <c r="G3966" s="37">
        <v>1</v>
      </c>
    </row>
    <row r="3967" spans="1:7" x14ac:dyDescent="0.4">
      <c r="A3967" s="70">
        <v>41805</v>
      </c>
      <c r="B3967" s="84" t="s">
        <v>303</v>
      </c>
      <c r="C3967" s="74">
        <v>14.9</v>
      </c>
      <c r="D3967" s="86">
        <v>0</v>
      </c>
      <c r="E3967" s="88">
        <v>6</v>
      </c>
      <c r="F3967" s="88">
        <v>15</v>
      </c>
      <c r="G3967" s="37">
        <v>1</v>
      </c>
    </row>
    <row r="3968" spans="1:7" x14ac:dyDescent="0.4">
      <c r="A3968" s="70">
        <v>41805</v>
      </c>
      <c r="B3968" s="84" t="s">
        <v>304</v>
      </c>
      <c r="C3968" s="74">
        <v>14.6</v>
      </c>
      <c r="D3968" s="86">
        <v>0</v>
      </c>
      <c r="E3968" s="88">
        <v>6</v>
      </c>
      <c r="F3968" s="88">
        <v>15</v>
      </c>
      <c r="G3968" s="37">
        <v>1</v>
      </c>
    </row>
    <row r="3969" spans="1:7" x14ac:dyDescent="0.4">
      <c r="A3969" s="70">
        <v>41805</v>
      </c>
      <c r="B3969" s="84" t="s">
        <v>305</v>
      </c>
      <c r="C3969" s="74">
        <v>14.8</v>
      </c>
      <c r="D3969" s="86">
        <v>0</v>
      </c>
      <c r="E3969" s="88">
        <v>6</v>
      </c>
      <c r="F3969" s="88">
        <v>15</v>
      </c>
      <c r="G3969" s="37">
        <v>1</v>
      </c>
    </row>
    <row r="3970" spans="1:7" x14ac:dyDescent="0.4">
      <c r="A3970" s="70">
        <v>41805</v>
      </c>
      <c r="B3970" s="84" t="s">
        <v>306</v>
      </c>
      <c r="C3970" s="74">
        <v>15</v>
      </c>
      <c r="D3970" s="86">
        <v>0</v>
      </c>
      <c r="E3970" s="88">
        <v>6</v>
      </c>
      <c r="F3970" s="88">
        <v>15</v>
      </c>
      <c r="G3970" s="37">
        <v>1</v>
      </c>
    </row>
    <row r="3971" spans="1:7" x14ac:dyDescent="0.4">
      <c r="A3971" s="70">
        <v>41805</v>
      </c>
      <c r="B3971" s="84" t="s">
        <v>307</v>
      </c>
      <c r="C3971" s="74">
        <v>16.3</v>
      </c>
      <c r="D3971" s="86">
        <v>0</v>
      </c>
      <c r="E3971" s="88">
        <v>6</v>
      </c>
      <c r="F3971" s="88">
        <v>15</v>
      </c>
      <c r="G3971" s="37">
        <v>1</v>
      </c>
    </row>
    <row r="3972" spans="1:7" x14ac:dyDescent="0.4">
      <c r="A3972" s="70">
        <v>41805</v>
      </c>
      <c r="B3972" s="84" t="s">
        <v>308</v>
      </c>
      <c r="C3972" s="74">
        <v>17.5</v>
      </c>
      <c r="D3972" s="86">
        <v>0</v>
      </c>
      <c r="E3972" s="88">
        <v>6</v>
      </c>
      <c r="F3972" s="88">
        <v>15</v>
      </c>
      <c r="G3972" s="37">
        <v>1</v>
      </c>
    </row>
    <row r="3973" spans="1:7" x14ac:dyDescent="0.4">
      <c r="A3973" s="70">
        <v>41805</v>
      </c>
      <c r="B3973" s="84" t="s">
        <v>309</v>
      </c>
      <c r="C3973" s="74">
        <v>19.7</v>
      </c>
      <c r="D3973" s="86">
        <v>0</v>
      </c>
      <c r="E3973" s="88">
        <v>6</v>
      </c>
      <c r="F3973" s="88">
        <v>15</v>
      </c>
      <c r="G3973" s="37">
        <v>0</v>
      </c>
    </row>
    <row r="3974" spans="1:7" x14ac:dyDescent="0.4">
      <c r="A3974" s="70">
        <v>41805</v>
      </c>
      <c r="B3974" s="84" t="s">
        <v>310</v>
      </c>
      <c r="C3974" s="74">
        <v>21.2</v>
      </c>
      <c r="D3974" s="86">
        <v>0</v>
      </c>
      <c r="E3974" s="88">
        <v>6</v>
      </c>
      <c r="F3974" s="88">
        <v>15</v>
      </c>
      <c r="G3974" s="37">
        <v>0</v>
      </c>
    </row>
    <row r="3975" spans="1:7" x14ac:dyDescent="0.4">
      <c r="A3975" s="70">
        <v>41805</v>
      </c>
      <c r="B3975" s="84" t="s">
        <v>311</v>
      </c>
      <c r="C3975" s="74">
        <v>22.7</v>
      </c>
      <c r="D3975" s="86">
        <v>0</v>
      </c>
      <c r="E3975" s="88">
        <v>6</v>
      </c>
      <c r="F3975" s="88">
        <v>15</v>
      </c>
      <c r="G3975" s="37">
        <v>0</v>
      </c>
    </row>
    <row r="3976" spans="1:7" x14ac:dyDescent="0.4">
      <c r="A3976" s="70">
        <v>41805</v>
      </c>
      <c r="B3976" s="84" t="s">
        <v>312</v>
      </c>
      <c r="C3976" s="74">
        <v>23.8</v>
      </c>
      <c r="D3976" s="86">
        <v>0</v>
      </c>
      <c r="E3976" s="88">
        <v>6</v>
      </c>
      <c r="F3976" s="88">
        <v>15</v>
      </c>
      <c r="G3976" s="37">
        <v>0</v>
      </c>
    </row>
    <row r="3977" spans="1:7" x14ac:dyDescent="0.4">
      <c r="A3977" s="70">
        <v>41805</v>
      </c>
      <c r="B3977" s="84" t="s">
        <v>313</v>
      </c>
      <c r="C3977" s="74">
        <v>25</v>
      </c>
      <c r="D3977" s="86">
        <v>0</v>
      </c>
      <c r="E3977" s="88">
        <v>6</v>
      </c>
      <c r="F3977" s="88">
        <v>15</v>
      </c>
      <c r="G3977" s="37">
        <v>0</v>
      </c>
    </row>
    <row r="3978" spans="1:7" x14ac:dyDescent="0.4">
      <c r="A3978" s="70">
        <v>41805</v>
      </c>
      <c r="B3978" s="84" t="s">
        <v>314</v>
      </c>
      <c r="C3978" s="74">
        <v>25</v>
      </c>
      <c r="D3978" s="86">
        <v>0</v>
      </c>
      <c r="E3978" s="88">
        <v>6</v>
      </c>
      <c r="F3978" s="88">
        <v>15</v>
      </c>
      <c r="G3978" s="37">
        <v>0</v>
      </c>
    </row>
    <row r="3979" spans="1:7" x14ac:dyDescent="0.4">
      <c r="A3979" s="70">
        <v>41805</v>
      </c>
      <c r="B3979" s="84" t="s">
        <v>315</v>
      </c>
      <c r="C3979" s="74">
        <v>24.4</v>
      </c>
      <c r="D3979" s="86">
        <v>0</v>
      </c>
      <c r="E3979" s="88">
        <v>6</v>
      </c>
      <c r="F3979" s="88">
        <v>15</v>
      </c>
      <c r="G3979" s="37">
        <v>0</v>
      </c>
    </row>
    <row r="3980" spans="1:7" x14ac:dyDescent="0.4">
      <c r="A3980" s="70">
        <v>41805</v>
      </c>
      <c r="B3980" s="84" t="s">
        <v>316</v>
      </c>
      <c r="C3980" s="74">
        <v>24.3</v>
      </c>
      <c r="D3980" s="86">
        <v>0</v>
      </c>
      <c r="E3980" s="88">
        <v>6</v>
      </c>
      <c r="F3980" s="88">
        <v>15</v>
      </c>
      <c r="G3980" s="37">
        <v>0</v>
      </c>
    </row>
    <row r="3981" spans="1:7" x14ac:dyDescent="0.4">
      <c r="A3981" s="70">
        <v>41805</v>
      </c>
      <c r="B3981" s="84" t="s">
        <v>317</v>
      </c>
      <c r="C3981" s="74">
        <v>22.9</v>
      </c>
      <c r="D3981" s="86">
        <v>0</v>
      </c>
      <c r="E3981" s="88">
        <v>6</v>
      </c>
      <c r="F3981" s="88">
        <v>15</v>
      </c>
      <c r="G3981" s="37">
        <v>0</v>
      </c>
    </row>
    <row r="3982" spans="1:7" x14ac:dyDescent="0.4">
      <c r="A3982" s="70">
        <v>41805</v>
      </c>
      <c r="B3982" s="84" t="s">
        <v>318</v>
      </c>
      <c r="C3982" s="74">
        <v>21.8</v>
      </c>
      <c r="D3982" s="86">
        <v>0</v>
      </c>
      <c r="E3982" s="88">
        <v>6</v>
      </c>
      <c r="F3982" s="88">
        <v>15</v>
      </c>
      <c r="G3982" s="37">
        <v>0</v>
      </c>
    </row>
    <row r="3983" spans="1:7" x14ac:dyDescent="0.4">
      <c r="A3983" s="70">
        <v>41805</v>
      </c>
      <c r="B3983" s="84" t="s">
        <v>319</v>
      </c>
      <c r="C3983" s="74">
        <v>20.6</v>
      </c>
      <c r="D3983" s="86">
        <v>0</v>
      </c>
      <c r="E3983" s="88">
        <v>6</v>
      </c>
      <c r="F3983" s="88">
        <v>15</v>
      </c>
      <c r="G3983" s="37">
        <v>0</v>
      </c>
    </row>
    <row r="3984" spans="1:7" x14ac:dyDescent="0.4">
      <c r="A3984" s="70">
        <v>41805</v>
      </c>
      <c r="B3984" s="84" t="s">
        <v>320</v>
      </c>
      <c r="C3984" s="74">
        <v>19.2</v>
      </c>
      <c r="D3984" s="86">
        <v>0</v>
      </c>
      <c r="E3984" s="88">
        <v>6</v>
      </c>
      <c r="F3984" s="88">
        <v>15</v>
      </c>
      <c r="G3984" s="37">
        <v>0</v>
      </c>
    </row>
    <row r="3985" spans="1:7" x14ac:dyDescent="0.4">
      <c r="A3985" s="70">
        <v>41805</v>
      </c>
      <c r="B3985" s="84" t="s">
        <v>321</v>
      </c>
      <c r="C3985" s="74">
        <v>18</v>
      </c>
      <c r="D3985" s="86">
        <v>0</v>
      </c>
      <c r="E3985" s="88">
        <v>6</v>
      </c>
      <c r="F3985" s="88">
        <v>15</v>
      </c>
      <c r="G3985" s="37">
        <v>0</v>
      </c>
    </row>
    <row r="3986" spans="1:7" x14ac:dyDescent="0.4">
      <c r="A3986" s="70">
        <v>41805</v>
      </c>
      <c r="B3986" s="84" t="s">
        <v>322</v>
      </c>
      <c r="C3986" s="74">
        <v>17.3</v>
      </c>
      <c r="D3986" s="86">
        <v>0</v>
      </c>
      <c r="E3986" s="88">
        <v>6</v>
      </c>
      <c r="F3986" s="88">
        <v>15</v>
      </c>
      <c r="G3986" s="37">
        <v>0</v>
      </c>
    </row>
    <row r="3987" spans="1:7" x14ac:dyDescent="0.4">
      <c r="A3987" s="70">
        <v>41805</v>
      </c>
      <c r="B3987" s="84" t="s">
        <v>323</v>
      </c>
      <c r="C3987" s="74">
        <v>15.3</v>
      </c>
      <c r="D3987" s="86">
        <v>0</v>
      </c>
      <c r="E3987" s="88">
        <v>6</v>
      </c>
      <c r="F3987" s="88">
        <v>15</v>
      </c>
      <c r="G3987" s="37">
        <v>0</v>
      </c>
    </row>
    <row r="3988" spans="1:7" x14ac:dyDescent="0.4">
      <c r="A3988" s="70">
        <v>41805</v>
      </c>
      <c r="B3988" s="84" t="s">
        <v>324</v>
      </c>
      <c r="C3988" s="74">
        <v>14.9</v>
      </c>
      <c r="D3988" s="86">
        <v>0</v>
      </c>
      <c r="E3988" s="88">
        <v>6</v>
      </c>
      <c r="F3988" s="88">
        <v>15</v>
      </c>
      <c r="G3988" s="37">
        <v>0</v>
      </c>
    </row>
    <row r="3989" spans="1:7" x14ac:dyDescent="0.4">
      <c r="A3989" s="70">
        <v>41805</v>
      </c>
      <c r="B3989" s="84" t="s">
        <v>325</v>
      </c>
      <c r="C3989" s="74">
        <v>14.2</v>
      </c>
      <c r="D3989" s="86">
        <v>0</v>
      </c>
      <c r="E3989" s="88">
        <v>6</v>
      </c>
      <c r="F3989" s="88">
        <v>16</v>
      </c>
      <c r="G3989" s="37">
        <v>1</v>
      </c>
    </row>
    <row r="3990" spans="1:7" x14ac:dyDescent="0.4">
      <c r="A3990" s="70">
        <v>41806</v>
      </c>
      <c r="B3990" s="84" t="s">
        <v>302</v>
      </c>
      <c r="C3990" s="74">
        <v>13.5</v>
      </c>
      <c r="D3990" s="86">
        <v>0</v>
      </c>
      <c r="E3990" s="88">
        <v>6</v>
      </c>
      <c r="F3990" s="88">
        <v>16</v>
      </c>
      <c r="G3990" s="37">
        <v>1</v>
      </c>
    </row>
    <row r="3991" spans="1:7" x14ac:dyDescent="0.4">
      <c r="A3991" s="70">
        <v>41806</v>
      </c>
      <c r="B3991" s="84" t="s">
        <v>303</v>
      </c>
      <c r="C3991" s="74">
        <v>12.9</v>
      </c>
      <c r="D3991" s="86">
        <v>0</v>
      </c>
      <c r="E3991" s="88">
        <v>6</v>
      </c>
      <c r="F3991" s="88">
        <v>16</v>
      </c>
      <c r="G3991" s="37">
        <v>1</v>
      </c>
    </row>
    <row r="3992" spans="1:7" x14ac:dyDescent="0.4">
      <c r="A3992" s="70">
        <v>41806</v>
      </c>
      <c r="B3992" s="84" t="s">
        <v>304</v>
      </c>
      <c r="C3992" s="74">
        <v>12.3</v>
      </c>
      <c r="D3992" s="86">
        <v>0</v>
      </c>
      <c r="E3992" s="88">
        <v>6</v>
      </c>
      <c r="F3992" s="88">
        <v>16</v>
      </c>
      <c r="G3992" s="37">
        <v>1</v>
      </c>
    </row>
    <row r="3993" spans="1:7" x14ac:dyDescent="0.4">
      <c r="A3993" s="70">
        <v>41806</v>
      </c>
      <c r="B3993" s="84" t="s">
        <v>305</v>
      </c>
      <c r="C3993" s="74">
        <v>11.7</v>
      </c>
      <c r="D3993" s="86">
        <v>0</v>
      </c>
      <c r="E3993" s="88">
        <v>6</v>
      </c>
      <c r="F3993" s="88">
        <v>16</v>
      </c>
      <c r="G3993" s="37">
        <v>1</v>
      </c>
    </row>
    <row r="3994" spans="1:7" x14ac:dyDescent="0.4">
      <c r="A3994" s="70">
        <v>41806</v>
      </c>
      <c r="B3994" s="84" t="s">
        <v>306</v>
      </c>
      <c r="C3994" s="74">
        <v>12</v>
      </c>
      <c r="D3994" s="86">
        <v>0</v>
      </c>
      <c r="E3994" s="88">
        <v>6</v>
      </c>
      <c r="F3994" s="88">
        <v>16</v>
      </c>
      <c r="G3994" s="37">
        <v>1</v>
      </c>
    </row>
    <row r="3995" spans="1:7" x14ac:dyDescent="0.4">
      <c r="A3995" s="70">
        <v>41806</v>
      </c>
      <c r="B3995" s="84" t="s">
        <v>307</v>
      </c>
      <c r="C3995" s="74">
        <v>14.3</v>
      </c>
      <c r="D3995" s="86">
        <v>0</v>
      </c>
      <c r="E3995" s="88">
        <v>6</v>
      </c>
      <c r="F3995" s="88">
        <v>16</v>
      </c>
      <c r="G3995" s="37">
        <v>1</v>
      </c>
    </row>
    <row r="3996" spans="1:7" x14ac:dyDescent="0.4">
      <c r="A3996" s="70">
        <v>41806</v>
      </c>
      <c r="B3996" s="84" t="s">
        <v>308</v>
      </c>
      <c r="C3996" s="74">
        <v>17.2</v>
      </c>
      <c r="D3996" s="86">
        <v>0</v>
      </c>
      <c r="E3996" s="88">
        <v>6</v>
      </c>
      <c r="F3996" s="88">
        <v>16</v>
      </c>
      <c r="G3996" s="37">
        <v>1</v>
      </c>
    </row>
    <row r="3997" spans="1:7" x14ac:dyDescent="0.4">
      <c r="A3997" s="70">
        <v>41806</v>
      </c>
      <c r="B3997" s="84" t="s">
        <v>309</v>
      </c>
      <c r="C3997" s="74">
        <v>20</v>
      </c>
      <c r="D3997" s="86">
        <v>0</v>
      </c>
      <c r="E3997" s="88">
        <v>6</v>
      </c>
      <c r="F3997" s="88">
        <v>16</v>
      </c>
      <c r="G3997" s="37">
        <v>0</v>
      </c>
    </row>
    <row r="3998" spans="1:7" x14ac:dyDescent="0.4">
      <c r="A3998" s="70">
        <v>41806</v>
      </c>
      <c r="B3998" s="84" t="s">
        <v>310</v>
      </c>
      <c r="C3998" s="74">
        <v>22</v>
      </c>
      <c r="D3998" s="86">
        <v>0</v>
      </c>
      <c r="E3998" s="88">
        <v>6</v>
      </c>
      <c r="F3998" s="88">
        <v>16</v>
      </c>
      <c r="G3998" s="37">
        <v>0</v>
      </c>
    </row>
    <row r="3999" spans="1:7" x14ac:dyDescent="0.4">
      <c r="A3999" s="70">
        <v>41806</v>
      </c>
      <c r="B3999" s="84" t="s">
        <v>311</v>
      </c>
      <c r="C3999" s="74">
        <v>23.7</v>
      </c>
      <c r="D3999" s="86">
        <v>0</v>
      </c>
      <c r="E3999" s="88">
        <v>6</v>
      </c>
      <c r="F3999" s="88">
        <v>16</v>
      </c>
      <c r="G3999" s="37">
        <v>0</v>
      </c>
    </row>
    <row r="4000" spans="1:7" x14ac:dyDescent="0.4">
      <c r="A4000" s="70">
        <v>41806</v>
      </c>
      <c r="B4000" s="84" t="s">
        <v>312</v>
      </c>
      <c r="C4000" s="74">
        <v>26</v>
      </c>
      <c r="D4000" s="86">
        <v>0</v>
      </c>
      <c r="E4000" s="88">
        <v>6</v>
      </c>
      <c r="F4000" s="88">
        <v>16</v>
      </c>
      <c r="G4000" s="37">
        <v>0</v>
      </c>
    </row>
    <row r="4001" spans="1:7" x14ac:dyDescent="0.4">
      <c r="A4001" s="70">
        <v>41806</v>
      </c>
      <c r="B4001" s="84" t="s">
        <v>313</v>
      </c>
      <c r="C4001" s="74">
        <v>27.1</v>
      </c>
      <c r="D4001" s="86">
        <v>0</v>
      </c>
      <c r="E4001" s="88">
        <v>6</v>
      </c>
      <c r="F4001" s="88">
        <v>16</v>
      </c>
      <c r="G4001" s="37">
        <v>0</v>
      </c>
    </row>
    <row r="4002" spans="1:7" x14ac:dyDescent="0.4">
      <c r="A4002" s="70">
        <v>41806</v>
      </c>
      <c r="B4002" s="84" t="s">
        <v>314</v>
      </c>
      <c r="C4002" s="74">
        <v>28.4</v>
      </c>
      <c r="D4002" s="86">
        <v>0</v>
      </c>
      <c r="E4002" s="88">
        <v>6</v>
      </c>
      <c r="F4002" s="88">
        <v>16</v>
      </c>
      <c r="G4002" s="37">
        <v>0</v>
      </c>
    </row>
    <row r="4003" spans="1:7" x14ac:dyDescent="0.4">
      <c r="A4003" s="70">
        <v>41806</v>
      </c>
      <c r="B4003" s="84" t="s">
        <v>315</v>
      </c>
      <c r="C4003" s="74">
        <v>28.8</v>
      </c>
      <c r="D4003" s="86">
        <v>0</v>
      </c>
      <c r="E4003" s="88">
        <v>6</v>
      </c>
      <c r="F4003" s="88">
        <v>16</v>
      </c>
      <c r="G4003" s="37">
        <v>0</v>
      </c>
    </row>
    <row r="4004" spans="1:7" x14ac:dyDescent="0.4">
      <c r="A4004" s="70">
        <v>41806</v>
      </c>
      <c r="B4004" s="84" t="s">
        <v>316</v>
      </c>
      <c r="C4004" s="74">
        <v>29.1</v>
      </c>
      <c r="D4004" s="86">
        <v>0</v>
      </c>
      <c r="E4004" s="88">
        <v>6</v>
      </c>
      <c r="F4004" s="88">
        <v>16</v>
      </c>
      <c r="G4004" s="37">
        <v>0</v>
      </c>
    </row>
    <row r="4005" spans="1:7" x14ac:dyDescent="0.4">
      <c r="A4005" s="70">
        <v>41806</v>
      </c>
      <c r="B4005" s="84" t="s">
        <v>317</v>
      </c>
      <c r="C4005" s="74">
        <v>29.2</v>
      </c>
      <c r="D4005" s="86">
        <v>0</v>
      </c>
      <c r="E4005" s="88">
        <v>6</v>
      </c>
      <c r="F4005" s="88">
        <v>16</v>
      </c>
      <c r="G4005" s="37">
        <v>0</v>
      </c>
    </row>
    <row r="4006" spans="1:7" x14ac:dyDescent="0.4">
      <c r="A4006" s="70">
        <v>41806</v>
      </c>
      <c r="B4006" s="84" t="s">
        <v>318</v>
      </c>
      <c r="C4006" s="74">
        <v>28.8</v>
      </c>
      <c r="D4006" s="86">
        <v>0</v>
      </c>
      <c r="E4006" s="88">
        <v>6</v>
      </c>
      <c r="F4006" s="88">
        <v>16</v>
      </c>
      <c r="G4006" s="37">
        <v>0</v>
      </c>
    </row>
    <row r="4007" spans="1:7" x14ac:dyDescent="0.4">
      <c r="A4007" s="70">
        <v>41806</v>
      </c>
      <c r="B4007" s="84" t="s">
        <v>319</v>
      </c>
      <c r="C4007" s="74">
        <v>26.8</v>
      </c>
      <c r="D4007" s="86">
        <v>0</v>
      </c>
      <c r="E4007" s="88">
        <v>6</v>
      </c>
      <c r="F4007" s="88">
        <v>16</v>
      </c>
      <c r="G4007" s="37">
        <v>0</v>
      </c>
    </row>
    <row r="4008" spans="1:7" x14ac:dyDescent="0.4">
      <c r="A4008" s="70">
        <v>41806</v>
      </c>
      <c r="B4008" s="84" t="s">
        <v>320</v>
      </c>
      <c r="C4008" s="74">
        <v>23.9</v>
      </c>
      <c r="D4008" s="86">
        <v>0</v>
      </c>
      <c r="E4008" s="88">
        <v>6</v>
      </c>
      <c r="F4008" s="88">
        <v>16</v>
      </c>
      <c r="G4008" s="37">
        <v>0</v>
      </c>
    </row>
    <row r="4009" spans="1:7" x14ac:dyDescent="0.4">
      <c r="A4009" s="70">
        <v>41806</v>
      </c>
      <c r="B4009" s="84" t="s">
        <v>321</v>
      </c>
      <c r="C4009" s="74">
        <v>24</v>
      </c>
      <c r="D4009" s="86">
        <v>0</v>
      </c>
      <c r="E4009" s="88">
        <v>6</v>
      </c>
      <c r="F4009" s="88">
        <v>16</v>
      </c>
      <c r="G4009" s="37">
        <v>0</v>
      </c>
    </row>
    <row r="4010" spans="1:7" x14ac:dyDescent="0.4">
      <c r="A4010" s="70">
        <v>41806</v>
      </c>
      <c r="B4010" s="84" t="s">
        <v>322</v>
      </c>
      <c r="C4010" s="74">
        <v>22.4</v>
      </c>
      <c r="D4010" s="86">
        <v>0</v>
      </c>
      <c r="E4010" s="88">
        <v>6</v>
      </c>
      <c r="F4010" s="88">
        <v>16</v>
      </c>
      <c r="G4010" s="37">
        <v>0</v>
      </c>
    </row>
    <row r="4011" spans="1:7" x14ac:dyDescent="0.4">
      <c r="A4011" s="70">
        <v>41806</v>
      </c>
      <c r="B4011" s="84" t="s">
        <v>323</v>
      </c>
      <c r="C4011" s="74">
        <v>21.3</v>
      </c>
      <c r="D4011" s="86">
        <v>0</v>
      </c>
      <c r="E4011" s="88">
        <v>6</v>
      </c>
      <c r="F4011" s="88">
        <v>16</v>
      </c>
      <c r="G4011" s="37">
        <v>0</v>
      </c>
    </row>
    <row r="4012" spans="1:7" x14ac:dyDescent="0.4">
      <c r="A4012" s="70">
        <v>41806</v>
      </c>
      <c r="B4012" s="84" t="s">
        <v>324</v>
      </c>
      <c r="C4012" s="74">
        <v>18.899999999999999</v>
      </c>
      <c r="D4012" s="86">
        <v>0</v>
      </c>
      <c r="E4012" s="88">
        <v>6</v>
      </c>
      <c r="F4012" s="88">
        <v>16</v>
      </c>
      <c r="G4012" s="37">
        <v>0</v>
      </c>
    </row>
    <row r="4013" spans="1:7" x14ac:dyDescent="0.4">
      <c r="A4013" s="70">
        <v>41806</v>
      </c>
      <c r="B4013" s="84" t="s">
        <v>325</v>
      </c>
      <c r="C4013" s="74">
        <v>18.2</v>
      </c>
      <c r="D4013" s="86">
        <v>0</v>
      </c>
      <c r="E4013" s="88">
        <v>6</v>
      </c>
      <c r="F4013" s="88">
        <v>17</v>
      </c>
      <c r="G4013" s="37">
        <v>1</v>
      </c>
    </row>
    <row r="4014" spans="1:7" x14ac:dyDescent="0.4">
      <c r="A4014" s="70">
        <v>41807</v>
      </c>
      <c r="B4014" s="84" t="s">
        <v>302</v>
      </c>
      <c r="C4014" s="74">
        <v>17.8</v>
      </c>
      <c r="D4014" s="86">
        <v>0</v>
      </c>
      <c r="E4014" s="88">
        <v>6</v>
      </c>
      <c r="F4014" s="88">
        <v>17</v>
      </c>
      <c r="G4014" s="37">
        <v>1</v>
      </c>
    </row>
    <row r="4015" spans="1:7" x14ac:dyDescent="0.4">
      <c r="A4015" s="70">
        <v>41807</v>
      </c>
      <c r="B4015" s="84" t="s">
        <v>303</v>
      </c>
      <c r="C4015" s="74">
        <v>17.100000000000001</v>
      </c>
      <c r="D4015" s="86">
        <v>0</v>
      </c>
      <c r="E4015" s="88">
        <v>6</v>
      </c>
      <c r="F4015" s="88">
        <v>17</v>
      </c>
      <c r="G4015" s="37">
        <v>1</v>
      </c>
    </row>
    <row r="4016" spans="1:7" x14ac:dyDescent="0.4">
      <c r="A4016" s="70">
        <v>41807</v>
      </c>
      <c r="B4016" s="84" t="s">
        <v>304</v>
      </c>
      <c r="C4016" s="74">
        <v>16.7</v>
      </c>
      <c r="D4016" s="86">
        <v>0</v>
      </c>
      <c r="E4016" s="88">
        <v>6</v>
      </c>
      <c r="F4016" s="88">
        <v>17</v>
      </c>
      <c r="G4016" s="37">
        <v>1</v>
      </c>
    </row>
    <row r="4017" spans="1:7" x14ac:dyDescent="0.4">
      <c r="A4017" s="70">
        <v>41807</v>
      </c>
      <c r="B4017" s="84" t="s">
        <v>305</v>
      </c>
      <c r="C4017" s="74">
        <v>16.399999999999999</v>
      </c>
      <c r="D4017" s="86">
        <v>0</v>
      </c>
      <c r="E4017" s="88">
        <v>6</v>
      </c>
      <c r="F4017" s="88">
        <v>17</v>
      </c>
      <c r="G4017" s="37">
        <v>1</v>
      </c>
    </row>
    <row r="4018" spans="1:7" x14ac:dyDescent="0.4">
      <c r="A4018" s="70">
        <v>41807</v>
      </c>
      <c r="B4018" s="84" t="s">
        <v>306</v>
      </c>
      <c r="C4018" s="74">
        <v>16.2</v>
      </c>
      <c r="D4018" s="86">
        <v>0</v>
      </c>
      <c r="E4018" s="88">
        <v>6</v>
      </c>
      <c r="F4018" s="88">
        <v>17</v>
      </c>
      <c r="G4018" s="37">
        <v>1</v>
      </c>
    </row>
    <row r="4019" spans="1:7" x14ac:dyDescent="0.4">
      <c r="A4019" s="70">
        <v>41807</v>
      </c>
      <c r="B4019" s="84" t="s">
        <v>307</v>
      </c>
      <c r="C4019" s="74">
        <v>17</v>
      </c>
      <c r="D4019" s="86">
        <v>0</v>
      </c>
      <c r="E4019" s="88">
        <v>6</v>
      </c>
      <c r="F4019" s="88">
        <v>17</v>
      </c>
      <c r="G4019" s="37">
        <v>1</v>
      </c>
    </row>
    <row r="4020" spans="1:7" x14ac:dyDescent="0.4">
      <c r="A4020" s="70">
        <v>41807</v>
      </c>
      <c r="B4020" s="84" t="s">
        <v>308</v>
      </c>
      <c r="C4020" s="74">
        <v>19.399999999999999</v>
      </c>
      <c r="D4020" s="86">
        <v>0</v>
      </c>
      <c r="E4020" s="88">
        <v>6</v>
      </c>
      <c r="F4020" s="88">
        <v>17</v>
      </c>
      <c r="G4020" s="37">
        <v>1</v>
      </c>
    </row>
    <row r="4021" spans="1:7" x14ac:dyDescent="0.4">
      <c r="A4021" s="70">
        <v>41807</v>
      </c>
      <c r="B4021" s="84" t="s">
        <v>309</v>
      </c>
      <c r="C4021" s="74">
        <v>21.7</v>
      </c>
      <c r="D4021" s="86">
        <v>0</v>
      </c>
      <c r="E4021" s="88">
        <v>6</v>
      </c>
      <c r="F4021" s="88">
        <v>17</v>
      </c>
      <c r="G4021" s="37">
        <v>0</v>
      </c>
    </row>
    <row r="4022" spans="1:7" x14ac:dyDescent="0.4">
      <c r="A4022" s="70">
        <v>41807</v>
      </c>
      <c r="B4022" s="84" t="s">
        <v>310</v>
      </c>
      <c r="C4022" s="74">
        <v>23.4</v>
      </c>
      <c r="D4022" s="86">
        <v>0</v>
      </c>
      <c r="E4022" s="88">
        <v>6</v>
      </c>
      <c r="F4022" s="88">
        <v>17</v>
      </c>
      <c r="G4022" s="37">
        <v>0</v>
      </c>
    </row>
    <row r="4023" spans="1:7" x14ac:dyDescent="0.4">
      <c r="A4023" s="70">
        <v>41807</v>
      </c>
      <c r="B4023" s="84" t="s">
        <v>311</v>
      </c>
      <c r="C4023" s="74">
        <v>24.3</v>
      </c>
      <c r="D4023" s="86">
        <v>0</v>
      </c>
      <c r="E4023" s="88">
        <v>6</v>
      </c>
      <c r="F4023" s="88">
        <v>17</v>
      </c>
      <c r="G4023" s="37">
        <v>0</v>
      </c>
    </row>
    <row r="4024" spans="1:7" x14ac:dyDescent="0.4">
      <c r="A4024" s="70">
        <v>41807</v>
      </c>
      <c r="B4024" s="84" t="s">
        <v>312</v>
      </c>
      <c r="C4024" s="74">
        <v>25.5</v>
      </c>
      <c r="D4024" s="86">
        <v>0</v>
      </c>
      <c r="E4024" s="88">
        <v>6</v>
      </c>
      <c r="F4024" s="88">
        <v>17</v>
      </c>
      <c r="G4024" s="37">
        <v>0</v>
      </c>
    </row>
    <row r="4025" spans="1:7" x14ac:dyDescent="0.4">
      <c r="A4025" s="70">
        <v>41807</v>
      </c>
      <c r="B4025" s="84" t="s">
        <v>313</v>
      </c>
      <c r="C4025" s="74">
        <v>27.8</v>
      </c>
      <c r="D4025" s="86">
        <v>0</v>
      </c>
      <c r="E4025" s="88">
        <v>6</v>
      </c>
      <c r="F4025" s="88">
        <v>17</v>
      </c>
      <c r="G4025" s="37">
        <v>0</v>
      </c>
    </row>
    <row r="4026" spans="1:7" x14ac:dyDescent="0.4">
      <c r="A4026" s="70">
        <v>41807</v>
      </c>
      <c r="B4026" s="84" t="s">
        <v>314</v>
      </c>
      <c r="C4026" s="74">
        <v>28.3</v>
      </c>
      <c r="D4026" s="86">
        <v>0</v>
      </c>
      <c r="E4026" s="88">
        <v>6</v>
      </c>
      <c r="F4026" s="88">
        <v>17</v>
      </c>
      <c r="G4026" s="37">
        <v>0</v>
      </c>
    </row>
    <row r="4027" spans="1:7" x14ac:dyDescent="0.4">
      <c r="A4027" s="70">
        <v>41807</v>
      </c>
      <c r="B4027" s="84" t="s">
        <v>315</v>
      </c>
      <c r="C4027" s="74">
        <v>27</v>
      </c>
      <c r="D4027" s="86">
        <v>0</v>
      </c>
      <c r="E4027" s="88">
        <v>6</v>
      </c>
      <c r="F4027" s="88">
        <v>17</v>
      </c>
      <c r="G4027" s="37">
        <v>0</v>
      </c>
    </row>
    <row r="4028" spans="1:7" x14ac:dyDescent="0.4">
      <c r="A4028" s="70">
        <v>41807</v>
      </c>
      <c r="B4028" s="84" t="s">
        <v>316</v>
      </c>
      <c r="C4028" s="74">
        <v>25.9</v>
      </c>
      <c r="D4028" s="86">
        <v>0</v>
      </c>
      <c r="E4028" s="88">
        <v>6</v>
      </c>
      <c r="F4028" s="88">
        <v>17</v>
      </c>
      <c r="G4028" s="37">
        <v>0</v>
      </c>
    </row>
    <row r="4029" spans="1:7" x14ac:dyDescent="0.4">
      <c r="A4029" s="70">
        <v>41807</v>
      </c>
      <c r="B4029" s="84" t="s">
        <v>317</v>
      </c>
      <c r="C4029" s="74">
        <v>21.9</v>
      </c>
      <c r="D4029" s="86">
        <v>0</v>
      </c>
      <c r="E4029" s="88">
        <v>6</v>
      </c>
      <c r="F4029" s="88">
        <v>17</v>
      </c>
      <c r="G4029" s="37">
        <v>0</v>
      </c>
    </row>
    <row r="4030" spans="1:7" x14ac:dyDescent="0.4">
      <c r="A4030" s="70">
        <v>41807</v>
      </c>
      <c r="B4030" s="84" t="s">
        <v>318</v>
      </c>
      <c r="C4030" s="74">
        <v>22.5</v>
      </c>
      <c r="D4030" s="86">
        <v>0</v>
      </c>
      <c r="E4030" s="88">
        <v>6</v>
      </c>
      <c r="F4030" s="88">
        <v>17</v>
      </c>
      <c r="G4030" s="37">
        <v>0</v>
      </c>
    </row>
    <row r="4031" spans="1:7" x14ac:dyDescent="0.4">
      <c r="A4031" s="70">
        <v>41807</v>
      </c>
      <c r="B4031" s="84" t="s">
        <v>319</v>
      </c>
      <c r="C4031" s="74">
        <v>24.2</v>
      </c>
      <c r="D4031" s="86">
        <v>0</v>
      </c>
      <c r="E4031" s="88">
        <v>6</v>
      </c>
      <c r="F4031" s="88">
        <v>17</v>
      </c>
      <c r="G4031" s="37">
        <v>0</v>
      </c>
    </row>
    <row r="4032" spans="1:7" x14ac:dyDescent="0.4">
      <c r="A4032" s="70">
        <v>41807</v>
      </c>
      <c r="B4032" s="84" t="s">
        <v>320</v>
      </c>
      <c r="C4032" s="74">
        <v>21.8</v>
      </c>
      <c r="D4032" s="86">
        <v>0</v>
      </c>
      <c r="E4032" s="88">
        <v>6</v>
      </c>
      <c r="F4032" s="88">
        <v>17</v>
      </c>
      <c r="G4032" s="37">
        <v>0</v>
      </c>
    </row>
    <row r="4033" spans="1:7" x14ac:dyDescent="0.4">
      <c r="A4033" s="70">
        <v>41807</v>
      </c>
      <c r="B4033" s="84" t="s">
        <v>321</v>
      </c>
      <c r="C4033" s="74">
        <v>20.5</v>
      </c>
      <c r="D4033" s="86">
        <v>0</v>
      </c>
      <c r="E4033" s="88">
        <v>6</v>
      </c>
      <c r="F4033" s="88">
        <v>17</v>
      </c>
      <c r="G4033" s="37">
        <v>0</v>
      </c>
    </row>
    <row r="4034" spans="1:7" x14ac:dyDescent="0.4">
      <c r="A4034" s="70">
        <v>41807</v>
      </c>
      <c r="B4034" s="84" t="s">
        <v>322</v>
      </c>
      <c r="C4034" s="74">
        <v>19.899999999999999</v>
      </c>
      <c r="D4034" s="86">
        <v>0</v>
      </c>
      <c r="E4034" s="88">
        <v>6</v>
      </c>
      <c r="F4034" s="88">
        <v>17</v>
      </c>
      <c r="G4034" s="37">
        <v>0</v>
      </c>
    </row>
    <row r="4035" spans="1:7" x14ac:dyDescent="0.4">
      <c r="A4035" s="70">
        <v>41807</v>
      </c>
      <c r="B4035" s="84" t="s">
        <v>323</v>
      </c>
      <c r="C4035" s="74">
        <v>18.5</v>
      </c>
      <c r="D4035" s="86">
        <v>0</v>
      </c>
      <c r="E4035" s="88">
        <v>6</v>
      </c>
      <c r="F4035" s="88">
        <v>17</v>
      </c>
      <c r="G4035" s="37">
        <v>0</v>
      </c>
    </row>
    <row r="4036" spans="1:7" x14ac:dyDescent="0.4">
      <c r="A4036" s="70">
        <v>41807</v>
      </c>
      <c r="B4036" s="84" t="s">
        <v>324</v>
      </c>
      <c r="C4036" s="74">
        <v>17.399999999999999</v>
      </c>
      <c r="D4036" s="86">
        <v>0</v>
      </c>
      <c r="E4036" s="88">
        <v>6</v>
      </c>
      <c r="F4036" s="88">
        <v>17</v>
      </c>
      <c r="G4036" s="37">
        <v>0</v>
      </c>
    </row>
    <row r="4037" spans="1:7" x14ac:dyDescent="0.4">
      <c r="A4037" s="70">
        <v>41807</v>
      </c>
      <c r="B4037" s="84" t="s">
        <v>325</v>
      </c>
      <c r="C4037" s="74">
        <v>16.3</v>
      </c>
      <c r="D4037" s="86">
        <v>0</v>
      </c>
      <c r="E4037" s="88">
        <v>6</v>
      </c>
      <c r="F4037" s="88">
        <v>18</v>
      </c>
      <c r="G4037" s="37">
        <v>1</v>
      </c>
    </row>
    <row r="4038" spans="1:7" x14ac:dyDescent="0.4">
      <c r="A4038" s="70">
        <v>41808</v>
      </c>
      <c r="B4038" s="84" t="s">
        <v>302</v>
      </c>
      <c r="C4038" s="74">
        <v>15.9</v>
      </c>
      <c r="D4038" s="86">
        <v>0</v>
      </c>
      <c r="E4038" s="88">
        <v>6</v>
      </c>
      <c r="F4038" s="88">
        <v>18</v>
      </c>
      <c r="G4038" s="37">
        <v>1</v>
      </c>
    </row>
    <row r="4039" spans="1:7" x14ac:dyDescent="0.4">
      <c r="A4039" s="70">
        <v>41808</v>
      </c>
      <c r="B4039" s="84" t="s">
        <v>303</v>
      </c>
      <c r="C4039" s="74">
        <v>14.9</v>
      </c>
      <c r="D4039" s="86">
        <v>0</v>
      </c>
      <c r="E4039" s="88">
        <v>6</v>
      </c>
      <c r="F4039" s="88">
        <v>18</v>
      </c>
      <c r="G4039" s="37">
        <v>1</v>
      </c>
    </row>
    <row r="4040" spans="1:7" x14ac:dyDescent="0.4">
      <c r="A4040" s="70">
        <v>41808</v>
      </c>
      <c r="B4040" s="84" t="s">
        <v>304</v>
      </c>
      <c r="C4040" s="74">
        <v>14.8</v>
      </c>
      <c r="D4040" s="86">
        <v>0</v>
      </c>
      <c r="E4040" s="88">
        <v>6</v>
      </c>
      <c r="F4040" s="88">
        <v>18</v>
      </c>
      <c r="G4040" s="37">
        <v>1</v>
      </c>
    </row>
    <row r="4041" spans="1:7" x14ac:dyDescent="0.4">
      <c r="A4041" s="70">
        <v>41808</v>
      </c>
      <c r="B4041" s="84" t="s">
        <v>305</v>
      </c>
      <c r="C4041" s="74">
        <v>14.3</v>
      </c>
      <c r="D4041" s="86">
        <v>0</v>
      </c>
      <c r="E4041" s="88">
        <v>6</v>
      </c>
      <c r="F4041" s="88">
        <v>18</v>
      </c>
      <c r="G4041" s="37">
        <v>1</v>
      </c>
    </row>
    <row r="4042" spans="1:7" x14ac:dyDescent="0.4">
      <c r="A4042" s="70">
        <v>41808</v>
      </c>
      <c r="B4042" s="84" t="s">
        <v>306</v>
      </c>
      <c r="C4042" s="74">
        <v>14.5</v>
      </c>
      <c r="D4042" s="86">
        <v>0</v>
      </c>
      <c r="E4042" s="88">
        <v>6</v>
      </c>
      <c r="F4042" s="88">
        <v>18</v>
      </c>
      <c r="G4042" s="37">
        <v>1</v>
      </c>
    </row>
    <row r="4043" spans="1:7" x14ac:dyDescent="0.4">
      <c r="A4043" s="70">
        <v>41808</v>
      </c>
      <c r="B4043" s="84" t="s">
        <v>307</v>
      </c>
      <c r="C4043" s="74">
        <v>16.2</v>
      </c>
      <c r="D4043" s="86">
        <v>0</v>
      </c>
      <c r="E4043" s="88">
        <v>6</v>
      </c>
      <c r="F4043" s="88">
        <v>18</v>
      </c>
      <c r="G4043" s="37">
        <v>1</v>
      </c>
    </row>
    <row r="4044" spans="1:7" x14ac:dyDescent="0.4">
      <c r="A4044" s="70">
        <v>41808</v>
      </c>
      <c r="B4044" s="84" t="s">
        <v>308</v>
      </c>
      <c r="C4044" s="74">
        <v>18.7</v>
      </c>
      <c r="D4044" s="86">
        <v>0</v>
      </c>
      <c r="E4044" s="88">
        <v>6</v>
      </c>
      <c r="F4044" s="88">
        <v>18</v>
      </c>
      <c r="G4044" s="37">
        <v>1</v>
      </c>
    </row>
    <row r="4045" spans="1:7" x14ac:dyDescent="0.4">
      <c r="A4045" s="70">
        <v>41808</v>
      </c>
      <c r="B4045" s="84" t="s">
        <v>309</v>
      </c>
      <c r="C4045" s="74">
        <v>20.5</v>
      </c>
      <c r="D4045" s="86">
        <v>0</v>
      </c>
      <c r="E4045" s="88">
        <v>6</v>
      </c>
      <c r="F4045" s="88">
        <v>18</v>
      </c>
      <c r="G4045" s="37">
        <v>0</v>
      </c>
    </row>
    <row r="4046" spans="1:7" x14ac:dyDescent="0.4">
      <c r="A4046" s="70">
        <v>41808</v>
      </c>
      <c r="B4046" s="84" t="s">
        <v>310</v>
      </c>
      <c r="C4046" s="74">
        <v>22.5</v>
      </c>
      <c r="D4046" s="86">
        <v>0</v>
      </c>
      <c r="E4046" s="88">
        <v>6</v>
      </c>
      <c r="F4046" s="88">
        <v>18</v>
      </c>
      <c r="G4046" s="37">
        <v>0</v>
      </c>
    </row>
    <row r="4047" spans="1:7" x14ac:dyDescent="0.4">
      <c r="A4047" s="70">
        <v>41808</v>
      </c>
      <c r="B4047" s="84" t="s">
        <v>311</v>
      </c>
      <c r="C4047" s="74">
        <v>22.9</v>
      </c>
      <c r="D4047" s="86">
        <v>0</v>
      </c>
      <c r="E4047" s="88">
        <v>6</v>
      </c>
      <c r="F4047" s="88">
        <v>18</v>
      </c>
      <c r="G4047" s="37">
        <v>0</v>
      </c>
    </row>
    <row r="4048" spans="1:7" x14ac:dyDescent="0.4">
      <c r="A4048" s="70">
        <v>41808</v>
      </c>
      <c r="B4048" s="84" t="s">
        <v>312</v>
      </c>
      <c r="C4048" s="74">
        <v>25.6</v>
      </c>
      <c r="D4048" s="86">
        <v>0</v>
      </c>
      <c r="E4048" s="88">
        <v>6</v>
      </c>
      <c r="F4048" s="88">
        <v>18</v>
      </c>
      <c r="G4048" s="37">
        <v>0</v>
      </c>
    </row>
    <row r="4049" spans="1:7" x14ac:dyDescent="0.4">
      <c r="A4049" s="70">
        <v>41808</v>
      </c>
      <c r="B4049" s="84" t="s">
        <v>313</v>
      </c>
      <c r="C4049" s="74">
        <v>26</v>
      </c>
      <c r="D4049" s="86">
        <v>0</v>
      </c>
      <c r="E4049" s="88">
        <v>6</v>
      </c>
      <c r="F4049" s="88">
        <v>18</v>
      </c>
      <c r="G4049" s="37">
        <v>0</v>
      </c>
    </row>
    <row r="4050" spans="1:7" x14ac:dyDescent="0.4">
      <c r="A4050" s="70">
        <v>41808</v>
      </c>
      <c r="B4050" s="84" t="s">
        <v>314</v>
      </c>
      <c r="C4050" s="74">
        <v>26.1</v>
      </c>
      <c r="D4050" s="86">
        <v>0</v>
      </c>
      <c r="E4050" s="88">
        <v>6</v>
      </c>
      <c r="F4050" s="88">
        <v>18</v>
      </c>
      <c r="G4050" s="37">
        <v>0</v>
      </c>
    </row>
    <row r="4051" spans="1:7" x14ac:dyDescent="0.4">
      <c r="A4051" s="70">
        <v>41808</v>
      </c>
      <c r="B4051" s="84" t="s">
        <v>315</v>
      </c>
      <c r="C4051" s="74">
        <v>24.3</v>
      </c>
      <c r="D4051" s="86">
        <v>0</v>
      </c>
      <c r="E4051" s="88">
        <v>6</v>
      </c>
      <c r="F4051" s="88">
        <v>18</v>
      </c>
      <c r="G4051" s="37">
        <v>0</v>
      </c>
    </row>
    <row r="4052" spans="1:7" x14ac:dyDescent="0.4">
      <c r="A4052" s="70">
        <v>41808</v>
      </c>
      <c r="B4052" s="84" t="s">
        <v>316</v>
      </c>
      <c r="C4052" s="74">
        <v>24.7</v>
      </c>
      <c r="D4052" s="86">
        <v>0</v>
      </c>
      <c r="E4052" s="88">
        <v>6</v>
      </c>
      <c r="F4052" s="88">
        <v>18</v>
      </c>
      <c r="G4052" s="37">
        <v>0</v>
      </c>
    </row>
    <row r="4053" spans="1:7" x14ac:dyDescent="0.4">
      <c r="A4053" s="70">
        <v>41808</v>
      </c>
      <c r="B4053" s="84" t="s">
        <v>317</v>
      </c>
      <c r="C4053" s="74">
        <v>22.3</v>
      </c>
      <c r="D4053" s="86">
        <v>0</v>
      </c>
      <c r="E4053" s="88">
        <v>6</v>
      </c>
      <c r="F4053" s="88">
        <v>18</v>
      </c>
      <c r="G4053" s="37">
        <v>0</v>
      </c>
    </row>
    <row r="4054" spans="1:7" x14ac:dyDescent="0.4">
      <c r="A4054" s="70">
        <v>41808</v>
      </c>
      <c r="B4054" s="84" t="s">
        <v>318</v>
      </c>
      <c r="C4054" s="74">
        <v>20.7</v>
      </c>
      <c r="D4054" s="86">
        <v>0</v>
      </c>
      <c r="E4054" s="88">
        <v>6</v>
      </c>
      <c r="F4054" s="88">
        <v>18</v>
      </c>
      <c r="G4054" s="37">
        <v>0</v>
      </c>
    </row>
    <row r="4055" spans="1:7" x14ac:dyDescent="0.4">
      <c r="A4055" s="70">
        <v>41808</v>
      </c>
      <c r="B4055" s="84" t="s">
        <v>319</v>
      </c>
      <c r="C4055" s="74">
        <v>19.100000000000001</v>
      </c>
      <c r="D4055" s="86">
        <v>0</v>
      </c>
      <c r="E4055" s="88">
        <v>6</v>
      </c>
      <c r="F4055" s="88">
        <v>18</v>
      </c>
      <c r="G4055" s="37">
        <v>0</v>
      </c>
    </row>
    <row r="4056" spans="1:7" x14ac:dyDescent="0.4">
      <c r="A4056" s="70">
        <v>41808</v>
      </c>
      <c r="B4056" s="84" t="s">
        <v>320</v>
      </c>
      <c r="C4056" s="74">
        <v>17.8</v>
      </c>
      <c r="D4056" s="86">
        <v>0</v>
      </c>
      <c r="E4056" s="88">
        <v>6</v>
      </c>
      <c r="F4056" s="88">
        <v>18</v>
      </c>
      <c r="G4056" s="37">
        <v>0</v>
      </c>
    </row>
    <row r="4057" spans="1:7" x14ac:dyDescent="0.4">
      <c r="A4057" s="70">
        <v>41808</v>
      </c>
      <c r="B4057" s="84" t="s">
        <v>321</v>
      </c>
      <c r="C4057" s="74">
        <v>16.8</v>
      </c>
      <c r="D4057" s="86">
        <v>0</v>
      </c>
      <c r="E4057" s="88">
        <v>6</v>
      </c>
      <c r="F4057" s="88">
        <v>18</v>
      </c>
      <c r="G4057" s="37">
        <v>0</v>
      </c>
    </row>
    <row r="4058" spans="1:7" x14ac:dyDescent="0.4">
      <c r="A4058" s="70">
        <v>41808</v>
      </c>
      <c r="B4058" s="84" t="s">
        <v>322</v>
      </c>
      <c r="C4058" s="74">
        <v>15.6</v>
      </c>
      <c r="D4058" s="86">
        <v>0</v>
      </c>
      <c r="E4058" s="88">
        <v>6</v>
      </c>
      <c r="F4058" s="88">
        <v>18</v>
      </c>
      <c r="G4058" s="37">
        <v>0</v>
      </c>
    </row>
    <row r="4059" spans="1:7" x14ac:dyDescent="0.4">
      <c r="A4059" s="70">
        <v>41808</v>
      </c>
      <c r="B4059" s="84" t="s">
        <v>323</v>
      </c>
      <c r="C4059" s="74">
        <v>14.3</v>
      </c>
      <c r="D4059" s="86">
        <v>0</v>
      </c>
      <c r="E4059" s="88">
        <v>6</v>
      </c>
      <c r="F4059" s="88">
        <v>18</v>
      </c>
      <c r="G4059" s="37">
        <v>0</v>
      </c>
    </row>
    <row r="4060" spans="1:7" x14ac:dyDescent="0.4">
      <c r="A4060" s="70">
        <v>41808</v>
      </c>
      <c r="B4060" s="84" t="s">
        <v>324</v>
      </c>
      <c r="C4060" s="74">
        <v>13</v>
      </c>
      <c r="D4060" s="86">
        <v>0</v>
      </c>
      <c r="E4060" s="88">
        <v>6</v>
      </c>
      <c r="F4060" s="88">
        <v>18</v>
      </c>
      <c r="G4060" s="37">
        <v>0</v>
      </c>
    </row>
    <row r="4061" spans="1:7" x14ac:dyDescent="0.4">
      <c r="A4061" s="70">
        <v>41808</v>
      </c>
      <c r="B4061" s="84" t="s">
        <v>325</v>
      </c>
      <c r="C4061" s="74">
        <v>12.6</v>
      </c>
      <c r="D4061" s="86">
        <v>0</v>
      </c>
      <c r="E4061" s="88">
        <v>6</v>
      </c>
      <c r="F4061" s="88">
        <v>19</v>
      </c>
      <c r="G4061" s="37">
        <v>1</v>
      </c>
    </row>
    <row r="4062" spans="1:7" x14ac:dyDescent="0.4">
      <c r="A4062" s="70">
        <v>41809</v>
      </c>
      <c r="B4062" s="84" t="s">
        <v>302</v>
      </c>
      <c r="C4062" s="74">
        <v>12.4</v>
      </c>
      <c r="D4062" s="86">
        <v>0</v>
      </c>
      <c r="E4062" s="88">
        <v>6</v>
      </c>
      <c r="F4062" s="88">
        <v>19</v>
      </c>
      <c r="G4062" s="37">
        <v>1</v>
      </c>
    </row>
    <row r="4063" spans="1:7" x14ac:dyDescent="0.4">
      <c r="A4063" s="70">
        <v>41809</v>
      </c>
      <c r="B4063" s="84" t="s">
        <v>303</v>
      </c>
      <c r="C4063" s="74">
        <v>12.3</v>
      </c>
      <c r="D4063" s="86">
        <v>0</v>
      </c>
      <c r="E4063" s="88">
        <v>6</v>
      </c>
      <c r="F4063" s="88">
        <v>19</v>
      </c>
      <c r="G4063" s="37">
        <v>1</v>
      </c>
    </row>
    <row r="4064" spans="1:7" x14ac:dyDescent="0.4">
      <c r="A4064" s="70">
        <v>41809</v>
      </c>
      <c r="B4064" s="84" t="s">
        <v>304</v>
      </c>
      <c r="C4064" s="74">
        <v>12.3</v>
      </c>
      <c r="D4064" s="86">
        <v>0</v>
      </c>
      <c r="E4064" s="88">
        <v>6</v>
      </c>
      <c r="F4064" s="88">
        <v>19</v>
      </c>
      <c r="G4064" s="37">
        <v>1</v>
      </c>
    </row>
    <row r="4065" spans="1:7" x14ac:dyDescent="0.4">
      <c r="A4065" s="70">
        <v>41809</v>
      </c>
      <c r="B4065" s="84" t="s">
        <v>305</v>
      </c>
      <c r="C4065" s="74">
        <v>12.2</v>
      </c>
      <c r="D4065" s="86">
        <v>0</v>
      </c>
      <c r="E4065" s="88">
        <v>6</v>
      </c>
      <c r="F4065" s="88">
        <v>19</v>
      </c>
      <c r="G4065" s="37">
        <v>1</v>
      </c>
    </row>
    <row r="4066" spans="1:7" x14ac:dyDescent="0.4">
      <c r="A4066" s="70">
        <v>41809</v>
      </c>
      <c r="B4066" s="84" t="s">
        <v>306</v>
      </c>
      <c r="C4066" s="74">
        <v>12.3</v>
      </c>
      <c r="D4066" s="86">
        <v>0</v>
      </c>
      <c r="E4066" s="88">
        <v>6</v>
      </c>
      <c r="F4066" s="88">
        <v>19</v>
      </c>
      <c r="G4066" s="37">
        <v>1</v>
      </c>
    </row>
    <row r="4067" spans="1:7" x14ac:dyDescent="0.4">
      <c r="A4067" s="70">
        <v>41809</v>
      </c>
      <c r="B4067" s="84" t="s">
        <v>307</v>
      </c>
      <c r="C4067" s="74">
        <v>12.6</v>
      </c>
      <c r="D4067" s="86">
        <v>0</v>
      </c>
      <c r="E4067" s="88">
        <v>6</v>
      </c>
      <c r="F4067" s="88">
        <v>19</v>
      </c>
      <c r="G4067" s="37">
        <v>1</v>
      </c>
    </row>
    <row r="4068" spans="1:7" x14ac:dyDescent="0.4">
      <c r="A4068" s="70">
        <v>41809</v>
      </c>
      <c r="B4068" s="84" t="s">
        <v>308</v>
      </c>
      <c r="C4068" s="74">
        <v>12.9</v>
      </c>
      <c r="D4068" s="86">
        <v>0</v>
      </c>
      <c r="E4068" s="88">
        <v>6</v>
      </c>
      <c r="F4068" s="88">
        <v>19</v>
      </c>
      <c r="G4068" s="37">
        <v>1</v>
      </c>
    </row>
    <row r="4069" spans="1:7" x14ac:dyDescent="0.4">
      <c r="A4069" s="70">
        <v>41809</v>
      </c>
      <c r="B4069" s="84" t="s">
        <v>309</v>
      </c>
      <c r="C4069" s="74">
        <v>13.7</v>
      </c>
      <c r="D4069" s="86">
        <v>0</v>
      </c>
      <c r="E4069" s="88">
        <v>6</v>
      </c>
      <c r="F4069" s="88">
        <v>19</v>
      </c>
      <c r="G4069" s="37">
        <v>0</v>
      </c>
    </row>
    <row r="4070" spans="1:7" x14ac:dyDescent="0.4">
      <c r="A4070" s="70">
        <v>41809</v>
      </c>
      <c r="B4070" s="84" t="s">
        <v>310</v>
      </c>
      <c r="C4070" s="74">
        <v>14.2</v>
      </c>
      <c r="D4070" s="86">
        <v>0</v>
      </c>
      <c r="E4070" s="88">
        <v>6</v>
      </c>
      <c r="F4070" s="88">
        <v>19</v>
      </c>
      <c r="G4070" s="37">
        <v>0</v>
      </c>
    </row>
    <row r="4071" spans="1:7" x14ac:dyDescent="0.4">
      <c r="A4071" s="70">
        <v>41809</v>
      </c>
      <c r="B4071" s="84" t="s">
        <v>311</v>
      </c>
      <c r="C4071" s="74">
        <v>14.7</v>
      </c>
      <c r="D4071" s="86">
        <v>0</v>
      </c>
      <c r="E4071" s="88">
        <v>6</v>
      </c>
      <c r="F4071" s="88">
        <v>19</v>
      </c>
      <c r="G4071" s="37">
        <v>0</v>
      </c>
    </row>
    <row r="4072" spans="1:7" x14ac:dyDescent="0.4">
      <c r="A4072" s="70">
        <v>41809</v>
      </c>
      <c r="B4072" s="84" t="s">
        <v>312</v>
      </c>
      <c r="C4072" s="74">
        <v>14.9</v>
      </c>
      <c r="D4072" s="86">
        <v>0</v>
      </c>
      <c r="E4072" s="88">
        <v>6</v>
      </c>
      <c r="F4072" s="88">
        <v>19</v>
      </c>
      <c r="G4072" s="37">
        <v>0</v>
      </c>
    </row>
    <row r="4073" spans="1:7" x14ac:dyDescent="0.4">
      <c r="A4073" s="70">
        <v>41809</v>
      </c>
      <c r="B4073" s="84" t="s">
        <v>313</v>
      </c>
      <c r="C4073" s="74">
        <v>14.5</v>
      </c>
      <c r="D4073" s="86">
        <v>0</v>
      </c>
      <c r="E4073" s="88">
        <v>6</v>
      </c>
      <c r="F4073" s="88">
        <v>19</v>
      </c>
      <c r="G4073" s="37">
        <v>0</v>
      </c>
    </row>
    <row r="4074" spans="1:7" x14ac:dyDescent="0.4">
      <c r="A4074" s="70">
        <v>41809</v>
      </c>
      <c r="B4074" s="84" t="s">
        <v>314</v>
      </c>
      <c r="C4074" s="74">
        <v>14.6</v>
      </c>
      <c r="D4074" s="86">
        <v>0</v>
      </c>
      <c r="E4074" s="88">
        <v>6</v>
      </c>
      <c r="F4074" s="88">
        <v>19</v>
      </c>
      <c r="G4074" s="37">
        <v>0</v>
      </c>
    </row>
    <row r="4075" spans="1:7" x14ac:dyDescent="0.4">
      <c r="A4075" s="70">
        <v>41809</v>
      </c>
      <c r="B4075" s="84" t="s">
        <v>315</v>
      </c>
      <c r="C4075" s="74">
        <v>15.3</v>
      </c>
      <c r="D4075" s="86">
        <v>0</v>
      </c>
      <c r="E4075" s="88">
        <v>6</v>
      </c>
      <c r="F4075" s="88">
        <v>19</v>
      </c>
      <c r="G4075" s="37">
        <v>0</v>
      </c>
    </row>
    <row r="4076" spans="1:7" x14ac:dyDescent="0.4">
      <c r="A4076" s="70">
        <v>41809</v>
      </c>
      <c r="B4076" s="84" t="s">
        <v>316</v>
      </c>
      <c r="C4076" s="74">
        <v>15.2</v>
      </c>
      <c r="D4076" s="86">
        <v>0</v>
      </c>
      <c r="E4076" s="88">
        <v>6</v>
      </c>
      <c r="F4076" s="88">
        <v>19</v>
      </c>
      <c r="G4076" s="37">
        <v>0</v>
      </c>
    </row>
    <row r="4077" spans="1:7" x14ac:dyDescent="0.4">
      <c r="A4077" s="70">
        <v>41809</v>
      </c>
      <c r="B4077" s="84" t="s">
        <v>317</v>
      </c>
      <c r="C4077" s="74">
        <v>15.8</v>
      </c>
      <c r="D4077" s="86">
        <v>0</v>
      </c>
      <c r="E4077" s="88">
        <v>6</v>
      </c>
      <c r="F4077" s="88">
        <v>19</v>
      </c>
      <c r="G4077" s="37">
        <v>0</v>
      </c>
    </row>
    <row r="4078" spans="1:7" x14ac:dyDescent="0.4">
      <c r="A4078" s="70">
        <v>41809</v>
      </c>
      <c r="B4078" s="84" t="s">
        <v>318</v>
      </c>
      <c r="C4078" s="74">
        <v>15</v>
      </c>
      <c r="D4078" s="86">
        <v>0</v>
      </c>
      <c r="E4078" s="88">
        <v>6</v>
      </c>
      <c r="F4078" s="88">
        <v>19</v>
      </c>
      <c r="G4078" s="37">
        <v>0</v>
      </c>
    </row>
    <row r="4079" spans="1:7" x14ac:dyDescent="0.4">
      <c r="A4079" s="70">
        <v>41809</v>
      </c>
      <c r="B4079" s="84" t="s">
        <v>319</v>
      </c>
      <c r="C4079" s="74">
        <v>13.8</v>
      </c>
      <c r="D4079" s="86">
        <v>0</v>
      </c>
      <c r="E4079" s="88">
        <v>6</v>
      </c>
      <c r="F4079" s="88">
        <v>19</v>
      </c>
      <c r="G4079" s="37">
        <v>0</v>
      </c>
    </row>
    <row r="4080" spans="1:7" x14ac:dyDescent="0.4">
      <c r="A4080" s="70">
        <v>41809</v>
      </c>
      <c r="B4080" s="84" t="s">
        <v>320</v>
      </c>
      <c r="C4080" s="74">
        <v>13.6</v>
      </c>
      <c r="D4080" s="86">
        <v>0</v>
      </c>
      <c r="E4080" s="88">
        <v>6</v>
      </c>
      <c r="F4080" s="88">
        <v>19</v>
      </c>
      <c r="G4080" s="37">
        <v>0</v>
      </c>
    </row>
    <row r="4081" spans="1:7" x14ac:dyDescent="0.4">
      <c r="A4081" s="70">
        <v>41809</v>
      </c>
      <c r="B4081" s="84" t="s">
        <v>321</v>
      </c>
      <c r="C4081" s="74">
        <v>13.2</v>
      </c>
      <c r="D4081" s="86">
        <v>0</v>
      </c>
      <c r="E4081" s="88">
        <v>6</v>
      </c>
      <c r="F4081" s="88">
        <v>19</v>
      </c>
      <c r="G4081" s="37">
        <v>0</v>
      </c>
    </row>
    <row r="4082" spans="1:7" x14ac:dyDescent="0.4">
      <c r="A4082" s="70">
        <v>41809</v>
      </c>
      <c r="B4082" s="84" t="s">
        <v>322</v>
      </c>
      <c r="C4082" s="74">
        <v>11.9</v>
      </c>
      <c r="D4082" s="86">
        <v>0</v>
      </c>
      <c r="E4082" s="88">
        <v>6</v>
      </c>
      <c r="F4082" s="88">
        <v>19</v>
      </c>
      <c r="G4082" s="37">
        <v>0</v>
      </c>
    </row>
    <row r="4083" spans="1:7" x14ac:dyDescent="0.4">
      <c r="A4083" s="70">
        <v>41809</v>
      </c>
      <c r="B4083" s="84" t="s">
        <v>323</v>
      </c>
      <c r="C4083" s="74">
        <v>11.9</v>
      </c>
      <c r="D4083" s="86">
        <v>0</v>
      </c>
      <c r="E4083" s="88">
        <v>6</v>
      </c>
      <c r="F4083" s="88">
        <v>19</v>
      </c>
      <c r="G4083" s="37">
        <v>0</v>
      </c>
    </row>
    <row r="4084" spans="1:7" x14ac:dyDescent="0.4">
      <c r="A4084" s="70">
        <v>41809</v>
      </c>
      <c r="B4084" s="84" t="s">
        <v>324</v>
      </c>
      <c r="C4084" s="74">
        <v>11.8</v>
      </c>
      <c r="D4084" s="86">
        <v>0</v>
      </c>
      <c r="E4084" s="88">
        <v>6</v>
      </c>
      <c r="F4084" s="88">
        <v>19</v>
      </c>
      <c r="G4084" s="37">
        <v>0</v>
      </c>
    </row>
    <row r="4085" spans="1:7" x14ac:dyDescent="0.4">
      <c r="A4085" s="70">
        <v>41809</v>
      </c>
      <c r="B4085" s="84" t="s">
        <v>325</v>
      </c>
      <c r="C4085" s="74">
        <v>11.9</v>
      </c>
      <c r="D4085" s="86">
        <v>0</v>
      </c>
      <c r="E4085" s="88">
        <v>6</v>
      </c>
      <c r="F4085" s="88">
        <v>20</v>
      </c>
      <c r="G4085" s="37">
        <v>1</v>
      </c>
    </row>
    <row r="4086" spans="1:7" x14ac:dyDescent="0.4">
      <c r="A4086" s="70">
        <v>41810</v>
      </c>
      <c r="B4086" s="84" t="s">
        <v>302</v>
      </c>
      <c r="C4086" s="74">
        <v>11.7</v>
      </c>
      <c r="D4086" s="86">
        <v>0</v>
      </c>
      <c r="E4086" s="88">
        <v>6</v>
      </c>
      <c r="F4086" s="88">
        <v>20</v>
      </c>
      <c r="G4086" s="37">
        <v>1</v>
      </c>
    </row>
    <row r="4087" spans="1:7" x14ac:dyDescent="0.4">
      <c r="A4087" s="70">
        <v>41810</v>
      </c>
      <c r="B4087" s="84" t="s">
        <v>303</v>
      </c>
      <c r="C4087" s="74">
        <v>11.6</v>
      </c>
      <c r="D4087" s="86">
        <v>0</v>
      </c>
      <c r="E4087" s="88">
        <v>6</v>
      </c>
      <c r="F4087" s="88">
        <v>20</v>
      </c>
      <c r="G4087" s="37">
        <v>1</v>
      </c>
    </row>
    <row r="4088" spans="1:7" x14ac:dyDescent="0.4">
      <c r="A4088" s="70">
        <v>41810</v>
      </c>
      <c r="B4088" s="84" t="s">
        <v>304</v>
      </c>
      <c r="C4088" s="74">
        <v>11.1</v>
      </c>
      <c r="D4088" s="86">
        <v>0</v>
      </c>
      <c r="E4088" s="88">
        <v>6</v>
      </c>
      <c r="F4088" s="88">
        <v>20</v>
      </c>
      <c r="G4088" s="37">
        <v>1</v>
      </c>
    </row>
    <row r="4089" spans="1:7" x14ac:dyDescent="0.4">
      <c r="A4089" s="70">
        <v>41810</v>
      </c>
      <c r="B4089" s="84" t="s">
        <v>305</v>
      </c>
      <c r="C4089" s="74">
        <v>11.1</v>
      </c>
      <c r="D4089" s="86">
        <v>0</v>
      </c>
      <c r="E4089" s="88">
        <v>6</v>
      </c>
      <c r="F4089" s="88">
        <v>20</v>
      </c>
      <c r="G4089" s="37">
        <v>1</v>
      </c>
    </row>
    <row r="4090" spans="1:7" x14ac:dyDescent="0.4">
      <c r="A4090" s="70">
        <v>41810</v>
      </c>
      <c r="B4090" s="84" t="s">
        <v>306</v>
      </c>
      <c r="C4090" s="74">
        <v>11.3</v>
      </c>
      <c r="D4090" s="86">
        <v>0</v>
      </c>
      <c r="E4090" s="88">
        <v>6</v>
      </c>
      <c r="F4090" s="88">
        <v>20</v>
      </c>
      <c r="G4090" s="37">
        <v>1</v>
      </c>
    </row>
    <row r="4091" spans="1:7" x14ac:dyDescent="0.4">
      <c r="A4091" s="70">
        <v>41810</v>
      </c>
      <c r="B4091" s="84" t="s">
        <v>307</v>
      </c>
      <c r="C4091" s="74">
        <v>11.3</v>
      </c>
      <c r="D4091" s="86">
        <v>0</v>
      </c>
      <c r="E4091" s="88">
        <v>6</v>
      </c>
      <c r="F4091" s="88">
        <v>20</v>
      </c>
      <c r="G4091" s="37">
        <v>1</v>
      </c>
    </row>
    <row r="4092" spans="1:7" x14ac:dyDescent="0.4">
      <c r="A4092" s="70">
        <v>41810</v>
      </c>
      <c r="B4092" s="84" t="s">
        <v>308</v>
      </c>
      <c r="C4092" s="74">
        <v>11.3</v>
      </c>
      <c r="D4092" s="86">
        <v>0</v>
      </c>
      <c r="E4092" s="88">
        <v>6</v>
      </c>
      <c r="F4092" s="88">
        <v>20</v>
      </c>
      <c r="G4092" s="37">
        <v>1</v>
      </c>
    </row>
    <row r="4093" spans="1:7" x14ac:dyDescent="0.4">
      <c r="A4093" s="70">
        <v>41810</v>
      </c>
      <c r="B4093" s="84" t="s">
        <v>309</v>
      </c>
      <c r="C4093" s="74">
        <v>11.9</v>
      </c>
      <c r="D4093" s="86">
        <v>0</v>
      </c>
      <c r="E4093" s="88">
        <v>6</v>
      </c>
      <c r="F4093" s="88">
        <v>20</v>
      </c>
      <c r="G4093" s="37">
        <v>0</v>
      </c>
    </row>
    <row r="4094" spans="1:7" x14ac:dyDescent="0.4">
      <c r="A4094" s="70">
        <v>41810</v>
      </c>
      <c r="B4094" s="84" t="s">
        <v>310</v>
      </c>
      <c r="C4094" s="74">
        <v>13.4</v>
      </c>
      <c r="D4094" s="86">
        <v>0</v>
      </c>
      <c r="E4094" s="88">
        <v>6</v>
      </c>
      <c r="F4094" s="88">
        <v>20</v>
      </c>
      <c r="G4094" s="37">
        <v>0</v>
      </c>
    </row>
    <row r="4095" spans="1:7" x14ac:dyDescent="0.4">
      <c r="A4095" s="70">
        <v>41810</v>
      </c>
      <c r="B4095" s="84" t="s">
        <v>311</v>
      </c>
      <c r="C4095" s="74">
        <v>14</v>
      </c>
      <c r="D4095" s="86">
        <v>0</v>
      </c>
      <c r="E4095" s="88">
        <v>6</v>
      </c>
      <c r="F4095" s="88">
        <v>20</v>
      </c>
      <c r="G4095" s="37">
        <v>0</v>
      </c>
    </row>
    <row r="4096" spans="1:7" x14ac:dyDescent="0.4">
      <c r="A4096" s="70">
        <v>41810</v>
      </c>
      <c r="B4096" s="84" t="s">
        <v>312</v>
      </c>
      <c r="C4096" s="74">
        <v>14.8</v>
      </c>
      <c r="D4096" s="86">
        <v>0</v>
      </c>
      <c r="E4096" s="88">
        <v>6</v>
      </c>
      <c r="F4096" s="88">
        <v>20</v>
      </c>
      <c r="G4096" s="37">
        <v>0</v>
      </c>
    </row>
    <row r="4097" spans="1:7" x14ac:dyDescent="0.4">
      <c r="A4097" s="70">
        <v>41810</v>
      </c>
      <c r="B4097" s="84" t="s">
        <v>313</v>
      </c>
      <c r="C4097" s="74">
        <v>14.3</v>
      </c>
      <c r="D4097" s="86">
        <v>0</v>
      </c>
      <c r="E4097" s="88">
        <v>6</v>
      </c>
      <c r="F4097" s="88">
        <v>20</v>
      </c>
      <c r="G4097" s="37">
        <v>0</v>
      </c>
    </row>
    <row r="4098" spans="1:7" x14ac:dyDescent="0.4">
      <c r="A4098" s="70">
        <v>41810</v>
      </c>
      <c r="B4098" s="84" t="s">
        <v>314</v>
      </c>
      <c r="C4098" s="74">
        <v>14.2</v>
      </c>
      <c r="D4098" s="86">
        <v>0</v>
      </c>
      <c r="E4098" s="88">
        <v>6</v>
      </c>
      <c r="F4098" s="88">
        <v>20</v>
      </c>
      <c r="G4098" s="37">
        <v>0</v>
      </c>
    </row>
    <row r="4099" spans="1:7" x14ac:dyDescent="0.4">
      <c r="A4099" s="70">
        <v>41810</v>
      </c>
      <c r="B4099" s="84" t="s">
        <v>315</v>
      </c>
      <c r="C4099" s="74">
        <v>14.5</v>
      </c>
      <c r="D4099" s="86">
        <v>0</v>
      </c>
      <c r="E4099" s="88">
        <v>6</v>
      </c>
      <c r="F4099" s="88">
        <v>20</v>
      </c>
      <c r="G4099" s="37">
        <v>0</v>
      </c>
    </row>
    <row r="4100" spans="1:7" x14ac:dyDescent="0.4">
      <c r="A4100" s="70">
        <v>41810</v>
      </c>
      <c r="B4100" s="84" t="s">
        <v>316</v>
      </c>
      <c r="C4100" s="74">
        <v>14</v>
      </c>
      <c r="D4100" s="86">
        <v>0</v>
      </c>
      <c r="E4100" s="88">
        <v>6</v>
      </c>
      <c r="F4100" s="88">
        <v>20</v>
      </c>
      <c r="G4100" s="37">
        <v>0</v>
      </c>
    </row>
    <row r="4101" spans="1:7" x14ac:dyDescent="0.4">
      <c r="A4101" s="70">
        <v>41810</v>
      </c>
      <c r="B4101" s="84" t="s">
        <v>317</v>
      </c>
      <c r="C4101" s="74">
        <v>13.5</v>
      </c>
      <c r="D4101" s="86">
        <v>0</v>
      </c>
      <c r="E4101" s="88">
        <v>6</v>
      </c>
      <c r="F4101" s="88">
        <v>20</v>
      </c>
      <c r="G4101" s="37">
        <v>0</v>
      </c>
    </row>
    <row r="4102" spans="1:7" x14ac:dyDescent="0.4">
      <c r="A4102" s="70">
        <v>41810</v>
      </c>
      <c r="B4102" s="84" t="s">
        <v>318</v>
      </c>
      <c r="C4102" s="74">
        <v>13.6</v>
      </c>
      <c r="D4102" s="86">
        <v>0</v>
      </c>
      <c r="E4102" s="88">
        <v>6</v>
      </c>
      <c r="F4102" s="88">
        <v>20</v>
      </c>
      <c r="G4102" s="37">
        <v>0</v>
      </c>
    </row>
    <row r="4103" spans="1:7" x14ac:dyDescent="0.4">
      <c r="A4103" s="70">
        <v>41810</v>
      </c>
      <c r="B4103" s="84" t="s">
        <v>319</v>
      </c>
      <c r="C4103" s="74">
        <v>13.4</v>
      </c>
      <c r="D4103" s="86">
        <v>0</v>
      </c>
      <c r="E4103" s="88">
        <v>6</v>
      </c>
      <c r="F4103" s="88">
        <v>20</v>
      </c>
      <c r="G4103" s="37">
        <v>0</v>
      </c>
    </row>
    <row r="4104" spans="1:7" x14ac:dyDescent="0.4">
      <c r="A4104" s="70">
        <v>41810</v>
      </c>
      <c r="B4104" s="84" t="s">
        <v>320</v>
      </c>
      <c r="C4104" s="74">
        <v>12.9</v>
      </c>
      <c r="D4104" s="86">
        <v>0</v>
      </c>
      <c r="E4104" s="88">
        <v>6</v>
      </c>
      <c r="F4104" s="88">
        <v>20</v>
      </c>
      <c r="G4104" s="37">
        <v>0</v>
      </c>
    </row>
    <row r="4105" spans="1:7" x14ac:dyDescent="0.4">
      <c r="A4105" s="70">
        <v>41810</v>
      </c>
      <c r="B4105" s="84" t="s">
        <v>321</v>
      </c>
      <c r="C4105" s="74">
        <v>12.6</v>
      </c>
      <c r="D4105" s="86">
        <v>0</v>
      </c>
      <c r="E4105" s="88">
        <v>6</v>
      </c>
      <c r="F4105" s="88">
        <v>20</v>
      </c>
      <c r="G4105" s="37">
        <v>0</v>
      </c>
    </row>
    <row r="4106" spans="1:7" x14ac:dyDescent="0.4">
      <c r="A4106" s="70">
        <v>41810</v>
      </c>
      <c r="B4106" s="84" t="s">
        <v>322</v>
      </c>
      <c r="C4106" s="74">
        <v>12.3</v>
      </c>
      <c r="D4106" s="86">
        <v>0</v>
      </c>
      <c r="E4106" s="88">
        <v>6</v>
      </c>
      <c r="F4106" s="88">
        <v>20</v>
      </c>
      <c r="G4106" s="37">
        <v>0</v>
      </c>
    </row>
    <row r="4107" spans="1:7" x14ac:dyDescent="0.4">
      <c r="A4107" s="70">
        <v>41810</v>
      </c>
      <c r="B4107" s="84" t="s">
        <v>323</v>
      </c>
      <c r="C4107" s="74">
        <v>11.9</v>
      </c>
      <c r="D4107" s="86">
        <v>0</v>
      </c>
      <c r="E4107" s="88">
        <v>6</v>
      </c>
      <c r="F4107" s="88">
        <v>20</v>
      </c>
      <c r="G4107" s="37">
        <v>0</v>
      </c>
    </row>
    <row r="4108" spans="1:7" x14ac:dyDescent="0.4">
      <c r="A4108" s="70">
        <v>41810</v>
      </c>
      <c r="B4108" s="84" t="s">
        <v>324</v>
      </c>
      <c r="C4108" s="74">
        <v>11.8</v>
      </c>
      <c r="D4108" s="86">
        <v>0</v>
      </c>
      <c r="E4108" s="88">
        <v>6</v>
      </c>
      <c r="F4108" s="88">
        <v>20</v>
      </c>
      <c r="G4108" s="37">
        <v>0</v>
      </c>
    </row>
    <row r="4109" spans="1:7" x14ac:dyDescent="0.4">
      <c r="A4109" s="70">
        <v>41810</v>
      </c>
      <c r="B4109" s="84" t="s">
        <v>325</v>
      </c>
      <c r="C4109" s="74">
        <v>11.3</v>
      </c>
      <c r="D4109" s="86">
        <v>0</v>
      </c>
      <c r="E4109" s="88">
        <v>6</v>
      </c>
      <c r="F4109" s="88">
        <v>21</v>
      </c>
      <c r="G4109" s="37">
        <v>1</v>
      </c>
    </row>
    <row r="4110" spans="1:7" x14ac:dyDescent="0.4">
      <c r="A4110" s="70">
        <v>41811</v>
      </c>
      <c r="B4110" s="84" t="s">
        <v>302</v>
      </c>
      <c r="C4110" s="74">
        <v>11.3</v>
      </c>
      <c r="D4110" s="86">
        <v>0</v>
      </c>
      <c r="E4110" s="88">
        <v>6</v>
      </c>
      <c r="F4110" s="88">
        <v>21</v>
      </c>
      <c r="G4110" s="37">
        <v>1</v>
      </c>
    </row>
    <row r="4111" spans="1:7" x14ac:dyDescent="0.4">
      <c r="A4111" s="70">
        <v>41811</v>
      </c>
      <c r="B4111" s="84" t="s">
        <v>303</v>
      </c>
      <c r="C4111" s="74">
        <v>11.3</v>
      </c>
      <c r="D4111" s="86">
        <v>0</v>
      </c>
      <c r="E4111" s="88">
        <v>6</v>
      </c>
      <c r="F4111" s="88">
        <v>21</v>
      </c>
      <c r="G4111" s="37">
        <v>1</v>
      </c>
    </row>
    <row r="4112" spans="1:7" x14ac:dyDescent="0.4">
      <c r="A4112" s="70">
        <v>41811</v>
      </c>
      <c r="B4112" s="84" t="s">
        <v>304</v>
      </c>
      <c r="C4112" s="74">
        <v>11.1</v>
      </c>
      <c r="D4112" s="86">
        <v>0</v>
      </c>
      <c r="E4112" s="88">
        <v>6</v>
      </c>
      <c r="F4112" s="88">
        <v>21</v>
      </c>
      <c r="G4112" s="37">
        <v>1</v>
      </c>
    </row>
    <row r="4113" spans="1:7" x14ac:dyDescent="0.4">
      <c r="A4113" s="70">
        <v>41811</v>
      </c>
      <c r="B4113" s="84" t="s">
        <v>305</v>
      </c>
      <c r="C4113" s="74">
        <v>11</v>
      </c>
      <c r="D4113" s="86">
        <v>0</v>
      </c>
      <c r="E4113" s="88">
        <v>6</v>
      </c>
      <c r="F4113" s="88">
        <v>21</v>
      </c>
      <c r="G4113" s="37">
        <v>1</v>
      </c>
    </row>
    <row r="4114" spans="1:7" x14ac:dyDescent="0.4">
      <c r="A4114" s="70">
        <v>41811</v>
      </c>
      <c r="B4114" s="84" t="s">
        <v>306</v>
      </c>
      <c r="C4114" s="74">
        <v>11.1</v>
      </c>
      <c r="D4114" s="86">
        <v>0</v>
      </c>
      <c r="E4114" s="88">
        <v>6</v>
      </c>
      <c r="F4114" s="88">
        <v>21</v>
      </c>
      <c r="G4114" s="37">
        <v>1</v>
      </c>
    </row>
    <row r="4115" spans="1:7" x14ac:dyDescent="0.4">
      <c r="A4115" s="70">
        <v>41811</v>
      </c>
      <c r="B4115" s="84" t="s">
        <v>307</v>
      </c>
      <c r="C4115" s="74">
        <v>10.9</v>
      </c>
      <c r="D4115" s="86">
        <v>0</v>
      </c>
      <c r="E4115" s="88">
        <v>6</v>
      </c>
      <c r="F4115" s="88">
        <v>21</v>
      </c>
      <c r="G4115" s="37">
        <v>1</v>
      </c>
    </row>
    <row r="4116" spans="1:7" x14ac:dyDescent="0.4">
      <c r="A4116" s="70">
        <v>41811</v>
      </c>
      <c r="B4116" s="84" t="s">
        <v>308</v>
      </c>
      <c r="C4116" s="74">
        <v>11</v>
      </c>
      <c r="D4116" s="86">
        <v>0</v>
      </c>
      <c r="E4116" s="88">
        <v>6</v>
      </c>
      <c r="F4116" s="88">
        <v>21</v>
      </c>
      <c r="G4116" s="37">
        <v>1</v>
      </c>
    </row>
    <row r="4117" spans="1:7" x14ac:dyDescent="0.4">
      <c r="A4117" s="70">
        <v>41811</v>
      </c>
      <c r="B4117" s="84" t="s">
        <v>309</v>
      </c>
      <c r="C4117" s="74">
        <v>11.4</v>
      </c>
      <c r="D4117" s="86">
        <v>0</v>
      </c>
      <c r="E4117" s="88">
        <v>6</v>
      </c>
      <c r="F4117" s="88">
        <v>21</v>
      </c>
      <c r="G4117" s="37">
        <v>0</v>
      </c>
    </row>
    <row r="4118" spans="1:7" x14ac:dyDescent="0.4">
      <c r="A4118" s="70">
        <v>41811</v>
      </c>
      <c r="B4118" s="84" t="s">
        <v>310</v>
      </c>
      <c r="C4118" s="74">
        <v>11.9</v>
      </c>
      <c r="D4118" s="86">
        <v>0</v>
      </c>
      <c r="E4118" s="88">
        <v>6</v>
      </c>
      <c r="F4118" s="88">
        <v>21</v>
      </c>
      <c r="G4118" s="37">
        <v>0</v>
      </c>
    </row>
    <row r="4119" spans="1:7" x14ac:dyDescent="0.4">
      <c r="A4119" s="70">
        <v>41811</v>
      </c>
      <c r="B4119" s="84" t="s">
        <v>311</v>
      </c>
      <c r="C4119" s="74">
        <v>11.7</v>
      </c>
      <c r="D4119" s="86">
        <v>0</v>
      </c>
      <c r="E4119" s="88">
        <v>6</v>
      </c>
      <c r="F4119" s="88">
        <v>21</v>
      </c>
      <c r="G4119" s="37">
        <v>0</v>
      </c>
    </row>
    <row r="4120" spans="1:7" x14ac:dyDescent="0.4">
      <c r="A4120" s="70">
        <v>41811</v>
      </c>
      <c r="B4120" s="84" t="s">
        <v>312</v>
      </c>
      <c r="C4120" s="74">
        <v>11.2</v>
      </c>
      <c r="D4120" s="86">
        <v>0</v>
      </c>
      <c r="E4120" s="88">
        <v>6</v>
      </c>
      <c r="F4120" s="88">
        <v>21</v>
      </c>
      <c r="G4120" s="37">
        <v>0</v>
      </c>
    </row>
    <row r="4121" spans="1:7" x14ac:dyDescent="0.4">
      <c r="A4121" s="70">
        <v>41811</v>
      </c>
      <c r="B4121" s="84" t="s">
        <v>313</v>
      </c>
      <c r="C4121" s="74">
        <v>11.5</v>
      </c>
      <c r="D4121" s="86">
        <v>0</v>
      </c>
      <c r="E4121" s="88">
        <v>6</v>
      </c>
      <c r="F4121" s="88">
        <v>21</v>
      </c>
      <c r="G4121" s="37">
        <v>0</v>
      </c>
    </row>
    <row r="4122" spans="1:7" x14ac:dyDescent="0.4">
      <c r="A4122" s="70">
        <v>41811</v>
      </c>
      <c r="B4122" s="84" t="s">
        <v>314</v>
      </c>
      <c r="C4122" s="74">
        <v>11.8</v>
      </c>
      <c r="D4122" s="86">
        <v>0</v>
      </c>
      <c r="E4122" s="88">
        <v>6</v>
      </c>
      <c r="F4122" s="88">
        <v>21</v>
      </c>
      <c r="G4122" s="37">
        <v>0</v>
      </c>
    </row>
    <row r="4123" spans="1:7" x14ac:dyDescent="0.4">
      <c r="A4123" s="70">
        <v>41811</v>
      </c>
      <c r="B4123" s="84" t="s">
        <v>315</v>
      </c>
      <c r="C4123" s="74">
        <v>11.9</v>
      </c>
      <c r="D4123" s="86">
        <v>0</v>
      </c>
      <c r="E4123" s="88">
        <v>6</v>
      </c>
      <c r="F4123" s="88">
        <v>21</v>
      </c>
      <c r="G4123" s="37">
        <v>0</v>
      </c>
    </row>
    <row r="4124" spans="1:7" x14ac:dyDescent="0.4">
      <c r="A4124" s="70">
        <v>41811</v>
      </c>
      <c r="B4124" s="84" t="s">
        <v>316</v>
      </c>
      <c r="C4124" s="74">
        <v>12.2</v>
      </c>
      <c r="D4124" s="86">
        <v>0</v>
      </c>
      <c r="E4124" s="88">
        <v>6</v>
      </c>
      <c r="F4124" s="88">
        <v>21</v>
      </c>
      <c r="G4124" s="37">
        <v>0</v>
      </c>
    </row>
    <row r="4125" spans="1:7" x14ac:dyDescent="0.4">
      <c r="A4125" s="70">
        <v>41811</v>
      </c>
      <c r="B4125" s="84" t="s">
        <v>317</v>
      </c>
      <c r="C4125" s="74">
        <v>13.4</v>
      </c>
      <c r="D4125" s="86">
        <v>0</v>
      </c>
      <c r="E4125" s="88">
        <v>6</v>
      </c>
      <c r="F4125" s="88">
        <v>21</v>
      </c>
      <c r="G4125" s="37">
        <v>0</v>
      </c>
    </row>
    <row r="4126" spans="1:7" x14ac:dyDescent="0.4">
      <c r="A4126" s="70">
        <v>41811</v>
      </c>
      <c r="B4126" s="84" t="s">
        <v>318</v>
      </c>
      <c r="C4126" s="74">
        <v>13.5</v>
      </c>
      <c r="D4126" s="86">
        <v>0</v>
      </c>
      <c r="E4126" s="88">
        <v>6</v>
      </c>
      <c r="F4126" s="88">
        <v>21</v>
      </c>
      <c r="G4126" s="37">
        <v>0</v>
      </c>
    </row>
    <row r="4127" spans="1:7" x14ac:dyDescent="0.4">
      <c r="A4127" s="70">
        <v>41811</v>
      </c>
      <c r="B4127" s="84" t="s">
        <v>319</v>
      </c>
      <c r="C4127" s="74">
        <v>13.3</v>
      </c>
      <c r="D4127" s="86">
        <v>0</v>
      </c>
      <c r="E4127" s="88">
        <v>6</v>
      </c>
      <c r="F4127" s="88">
        <v>21</v>
      </c>
      <c r="G4127" s="37">
        <v>0</v>
      </c>
    </row>
    <row r="4128" spans="1:7" x14ac:dyDescent="0.4">
      <c r="A4128" s="70">
        <v>41811</v>
      </c>
      <c r="B4128" s="84" t="s">
        <v>320</v>
      </c>
      <c r="C4128" s="74">
        <v>13</v>
      </c>
      <c r="D4128" s="86">
        <v>0</v>
      </c>
      <c r="E4128" s="88">
        <v>6</v>
      </c>
      <c r="F4128" s="88">
        <v>21</v>
      </c>
      <c r="G4128" s="37">
        <v>0</v>
      </c>
    </row>
    <row r="4129" spans="1:7" x14ac:dyDescent="0.4">
      <c r="A4129" s="70">
        <v>41811</v>
      </c>
      <c r="B4129" s="84" t="s">
        <v>321</v>
      </c>
      <c r="C4129" s="74">
        <v>12.7</v>
      </c>
      <c r="D4129" s="86">
        <v>0</v>
      </c>
      <c r="E4129" s="88">
        <v>6</v>
      </c>
      <c r="F4129" s="88">
        <v>21</v>
      </c>
      <c r="G4129" s="37">
        <v>0</v>
      </c>
    </row>
    <row r="4130" spans="1:7" x14ac:dyDescent="0.4">
      <c r="A4130" s="70">
        <v>41811</v>
      </c>
      <c r="B4130" s="84" t="s">
        <v>322</v>
      </c>
      <c r="C4130" s="74">
        <v>12.5</v>
      </c>
      <c r="D4130" s="86">
        <v>0</v>
      </c>
      <c r="E4130" s="88">
        <v>6</v>
      </c>
      <c r="F4130" s="88">
        <v>21</v>
      </c>
      <c r="G4130" s="37">
        <v>0</v>
      </c>
    </row>
    <row r="4131" spans="1:7" x14ac:dyDescent="0.4">
      <c r="A4131" s="70">
        <v>41811</v>
      </c>
      <c r="B4131" s="84" t="s">
        <v>323</v>
      </c>
      <c r="C4131" s="74">
        <v>12.5</v>
      </c>
      <c r="D4131" s="86">
        <v>0</v>
      </c>
      <c r="E4131" s="88">
        <v>6</v>
      </c>
      <c r="F4131" s="88">
        <v>21</v>
      </c>
      <c r="G4131" s="37">
        <v>0</v>
      </c>
    </row>
    <row r="4132" spans="1:7" x14ac:dyDescent="0.4">
      <c r="A4132" s="70">
        <v>41811</v>
      </c>
      <c r="B4132" s="84" t="s">
        <v>324</v>
      </c>
      <c r="C4132" s="74">
        <v>12.4</v>
      </c>
      <c r="D4132" s="86">
        <v>0</v>
      </c>
      <c r="E4132" s="88">
        <v>6</v>
      </c>
      <c r="F4132" s="88">
        <v>21</v>
      </c>
      <c r="G4132" s="37">
        <v>0</v>
      </c>
    </row>
    <row r="4133" spans="1:7" x14ac:dyDescent="0.4">
      <c r="A4133" s="70">
        <v>41811</v>
      </c>
      <c r="B4133" s="84" t="s">
        <v>325</v>
      </c>
      <c r="C4133" s="74">
        <v>12</v>
      </c>
      <c r="D4133" s="86">
        <v>0</v>
      </c>
      <c r="E4133" s="88">
        <v>6</v>
      </c>
      <c r="F4133" s="88">
        <v>22</v>
      </c>
      <c r="G4133" s="37">
        <v>1</v>
      </c>
    </row>
    <row r="4134" spans="1:7" x14ac:dyDescent="0.4">
      <c r="A4134" s="70">
        <v>41812</v>
      </c>
      <c r="B4134" s="84" t="s">
        <v>302</v>
      </c>
      <c r="C4134" s="74">
        <v>11.7</v>
      </c>
      <c r="D4134" s="86">
        <v>0</v>
      </c>
      <c r="E4134" s="88">
        <v>6</v>
      </c>
      <c r="F4134" s="88">
        <v>22</v>
      </c>
      <c r="G4134" s="37">
        <v>1</v>
      </c>
    </row>
    <row r="4135" spans="1:7" x14ac:dyDescent="0.4">
      <c r="A4135" s="70">
        <v>41812</v>
      </c>
      <c r="B4135" s="84" t="s">
        <v>303</v>
      </c>
      <c r="C4135" s="74">
        <v>12</v>
      </c>
      <c r="D4135" s="86">
        <v>0</v>
      </c>
      <c r="E4135" s="88">
        <v>6</v>
      </c>
      <c r="F4135" s="88">
        <v>22</v>
      </c>
      <c r="G4135" s="37">
        <v>1</v>
      </c>
    </row>
    <row r="4136" spans="1:7" x14ac:dyDescent="0.4">
      <c r="A4136" s="70">
        <v>41812</v>
      </c>
      <c r="B4136" s="84" t="s">
        <v>304</v>
      </c>
      <c r="C4136" s="74">
        <v>12</v>
      </c>
      <c r="D4136" s="86">
        <v>0</v>
      </c>
      <c r="E4136" s="88">
        <v>6</v>
      </c>
      <c r="F4136" s="88">
        <v>22</v>
      </c>
      <c r="G4136" s="37">
        <v>1</v>
      </c>
    </row>
    <row r="4137" spans="1:7" x14ac:dyDescent="0.4">
      <c r="A4137" s="70">
        <v>41812</v>
      </c>
      <c r="B4137" s="84" t="s">
        <v>305</v>
      </c>
      <c r="C4137" s="74">
        <v>12.2</v>
      </c>
      <c r="D4137" s="86">
        <v>0</v>
      </c>
      <c r="E4137" s="88">
        <v>6</v>
      </c>
      <c r="F4137" s="88">
        <v>22</v>
      </c>
      <c r="G4137" s="37">
        <v>1</v>
      </c>
    </row>
    <row r="4138" spans="1:7" x14ac:dyDescent="0.4">
      <c r="A4138" s="70">
        <v>41812</v>
      </c>
      <c r="B4138" s="84" t="s">
        <v>306</v>
      </c>
      <c r="C4138" s="74">
        <v>12.3</v>
      </c>
      <c r="D4138" s="86">
        <v>0</v>
      </c>
      <c r="E4138" s="88">
        <v>6</v>
      </c>
      <c r="F4138" s="88">
        <v>22</v>
      </c>
      <c r="G4138" s="37">
        <v>1</v>
      </c>
    </row>
    <row r="4139" spans="1:7" x14ac:dyDescent="0.4">
      <c r="A4139" s="70">
        <v>41812</v>
      </c>
      <c r="B4139" s="84" t="s">
        <v>307</v>
      </c>
      <c r="C4139" s="74">
        <v>13.2</v>
      </c>
      <c r="D4139" s="86">
        <v>0</v>
      </c>
      <c r="E4139" s="88">
        <v>6</v>
      </c>
      <c r="F4139" s="88">
        <v>22</v>
      </c>
      <c r="G4139" s="37">
        <v>1</v>
      </c>
    </row>
    <row r="4140" spans="1:7" x14ac:dyDescent="0.4">
      <c r="A4140" s="70">
        <v>41812</v>
      </c>
      <c r="B4140" s="84" t="s">
        <v>308</v>
      </c>
      <c r="C4140" s="74">
        <v>15.1</v>
      </c>
      <c r="D4140" s="86">
        <v>0</v>
      </c>
      <c r="E4140" s="88">
        <v>6</v>
      </c>
      <c r="F4140" s="88">
        <v>22</v>
      </c>
      <c r="G4140" s="37">
        <v>1</v>
      </c>
    </row>
    <row r="4141" spans="1:7" x14ac:dyDescent="0.4">
      <c r="A4141" s="70">
        <v>41812</v>
      </c>
      <c r="B4141" s="84" t="s">
        <v>309</v>
      </c>
      <c r="C4141" s="74">
        <v>16.2</v>
      </c>
      <c r="D4141" s="86">
        <v>0</v>
      </c>
      <c r="E4141" s="88">
        <v>6</v>
      </c>
      <c r="F4141" s="88">
        <v>22</v>
      </c>
      <c r="G4141" s="37">
        <v>0</v>
      </c>
    </row>
    <row r="4142" spans="1:7" x14ac:dyDescent="0.4">
      <c r="A4142" s="70">
        <v>41812</v>
      </c>
      <c r="B4142" s="84" t="s">
        <v>310</v>
      </c>
      <c r="C4142" s="74">
        <v>16.5</v>
      </c>
      <c r="D4142" s="86">
        <v>0</v>
      </c>
      <c r="E4142" s="88">
        <v>6</v>
      </c>
      <c r="F4142" s="88">
        <v>22</v>
      </c>
      <c r="G4142" s="37">
        <v>0</v>
      </c>
    </row>
    <row r="4143" spans="1:7" x14ac:dyDescent="0.4">
      <c r="A4143" s="70">
        <v>41812</v>
      </c>
      <c r="B4143" s="84" t="s">
        <v>311</v>
      </c>
      <c r="C4143" s="74">
        <v>17.5</v>
      </c>
      <c r="D4143" s="86">
        <v>0</v>
      </c>
      <c r="E4143" s="88">
        <v>6</v>
      </c>
      <c r="F4143" s="88">
        <v>22</v>
      </c>
      <c r="G4143" s="37">
        <v>0</v>
      </c>
    </row>
    <row r="4144" spans="1:7" x14ac:dyDescent="0.4">
      <c r="A4144" s="70">
        <v>41812</v>
      </c>
      <c r="B4144" s="84" t="s">
        <v>312</v>
      </c>
      <c r="C4144" s="74">
        <v>17.399999999999999</v>
      </c>
      <c r="D4144" s="86">
        <v>0</v>
      </c>
      <c r="E4144" s="88">
        <v>6</v>
      </c>
      <c r="F4144" s="88">
        <v>22</v>
      </c>
      <c r="G4144" s="37">
        <v>0</v>
      </c>
    </row>
    <row r="4145" spans="1:7" x14ac:dyDescent="0.4">
      <c r="A4145" s="70">
        <v>41812</v>
      </c>
      <c r="B4145" s="84" t="s">
        <v>313</v>
      </c>
      <c r="C4145" s="74">
        <v>18.7</v>
      </c>
      <c r="D4145" s="86">
        <v>0</v>
      </c>
      <c r="E4145" s="88">
        <v>6</v>
      </c>
      <c r="F4145" s="88">
        <v>22</v>
      </c>
      <c r="G4145" s="37">
        <v>0</v>
      </c>
    </row>
    <row r="4146" spans="1:7" x14ac:dyDescent="0.4">
      <c r="A4146" s="70">
        <v>41812</v>
      </c>
      <c r="B4146" s="84" t="s">
        <v>314</v>
      </c>
      <c r="C4146" s="74">
        <v>20.100000000000001</v>
      </c>
      <c r="D4146" s="86">
        <v>0</v>
      </c>
      <c r="E4146" s="88">
        <v>6</v>
      </c>
      <c r="F4146" s="88">
        <v>22</v>
      </c>
      <c r="G4146" s="37">
        <v>0</v>
      </c>
    </row>
    <row r="4147" spans="1:7" x14ac:dyDescent="0.4">
      <c r="A4147" s="70">
        <v>41812</v>
      </c>
      <c r="B4147" s="84" t="s">
        <v>315</v>
      </c>
      <c r="C4147" s="74">
        <v>21.4</v>
      </c>
      <c r="D4147" s="86">
        <v>0</v>
      </c>
      <c r="E4147" s="88">
        <v>6</v>
      </c>
      <c r="F4147" s="88">
        <v>22</v>
      </c>
      <c r="G4147" s="37">
        <v>0</v>
      </c>
    </row>
    <row r="4148" spans="1:7" x14ac:dyDescent="0.4">
      <c r="A4148" s="70">
        <v>41812</v>
      </c>
      <c r="B4148" s="84" t="s">
        <v>316</v>
      </c>
      <c r="C4148" s="74">
        <v>22</v>
      </c>
      <c r="D4148" s="86">
        <v>0</v>
      </c>
      <c r="E4148" s="88">
        <v>6</v>
      </c>
      <c r="F4148" s="88">
        <v>22</v>
      </c>
      <c r="G4148" s="37">
        <v>0</v>
      </c>
    </row>
    <row r="4149" spans="1:7" x14ac:dyDescent="0.4">
      <c r="A4149" s="70">
        <v>41812</v>
      </c>
      <c r="B4149" s="84" t="s">
        <v>317</v>
      </c>
      <c r="C4149" s="74">
        <v>21.5</v>
      </c>
      <c r="D4149" s="86">
        <v>0</v>
      </c>
      <c r="E4149" s="88">
        <v>6</v>
      </c>
      <c r="F4149" s="88">
        <v>22</v>
      </c>
      <c r="G4149" s="37">
        <v>0</v>
      </c>
    </row>
    <row r="4150" spans="1:7" x14ac:dyDescent="0.4">
      <c r="A4150" s="70">
        <v>41812</v>
      </c>
      <c r="B4150" s="84" t="s">
        <v>318</v>
      </c>
      <c r="C4150" s="74">
        <v>20.5</v>
      </c>
      <c r="D4150" s="86">
        <v>0</v>
      </c>
      <c r="E4150" s="88">
        <v>6</v>
      </c>
      <c r="F4150" s="88">
        <v>22</v>
      </c>
      <c r="G4150" s="37">
        <v>0</v>
      </c>
    </row>
    <row r="4151" spans="1:7" x14ac:dyDescent="0.4">
      <c r="A4151" s="70">
        <v>41812</v>
      </c>
      <c r="B4151" s="84" t="s">
        <v>319</v>
      </c>
      <c r="C4151" s="74">
        <v>19.399999999999999</v>
      </c>
      <c r="D4151" s="86">
        <v>0</v>
      </c>
      <c r="E4151" s="88">
        <v>6</v>
      </c>
      <c r="F4151" s="88">
        <v>22</v>
      </c>
      <c r="G4151" s="37">
        <v>0</v>
      </c>
    </row>
    <row r="4152" spans="1:7" x14ac:dyDescent="0.4">
      <c r="A4152" s="70">
        <v>41812</v>
      </c>
      <c r="B4152" s="84" t="s">
        <v>320</v>
      </c>
      <c r="C4152" s="74">
        <v>18.2</v>
      </c>
      <c r="D4152" s="86">
        <v>0</v>
      </c>
      <c r="E4152" s="88">
        <v>6</v>
      </c>
      <c r="F4152" s="88">
        <v>22</v>
      </c>
      <c r="G4152" s="37">
        <v>0</v>
      </c>
    </row>
    <row r="4153" spans="1:7" x14ac:dyDescent="0.4">
      <c r="A4153" s="70">
        <v>41812</v>
      </c>
      <c r="B4153" s="84" t="s">
        <v>321</v>
      </c>
      <c r="C4153" s="74">
        <v>16.399999999999999</v>
      </c>
      <c r="D4153" s="86">
        <v>0</v>
      </c>
      <c r="E4153" s="88">
        <v>6</v>
      </c>
      <c r="F4153" s="88">
        <v>22</v>
      </c>
      <c r="G4153" s="37">
        <v>0</v>
      </c>
    </row>
    <row r="4154" spans="1:7" x14ac:dyDescent="0.4">
      <c r="A4154" s="70">
        <v>41812</v>
      </c>
      <c r="B4154" s="84" t="s">
        <v>322</v>
      </c>
      <c r="C4154" s="74">
        <v>14.2</v>
      </c>
      <c r="D4154" s="86">
        <v>0</v>
      </c>
      <c r="E4154" s="88">
        <v>6</v>
      </c>
      <c r="F4154" s="88">
        <v>22</v>
      </c>
      <c r="G4154" s="37">
        <v>0</v>
      </c>
    </row>
    <row r="4155" spans="1:7" x14ac:dyDescent="0.4">
      <c r="A4155" s="70">
        <v>41812</v>
      </c>
      <c r="B4155" s="84" t="s">
        <v>323</v>
      </c>
      <c r="C4155" s="74">
        <v>12.9</v>
      </c>
      <c r="D4155" s="86">
        <v>0</v>
      </c>
      <c r="E4155" s="88">
        <v>6</v>
      </c>
      <c r="F4155" s="88">
        <v>22</v>
      </c>
      <c r="G4155" s="37">
        <v>0</v>
      </c>
    </row>
    <row r="4156" spans="1:7" x14ac:dyDescent="0.4">
      <c r="A4156" s="70">
        <v>41812</v>
      </c>
      <c r="B4156" s="84" t="s">
        <v>324</v>
      </c>
      <c r="C4156" s="74">
        <v>12.2</v>
      </c>
      <c r="D4156" s="86">
        <v>0</v>
      </c>
      <c r="E4156" s="88">
        <v>6</v>
      </c>
      <c r="F4156" s="88">
        <v>22</v>
      </c>
      <c r="G4156" s="37">
        <v>0</v>
      </c>
    </row>
    <row r="4157" spans="1:7" x14ac:dyDescent="0.4">
      <c r="A4157" s="70">
        <v>41812</v>
      </c>
      <c r="B4157" s="84" t="s">
        <v>325</v>
      </c>
      <c r="C4157" s="74">
        <v>11.6</v>
      </c>
      <c r="D4157" s="86">
        <v>0</v>
      </c>
      <c r="E4157" s="88">
        <v>6</v>
      </c>
      <c r="F4157" s="88">
        <v>23</v>
      </c>
      <c r="G4157" s="37">
        <v>1</v>
      </c>
    </row>
    <row r="4158" spans="1:7" x14ac:dyDescent="0.4">
      <c r="A4158" s="70">
        <v>41813</v>
      </c>
      <c r="B4158" s="84" t="s">
        <v>302</v>
      </c>
      <c r="C4158" s="74">
        <v>10.4</v>
      </c>
      <c r="D4158" s="86">
        <v>0</v>
      </c>
      <c r="E4158" s="88">
        <v>6</v>
      </c>
      <c r="F4158" s="88">
        <v>23</v>
      </c>
      <c r="G4158" s="37">
        <v>1</v>
      </c>
    </row>
    <row r="4159" spans="1:7" x14ac:dyDescent="0.4">
      <c r="A4159" s="70">
        <v>41813</v>
      </c>
      <c r="B4159" s="84" t="s">
        <v>303</v>
      </c>
      <c r="C4159" s="74">
        <v>9.6999999999999993</v>
      </c>
      <c r="D4159" s="86">
        <v>0</v>
      </c>
      <c r="E4159" s="88">
        <v>6</v>
      </c>
      <c r="F4159" s="88">
        <v>23</v>
      </c>
      <c r="G4159" s="37">
        <v>1</v>
      </c>
    </row>
    <row r="4160" spans="1:7" x14ac:dyDescent="0.4">
      <c r="A4160" s="70">
        <v>41813</v>
      </c>
      <c r="B4160" s="84" t="s">
        <v>304</v>
      </c>
      <c r="C4160" s="74">
        <v>9</v>
      </c>
      <c r="D4160" s="86">
        <v>0</v>
      </c>
      <c r="E4160" s="88">
        <v>6</v>
      </c>
      <c r="F4160" s="88">
        <v>23</v>
      </c>
      <c r="G4160" s="37">
        <v>1</v>
      </c>
    </row>
    <row r="4161" spans="1:7" x14ac:dyDescent="0.4">
      <c r="A4161" s="70">
        <v>41813</v>
      </c>
      <c r="B4161" s="84" t="s">
        <v>305</v>
      </c>
      <c r="C4161" s="74">
        <v>9</v>
      </c>
      <c r="D4161" s="86">
        <v>0</v>
      </c>
      <c r="E4161" s="88">
        <v>6</v>
      </c>
      <c r="F4161" s="88">
        <v>23</v>
      </c>
      <c r="G4161" s="37">
        <v>1</v>
      </c>
    </row>
    <row r="4162" spans="1:7" x14ac:dyDescent="0.4">
      <c r="A4162" s="70">
        <v>41813</v>
      </c>
      <c r="B4162" s="84" t="s">
        <v>306</v>
      </c>
      <c r="C4162" s="74">
        <v>8.6999999999999993</v>
      </c>
      <c r="D4162" s="86">
        <v>0</v>
      </c>
      <c r="E4162" s="88">
        <v>6</v>
      </c>
      <c r="F4162" s="88">
        <v>23</v>
      </c>
      <c r="G4162" s="37">
        <v>1</v>
      </c>
    </row>
    <row r="4163" spans="1:7" x14ac:dyDescent="0.4">
      <c r="A4163" s="70">
        <v>41813</v>
      </c>
      <c r="B4163" s="84" t="s">
        <v>307</v>
      </c>
      <c r="C4163" s="74">
        <v>11</v>
      </c>
      <c r="D4163" s="86">
        <v>0</v>
      </c>
      <c r="E4163" s="88">
        <v>6</v>
      </c>
      <c r="F4163" s="88">
        <v>23</v>
      </c>
      <c r="G4163" s="37">
        <v>1</v>
      </c>
    </row>
    <row r="4164" spans="1:7" x14ac:dyDescent="0.4">
      <c r="A4164" s="70">
        <v>41813</v>
      </c>
      <c r="B4164" s="84" t="s">
        <v>308</v>
      </c>
      <c r="C4164" s="74">
        <v>14.2</v>
      </c>
      <c r="D4164" s="86">
        <v>0</v>
      </c>
      <c r="E4164" s="88">
        <v>6</v>
      </c>
      <c r="F4164" s="88">
        <v>23</v>
      </c>
      <c r="G4164" s="37">
        <v>1</v>
      </c>
    </row>
    <row r="4165" spans="1:7" x14ac:dyDescent="0.4">
      <c r="A4165" s="70">
        <v>41813</v>
      </c>
      <c r="B4165" s="84" t="s">
        <v>309</v>
      </c>
      <c r="C4165" s="74">
        <v>17.2</v>
      </c>
      <c r="D4165" s="86">
        <v>0</v>
      </c>
      <c r="E4165" s="88">
        <v>6</v>
      </c>
      <c r="F4165" s="88">
        <v>23</v>
      </c>
      <c r="G4165" s="37">
        <v>0</v>
      </c>
    </row>
    <row r="4166" spans="1:7" x14ac:dyDescent="0.4">
      <c r="A4166" s="70">
        <v>41813</v>
      </c>
      <c r="B4166" s="84" t="s">
        <v>310</v>
      </c>
      <c r="C4166" s="74">
        <v>18.899999999999999</v>
      </c>
      <c r="D4166" s="86">
        <v>0</v>
      </c>
      <c r="E4166" s="88">
        <v>6</v>
      </c>
      <c r="F4166" s="88">
        <v>23</v>
      </c>
      <c r="G4166" s="37">
        <v>0</v>
      </c>
    </row>
    <row r="4167" spans="1:7" x14ac:dyDescent="0.4">
      <c r="A4167" s="70">
        <v>41813</v>
      </c>
      <c r="B4167" s="84" t="s">
        <v>311</v>
      </c>
      <c r="C4167" s="74">
        <v>22.1</v>
      </c>
      <c r="D4167" s="86">
        <v>0</v>
      </c>
      <c r="E4167" s="88">
        <v>6</v>
      </c>
      <c r="F4167" s="88">
        <v>23</v>
      </c>
      <c r="G4167" s="37">
        <v>0</v>
      </c>
    </row>
    <row r="4168" spans="1:7" x14ac:dyDescent="0.4">
      <c r="A4168" s="70">
        <v>41813</v>
      </c>
      <c r="B4168" s="84" t="s">
        <v>312</v>
      </c>
      <c r="C4168" s="74">
        <v>23.7</v>
      </c>
      <c r="D4168" s="86">
        <v>0</v>
      </c>
      <c r="E4168" s="88">
        <v>6</v>
      </c>
      <c r="F4168" s="88">
        <v>23</v>
      </c>
      <c r="G4168" s="37">
        <v>0</v>
      </c>
    </row>
    <row r="4169" spans="1:7" x14ac:dyDescent="0.4">
      <c r="A4169" s="70">
        <v>41813</v>
      </c>
      <c r="B4169" s="84" t="s">
        <v>313</v>
      </c>
      <c r="C4169" s="74">
        <v>24.5</v>
      </c>
      <c r="D4169" s="86">
        <v>0</v>
      </c>
      <c r="E4169" s="88">
        <v>6</v>
      </c>
      <c r="F4169" s="88">
        <v>23</v>
      </c>
      <c r="G4169" s="37">
        <v>0</v>
      </c>
    </row>
    <row r="4170" spans="1:7" x14ac:dyDescent="0.4">
      <c r="A4170" s="70">
        <v>41813</v>
      </c>
      <c r="B4170" s="84" t="s">
        <v>314</v>
      </c>
      <c r="C4170" s="74">
        <v>26</v>
      </c>
      <c r="D4170" s="86">
        <v>0</v>
      </c>
      <c r="E4170" s="88">
        <v>6</v>
      </c>
      <c r="F4170" s="88">
        <v>23</v>
      </c>
      <c r="G4170" s="37">
        <v>0</v>
      </c>
    </row>
    <row r="4171" spans="1:7" x14ac:dyDescent="0.4">
      <c r="A4171" s="70">
        <v>41813</v>
      </c>
      <c r="B4171" s="84" t="s">
        <v>315</v>
      </c>
      <c r="C4171" s="74">
        <v>26.4</v>
      </c>
      <c r="D4171" s="86">
        <v>0</v>
      </c>
      <c r="E4171" s="88">
        <v>6</v>
      </c>
      <c r="F4171" s="88">
        <v>23</v>
      </c>
      <c r="G4171" s="37">
        <v>0</v>
      </c>
    </row>
    <row r="4172" spans="1:7" x14ac:dyDescent="0.4">
      <c r="A4172" s="70">
        <v>41813</v>
      </c>
      <c r="B4172" s="84" t="s">
        <v>316</v>
      </c>
      <c r="C4172" s="74">
        <v>26.5</v>
      </c>
      <c r="D4172" s="86">
        <v>0</v>
      </c>
      <c r="E4172" s="88">
        <v>6</v>
      </c>
      <c r="F4172" s="88">
        <v>23</v>
      </c>
      <c r="G4172" s="37">
        <v>0</v>
      </c>
    </row>
    <row r="4173" spans="1:7" x14ac:dyDescent="0.4">
      <c r="A4173" s="70">
        <v>41813</v>
      </c>
      <c r="B4173" s="84" t="s">
        <v>317</v>
      </c>
      <c r="C4173" s="74">
        <v>26</v>
      </c>
      <c r="D4173" s="86">
        <v>0</v>
      </c>
      <c r="E4173" s="88">
        <v>6</v>
      </c>
      <c r="F4173" s="88">
        <v>23</v>
      </c>
      <c r="G4173" s="37">
        <v>0</v>
      </c>
    </row>
    <row r="4174" spans="1:7" x14ac:dyDescent="0.4">
      <c r="A4174" s="70">
        <v>41813</v>
      </c>
      <c r="B4174" s="84" t="s">
        <v>318</v>
      </c>
      <c r="C4174" s="74">
        <v>24.9</v>
      </c>
      <c r="D4174" s="86">
        <v>0</v>
      </c>
      <c r="E4174" s="88">
        <v>6</v>
      </c>
      <c r="F4174" s="88">
        <v>23</v>
      </c>
      <c r="G4174" s="37">
        <v>0</v>
      </c>
    </row>
    <row r="4175" spans="1:7" x14ac:dyDescent="0.4">
      <c r="A4175" s="70">
        <v>41813</v>
      </c>
      <c r="B4175" s="84" t="s">
        <v>319</v>
      </c>
      <c r="C4175" s="74">
        <v>24.1</v>
      </c>
      <c r="D4175" s="86">
        <v>0</v>
      </c>
      <c r="E4175" s="88">
        <v>6</v>
      </c>
      <c r="F4175" s="88">
        <v>23</v>
      </c>
      <c r="G4175" s="37">
        <v>0</v>
      </c>
    </row>
    <row r="4176" spans="1:7" x14ac:dyDescent="0.4">
      <c r="A4176" s="70">
        <v>41813</v>
      </c>
      <c r="B4176" s="84" t="s">
        <v>320</v>
      </c>
      <c r="C4176" s="74">
        <v>21.5</v>
      </c>
      <c r="D4176" s="86">
        <v>0</v>
      </c>
      <c r="E4176" s="88">
        <v>6</v>
      </c>
      <c r="F4176" s="88">
        <v>23</v>
      </c>
      <c r="G4176" s="37">
        <v>0</v>
      </c>
    </row>
    <row r="4177" spans="1:7" x14ac:dyDescent="0.4">
      <c r="A4177" s="70">
        <v>41813</v>
      </c>
      <c r="B4177" s="84" t="s">
        <v>321</v>
      </c>
      <c r="C4177" s="74">
        <v>20</v>
      </c>
      <c r="D4177" s="86">
        <v>0</v>
      </c>
      <c r="E4177" s="88">
        <v>6</v>
      </c>
      <c r="F4177" s="88">
        <v>23</v>
      </c>
      <c r="G4177" s="37">
        <v>0</v>
      </c>
    </row>
    <row r="4178" spans="1:7" x14ac:dyDescent="0.4">
      <c r="A4178" s="70">
        <v>41813</v>
      </c>
      <c r="B4178" s="84" t="s">
        <v>322</v>
      </c>
      <c r="C4178" s="74">
        <v>18.7</v>
      </c>
      <c r="D4178" s="86">
        <v>0</v>
      </c>
      <c r="E4178" s="88">
        <v>6</v>
      </c>
      <c r="F4178" s="88">
        <v>23</v>
      </c>
      <c r="G4178" s="37">
        <v>0</v>
      </c>
    </row>
    <row r="4179" spans="1:7" x14ac:dyDescent="0.4">
      <c r="A4179" s="70">
        <v>41813</v>
      </c>
      <c r="B4179" s="84" t="s">
        <v>323</v>
      </c>
      <c r="C4179" s="74">
        <v>17.899999999999999</v>
      </c>
      <c r="D4179" s="86">
        <v>0</v>
      </c>
      <c r="E4179" s="88">
        <v>6</v>
      </c>
      <c r="F4179" s="88">
        <v>23</v>
      </c>
      <c r="G4179" s="37">
        <v>0</v>
      </c>
    </row>
    <row r="4180" spans="1:7" x14ac:dyDescent="0.4">
      <c r="A4180" s="70">
        <v>41813</v>
      </c>
      <c r="B4180" s="84" t="s">
        <v>324</v>
      </c>
      <c r="C4180" s="74">
        <v>17.899999999999999</v>
      </c>
      <c r="D4180" s="86">
        <v>0</v>
      </c>
      <c r="E4180" s="88">
        <v>6</v>
      </c>
      <c r="F4180" s="88">
        <v>23</v>
      </c>
      <c r="G4180" s="37">
        <v>0</v>
      </c>
    </row>
    <row r="4181" spans="1:7" x14ac:dyDescent="0.4">
      <c r="A4181" s="70">
        <v>41813</v>
      </c>
      <c r="B4181" s="84" t="s">
        <v>325</v>
      </c>
      <c r="C4181" s="74">
        <v>17.5</v>
      </c>
      <c r="D4181" s="86">
        <v>0</v>
      </c>
      <c r="E4181" s="88">
        <v>6</v>
      </c>
      <c r="F4181" s="88">
        <v>24</v>
      </c>
      <c r="G4181" s="37">
        <v>1</v>
      </c>
    </row>
    <row r="4182" spans="1:7" x14ac:dyDescent="0.4">
      <c r="A4182" s="70">
        <v>41814</v>
      </c>
      <c r="B4182" s="84" t="s">
        <v>302</v>
      </c>
      <c r="C4182" s="74">
        <v>15.6</v>
      </c>
      <c r="D4182" s="86">
        <v>0</v>
      </c>
      <c r="E4182" s="88">
        <v>6</v>
      </c>
      <c r="F4182" s="88">
        <v>24</v>
      </c>
      <c r="G4182" s="37">
        <v>1</v>
      </c>
    </row>
    <row r="4183" spans="1:7" x14ac:dyDescent="0.4">
      <c r="A4183" s="70">
        <v>41814</v>
      </c>
      <c r="B4183" s="84" t="s">
        <v>303</v>
      </c>
      <c r="C4183" s="74">
        <v>15.4</v>
      </c>
      <c r="D4183" s="86">
        <v>0</v>
      </c>
      <c r="E4183" s="88">
        <v>6</v>
      </c>
      <c r="F4183" s="88">
        <v>24</v>
      </c>
      <c r="G4183" s="37">
        <v>1</v>
      </c>
    </row>
    <row r="4184" spans="1:7" x14ac:dyDescent="0.4">
      <c r="A4184" s="70">
        <v>41814</v>
      </c>
      <c r="B4184" s="84" t="s">
        <v>304</v>
      </c>
      <c r="C4184" s="74">
        <v>15.5</v>
      </c>
      <c r="D4184" s="86">
        <v>0</v>
      </c>
      <c r="E4184" s="88">
        <v>6</v>
      </c>
      <c r="F4184" s="88">
        <v>24</v>
      </c>
      <c r="G4184" s="37">
        <v>1</v>
      </c>
    </row>
    <row r="4185" spans="1:7" x14ac:dyDescent="0.4">
      <c r="A4185" s="70">
        <v>41814</v>
      </c>
      <c r="B4185" s="84" t="s">
        <v>305</v>
      </c>
      <c r="C4185" s="74">
        <v>15.6</v>
      </c>
      <c r="D4185" s="86">
        <v>0</v>
      </c>
      <c r="E4185" s="88">
        <v>6</v>
      </c>
      <c r="F4185" s="88">
        <v>24</v>
      </c>
      <c r="G4185" s="37">
        <v>1</v>
      </c>
    </row>
    <row r="4186" spans="1:7" x14ac:dyDescent="0.4">
      <c r="A4186" s="70">
        <v>41814</v>
      </c>
      <c r="B4186" s="84" t="s">
        <v>306</v>
      </c>
      <c r="C4186" s="74">
        <v>16.100000000000001</v>
      </c>
      <c r="D4186" s="86">
        <v>0</v>
      </c>
      <c r="E4186" s="88">
        <v>6</v>
      </c>
      <c r="F4186" s="88">
        <v>24</v>
      </c>
      <c r="G4186" s="37">
        <v>1</v>
      </c>
    </row>
    <row r="4187" spans="1:7" x14ac:dyDescent="0.4">
      <c r="A4187" s="70">
        <v>41814</v>
      </c>
      <c r="B4187" s="84" t="s">
        <v>307</v>
      </c>
      <c r="C4187" s="74">
        <v>16.100000000000001</v>
      </c>
      <c r="D4187" s="86">
        <v>0</v>
      </c>
      <c r="E4187" s="88">
        <v>6</v>
      </c>
      <c r="F4187" s="88">
        <v>24</v>
      </c>
      <c r="G4187" s="37">
        <v>1</v>
      </c>
    </row>
    <row r="4188" spans="1:7" x14ac:dyDescent="0.4">
      <c r="A4188" s="70">
        <v>41814</v>
      </c>
      <c r="B4188" s="84" t="s">
        <v>308</v>
      </c>
      <c r="C4188" s="74">
        <v>16.899999999999999</v>
      </c>
      <c r="D4188" s="86">
        <v>0</v>
      </c>
      <c r="E4188" s="88">
        <v>6</v>
      </c>
      <c r="F4188" s="88">
        <v>24</v>
      </c>
      <c r="G4188" s="37">
        <v>1</v>
      </c>
    </row>
    <row r="4189" spans="1:7" x14ac:dyDescent="0.4">
      <c r="A4189" s="70">
        <v>41814</v>
      </c>
      <c r="B4189" s="84" t="s">
        <v>309</v>
      </c>
      <c r="C4189" s="74">
        <v>18.100000000000001</v>
      </c>
      <c r="D4189" s="86">
        <v>0</v>
      </c>
      <c r="E4189" s="88">
        <v>6</v>
      </c>
      <c r="F4189" s="88">
        <v>24</v>
      </c>
      <c r="G4189" s="37">
        <v>0</v>
      </c>
    </row>
    <row r="4190" spans="1:7" x14ac:dyDescent="0.4">
      <c r="A4190" s="70">
        <v>41814</v>
      </c>
      <c r="B4190" s="84" t="s">
        <v>310</v>
      </c>
      <c r="C4190" s="74">
        <v>18.899999999999999</v>
      </c>
      <c r="D4190" s="86">
        <v>0</v>
      </c>
      <c r="E4190" s="88">
        <v>6</v>
      </c>
      <c r="F4190" s="88">
        <v>24</v>
      </c>
      <c r="G4190" s="37">
        <v>0</v>
      </c>
    </row>
    <row r="4191" spans="1:7" x14ac:dyDescent="0.4">
      <c r="A4191" s="70">
        <v>41814</v>
      </c>
      <c r="B4191" s="84" t="s">
        <v>311</v>
      </c>
      <c r="C4191" s="74">
        <v>21</v>
      </c>
      <c r="D4191" s="86">
        <v>0</v>
      </c>
      <c r="E4191" s="88">
        <v>6</v>
      </c>
      <c r="F4191" s="88">
        <v>24</v>
      </c>
      <c r="G4191" s="37">
        <v>0</v>
      </c>
    </row>
    <row r="4192" spans="1:7" x14ac:dyDescent="0.4">
      <c r="A4192" s="70">
        <v>41814</v>
      </c>
      <c r="B4192" s="84" t="s">
        <v>312</v>
      </c>
      <c r="C4192" s="74">
        <v>22.3</v>
      </c>
      <c r="D4192" s="86">
        <v>0</v>
      </c>
      <c r="E4192" s="88">
        <v>6</v>
      </c>
      <c r="F4192" s="88">
        <v>24</v>
      </c>
      <c r="G4192" s="37">
        <v>0</v>
      </c>
    </row>
    <row r="4193" spans="1:7" x14ac:dyDescent="0.4">
      <c r="A4193" s="70">
        <v>41814</v>
      </c>
      <c r="B4193" s="84" t="s">
        <v>313</v>
      </c>
      <c r="C4193" s="74">
        <v>23.2</v>
      </c>
      <c r="D4193" s="86">
        <v>0</v>
      </c>
      <c r="E4193" s="88">
        <v>6</v>
      </c>
      <c r="F4193" s="88">
        <v>24</v>
      </c>
      <c r="G4193" s="37">
        <v>0</v>
      </c>
    </row>
    <row r="4194" spans="1:7" x14ac:dyDescent="0.4">
      <c r="A4194" s="70">
        <v>41814</v>
      </c>
      <c r="B4194" s="84" t="s">
        <v>314</v>
      </c>
      <c r="C4194" s="74">
        <v>23.1</v>
      </c>
      <c r="D4194" s="86">
        <v>0</v>
      </c>
      <c r="E4194" s="88">
        <v>6</v>
      </c>
      <c r="F4194" s="88">
        <v>24</v>
      </c>
      <c r="G4194" s="37">
        <v>0</v>
      </c>
    </row>
    <row r="4195" spans="1:7" x14ac:dyDescent="0.4">
      <c r="A4195" s="70">
        <v>41814</v>
      </c>
      <c r="B4195" s="84" t="s">
        <v>315</v>
      </c>
      <c r="C4195" s="74">
        <v>24.4</v>
      </c>
      <c r="D4195" s="86">
        <v>0</v>
      </c>
      <c r="E4195" s="88">
        <v>6</v>
      </c>
      <c r="F4195" s="88">
        <v>24</v>
      </c>
      <c r="G4195" s="37">
        <v>0</v>
      </c>
    </row>
    <row r="4196" spans="1:7" x14ac:dyDescent="0.4">
      <c r="A4196" s="70">
        <v>41814</v>
      </c>
      <c r="B4196" s="84" t="s">
        <v>316</v>
      </c>
      <c r="C4196" s="74">
        <v>23.1</v>
      </c>
      <c r="D4196" s="86">
        <v>0</v>
      </c>
      <c r="E4196" s="88">
        <v>6</v>
      </c>
      <c r="F4196" s="88">
        <v>24</v>
      </c>
      <c r="G4196" s="37">
        <v>0</v>
      </c>
    </row>
    <row r="4197" spans="1:7" x14ac:dyDescent="0.4">
      <c r="A4197" s="70">
        <v>41814</v>
      </c>
      <c r="B4197" s="84" t="s">
        <v>317</v>
      </c>
      <c r="C4197" s="74">
        <v>22.6</v>
      </c>
      <c r="D4197" s="86">
        <v>0</v>
      </c>
      <c r="E4197" s="88">
        <v>6</v>
      </c>
      <c r="F4197" s="88">
        <v>24</v>
      </c>
      <c r="G4197" s="37">
        <v>0</v>
      </c>
    </row>
    <row r="4198" spans="1:7" x14ac:dyDescent="0.4">
      <c r="A4198" s="70">
        <v>41814</v>
      </c>
      <c r="B4198" s="84" t="s">
        <v>318</v>
      </c>
      <c r="C4198" s="74">
        <v>22.6</v>
      </c>
      <c r="D4198" s="86">
        <v>0</v>
      </c>
      <c r="E4198" s="88">
        <v>6</v>
      </c>
      <c r="F4198" s="88">
        <v>24</v>
      </c>
      <c r="G4198" s="37">
        <v>0</v>
      </c>
    </row>
    <row r="4199" spans="1:7" x14ac:dyDescent="0.4">
      <c r="A4199" s="70">
        <v>41814</v>
      </c>
      <c r="B4199" s="84" t="s">
        <v>319</v>
      </c>
      <c r="C4199" s="74">
        <v>22</v>
      </c>
      <c r="D4199" s="86">
        <v>0</v>
      </c>
      <c r="E4199" s="88">
        <v>6</v>
      </c>
      <c r="F4199" s="88">
        <v>24</v>
      </c>
      <c r="G4199" s="37">
        <v>0</v>
      </c>
    </row>
    <row r="4200" spans="1:7" x14ac:dyDescent="0.4">
      <c r="A4200" s="70">
        <v>41814</v>
      </c>
      <c r="B4200" s="84" t="s">
        <v>320</v>
      </c>
      <c r="C4200" s="74">
        <v>21.6</v>
      </c>
      <c r="D4200" s="86">
        <v>0</v>
      </c>
      <c r="E4200" s="88">
        <v>6</v>
      </c>
      <c r="F4200" s="88">
        <v>24</v>
      </c>
      <c r="G4200" s="37">
        <v>0</v>
      </c>
    </row>
    <row r="4201" spans="1:7" x14ac:dyDescent="0.4">
      <c r="A4201" s="70">
        <v>41814</v>
      </c>
      <c r="B4201" s="84" t="s">
        <v>321</v>
      </c>
      <c r="C4201" s="74">
        <v>20.9</v>
      </c>
      <c r="D4201" s="86">
        <v>0</v>
      </c>
      <c r="E4201" s="88">
        <v>6</v>
      </c>
      <c r="F4201" s="88">
        <v>24</v>
      </c>
      <c r="G4201" s="37">
        <v>0</v>
      </c>
    </row>
    <row r="4202" spans="1:7" x14ac:dyDescent="0.4">
      <c r="A4202" s="70">
        <v>41814</v>
      </c>
      <c r="B4202" s="84" t="s">
        <v>322</v>
      </c>
      <c r="C4202" s="74">
        <v>20.399999999999999</v>
      </c>
      <c r="D4202" s="86">
        <v>0</v>
      </c>
      <c r="E4202" s="88">
        <v>6</v>
      </c>
      <c r="F4202" s="88">
        <v>24</v>
      </c>
      <c r="G4202" s="37">
        <v>0</v>
      </c>
    </row>
    <row r="4203" spans="1:7" x14ac:dyDescent="0.4">
      <c r="A4203" s="70">
        <v>41814</v>
      </c>
      <c r="B4203" s="84" t="s">
        <v>323</v>
      </c>
      <c r="C4203" s="74">
        <v>20.100000000000001</v>
      </c>
      <c r="D4203" s="86">
        <v>0</v>
      </c>
      <c r="E4203" s="88">
        <v>6</v>
      </c>
      <c r="F4203" s="88">
        <v>24</v>
      </c>
      <c r="G4203" s="37">
        <v>0</v>
      </c>
    </row>
    <row r="4204" spans="1:7" x14ac:dyDescent="0.4">
      <c r="A4204" s="70">
        <v>41814</v>
      </c>
      <c r="B4204" s="84" t="s">
        <v>324</v>
      </c>
      <c r="C4204" s="74">
        <v>19.899999999999999</v>
      </c>
      <c r="D4204" s="86">
        <v>0</v>
      </c>
      <c r="E4204" s="88">
        <v>6</v>
      </c>
      <c r="F4204" s="88">
        <v>24</v>
      </c>
      <c r="G4204" s="37">
        <v>0</v>
      </c>
    </row>
    <row r="4205" spans="1:7" x14ac:dyDescent="0.4">
      <c r="A4205" s="70">
        <v>41814</v>
      </c>
      <c r="B4205" s="84" t="s">
        <v>325</v>
      </c>
      <c r="C4205" s="74">
        <v>19.600000000000001</v>
      </c>
      <c r="D4205" s="86">
        <v>0</v>
      </c>
      <c r="E4205" s="88">
        <v>6</v>
      </c>
      <c r="F4205" s="88">
        <v>25</v>
      </c>
      <c r="G4205" s="37">
        <v>1</v>
      </c>
    </row>
    <row r="4206" spans="1:7" x14ac:dyDescent="0.4">
      <c r="A4206" s="70">
        <v>41815</v>
      </c>
      <c r="B4206" s="84" t="s">
        <v>302</v>
      </c>
      <c r="C4206" s="74">
        <v>19.3</v>
      </c>
      <c r="D4206" s="86">
        <v>0</v>
      </c>
      <c r="E4206" s="88">
        <v>6</v>
      </c>
      <c r="F4206" s="88">
        <v>25</v>
      </c>
      <c r="G4206" s="37">
        <v>1</v>
      </c>
    </row>
    <row r="4207" spans="1:7" x14ac:dyDescent="0.4">
      <c r="A4207" s="70">
        <v>41815</v>
      </c>
      <c r="B4207" s="84" t="s">
        <v>303</v>
      </c>
      <c r="C4207" s="74">
        <v>18.899999999999999</v>
      </c>
      <c r="D4207" s="86">
        <v>0</v>
      </c>
      <c r="E4207" s="88">
        <v>6</v>
      </c>
      <c r="F4207" s="88">
        <v>25</v>
      </c>
      <c r="G4207" s="37">
        <v>1</v>
      </c>
    </row>
    <row r="4208" spans="1:7" x14ac:dyDescent="0.4">
      <c r="A4208" s="70">
        <v>41815</v>
      </c>
      <c r="B4208" s="84" t="s">
        <v>304</v>
      </c>
      <c r="C4208" s="74">
        <v>18.399999999999999</v>
      </c>
      <c r="D4208" s="86">
        <v>0</v>
      </c>
      <c r="E4208" s="88">
        <v>6</v>
      </c>
      <c r="F4208" s="88">
        <v>25</v>
      </c>
      <c r="G4208" s="37">
        <v>1</v>
      </c>
    </row>
    <row r="4209" spans="1:7" x14ac:dyDescent="0.4">
      <c r="A4209" s="70">
        <v>41815</v>
      </c>
      <c r="B4209" s="84" t="s">
        <v>305</v>
      </c>
      <c r="C4209" s="74">
        <v>18.100000000000001</v>
      </c>
      <c r="D4209" s="86">
        <v>0</v>
      </c>
      <c r="E4209" s="88">
        <v>6</v>
      </c>
      <c r="F4209" s="88">
        <v>25</v>
      </c>
      <c r="G4209" s="37">
        <v>1</v>
      </c>
    </row>
    <row r="4210" spans="1:7" x14ac:dyDescent="0.4">
      <c r="A4210" s="70">
        <v>41815</v>
      </c>
      <c r="B4210" s="84" t="s">
        <v>306</v>
      </c>
      <c r="C4210" s="74">
        <v>18.3</v>
      </c>
      <c r="D4210" s="86">
        <v>0</v>
      </c>
      <c r="E4210" s="88">
        <v>6</v>
      </c>
      <c r="F4210" s="88">
        <v>25</v>
      </c>
      <c r="G4210" s="37">
        <v>1</v>
      </c>
    </row>
    <row r="4211" spans="1:7" x14ac:dyDescent="0.4">
      <c r="A4211" s="70">
        <v>41815</v>
      </c>
      <c r="B4211" s="84" t="s">
        <v>307</v>
      </c>
      <c r="C4211" s="74">
        <v>18.7</v>
      </c>
      <c r="D4211" s="86">
        <v>0</v>
      </c>
      <c r="E4211" s="88">
        <v>6</v>
      </c>
      <c r="F4211" s="88">
        <v>25</v>
      </c>
      <c r="G4211" s="37">
        <v>1</v>
      </c>
    </row>
    <row r="4212" spans="1:7" x14ac:dyDescent="0.4">
      <c r="A4212" s="70">
        <v>41815</v>
      </c>
      <c r="B4212" s="84" t="s">
        <v>308</v>
      </c>
      <c r="C4212" s="74">
        <v>18.399999999999999</v>
      </c>
      <c r="D4212" s="86">
        <v>0</v>
      </c>
      <c r="E4212" s="88">
        <v>6</v>
      </c>
      <c r="F4212" s="88">
        <v>25</v>
      </c>
      <c r="G4212" s="37">
        <v>1</v>
      </c>
    </row>
    <row r="4213" spans="1:7" x14ac:dyDescent="0.4">
      <c r="A4213" s="70">
        <v>41815</v>
      </c>
      <c r="B4213" s="84" t="s">
        <v>309</v>
      </c>
      <c r="C4213" s="74">
        <v>19</v>
      </c>
      <c r="D4213" s="86">
        <v>0</v>
      </c>
      <c r="E4213" s="88">
        <v>6</v>
      </c>
      <c r="F4213" s="88">
        <v>25</v>
      </c>
      <c r="G4213" s="37">
        <v>0</v>
      </c>
    </row>
    <row r="4214" spans="1:7" x14ac:dyDescent="0.4">
      <c r="A4214" s="70">
        <v>41815</v>
      </c>
      <c r="B4214" s="84" t="s">
        <v>310</v>
      </c>
      <c r="C4214" s="74">
        <v>20.8</v>
      </c>
      <c r="D4214" s="86">
        <v>0</v>
      </c>
      <c r="E4214" s="88">
        <v>6</v>
      </c>
      <c r="F4214" s="88">
        <v>25</v>
      </c>
      <c r="G4214" s="37">
        <v>0</v>
      </c>
    </row>
    <row r="4215" spans="1:7" x14ac:dyDescent="0.4">
      <c r="A4215" s="70">
        <v>41815</v>
      </c>
      <c r="B4215" s="84" t="s">
        <v>311</v>
      </c>
      <c r="C4215" s="74">
        <v>22.4</v>
      </c>
      <c r="D4215" s="86">
        <v>0</v>
      </c>
      <c r="E4215" s="88">
        <v>6</v>
      </c>
      <c r="F4215" s="88">
        <v>25</v>
      </c>
      <c r="G4215" s="37">
        <v>0</v>
      </c>
    </row>
    <row r="4216" spans="1:7" x14ac:dyDescent="0.4">
      <c r="A4216" s="70">
        <v>41815</v>
      </c>
      <c r="B4216" s="84" t="s">
        <v>312</v>
      </c>
      <c r="C4216" s="74">
        <v>21.6</v>
      </c>
      <c r="D4216" s="86">
        <v>0</v>
      </c>
      <c r="E4216" s="88">
        <v>6</v>
      </c>
      <c r="F4216" s="88">
        <v>25</v>
      </c>
      <c r="G4216" s="37">
        <v>0</v>
      </c>
    </row>
    <row r="4217" spans="1:7" x14ac:dyDescent="0.4">
      <c r="A4217" s="70">
        <v>41815</v>
      </c>
      <c r="B4217" s="84" t="s">
        <v>313</v>
      </c>
      <c r="C4217" s="74">
        <v>21.5</v>
      </c>
      <c r="D4217" s="86">
        <v>0</v>
      </c>
      <c r="E4217" s="88">
        <v>6</v>
      </c>
      <c r="F4217" s="88">
        <v>25</v>
      </c>
      <c r="G4217" s="37">
        <v>0</v>
      </c>
    </row>
    <row r="4218" spans="1:7" x14ac:dyDescent="0.4">
      <c r="A4218" s="70">
        <v>41815</v>
      </c>
      <c r="B4218" s="84" t="s">
        <v>314</v>
      </c>
      <c r="C4218" s="74">
        <v>21.7</v>
      </c>
      <c r="D4218" s="86">
        <v>0</v>
      </c>
      <c r="E4218" s="88">
        <v>6</v>
      </c>
      <c r="F4218" s="88">
        <v>25</v>
      </c>
      <c r="G4218" s="37">
        <v>0</v>
      </c>
    </row>
    <row r="4219" spans="1:7" x14ac:dyDescent="0.4">
      <c r="A4219" s="70">
        <v>41815</v>
      </c>
      <c r="B4219" s="84" t="s">
        <v>315</v>
      </c>
      <c r="C4219" s="74">
        <v>20.100000000000001</v>
      </c>
      <c r="D4219" s="86">
        <v>0</v>
      </c>
      <c r="E4219" s="88">
        <v>6</v>
      </c>
      <c r="F4219" s="88">
        <v>25</v>
      </c>
      <c r="G4219" s="37">
        <v>0</v>
      </c>
    </row>
    <row r="4220" spans="1:7" x14ac:dyDescent="0.4">
      <c r="A4220" s="70">
        <v>41815</v>
      </c>
      <c r="B4220" s="84" t="s">
        <v>316</v>
      </c>
      <c r="C4220" s="74">
        <v>19.5</v>
      </c>
      <c r="D4220" s="86">
        <v>0</v>
      </c>
      <c r="E4220" s="88">
        <v>6</v>
      </c>
      <c r="F4220" s="88">
        <v>25</v>
      </c>
      <c r="G4220" s="37">
        <v>0</v>
      </c>
    </row>
    <row r="4221" spans="1:7" x14ac:dyDescent="0.4">
      <c r="A4221" s="70">
        <v>41815</v>
      </c>
      <c r="B4221" s="84" t="s">
        <v>317</v>
      </c>
      <c r="C4221" s="74">
        <v>19.399999999999999</v>
      </c>
      <c r="D4221" s="86">
        <v>0</v>
      </c>
      <c r="E4221" s="88">
        <v>6</v>
      </c>
      <c r="F4221" s="88">
        <v>25</v>
      </c>
      <c r="G4221" s="37">
        <v>0</v>
      </c>
    </row>
    <row r="4222" spans="1:7" x14ac:dyDescent="0.4">
      <c r="A4222" s="70">
        <v>41815</v>
      </c>
      <c r="B4222" s="84" t="s">
        <v>318</v>
      </c>
      <c r="C4222" s="74">
        <v>19.100000000000001</v>
      </c>
      <c r="D4222" s="86">
        <v>0</v>
      </c>
      <c r="E4222" s="88">
        <v>6</v>
      </c>
      <c r="F4222" s="88">
        <v>25</v>
      </c>
      <c r="G4222" s="37">
        <v>0</v>
      </c>
    </row>
    <row r="4223" spans="1:7" x14ac:dyDescent="0.4">
      <c r="A4223" s="70">
        <v>41815</v>
      </c>
      <c r="B4223" s="84" t="s">
        <v>319</v>
      </c>
      <c r="C4223" s="74">
        <v>18.8</v>
      </c>
      <c r="D4223" s="86">
        <v>0</v>
      </c>
      <c r="E4223" s="88">
        <v>6</v>
      </c>
      <c r="F4223" s="88">
        <v>25</v>
      </c>
      <c r="G4223" s="37">
        <v>0</v>
      </c>
    </row>
    <row r="4224" spans="1:7" x14ac:dyDescent="0.4">
      <c r="A4224" s="70">
        <v>41815</v>
      </c>
      <c r="B4224" s="84" t="s">
        <v>320</v>
      </c>
      <c r="C4224" s="74">
        <v>18.399999999999999</v>
      </c>
      <c r="D4224" s="86">
        <v>0</v>
      </c>
      <c r="E4224" s="88">
        <v>6</v>
      </c>
      <c r="F4224" s="88">
        <v>25</v>
      </c>
      <c r="G4224" s="37">
        <v>0</v>
      </c>
    </row>
    <row r="4225" spans="1:7" x14ac:dyDescent="0.4">
      <c r="A4225" s="70">
        <v>41815</v>
      </c>
      <c r="B4225" s="84" t="s">
        <v>321</v>
      </c>
      <c r="C4225" s="74">
        <v>18.100000000000001</v>
      </c>
      <c r="D4225" s="86">
        <v>0</v>
      </c>
      <c r="E4225" s="88">
        <v>6</v>
      </c>
      <c r="F4225" s="88">
        <v>25</v>
      </c>
      <c r="G4225" s="37">
        <v>0</v>
      </c>
    </row>
    <row r="4226" spans="1:7" x14ac:dyDescent="0.4">
      <c r="A4226" s="70">
        <v>41815</v>
      </c>
      <c r="B4226" s="84" t="s">
        <v>322</v>
      </c>
      <c r="C4226" s="74">
        <v>17.8</v>
      </c>
      <c r="D4226" s="86">
        <v>0</v>
      </c>
      <c r="E4226" s="88">
        <v>6</v>
      </c>
      <c r="F4226" s="88">
        <v>25</v>
      </c>
      <c r="G4226" s="37">
        <v>0</v>
      </c>
    </row>
    <row r="4227" spans="1:7" x14ac:dyDescent="0.4">
      <c r="A4227" s="70">
        <v>41815</v>
      </c>
      <c r="B4227" s="84" t="s">
        <v>323</v>
      </c>
      <c r="C4227" s="74">
        <v>17.8</v>
      </c>
      <c r="D4227" s="86">
        <v>0</v>
      </c>
      <c r="E4227" s="88">
        <v>6</v>
      </c>
      <c r="F4227" s="88">
        <v>25</v>
      </c>
      <c r="G4227" s="37">
        <v>0</v>
      </c>
    </row>
    <row r="4228" spans="1:7" x14ac:dyDescent="0.4">
      <c r="A4228" s="70">
        <v>41815</v>
      </c>
      <c r="B4228" s="84" t="s">
        <v>324</v>
      </c>
      <c r="C4228" s="74">
        <v>17.7</v>
      </c>
      <c r="D4228" s="86">
        <v>0</v>
      </c>
      <c r="E4228" s="88">
        <v>6</v>
      </c>
      <c r="F4228" s="88">
        <v>25</v>
      </c>
      <c r="G4228" s="37">
        <v>0</v>
      </c>
    </row>
    <row r="4229" spans="1:7" x14ac:dyDescent="0.4">
      <c r="A4229" s="70">
        <v>41815</v>
      </c>
      <c r="B4229" s="84" t="s">
        <v>325</v>
      </c>
      <c r="C4229" s="74">
        <v>17.8</v>
      </c>
      <c r="D4229" s="86">
        <v>0</v>
      </c>
      <c r="E4229" s="88">
        <v>6</v>
      </c>
      <c r="F4229" s="88">
        <v>26</v>
      </c>
      <c r="G4229" s="37">
        <v>1</v>
      </c>
    </row>
    <row r="4230" spans="1:7" x14ac:dyDescent="0.4">
      <c r="A4230" s="70">
        <v>41816</v>
      </c>
      <c r="B4230" s="84" t="s">
        <v>302</v>
      </c>
      <c r="C4230" s="74">
        <v>17.899999999999999</v>
      </c>
      <c r="D4230" s="86">
        <v>0</v>
      </c>
      <c r="E4230" s="88">
        <v>6</v>
      </c>
      <c r="F4230" s="88">
        <v>26</v>
      </c>
      <c r="G4230" s="37">
        <v>1</v>
      </c>
    </row>
    <row r="4231" spans="1:7" x14ac:dyDescent="0.4">
      <c r="A4231" s="70">
        <v>41816</v>
      </c>
      <c r="B4231" s="84" t="s">
        <v>303</v>
      </c>
      <c r="C4231" s="74">
        <v>17.8</v>
      </c>
      <c r="D4231" s="86">
        <v>0</v>
      </c>
      <c r="E4231" s="88">
        <v>6</v>
      </c>
      <c r="F4231" s="88">
        <v>26</v>
      </c>
      <c r="G4231" s="37">
        <v>1</v>
      </c>
    </row>
    <row r="4232" spans="1:7" x14ac:dyDescent="0.4">
      <c r="A4232" s="70">
        <v>41816</v>
      </c>
      <c r="B4232" s="84" t="s">
        <v>304</v>
      </c>
      <c r="C4232" s="74">
        <v>17.8</v>
      </c>
      <c r="D4232" s="86">
        <v>0</v>
      </c>
      <c r="E4232" s="88">
        <v>6</v>
      </c>
      <c r="F4232" s="88">
        <v>26</v>
      </c>
      <c r="G4232" s="37">
        <v>1</v>
      </c>
    </row>
    <row r="4233" spans="1:7" x14ac:dyDescent="0.4">
      <c r="A4233" s="70">
        <v>41816</v>
      </c>
      <c r="B4233" s="84" t="s">
        <v>305</v>
      </c>
      <c r="C4233" s="74">
        <v>17.8</v>
      </c>
      <c r="D4233" s="86">
        <v>0</v>
      </c>
      <c r="E4233" s="88">
        <v>6</v>
      </c>
      <c r="F4233" s="88">
        <v>26</v>
      </c>
      <c r="G4233" s="37">
        <v>1</v>
      </c>
    </row>
    <row r="4234" spans="1:7" x14ac:dyDescent="0.4">
      <c r="A4234" s="70">
        <v>41816</v>
      </c>
      <c r="B4234" s="84" t="s">
        <v>306</v>
      </c>
      <c r="C4234" s="74">
        <v>17.8</v>
      </c>
      <c r="D4234" s="86">
        <v>0</v>
      </c>
      <c r="E4234" s="88">
        <v>6</v>
      </c>
      <c r="F4234" s="88">
        <v>26</v>
      </c>
      <c r="G4234" s="37">
        <v>1</v>
      </c>
    </row>
    <row r="4235" spans="1:7" x14ac:dyDescent="0.4">
      <c r="A4235" s="70">
        <v>41816</v>
      </c>
      <c r="B4235" s="84" t="s">
        <v>307</v>
      </c>
      <c r="C4235" s="74">
        <v>18.2</v>
      </c>
      <c r="D4235" s="86">
        <v>0</v>
      </c>
      <c r="E4235" s="88">
        <v>6</v>
      </c>
      <c r="F4235" s="88">
        <v>26</v>
      </c>
      <c r="G4235" s="37">
        <v>1</v>
      </c>
    </row>
    <row r="4236" spans="1:7" x14ac:dyDescent="0.4">
      <c r="A4236" s="70">
        <v>41816</v>
      </c>
      <c r="B4236" s="84" t="s">
        <v>308</v>
      </c>
      <c r="C4236" s="74">
        <v>18.8</v>
      </c>
      <c r="D4236" s="86">
        <v>0</v>
      </c>
      <c r="E4236" s="88">
        <v>6</v>
      </c>
      <c r="F4236" s="88">
        <v>26</v>
      </c>
      <c r="G4236" s="37">
        <v>1</v>
      </c>
    </row>
    <row r="4237" spans="1:7" x14ac:dyDescent="0.4">
      <c r="A4237" s="70">
        <v>41816</v>
      </c>
      <c r="B4237" s="84" t="s">
        <v>309</v>
      </c>
      <c r="C4237" s="74">
        <v>19.600000000000001</v>
      </c>
      <c r="D4237" s="86">
        <v>0</v>
      </c>
      <c r="E4237" s="88">
        <v>6</v>
      </c>
      <c r="F4237" s="88">
        <v>26</v>
      </c>
      <c r="G4237" s="37">
        <v>0</v>
      </c>
    </row>
    <row r="4238" spans="1:7" x14ac:dyDescent="0.4">
      <c r="A4238" s="70">
        <v>41816</v>
      </c>
      <c r="B4238" s="84" t="s">
        <v>310</v>
      </c>
      <c r="C4238" s="74">
        <v>21</v>
      </c>
      <c r="D4238" s="86">
        <v>0</v>
      </c>
      <c r="E4238" s="88">
        <v>6</v>
      </c>
      <c r="F4238" s="88">
        <v>26</v>
      </c>
      <c r="G4238" s="37">
        <v>0</v>
      </c>
    </row>
    <row r="4239" spans="1:7" x14ac:dyDescent="0.4">
      <c r="A4239" s="70">
        <v>41816</v>
      </c>
      <c r="B4239" s="84" t="s">
        <v>311</v>
      </c>
      <c r="C4239" s="74">
        <v>21.2</v>
      </c>
      <c r="D4239" s="86">
        <v>0</v>
      </c>
      <c r="E4239" s="88">
        <v>6</v>
      </c>
      <c r="F4239" s="88">
        <v>26</v>
      </c>
      <c r="G4239" s="37">
        <v>0</v>
      </c>
    </row>
    <row r="4240" spans="1:7" x14ac:dyDescent="0.4">
      <c r="A4240" s="70">
        <v>41816</v>
      </c>
      <c r="B4240" s="84" t="s">
        <v>312</v>
      </c>
      <c r="C4240" s="74">
        <v>21.5</v>
      </c>
      <c r="D4240" s="86">
        <v>0</v>
      </c>
      <c r="E4240" s="88">
        <v>6</v>
      </c>
      <c r="F4240" s="88">
        <v>26</v>
      </c>
      <c r="G4240" s="37">
        <v>0</v>
      </c>
    </row>
    <row r="4241" spans="1:7" x14ac:dyDescent="0.4">
      <c r="A4241" s="70">
        <v>41816</v>
      </c>
      <c r="B4241" s="84" t="s">
        <v>313</v>
      </c>
      <c r="C4241" s="74">
        <v>22.5</v>
      </c>
      <c r="D4241" s="86">
        <v>0</v>
      </c>
      <c r="E4241" s="88">
        <v>6</v>
      </c>
      <c r="F4241" s="88">
        <v>26</v>
      </c>
      <c r="G4241" s="37">
        <v>0</v>
      </c>
    </row>
    <row r="4242" spans="1:7" x14ac:dyDescent="0.4">
      <c r="A4242" s="70">
        <v>41816</v>
      </c>
      <c r="B4242" s="84" t="s">
        <v>314</v>
      </c>
      <c r="C4242" s="74">
        <v>21.1</v>
      </c>
      <c r="D4242" s="86">
        <v>0</v>
      </c>
      <c r="E4242" s="88">
        <v>6</v>
      </c>
      <c r="F4242" s="88">
        <v>26</v>
      </c>
      <c r="G4242" s="37">
        <v>0</v>
      </c>
    </row>
    <row r="4243" spans="1:7" x14ac:dyDescent="0.4">
      <c r="A4243" s="70">
        <v>41816</v>
      </c>
      <c r="B4243" s="84" t="s">
        <v>315</v>
      </c>
      <c r="C4243" s="74">
        <v>22.4</v>
      </c>
      <c r="D4243" s="86">
        <v>0</v>
      </c>
      <c r="E4243" s="88">
        <v>6</v>
      </c>
      <c r="F4243" s="88">
        <v>26</v>
      </c>
      <c r="G4243" s="37">
        <v>0</v>
      </c>
    </row>
    <row r="4244" spans="1:7" x14ac:dyDescent="0.4">
      <c r="A4244" s="70">
        <v>41816</v>
      </c>
      <c r="B4244" s="84" t="s">
        <v>316</v>
      </c>
      <c r="C4244" s="74">
        <v>22.9</v>
      </c>
      <c r="D4244" s="86">
        <v>0</v>
      </c>
      <c r="E4244" s="88">
        <v>6</v>
      </c>
      <c r="F4244" s="88">
        <v>26</v>
      </c>
      <c r="G4244" s="37">
        <v>0</v>
      </c>
    </row>
    <row r="4245" spans="1:7" x14ac:dyDescent="0.4">
      <c r="A4245" s="70">
        <v>41816</v>
      </c>
      <c r="B4245" s="84" t="s">
        <v>317</v>
      </c>
      <c r="C4245" s="74">
        <v>22.7</v>
      </c>
      <c r="D4245" s="86">
        <v>0</v>
      </c>
      <c r="E4245" s="88">
        <v>6</v>
      </c>
      <c r="F4245" s="88">
        <v>26</v>
      </c>
      <c r="G4245" s="37">
        <v>0</v>
      </c>
    </row>
    <row r="4246" spans="1:7" x14ac:dyDescent="0.4">
      <c r="A4246" s="70">
        <v>41816</v>
      </c>
      <c r="B4246" s="84" t="s">
        <v>318</v>
      </c>
      <c r="C4246" s="74">
        <v>22.2</v>
      </c>
      <c r="D4246" s="86">
        <v>0</v>
      </c>
      <c r="E4246" s="88">
        <v>6</v>
      </c>
      <c r="F4246" s="88">
        <v>26</v>
      </c>
      <c r="G4246" s="37">
        <v>0</v>
      </c>
    </row>
    <row r="4247" spans="1:7" x14ac:dyDescent="0.4">
      <c r="A4247" s="70">
        <v>41816</v>
      </c>
      <c r="B4247" s="84" t="s">
        <v>319</v>
      </c>
      <c r="C4247" s="74">
        <v>21.1</v>
      </c>
      <c r="D4247" s="86">
        <v>0</v>
      </c>
      <c r="E4247" s="88">
        <v>6</v>
      </c>
      <c r="F4247" s="88">
        <v>26</v>
      </c>
      <c r="G4247" s="37">
        <v>0</v>
      </c>
    </row>
    <row r="4248" spans="1:7" x14ac:dyDescent="0.4">
      <c r="A4248" s="70">
        <v>41816</v>
      </c>
      <c r="B4248" s="84" t="s">
        <v>320</v>
      </c>
      <c r="C4248" s="74">
        <v>20.7</v>
      </c>
      <c r="D4248" s="86">
        <v>0</v>
      </c>
      <c r="E4248" s="88">
        <v>6</v>
      </c>
      <c r="F4248" s="88">
        <v>26</v>
      </c>
      <c r="G4248" s="37">
        <v>0</v>
      </c>
    </row>
    <row r="4249" spans="1:7" x14ac:dyDescent="0.4">
      <c r="A4249" s="70">
        <v>41816</v>
      </c>
      <c r="B4249" s="84" t="s">
        <v>321</v>
      </c>
      <c r="C4249" s="74">
        <v>20.5</v>
      </c>
      <c r="D4249" s="86">
        <v>0</v>
      </c>
      <c r="E4249" s="88">
        <v>6</v>
      </c>
      <c r="F4249" s="88">
        <v>26</v>
      </c>
      <c r="G4249" s="37">
        <v>0</v>
      </c>
    </row>
    <row r="4250" spans="1:7" x14ac:dyDescent="0.4">
      <c r="A4250" s="70">
        <v>41816</v>
      </c>
      <c r="B4250" s="84" t="s">
        <v>322</v>
      </c>
      <c r="C4250" s="74">
        <v>20.399999999999999</v>
      </c>
      <c r="D4250" s="86">
        <v>0</v>
      </c>
      <c r="E4250" s="88">
        <v>6</v>
      </c>
      <c r="F4250" s="88">
        <v>26</v>
      </c>
      <c r="G4250" s="37">
        <v>0</v>
      </c>
    </row>
    <row r="4251" spans="1:7" x14ac:dyDescent="0.4">
      <c r="A4251" s="70">
        <v>41816</v>
      </c>
      <c r="B4251" s="84" t="s">
        <v>323</v>
      </c>
      <c r="C4251" s="74">
        <v>19.399999999999999</v>
      </c>
      <c r="D4251" s="86">
        <v>0</v>
      </c>
      <c r="E4251" s="88">
        <v>6</v>
      </c>
      <c r="F4251" s="88">
        <v>26</v>
      </c>
      <c r="G4251" s="37">
        <v>0</v>
      </c>
    </row>
    <row r="4252" spans="1:7" x14ac:dyDescent="0.4">
      <c r="A4252" s="70">
        <v>41816</v>
      </c>
      <c r="B4252" s="84" t="s">
        <v>324</v>
      </c>
      <c r="C4252" s="74">
        <v>18.899999999999999</v>
      </c>
      <c r="D4252" s="86">
        <v>0</v>
      </c>
      <c r="E4252" s="88">
        <v>6</v>
      </c>
      <c r="F4252" s="88">
        <v>26</v>
      </c>
      <c r="G4252" s="37">
        <v>0</v>
      </c>
    </row>
    <row r="4253" spans="1:7" x14ac:dyDescent="0.4">
      <c r="A4253" s="70">
        <v>41816</v>
      </c>
      <c r="B4253" s="84" t="s">
        <v>325</v>
      </c>
      <c r="C4253" s="74">
        <v>18.600000000000001</v>
      </c>
      <c r="D4253" s="86">
        <v>0</v>
      </c>
      <c r="E4253" s="88">
        <v>6</v>
      </c>
      <c r="F4253" s="88">
        <v>27</v>
      </c>
      <c r="G4253" s="37">
        <v>1</v>
      </c>
    </row>
    <row r="4254" spans="1:7" x14ac:dyDescent="0.4">
      <c r="A4254" s="70">
        <v>41817</v>
      </c>
      <c r="B4254" s="84" t="s">
        <v>302</v>
      </c>
      <c r="C4254" s="74">
        <v>18.399999999999999</v>
      </c>
      <c r="D4254" s="86">
        <v>0</v>
      </c>
      <c r="E4254" s="88">
        <v>6</v>
      </c>
      <c r="F4254" s="88">
        <v>27</v>
      </c>
      <c r="G4254" s="37">
        <v>1</v>
      </c>
    </row>
    <row r="4255" spans="1:7" x14ac:dyDescent="0.4">
      <c r="A4255" s="70">
        <v>41817</v>
      </c>
      <c r="B4255" s="84" t="s">
        <v>303</v>
      </c>
      <c r="C4255" s="74">
        <v>18.2</v>
      </c>
      <c r="D4255" s="86">
        <v>0</v>
      </c>
      <c r="E4255" s="88">
        <v>6</v>
      </c>
      <c r="F4255" s="88">
        <v>27</v>
      </c>
      <c r="G4255" s="37">
        <v>1</v>
      </c>
    </row>
    <row r="4256" spans="1:7" x14ac:dyDescent="0.4">
      <c r="A4256" s="70">
        <v>41817</v>
      </c>
      <c r="B4256" s="84" t="s">
        <v>304</v>
      </c>
      <c r="C4256" s="74">
        <v>18.3</v>
      </c>
      <c r="D4256" s="86">
        <v>0</v>
      </c>
      <c r="E4256" s="88">
        <v>6</v>
      </c>
      <c r="F4256" s="88">
        <v>27</v>
      </c>
      <c r="G4256" s="37">
        <v>1</v>
      </c>
    </row>
    <row r="4257" spans="1:7" x14ac:dyDescent="0.4">
      <c r="A4257" s="70">
        <v>41817</v>
      </c>
      <c r="B4257" s="84" t="s">
        <v>305</v>
      </c>
      <c r="C4257" s="74">
        <v>18.3</v>
      </c>
      <c r="D4257" s="86">
        <v>0</v>
      </c>
      <c r="E4257" s="88">
        <v>6</v>
      </c>
      <c r="F4257" s="88">
        <v>27</v>
      </c>
      <c r="G4257" s="37">
        <v>1</v>
      </c>
    </row>
    <row r="4258" spans="1:7" x14ac:dyDescent="0.4">
      <c r="A4258" s="70">
        <v>41817</v>
      </c>
      <c r="B4258" s="84" t="s">
        <v>306</v>
      </c>
      <c r="C4258" s="74">
        <v>18.399999999999999</v>
      </c>
      <c r="D4258" s="86">
        <v>0</v>
      </c>
      <c r="E4258" s="88">
        <v>6</v>
      </c>
      <c r="F4258" s="88">
        <v>27</v>
      </c>
      <c r="G4258" s="37">
        <v>1</v>
      </c>
    </row>
    <row r="4259" spans="1:7" x14ac:dyDescent="0.4">
      <c r="A4259" s="70">
        <v>41817</v>
      </c>
      <c r="B4259" s="84" t="s">
        <v>307</v>
      </c>
      <c r="C4259" s="74">
        <v>18.600000000000001</v>
      </c>
      <c r="D4259" s="86">
        <v>0</v>
      </c>
      <c r="E4259" s="88">
        <v>6</v>
      </c>
      <c r="F4259" s="88">
        <v>27</v>
      </c>
      <c r="G4259" s="37">
        <v>1</v>
      </c>
    </row>
    <row r="4260" spans="1:7" x14ac:dyDescent="0.4">
      <c r="A4260" s="70">
        <v>41817</v>
      </c>
      <c r="B4260" s="84" t="s">
        <v>308</v>
      </c>
      <c r="C4260" s="74">
        <v>18.7</v>
      </c>
      <c r="D4260" s="86">
        <v>0</v>
      </c>
      <c r="E4260" s="88">
        <v>6</v>
      </c>
      <c r="F4260" s="88">
        <v>27</v>
      </c>
      <c r="G4260" s="37">
        <v>1</v>
      </c>
    </row>
    <row r="4261" spans="1:7" x14ac:dyDescent="0.4">
      <c r="A4261" s="70">
        <v>41817</v>
      </c>
      <c r="B4261" s="84" t="s">
        <v>309</v>
      </c>
      <c r="C4261" s="74">
        <v>19.3</v>
      </c>
      <c r="D4261" s="86">
        <v>0</v>
      </c>
      <c r="E4261" s="88">
        <v>6</v>
      </c>
      <c r="F4261" s="88">
        <v>27</v>
      </c>
      <c r="G4261" s="37">
        <v>0</v>
      </c>
    </row>
    <row r="4262" spans="1:7" x14ac:dyDescent="0.4">
      <c r="A4262" s="70">
        <v>41817</v>
      </c>
      <c r="B4262" s="84" t="s">
        <v>310</v>
      </c>
      <c r="C4262" s="74">
        <v>21.6</v>
      </c>
      <c r="D4262" s="86">
        <v>0</v>
      </c>
      <c r="E4262" s="88">
        <v>6</v>
      </c>
      <c r="F4262" s="88">
        <v>27</v>
      </c>
      <c r="G4262" s="37">
        <v>0</v>
      </c>
    </row>
    <row r="4263" spans="1:7" x14ac:dyDescent="0.4">
      <c r="A4263" s="70">
        <v>41817</v>
      </c>
      <c r="B4263" s="84" t="s">
        <v>311</v>
      </c>
      <c r="C4263" s="74">
        <v>23.7</v>
      </c>
      <c r="D4263" s="86">
        <v>0</v>
      </c>
      <c r="E4263" s="88">
        <v>6</v>
      </c>
      <c r="F4263" s="88">
        <v>27</v>
      </c>
      <c r="G4263" s="37">
        <v>0</v>
      </c>
    </row>
    <row r="4264" spans="1:7" x14ac:dyDescent="0.4">
      <c r="A4264" s="70">
        <v>41817</v>
      </c>
      <c r="B4264" s="84" t="s">
        <v>312</v>
      </c>
      <c r="C4264" s="74">
        <v>25.5</v>
      </c>
      <c r="D4264" s="86">
        <v>0</v>
      </c>
      <c r="E4264" s="88">
        <v>6</v>
      </c>
      <c r="F4264" s="88">
        <v>27</v>
      </c>
      <c r="G4264" s="37">
        <v>0</v>
      </c>
    </row>
    <row r="4265" spans="1:7" x14ac:dyDescent="0.4">
      <c r="A4265" s="70">
        <v>41817</v>
      </c>
      <c r="B4265" s="84" t="s">
        <v>313</v>
      </c>
      <c r="C4265" s="74">
        <v>26.4</v>
      </c>
      <c r="D4265" s="86">
        <v>0</v>
      </c>
      <c r="E4265" s="88">
        <v>6</v>
      </c>
      <c r="F4265" s="88">
        <v>27</v>
      </c>
      <c r="G4265" s="37">
        <v>0</v>
      </c>
    </row>
    <row r="4266" spans="1:7" x14ac:dyDescent="0.4">
      <c r="A4266" s="70">
        <v>41817</v>
      </c>
      <c r="B4266" s="84" t="s">
        <v>314</v>
      </c>
      <c r="C4266" s="74">
        <v>26.5</v>
      </c>
      <c r="D4266" s="86">
        <v>0</v>
      </c>
      <c r="E4266" s="88">
        <v>6</v>
      </c>
      <c r="F4266" s="88">
        <v>27</v>
      </c>
      <c r="G4266" s="37">
        <v>0</v>
      </c>
    </row>
    <row r="4267" spans="1:7" x14ac:dyDescent="0.4">
      <c r="A4267" s="70">
        <v>41817</v>
      </c>
      <c r="B4267" s="84" t="s">
        <v>315</v>
      </c>
      <c r="C4267" s="74">
        <v>26.9</v>
      </c>
      <c r="D4267" s="86">
        <v>0</v>
      </c>
      <c r="E4267" s="88">
        <v>6</v>
      </c>
      <c r="F4267" s="88">
        <v>27</v>
      </c>
      <c r="G4267" s="37">
        <v>0</v>
      </c>
    </row>
    <row r="4268" spans="1:7" x14ac:dyDescent="0.4">
      <c r="A4268" s="70">
        <v>41817</v>
      </c>
      <c r="B4268" s="84" t="s">
        <v>316</v>
      </c>
      <c r="C4268" s="74">
        <v>25.4</v>
      </c>
      <c r="D4268" s="86">
        <v>0</v>
      </c>
      <c r="E4268" s="88">
        <v>6</v>
      </c>
      <c r="F4268" s="88">
        <v>27</v>
      </c>
      <c r="G4268" s="37">
        <v>0</v>
      </c>
    </row>
    <row r="4269" spans="1:7" x14ac:dyDescent="0.4">
      <c r="A4269" s="70">
        <v>41817</v>
      </c>
      <c r="B4269" s="84" t="s">
        <v>317</v>
      </c>
      <c r="C4269" s="74">
        <v>24.2</v>
      </c>
      <c r="D4269" s="86">
        <v>0</v>
      </c>
      <c r="E4269" s="88">
        <v>6</v>
      </c>
      <c r="F4269" s="88">
        <v>27</v>
      </c>
      <c r="G4269" s="37">
        <v>0</v>
      </c>
    </row>
    <row r="4270" spans="1:7" x14ac:dyDescent="0.4">
      <c r="A4270" s="70">
        <v>41817</v>
      </c>
      <c r="B4270" s="84" t="s">
        <v>318</v>
      </c>
      <c r="C4270" s="74">
        <v>23.9</v>
      </c>
      <c r="D4270" s="86">
        <v>0</v>
      </c>
      <c r="E4270" s="88">
        <v>6</v>
      </c>
      <c r="F4270" s="88">
        <v>27</v>
      </c>
      <c r="G4270" s="37">
        <v>0</v>
      </c>
    </row>
    <row r="4271" spans="1:7" x14ac:dyDescent="0.4">
      <c r="A4271" s="70">
        <v>41817</v>
      </c>
      <c r="B4271" s="84" t="s">
        <v>319</v>
      </c>
      <c r="C4271" s="74">
        <v>23.7</v>
      </c>
      <c r="D4271" s="86">
        <v>0</v>
      </c>
      <c r="E4271" s="88">
        <v>6</v>
      </c>
      <c r="F4271" s="88">
        <v>27</v>
      </c>
      <c r="G4271" s="37">
        <v>0</v>
      </c>
    </row>
    <row r="4272" spans="1:7" x14ac:dyDescent="0.4">
      <c r="A4272" s="70">
        <v>41817</v>
      </c>
      <c r="B4272" s="84" t="s">
        <v>320</v>
      </c>
      <c r="C4272" s="74">
        <v>22.7</v>
      </c>
      <c r="D4272" s="86">
        <v>0</v>
      </c>
      <c r="E4272" s="88">
        <v>6</v>
      </c>
      <c r="F4272" s="88">
        <v>27</v>
      </c>
      <c r="G4272" s="37">
        <v>0</v>
      </c>
    </row>
    <row r="4273" spans="1:7" x14ac:dyDescent="0.4">
      <c r="A4273" s="70">
        <v>41817</v>
      </c>
      <c r="B4273" s="84" t="s">
        <v>321</v>
      </c>
      <c r="C4273" s="74">
        <v>21.8</v>
      </c>
      <c r="D4273" s="86">
        <v>0</v>
      </c>
      <c r="E4273" s="88">
        <v>6</v>
      </c>
      <c r="F4273" s="88">
        <v>27</v>
      </c>
      <c r="G4273" s="37">
        <v>0</v>
      </c>
    </row>
    <row r="4274" spans="1:7" x14ac:dyDescent="0.4">
      <c r="A4274" s="70">
        <v>41817</v>
      </c>
      <c r="B4274" s="84" t="s">
        <v>322</v>
      </c>
      <c r="C4274" s="74">
        <v>21.5</v>
      </c>
      <c r="D4274" s="86">
        <v>0</v>
      </c>
      <c r="E4274" s="88">
        <v>6</v>
      </c>
      <c r="F4274" s="88">
        <v>27</v>
      </c>
      <c r="G4274" s="37">
        <v>0</v>
      </c>
    </row>
    <row r="4275" spans="1:7" x14ac:dyDescent="0.4">
      <c r="A4275" s="70">
        <v>41817</v>
      </c>
      <c r="B4275" s="84" t="s">
        <v>323</v>
      </c>
      <c r="C4275" s="74">
        <v>20.7</v>
      </c>
      <c r="D4275" s="86">
        <v>0</v>
      </c>
      <c r="E4275" s="88">
        <v>6</v>
      </c>
      <c r="F4275" s="88">
        <v>27</v>
      </c>
      <c r="G4275" s="37">
        <v>0</v>
      </c>
    </row>
    <row r="4276" spans="1:7" x14ac:dyDescent="0.4">
      <c r="A4276" s="70">
        <v>41817</v>
      </c>
      <c r="B4276" s="84" t="s">
        <v>324</v>
      </c>
      <c r="C4276" s="74">
        <v>20.399999999999999</v>
      </c>
      <c r="D4276" s="86">
        <v>0</v>
      </c>
      <c r="E4276" s="88">
        <v>6</v>
      </c>
      <c r="F4276" s="88">
        <v>27</v>
      </c>
      <c r="G4276" s="37">
        <v>0</v>
      </c>
    </row>
    <row r="4277" spans="1:7" x14ac:dyDescent="0.4">
      <c r="A4277" s="70">
        <v>41817</v>
      </c>
      <c r="B4277" s="84" t="s">
        <v>325</v>
      </c>
      <c r="C4277" s="74">
        <v>20</v>
      </c>
      <c r="D4277" s="86">
        <v>0</v>
      </c>
      <c r="E4277" s="88">
        <v>6</v>
      </c>
      <c r="F4277" s="88">
        <v>28</v>
      </c>
      <c r="G4277" s="37">
        <v>1</v>
      </c>
    </row>
    <row r="4278" spans="1:7" x14ac:dyDescent="0.4">
      <c r="A4278" s="70">
        <v>41818</v>
      </c>
      <c r="B4278" s="84" t="s">
        <v>302</v>
      </c>
      <c r="C4278" s="74">
        <v>16.3</v>
      </c>
      <c r="D4278" s="86">
        <v>0</v>
      </c>
      <c r="E4278" s="88">
        <v>6</v>
      </c>
      <c r="F4278" s="88">
        <v>28</v>
      </c>
      <c r="G4278" s="37">
        <v>1</v>
      </c>
    </row>
    <row r="4279" spans="1:7" x14ac:dyDescent="0.4">
      <c r="A4279" s="70">
        <v>41818</v>
      </c>
      <c r="B4279" s="84" t="s">
        <v>303</v>
      </c>
      <c r="C4279" s="74">
        <v>15.6</v>
      </c>
      <c r="D4279" s="86">
        <v>0</v>
      </c>
      <c r="E4279" s="88">
        <v>6</v>
      </c>
      <c r="F4279" s="88">
        <v>28</v>
      </c>
      <c r="G4279" s="37">
        <v>1</v>
      </c>
    </row>
    <row r="4280" spans="1:7" x14ac:dyDescent="0.4">
      <c r="A4280" s="70">
        <v>41818</v>
      </c>
      <c r="B4280" s="84" t="s">
        <v>304</v>
      </c>
      <c r="C4280" s="74">
        <v>14.8</v>
      </c>
      <c r="D4280" s="86">
        <v>0</v>
      </c>
      <c r="E4280" s="88">
        <v>6</v>
      </c>
      <c r="F4280" s="88">
        <v>28</v>
      </c>
      <c r="G4280" s="37">
        <v>1</v>
      </c>
    </row>
    <row r="4281" spans="1:7" x14ac:dyDescent="0.4">
      <c r="A4281" s="70">
        <v>41818</v>
      </c>
      <c r="B4281" s="84" t="s">
        <v>305</v>
      </c>
      <c r="C4281" s="74">
        <v>14.7</v>
      </c>
      <c r="D4281" s="86">
        <v>0</v>
      </c>
      <c r="E4281" s="88">
        <v>6</v>
      </c>
      <c r="F4281" s="88">
        <v>28</v>
      </c>
      <c r="G4281" s="37">
        <v>1</v>
      </c>
    </row>
    <row r="4282" spans="1:7" x14ac:dyDescent="0.4">
      <c r="A4282" s="70">
        <v>41818</v>
      </c>
      <c r="B4282" s="84" t="s">
        <v>306</v>
      </c>
      <c r="C4282" s="74">
        <v>14.2</v>
      </c>
      <c r="D4282" s="86">
        <v>0</v>
      </c>
      <c r="E4282" s="88">
        <v>6</v>
      </c>
      <c r="F4282" s="88">
        <v>28</v>
      </c>
      <c r="G4282" s="37">
        <v>1</v>
      </c>
    </row>
    <row r="4283" spans="1:7" x14ac:dyDescent="0.4">
      <c r="A4283" s="70">
        <v>41818</v>
      </c>
      <c r="B4283" s="84" t="s">
        <v>307</v>
      </c>
      <c r="C4283" s="74">
        <v>14.5</v>
      </c>
      <c r="D4283" s="86">
        <v>0</v>
      </c>
      <c r="E4283" s="88">
        <v>6</v>
      </c>
      <c r="F4283" s="88">
        <v>28</v>
      </c>
      <c r="G4283" s="37">
        <v>1</v>
      </c>
    </row>
    <row r="4284" spans="1:7" x14ac:dyDescent="0.4">
      <c r="A4284" s="70">
        <v>41818</v>
      </c>
      <c r="B4284" s="84" t="s">
        <v>308</v>
      </c>
      <c r="C4284" s="74">
        <v>14.5</v>
      </c>
      <c r="D4284" s="86">
        <v>0</v>
      </c>
      <c r="E4284" s="88">
        <v>6</v>
      </c>
      <c r="F4284" s="88">
        <v>28</v>
      </c>
      <c r="G4284" s="37">
        <v>1</v>
      </c>
    </row>
    <row r="4285" spans="1:7" x14ac:dyDescent="0.4">
      <c r="A4285" s="70">
        <v>41818</v>
      </c>
      <c r="B4285" s="84" t="s">
        <v>309</v>
      </c>
      <c r="C4285" s="74">
        <v>14.7</v>
      </c>
      <c r="D4285" s="86">
        <v>0</v>
      </c>
      <c r="E4285" s="88">
        <v>6</v>
      </c>
      <c r="F4285" s="88">
        <v>28</v>
      </c>
      <c r="G4285" s="37">
        <v>0</v>
      </c>
    </row>
    <row r="4286" spans="1:7" x14ac:dyDescent="0.4">
      <c r="A4286" s="70">
        <v>41818</v>
      </c>
      <c r="B4286" s="84" t="s">
        <v>310</v>
      </c>
      <c r="C4286" s="74">
        <v>15</v>
      </c>
      <c r="D4286" s="86">
        <v>0</v>
      </c>
      <c r="E4286" s="88">
        <v>6</v>
      </c>
      <c r="F4286" s="88">
        <v>28</v>
      </c>
      <c r="G4286" s="37">
        <v>0</v>
      </c>
    </row>
    <row r="4287" spans="1:7" x14ac:dyDescent="0.4">
      <c r="A4287" s="70">
        <v>41818</v>
      </c>
      <c r="B4287" s="84" t="s">
        <v>311</v>
      </c>
      <c r="C4287" s="74">
        <v>15.8</v>
      </c>
      <c r="D4287" s="86">
        <v>0</v>
      </c>
      <c r="E4287" s="88">
        <v>6</v>
      </c>
      <c r="F4287" s="88">
        <v>28</v>
      </c>
      <c r="G4287" s="37">
        <v>0</v>
      </c>
    </row>
    <row r="4288" spans="1:7" x14ac:dyDescent="0.4">
      <c r="A4288" s="70">
        <v>41818</v>
      </c>
      <c r="B4288" s="84" t="s">
        <v>312</v>
      </c>
      <c r="C4288" s="74">
        <v>15.8</v>
      </c>
      <c r="D4288" s="86">
        <v>0</v>
      </c>
      <c r="E4288" s="88">
        <v>6</v>
      </c>
      <c r="F4288" s="88">
        <v>28</v>
      </c>
      <c r="G4288" s="37">
        <v>0</v>
      </c>
    </row>
    <row r="4289" spans="1:7" x14ac:dyDescent="0.4">
      <c r="A4289" s="70">
        <v>41818</v>
      </c>
      <c r="B4289" s="84" t="s">
        <v>313</v>
      </c>
      <c r="C4289" s="74">
        <v>15.6</v>
      </c>
      <c r="D4289" s="86">
        <v>0</v>
      </c>
      <c r="E4289" s="88">
        <v>6</v>
      </c>
      <c r="F4289" s="88">
        <v>28</v>
      </c>
      <c r="G4289" s="37">
        <v>0</v>
      </c>
    </row>
    <row r="4290" spans="1:7" x14ac:dyDescent="0.4">
      <c r="A4290" s="70">
        <v>41818</v>
      </c>
      <c r="B4290" s="84" t="s">
        <v>314</v>
      </c>
      <c r="C4290" s="74">
        <v>16.3</v>
      </c>
      <c r="D4290" s="86">
        <v>0</v>
      </c>
      <c r="E4290" s="88">
        <v>6</v>
      </c>
      <c r="F4290" s="88">
        <v>28</v>
      </c>
      <c r="G4290" s="37">
        <v>0</v>
      </c>
    </row>
    <row r="4291" spans="1:7" x14ac:dyDescent="0.4">
      <c r="A4291" s="70">
        <v>41818</v>
      </c>
      <c r="B4291" s="84" t="s">
        <v>315</v>
      </c>
      <c r="C4291" s="74">
        <v>16.7</v>
      </c>
      <c r="D4291" s="86">
        <v>0</v>
      </c>
      <c r="E4291" s="88">
        <v>6</v>
      </c>
      <c r="F4291" s="88">
        <v>28</v>
      </c>
      <c r="G4291" s="37">
        <v>0</v>
      </c>
    </row>
    <row r="4292" spans="1:7" x14ac:dyDescent="0.4">
      <c r="A4292" s="70">
        <v>41818</v>
      </c>
      <c r="B4292" s="84" t="s">
        <v>316</v>
      </c>
      <c r="C4292" s="74">
        <v>17.399999999999999</v>
      </c>
      <c r="D4292" s="86">
        <v>0</v>
      </c>
      <c r="E4292" s="88">
        <v>6</v>
      </c>
      <c r="F4292" s="88">
        <v>28</v>
      </c>
      <c r="G4292" s="37">
        <v>0</v>
      </c>
    </row>
    <row r="4293" spans="1:7" x14ac:dyDescent="0.4">
      <c r="A4293" s="70">
        <v>41818</v>
      </c>
      <c r="B4293" s="84" t="s">
        <v>317</v>
      </c>
      <c r="C4293" s="74">
        <v>17</v>
      </c>
      <c r="D4293" s="86">
        <v>0</v>
      </c>
      <c r="E4293" s="88">
        <v>6</v>
      </c>
      <c r="F4293" s="88">
        <v>28</v>
      </c>
      <c r="G4293" s="37">
        <v>0</v>
      </c>
    </row>
    <row r="4294" spans="1:7" x14ac:dyDescent="0.4">
      <c r="A4294" s="70">
        <v>41818</v>
      </c>
      <c r="B4294" s="84" t="s">
        <v>318</v>
      </c>
      <c r="C4294" s="74">
        <v>16.8</v>
      </c>
      <c r="D4294" s="86">
        <v>0</v>
      </c>
      <c r="E4294" s="88">
        <v>6</v>
      </c>
      <c r="F4294" s="88">
        <v>28</v>
      </c>
      <c r="G4294" s="37">
        <v>0</v>
      </c>
    </row>
    <row r="4295" spans="1:7" x14ac:dyDescent="0.4">
      <c r="A4295" s="70">
        <v>41818</v>
      </c>
      <c r="B4295" s="84" t="s">
        <v>319</v>
      </c>
      <c r="C4295" s="74">
        <v>16.600000000000001</v>
      </c>
      <c r="D4295" s="86">
        <v>0</v>
      </c>
      <c r="E4295" s="88">
        <v>6</v>
      </c>
      <c r="F4295" s="88">
        <v>28</v>
      </c>
      <c r="G4295" s="37">
        <v>0</v>
      </c>
    </row>
    <row r="4296" spans="1:7" x14ac:dyDescent="0.4">
      <c r="A4296" s="70">
        <v>41818</v>
      </c>
      <c r="B4296" s="84" t="s">
        <v>320</v>
      </c>
      <c r="C4296" s="74">
        <v>16.3</v>
      </c>
      <c r="D4296" s="86">
        <v>0</v>
      </c>
      <c r="E4296" s="88">
        <v>6</v>
      </c>
      <c r="F4296" s="88">
        <v>28</v>
      </c>
      <c r="G4296" s="37">
        <v>0</v>
      </c>
    </row>
    <row r="4297" spans="1:7" x14ac:dyDescent="0.4">
      <c r="A4297" s="70">
        <v>41818</v>
      </c>
      <c r="B4297" s="84" t="s">
        <v>321</v>
      </c>
      <c r="C4297" s="74">
        <v>15.7</v>
      </c>
      <c r="D4297" s="86">
        <v>0</v>
      </c>
      <c r="E4297" s="88">
        <v>6</v>
      </c>
      <c r="F4297" s="88">
        <v>28</v>
      </c>
      <c r="G4297" s="37">
        <v>0</v>
      </c>
    </row>
    <row r="4298" spans="1:7" x14ac:dyDescent="0.4">
      <c r="A4298" s="70">
        <v>41818</v>
      </c>
      <c r="B4298" s="84" t="s">
        <v>322</v>
      </c>
      <c r="C4298" s="74">
        <v>15.5</v>
      </c>
      <c r="D4298" s="86">
        <v>0</v>
      </c>
      <c r="E4298" s="88">
        <v>6</v>
      </c>
      <c r="F4298" s="88">
        <v>28</v>
      </c>
      <c r="G4298" s="37">
        <v>0</v>
      </c>
    </row>
    <row r="4299" spans="1:7" x14ac:dyDescent="0.4">
      <c r="A4299" s="70">
        <v>41818</v>
      </c>
      <c r="B4299" s="84" t="s">
        <v>323</v>
      </c>
      <c r="C4299" s="74">
        <v>14.9</v>
      </c>
      <c r="D4299" s="86">
        <v>0</v>
      </c>
      <c r="E4299" s="88">
        <v>6</v>
      </c>
      <c r="F4299" s="88">
        <v>28</v>
      </c>
      <c r="G4299" s="37">
        <v>0</v>
      </c>
    </row>
    <row r="4300" spans="1:7" x14ac:dyDescent="0.4">
      <c r="A4300" s="70">
        <v>41818</v>
      </c>
      <c r="B4300" s="84" t="s">
        <v>324</v>
      </c>
      <c r="C4300" s="74">
        <v>14.3</v>
      </c>
      <c r="D4300" s="86">
        <v>0</v>
      </c>
      <c r="E4300" s="88">
        <v>6</v>
      </c>
      <c r="F4300" s="88">
        <v>28</v>
      </c>
      <c r="G4300" s="37">
        <v>0</v>
      </c>
    </row>
    <row r="4301" spans="1:7" x14ac:dyDescent="0.4">
      <c r="A4301" s="70">
        <v>41818</v>
      </c>
      <c r="B4301" s="84" t="s">
        <v>325</v>
      </c>
      <c r="C4301" s="74">
        <v>13.9</v>
      </c>
      <c r="D4301" s="86">
        <v>0</v>
      </c>
      <c r="E4301" s="88">
        <v>6</v>
      </c>
      <c r="F4301" s="88">
        <v>29</v>
      </c>
      <c r="G4301" s="37">
        <v>1</v>
      </c>
    </row>
    <row r="4302" spans="1:7" x14ac:dyDescent="0.4">
      <c r="A4302" s="70">
        <v>41819</v>
      </c>
      <c r="B4302" s="84" t="s">
        <v>302</v>
      </c>
      <c r="C4302" s="74">
        <v>13.7</v>
      </c>
      <c r="D4302" s="86">
        <v>0</v>
      </c>
      <c r="E4302" s="88">
        <v>6</v>
      </c>
      <c r="F4302" s="88">
        <v>29</v>
      </c>
      <c r="G4302" s="37">
        <v>1</v>
      </c>
    </row>
    <row r="4303" spans="1:7" x14ac:dyDescent="0.4">
      <c r="A4303" s="70">
        <v>41819</v>
      </c>
      <c r="B4303" s="84" t="s">
        <v>303</v>
      </c>
      <c r="C4303" s="74">
        <v>13.6</v>
      </c>
      <c r="D4303" s="86">
        <v>0</v>
      </c>
      <c r="E4303" s="88">
        <v>6</v>
      </c>
      <c r="F4303" s="88">
        <v>29</v>
      </c>
      <c r="G4303" s="37">
        <v>1</v>
      </c>
    </row>
    <row r="4304" spans="1:7" x14ac:dyDescent="0.4">
      <c r="A4304" s="70">
        <v>41819</v>
      </c>
      <c r="B4304" s="84" t="s">
        <v>304</v>
      </c>
      <c r="C4304" s="74">
        <v>13.6</v>
      </c>
      <c r="D4304" s="86">
        <v>0</v>
      </c>
      <c r="E4304" s="88">
        <v>6</v>
      </c>
      <c r="F4304" s="88">
        <v>29</v>
      </c>
      <c r="G4304" s="37">
        <v>1</v>
      </c>
    </row>
    <row r="4305" spans="1:7" x14ac:dyDescent="0.4">
      <c r="A4305" s="70">
        <v>41819</v>
      </c>
      <c r="B4305" s="84" t="s">
        <v>305</v>
      </c>
      <c r="C4305" s="74">
        <v>13.7</v>
      </c>
      <c r="D4305" s="86">
        <v>0</v>
      </c>
      <c r="E4305" s="88">
        <v>6</v>
      </c>
      <c r="F4305" s="88">
        <v>29</v>
      </c>
      <c r="G4305" s="37">
        <v>1</v>
      </c>
    </row>
    <row r="4306" spans="1:7" x14ac:dyDescent="0.4">
      <c r="A4306" s="70">
        <v>41819</v>
      </c>
      <c r="B4306" s="84" t="s">
        <v>306</v>
      </c>
      <c r="C4306" s="74">
        <v>14</v>
      </c>
      <c r="D4306" s="86">
        <v>0</v>
      </c>
      <c r="E4306" s="88">
        <v>6</v>
      </c>
      <c r="F4306" s="88">
        <v>29</v>
      </c>
      <c r="G4306" s="37">
        <v>1</v>
      </c>
    </row>
    <row r="4307" spans="1:7" x14ac:dyDescent="0.4">
      <c r="A4307" s="70">
        <v>41819</v>
      </c>
      <c r="B4307" s="84" t="s">
        <v>307</v>
      </c>
      <c r="C4307" s="74">
        <v>14.4</v>
      </c>
      <c r="D4307" s="86">
        <v>0</v>
      </c>
      <c r="E4307" s="88">
        <v>6</v>
      </c>
      <c r="F4307" s="88">
        <v>29</v>
      </c>
      <c r="G4307" s="37">
        <v>1</v>
      </c>
    </row>
    <row r="4308" spans="1:7" x14ac:dyDescent="0.4">
      <c r="A4308" s="70">
        <v>41819</v>
      </c>
      <c r="B4308" s="84" t="s">
        <v>308</v>
      </c>
      <c r="C4308" s="74">
        <v>14.4</v>
      </c>
      <c r="D4308" s="86">
        <v>0</v>
      </c>
      <c r="E4308" s="88">
        <v>6</v>
      </c>
      <c r="F4308" s="88">
        <v>29</v>
      </c>
      <c r="G4308" s="37">
        <v>1</v>
      </c>
    </row>
    <row r="4309" spans="1:7" x14ac:dyDescent="0.4">
      <c r="A4309" s="70">
        <v>41819</v>
      </c>
      <c r="B4309" s="84" t="s">
        <v>309</v>
      </c>
      <c r="C4309" s="74">
        <v>14.9</v>
      </c>
      <c r="D4309" s="86">
        <v>0</v>
      </c>
      <c r="E4309" s="88">
        <v>6</v>
      </c>
      <c r="F4309" s="88">
        <v>29</v>
      </c>
      <c r="G4309" s="37">
        <v>0</v>
      </c>
    </row>
    <row r="4310" spans="1:7" x14ac:dyDescent="0.4">
      <c r="A4310" s="70">
        <v>41819</v>
      </c>
      <c r="B4310" s="84" t="s">
        <v>310</v>
      </c>
      <c r="C4310" s="74">
        <v>15.6</v>
      </c>
      <c r="D4310" s="86">
        <v>0</v>
      </c>
      <c r="E4310" s="88">
        <v>6</v>
      </c>
      <c r="F4310" s="88">
        <v>29</v>
      </c>
      <c r="G4310" s="37">
        <v>0</v>
      </c>
    </row>
    <row r="4311" spans="1:7" x14ac:dyDescent="0.4">
      <c r="A4311" s="70">
        <v>41819</v>
      </c>
      <c r="B4311" s="84" t="s">
        <v>311</v>
      </c>
      <c r="C4311" s="74">
        <v>16.8</v>
      </c>
      <c r="D4311" s="86">
        <v>0</v>
      </c>
      <c r="E4311" s="88">
        <v>6</v>
      </c>
      <c r="F4311" s="88">
        <v>29</v>
      </c>
      <c r="G4311" s="37">
        <v>0</v>
      </c>
    </row>
    <row r="4312" spans="1:7" x14ac:dyDescent="0.4">
      <c r="A4312" s="70">
        <v>41819</v>
      </c>
      <c r="B4312" s="84" t="s">
        <v>312</v>
      </c>
      <c r="C4312" s="74">
        <v>17.899999999999999</v>
      </c>
      <c r="D4312" s="86">
        <v>0</v>
      </c>
      <c r="E4312" s="88">
        <v>6</v>
      </c>
      <c r="F4312" s="88">
        <v>29</v>
      </c>
      <c r="G4312" s="37">
        <v>0</v>
      </c>
    </row>
    <row r="4313" spans="1:7" x14ac:dyDescent="0.4">
      <c r="A4313" s="70">
        <v>41819</v>
      </c>
      <c r="B4313" s="84" t="s">
        <v>313</v>
      </c>
      <c r="C4313" s="74">
        <v>18.2</v>
      </c>
      <c r="D4313" s="86">
        <v>0</v>
      </c>
      <c r="E4313" s="88">
        <v>6</v>
      </c>
      <c r="F4313" s="88">
        <v>29</v>
      </c>
      <c r="G4313" s="37">
        <v>0</v>
      </c>
    </row>
    <row r="4314" spans="1:7" x14ac:dyDescent="0.4">
      <c r="A4314" s="70">
        <v>41819</v>
      </c>
      <c r="B4314" s="84" t="s">
        <v>314</v>
      </c>
      <c r="C4314" s="74">
        <v>18.100000000000001</v>
      </c>
      <c r="D4314" s="86">
        <v>0</v>
      </c>
      <c r="E4314" s="88">
        <v>6</v>
      </c>
      <c r="F4314" s="88">
        <v>29</v>
      </c>
      <c r="G4314" s="37">
        <v>0</v>
      </c>
    </row>
    <row r="4315" spans="1:7" x14ac:dyDescent="0.4">
      <c r="A4315" s="70">
        <v>41819</v>
      </c>
      <c r="B4315" s="84" t="s">
        <v>315</v>
      </c>
      <c r="C4315" s="74">
        <v>19.5</v>
      </c>
      <c r="D4315" s="86">
        <v>0</v>
      </c>
      <c r="E4315" s="88">
        <v>6</v>
      </c>
      <c r="F4315" s="88">
        <v>29</v>
      </c>
      <c r="G4315" s="37">
        <v>0</v>
      </c>
    </row>
    <row r="4316" spans="1:7" x14ac:dyDescent="0.4">
      <c r="A4316" s="70">
        <v>41819</v>
      </c>
      <c r="B4316" s="84" t="s">
        <v>316</v>
      </c>
      <c r="C4316" s="74">
        <v>19.399999999999999</v>
      </c>
      <c r="D4316" s="86">
        <v>0</v>
      </c>
      <c r="E4316" s="88">
        <v>6</v>
      </c>
      <c r="F4316" s="88">
        <v>29</v>
      </c>
      <c r="G4316" s="37">
        <v>0</v>
      </c>
    </row>
    <row r="4317" spans="1:7" x14ac:dyDescent="0.4">
      <c r="A4317" s="70">
        <v>41819</v>
      </c>
      <c r="B4317" s="84" t="s">
        <v>317</v>
      </c>
      <c r="C4317" s="74">
        <v>19.5</v>
      </c>
      <c r="D4317" s="86">
        <v>0</v>
      </c>
      <c r="E4317" s="88">
        <v>6</v>
      </c>
      <c r="F4317" s="88">
        <v>29</v>
      </c>
      <c r="G4317" s="37">
        <v>0</v>
      </c>
    </row>
    <row r="4318" spans="1:7" x14ac:dyDescent="0.4">
      <c r="A4318" s="70">
        <v>41819</v>
      </c>
      <c r="B4318" s="84" t="s">
        <v>318</v>
      </c>
      <c r="C4318" s="74">
        <v>19.2</v>
      </c>
      <c r="D4318" s="86">
        <v>0</v>
      </c>
      <c r="E4318" s="88">
        <v>6</v>
      </c>
      <c r="F4318" s="88">
        <v>29</v>
      </c>
      <c r="G4318" s="37">
        <v>0</v>
      </c>
    </row>
    <row r="4319" spans="1:7" x14ac:dyDescent="0.4">
      <c r="A4319" s="70">
        <v>41819</v>
      </c>
      <c r="B4319" s="84" t="s">
        <v>319</v>
      </c>
      <c r="C4319" s="74">
        <v>18.7</v>
      </c>
      <c r="D4319" s="86">
        <v>0</v>
      </c>
      <c r="E4319" s="88">
        <v>6</v>
      </c>
      <c r="F4319" s="88">
        <v>29</v>
      </c>
      <c r="G4319" s="37">
        <v>0</v>
      </c>
    </row>
    <row r="4320" spans="1:7" x14ac:dyDescent="0.4">
      <c r="A4320" s="70">
        <v>41819</v>
      </c>
      <c r="B4320" s="84" t="s">
        <v>320</v>
      </c>
      <c r="C4320" s="74">
        <v>18.399999999999999</v>
      </c>
      <c r="D4320" s="86">
        <v>0</v>
      </c>
      <c r="E4320" s="88">
        <v>6</v>
      </c>
      <c r="F4320" s="88">
        <v>29</v>
      </c>
      <c r="G4320" s="37">
        <v>0</v>
      </c>
    </row>
    <row r="4321" spans="1:7" x14ac:dyDescent="0.4">
      <c r="A4321" s="70">
        <v>41819</v>
      </c>
      <c r="B4321" s="84" t="s">
        <v>321</v>
      </c>
      <c r="C4321" s="74">
        <v>18</v>
      </c>
      <c r="D4321" s="86">
        <v>0</v>
      </c>
      <c r="E4321" s="88">
        <v>6</v>
      </c>
      <c r="F4321" s="88">
        <v>29</v>
      </c>
      <c r="G4321" s="37">
        <v>0</v>
      </c>
    </row>
    <row r="4322" spans="1:7" x14ac:dyDescent="0.4">
      <c r="A4322" s="70">
        <v>41819</v>
      </c>
      <c r="B4322" s="84" t="s">
        <v>322</v>
      </c>
      <c r="C4322" s="74">
        <v>17.7</v>
      </c>
      <c r="D4322" s="86">
        <v>0</v>
      </c>
      <c r="E4322" s="88">
        <v>6</v>
      </c>
      <c r="F4322" s="88">
        <v>29</v>
      </c>
      <c r="G4322" s="37">
        <v>0</v>
      </c>
    </row>
    <row r="4323" spans="1:7" x14ac:dyDescent="0.4">
      <c r="A4323" s="70">
        <v>41819</v>
      </c>
      <c r="B4323" s="84" t="s">
        <v>323</v>
      </c>
      <c r="C4323" s="74">
        <v>17.5</v>
      </c>
      <c r="D4323" s="86">
        <v>0</v>
      </c>
      <c r="E4323" s="88">
        <v>6</v>
      </c>
      <c r="F4323" s="88">
        <v>29</v>
      </c>
      <c r="G4323" s="37">
        <v>0</v>
      </c>
    </row>
    <row r="4324" spans="1:7" x14ac:dyDescent="0.4">
      <c r="A4324" s="70">
        <v>41819</v>
      </c>
      <c r="B4324" s="84" t="s">
        <v>324</v>
      </c>
      <c r="C4324" s="74">
        <v>17.100000000000001</v>
      </c>
      <c r="D4324" s="86">
        <v>0</v>
      </c>
      <c r="E4324" s="88">
        <v>6</v>
      </c>
      <c r="F4324" s="88">
        <v>29</v>
      </c>
      <c r="G4324" s="37">
        <v>0</v>
      </c>
    </row>
    <row r="4325" spans="1:7" x14ac:dyDescent="0.4">
      <c r="A4325" s="70">
        <v>41819</v>
      </c>
      <c r="B4325" s="84" t="s">
        <v>325</v>
      </c>
      <c r="C4325" s="74">
        <v>16.8</v>
      </c>
      <c r="D4325" s="86">
        <v>0</v>
      </c>
      <c r="E4325" s="88">
        <v>6</v>
      </c>
      <c r="F4325" s="88">
        <v>30</v>
      </c>
      <c r="G4325" s="37">
        <v>1</v>
      </c>
    </row>
    <row r="4326" spans="1:7" x14ac:dyDescent="0.4">
      <c r="A4326" s="70">
        <v>41820</v>
      </c>
      <c r="B4326" s="84" t="s">
        <v>302</v>
      </c>
      <c r="C4326" s="74">
        <v>16.7</v>
      </c>
      <c r="D4326" s="86">
        <v>0</v>
      </c>
      <c r="E4326" s="88">
        <v>6</v>
      </c>
      <c r="F4326" s="88">
        <v>30</v>
      </c>
      <c r="G4326" s="37">
        <v>1</v>
      </c>
    </row>
    <row r="4327" spans="1:7" x14ac:dyDescent="0.4">
      <c r="A4327" s="70">
        <v>41820</v>
      </c>
      <c r="B4327" s="84" t="s">
        <v>303</v>
      </c>
      <c r="C4327" s="74">
        <v>16.7</v>
      </c>
      <c r="D4327" s="86">
        <v>0</v>
      </c>
      <c r="E4327" s="88">
        <v>6</v>
      </c>
      <c r="F4327" s="88">
        <v>30</v>
      </c>
      <c r="G4327" s="37">
        <v>1</v>
      </c>
    </row>
    <row r="4328" spans="1:7" x14ac:dyDescent="0.4">
      <c r="A4328" s="70">
        <v>41820</v>
      </c>
      <c r="B4328" s="84" t="s">
        <v>304</v>
      </c>
      <c r="C4328" s="74">
        <v>16.7</v>
      </c>
      <c r="D4328" s="86">
        <v>0</v>
      </c>
      <c r="E4328" s="88">
        <v>6</v>
      </c>
      <c r="F4328" s="88">
        <v>30</v>
      </c>
      <c r="G4328" s="37">
        <v>1</v>
      </c>
    </row>
    <row r="4329" spans="1:7" x14ac:dyDescent="0.4">
      <c r="A4329" s="70">
        <v>41820</v>
      </c>
      <c r="B4329" s="84" t="s">
        <v>305</v>
      </c>
      <c r="C4329" s="74">
        <v>16.600000000000001</v>
      </c>
      <c r="D4329" s="86">
        <v>0</v>
      </c>
      <c r="E4329" s="88">
        <v>6</v>
      </c>
      <c r="F4329" s="88">
        <v>30</v>
      </c>
      <c r="G4329" s="37">
        <v>1</v>
      </c>
    </row>
    <row r="4330" spans="1:7" x14ac:dyDescent="0.4">
      <c r="A4330" s="70">
        <v>41820</v>
      </c>
      <c r="B4330" s="84" t="s">
        <v>306</v>
      </c>
      <c r="C4330" s="74">
        <v>16.8</v>
      </c>
      <c r="D4330" s="86">
        <v>0</v>
      </c>
      <c r="E4330" s="88">
        <v>6</v>
      </c>
      <c r="F4330" s="88">
        <v>30</v>
      </c>
      <c r="G4330" s="37">
        <v>1</v>
      </c>
    </row>
    <row r="4331" spans="1:7" x14ac:dyDescent="0.4">
      <c r="A4331" s="70">
        <v>41820</v>
      </c>
      <c r="B4331" s="84" t="s">
        <v>307</v>
      </c>
      <c r="C4331" s="74">
        <v>17.100000000000001</v>
      </c>
      <c r="D4331" s="86">
        <v>0</v>
      </c>
      <c r="E4331" s="88">
        <v>6</v>
      </c>
      <c r="F4331" s="88">
        <v>30</v>
      </c>
      <c r="G4331" s="37">
        <v>1</v>
      </c>
    </row>
    <row r="4332" spans="1:7" x14ac:dyDescent="0.4">
      <c r="A4332" s="70">
        <v>41820</v>
      </c>
      <c r="B4332" s="84" t="s">
        <v>308</v>
      </c>
      <c r="C4332" s="74">
        <v>17.3</v>
      </c>
      <c r="D4332" s="86">
        <v>0</v>
      </c>
      <c r="E4332" s="88">
        <v>6</v>
      </c>
      <c r="F4332" s="88">
        <v>30</v>
      </c>
      <c r="G4332" s="37">
        <v>1</v>
      </c>
    </row>
    <row r="4333" spans="1:7" x14ac:dyDescent="0.4">
      <c r="A4333" s="70">
        <v>41820</v>
      </c>
      <c r="B4333" s="84" t="s">
        <v>309</v>
      </c>
      <c r="C4333" s="74">
        <v>17.8</v>
      </c>
      <c r="D4333" s="86">
        <v>0</v>
      </c>
      <c r="E4333" s="88">
        <v>6</v>
      </c>
      <c r="F4333" s="88">
        <v>30</v>
      </c>
      <c r="G4333" s="37">
        <v>0</v>
      </c>
    </row>
    <row r="4334" spans="1:7" x14ac:dyDescent="0.4">
      <c r="A4334" s="70">
        <v>41820</v>
      </c>
      <c r="B4334" s="84" t="s">
        <v>310</v>
      </c>
      <c r="C4334" s="74">
        <v>18.600000000000001</v>
      </c>
      <c r="D4334" s="86">
        <v>0</v>
      </c>
      <c r="E4334" s="88">
        <v>6</v>
      </c>
      <c r="F4334" s="88">
        <v>30</v>
      </c>
      <c r="G4334" s="37">
        <v>0</v>
      </c>
    </row>
    <row r="4335" spans="1:7" x14ac:dyDescent="0.4">
      <c r="A4335" s="70">
        <v>41820</v>
      </c>
      <c r="B4335" s="84" t="s">
        <v>311</v>
      </c>
      <c r="C4335" s="74">
        <v>19.2</v>
      </c>
      <c r="D4335" s="86">
        <v>0</v>
      </c>
      <c r="E4335" s="88">
        <v>6</v>
      </c>
      <c r="F4335" s="88">
        <v>30</v>
      </c>
      <c r="G4335" s="37">
        <v>0</v>
      </c>
    </row>
    <row r="4336" spans="1:7" x14ac:dyDescent="0.4">
      <c r="A4336" s="70">
        <v>41820</v>
      </c>
      <c r="B4336" s="84" t="s">
        <v>312</v>
      </c>
      <c r="C4336" s="74">
        <v>20.100000000000001</v>
      </c>
      <c r="D4336" s="86">
        <v>0</v>
      </c>
      <c r="E4336" s="88">
        <v>6</v>
      </c>
      <c r="F4336" s="88">
        <v>30</v>
      </c>
      <c r="G4336" s="37">
        <v>0</v>
      </c>
    </row>
    <row r="4337" spans="1:7" x14ac:dyDescent="0.4">
      <c r="A4337" s="70">
        <v>41820</v>
      </c>
      <c r="B4337" s="84" t="s">
        <v>313</v>
      </c>
      <c r="C4337" s="74">
        <v>21.5</v>
      </c>
      <c r="D4337" s="86">
        <v>0</v>
      </c>
      <c r="E4337" s="88">
        <v>6</v>
      </c>
      <c r="F4337" s="88">
        <v>30</v>
      </c>
      <c r="G4337" s="37">
        <v>0</v>
      </c>
    </row>
    <row r="4338" spans="1:7" x14ac:dyDescent="0.4">
      <c r="A4338" s="70">
        <v>41820</v>
      </c>
      <c r="B4338" s="84" t="s">
        <v>314</v>
      </c>
      <c r="C4338" s="74">
        <v>22.2</v>
      </c>
      <c r="D4338" s="86">
        <v>0</v>
      </c>
      <c r="E4338" s="88">
        <v>6</v>
      </c>
      <c r="F4338" s="88">
        <v>30</v>
      </c>
      <c r="G4338" s="37">
        <v>0</v>
      </c>
    </row>
    <row r="4339" spans="1:7" x14ac:dyDescent="0.4">
      <c r="A4339" s="70">
        <v>41820</v>
      </c>
      <c r="B4339" s="84" t="s">
        <v>315</v>
      </c>
      <c r="C4339" s="74">
        <v>23</v>
      </c>
      <c r="D4339" s="86">
        <v>0</v>
      </c>
      <c r="E4339" s="88">
        <v>6</v>
      </c>
      <c r="F4339" s="88">
        <v>30</v>
      </c>
      <c r="G4339" s="37">
        <v>0</v>
      </c>
    </row>
    <row r="4340" spans="1:7" x14ac:dyDescent="0.4">
      <c r="A4340" s="70">
        <v>41820</v>
      </c>
      <c r="B4340" s="84" t="s">
        <v>316</v>
      </c>
      <c r="C4340" s="74">
        <v>22.4</v>
      </c>
      <c r="D4340" s="86">
        <v>0</v>
      </c>
      <c r="E4340" s="88">
        <v>6</v>
      </c>
      <c r="F4340" s="88">
        <v>30</v>
      </c>
      <c r="G4340" s="37">
        <v>0</v>
      </c>
    </row>
    <row r="4341" spans="1:7" x14ac:dyDescent="0.4">
      <c r="A4341" s="70">
        <v>41820</v>
      </c>
      <c r="B4341" s="84" t="s">
        <v>317</v>
      </c>
      <c r="C4341" s="74">
        <v>21.9</v>
      </c>
      <c r="D4341" s="86">
        <v>0</v>
      </c>
      <c r="E4341" s="88">
        <v>6</v>
      </c>
      <c r="F4341" s="88">
        <v>30</v>
      </c>
      <c r="G4341" s="37">
        <v>0</v>
      </c>
    </row>
    <row r="4342" spans="1:7" x14ac:dyDescent="0.4">
      <c r="A4342" s="70">
        <v>41820</v>
      </c>
      <c r="B4342" s="84" t="s">
        <v>318</v>
      </c>
      <c r="C4342" s="74">
        <v>21.6</v>
      </c>
      <c r="D4342" s="86">
        <v>0</v>
      </c>
      <c r="E4342" s="88">
        <v>6</v>
      </c>
      <c r="F4342" s="88">
        <v>30</v>
      </c>
      <c r="G4342" s="37">
        <v>0</v>
      </c>
    </row>
    <row r="4343" spans="1:7" x14ac:dyDescent="0.4">
      <c r="A4343" s="70">
        <v>41820</v>
      </c>
      <c r="B4343" s="84" t="s">
        <v>319</v>
      </c>
      <c r="C4343" s="74">
        <v>21</v>
      </c>
      <c r="D4343" s="86">
        <v>0</v>
      </c>
      <c r="E4343" s="88">
        <v>6</v>
      </c>
      <c r="F4343" s="88">
        <v>30</v>
      </c>
      <c r="G4343" s="37">
        <v>0</v>
      </c>
    </row>
    <row r="4344" spans="1:7" x14ac:dyDescent="0.4">
      <c r="A4344" s="70">
        <v>41820</v>
      </c>
      <c r="B4344" s="84" t="s">
        <v>320</v>
      </c>
      <c r="C4344" s="74">
        <v>20</v>
      </c>
      <c r="D4344" s="86">
        <v>0</v>
      </c>
      <c r="E4344" s="88">
        <v>6</v>
      </c>
      <c r="F4344" s="88">
        <v>30</v>
      </c>
      <c r="G4344" s="37">
        <v>0</v>
      </c>
    </row>
    <row r="4345" spans="1:7" x14ac:dyDescent="0.4">
      <c r="A4345" s="70">
        <v>41820</v>
      </c>
      <c r="B4345" s="84" t="s">
        <v>321</v>
      </c>
      <c r="C4345" s="74">
        <v>19.8</v>
      </c>
      <c r="D4345" s="86">
        <v>0</v>
      </c>
      <c r="E4345" s="88">
        <v>6</v>
      </c>
      <c r="F4345" s="88">
        <v>30</v>
      </c>
      <c r="G4345" s="37">
        <v>0</v>
      </c>
    </row>
    <row r="4346" spans="1:7" x14ac:dyDescent="0.4">
      <c r="A4346" s="70">
        <v>41820</v>
      </c>
      <c r="B4346" s="84" t="s">
        <v>322</v>
      </c>
      <c r="C4346" s="74">
        <v>19.2</v>
      </c>
      <c r="D4346" s="86">
        <v>0</v>
      </c>
      <c r="E4346" s="88">
        <v>6</v>
      </c>
      <c r="F4346" s="88">
        <v>30</v>
      </c>
      <c r="G4346" s="37">
        <v>0</v>
      </c>
    </row>
    <row r="4347" spans="1:7" x14ac:dyDescent="0.4">
      <c r="A4347" s="70">
        <v>41820</v>
      </c>
      <c r="B4347" s="84" t="s">
        <v>323</v>
      </c>
      <c r="C4347" s="74">
        <v>19.100000000000001</v>
      </c>
      <c r="D4347" s="86">
        <v>0</v>
      </c>
      <c r="E4347" s="88">
        <v>6</v>
      </c>
      <c r="F4347" s="88">
        <v>30</v>
      </c>
      <c r="G4347" s="37">
        <v>0</v>
      </c>
    </row>
    <row r="4348" spans="1:7" x14ac:dyDescent="0.4">
      <c r="A4348" s="70">
        <v>41820</v>
      </c>
      <c r="B4348" s="84" t="s">
        <v>324</v>
      </c>
      <c r="C4348" s="74">
        <v>17.8</v>
      </c>
      <c r="D4348" s="86">
        <v>0</v>
      </c>
      <c r="E4348" s="88">
        <v>6</v>
      </c>
      <c r="F4348" s="88">
        <v>30</v>
      </c>
      <c r="G4348" s="37">
        <v>0</v>
      </c>
    </row>
    <row r="4349" spans="1:7" x14ac:dyDescent="0.4">
      <c r="A4349" s="70">
        <v>41820</v>
      </c>
      <c r="B4349" s="84" t="s">
        <v>325</v>
      </c>
      <c r="C4349" s="74">
        <v>17.2</v>
      </c>
      <c r="D4349" s="86">
        <v>0</v>
      </c>
      <c r="E4349" s="88">
        <v>7</v>
      </c>
      <c r="F4349" s="88">
        <v>1</v>
      </c>
      <c r="G4349" s="37">
        <v>1</v>
      </c>
    </row>
    <row r="4350" spans="1:7" x14ac:dyDescent="0.4">
      <c r="A4350" s="70">
        <v>41821</v>
      </c>
      <c r="B4350" s="84" t="s">
        <v>302</v>
      </c>
      <c r="C4350" s="74">
        <v>16.899999999999999</v>
      </c>
      <c r="D4350" s="86">
        <v>0</v>
      </c>
      <c r="E4350" s="88">
        <v>7</v>
      </c>
      <c r="F4350" s="88">
        <v>1</v>
      </c>
      <c r="G4350" s="37">
        <v>1</v>
      </c>
    </row>
    <row r="4351" spans="1:7" x14ac:dyDescent="0.4">
      <c r="A4351" s="70">
        <v>41821</v>
      </c>
      <c r="B4351" s="84" t="s">
        <v>303</v>
      </c>
      <c r="C4351" s="74">
        <v>16.399999999999999</v>
      </c>
      <c r="D4351" s="86">
        <v>0</v>
      </c>
      <c r="E4351" s="88">
        <v>7</v>
      </c>
      <c r="F4351" s="88">
        <v>1</v>
      </c>
      <c r="G4351" s="37">
        <v>1</v>
      </c>
    </row>
    <row r="4352" spans="1:7" x14ac:dyDescent="0.4">
      <c r="A4352" s="70">
        <v>41821</v>
      </c>
      <c r="B4352" s="84" t="s">
        <v>304</v>
      </c>
      <c r="C4352" s="74">
        <v>16</v>
      </c>
      <c r="D4352" s="86">
        <v>0</v>
      </c>
      <c r="E4352" s="88">
        <v>7</v>
      </c>
      <c r="F4352" s="88">
        <v>1</v>
      </c>
      <c r="G4352" s="37">
        <v>1</v>
      </c>
    </row>
    <row r="4353" spans="1:7" x14ac:dyDescent="0.4">
      <c r="A4353" s="70">
        <v>41821</v>
      </c>
      <c r="B4353" s="84" t="s">
        <v>305</v>
      </c>
      <c r="C4353" s="74">
        <v>15.8</v>
      </c>
      <c r="D4353" s="86">
        <v>0</v>
      </c>
      <c r="E4353" s="88">
        <v>7</v>
      </c>
      <c r="F4353" s="88">
        <v>1</v>
      </c>
      <c r="G4353" s="37">
        <v>1</v>
      </c>
    </row>
    <row r="4354" spans="1:7" x14ac:dyDescent="0.4">
      <c r="A4354" s="70">
        <v>41821</v>
      </c>
      <c r="B4354" s="84" t="s">
        <v>306</v>
      </c>
      <c r="C4354" s="74">
        <v>15.2</v>
      </c>
      <c r="D4354" s="86">
        <v>0</v>
      </c>
      <c r="E4354" s="88">
        <v>7</v>
      </c>
      <c r="F4354" s="88">
        <v>1</v>
      </c>
      <c r="G4354" s="37">
        <v>1</v>
      </c>
    </row>
    <row r="4355" spans="1:7" x14ac:dyDescent="0.4">
      <c r="A4355" s="70">
        <v>41821</v>
      </c>
      <c r="B4355" s="84" t="s">
        <v>307</v>
      </c>
      <c r="C4355" s="74">
        <v>14.6</v>
      </c>
      <c r="D4355" s="86">
        <v>0</v>
      </c>
      <c r="E4355" s="88">
        <v>7</v>
      </c>
      <c r="F4355" s="88">
        <v>1</v>
      </c>
      <c r="G4355" s="37">
        <v>1</v>
      </c>
    </row>
    <row r="4356" spans="1:7" x14ac:dyDescent="0.4">
      <c r="A4356" s="70">
        <v>41821</v>
      </c>
      <c r="B4356" s="84" t="s">
        <v>308</v>
      </c>
      <c r="C4356" s="74">
        <v>14.7</v>
      </c>
      <c r="D4356" s="86">
        <v>0</v>
      </c>
      <c r="E4356" s="88">
        <v>7</v>
      </c>
      <c r="F4356" s="88">
        <v>1</v>
      </c>
      <c r="G4356" s="37">
        <v>1</v>
      </c>
    </row>
    <row r="4357" spans="1:7" x14ac:dyDescent="0.4">
      <c r="A4357" s="70">
        <v>41821</v>
      </c>
      <c r="B4357" s="84" t="s">
        <v>309</v>
      </c>
      <c r="C4357" s="74">
        <v>15.3</v>
      </c>
      <c r="D4357" s="86">
        <v>0</v>
      </c>
      <c r="E4357" s="88">
        <v>7</v>
      </c>
      <c r="F4357" s="88">
        <v>1</v>
      </c>
      <c r="G4357" s="37">
        <v>0</v>
      </c>
    </row>
    <row r="4358" spans="1:7" x14ac:dyDescent="0.4">
      <c r="A4358" s="70">
        <v>41821</v>
      </c>
      <c r="B4358" s="84" t="s">
        <v>310</v>
      </c>
      <c r="C4358" s="74">
        <v>16.2</v>
      </c>
      <c r="D4358" s="86">
        <v>0</v>
      </c>
      <c r="E4358" s="88">
        <v>7</v>
      </c>
      <c r="F4358" s="88">
        <v>1</v>
      </c>
      <c r="G4358" s="37">
        <v>0</v>
      </c>
    </row>
    <row r="4359" spans="1:7" x14ac:dyDescent="0.4">
      <c r="A4359" s="70">
        <v>41821</v>
      </c>
      <c r="B4359" s="84" t="s">
        <v>311</v>
      </c>
      <c r="C4359" s="74">
        <v>16.7</v>
      </c>
      <c r="D4359" s="86">
        <v>0</v>
      </c>
      <c r="E4359" s="88">
        <v>7</v>
      </c>
      <c r="F4359" s="88">
        <v>1</v>
      </c>
      <c r="G4359" s="37">
        <v>0</v>
      </c>
    </row>
    <row r="4360" spans="1:7" x14ac:dyDescent="0.4">
      <c r="A4360" s="70">
        <v>41821</v>
      </c>
      <c r="B4360" s="84" t="s">
        <v>312</v>
      </c>
      <c r="C4360" s="74">
        <v>17</v>
      </c>
      <c r="D4360" s="86">
        <v>0</v>
      </c>
      <c r="E4360" s="88">
        <v>7</v>
      </c>
      <c r="F4360" s="88">
        <v>1</v>
      </c>
      <c r="G4360" s="37">
        <v>0</v>
      </c>
    </row>
    <row r="4361" spans="1:7" x14ac:dyDescent="0.4">
      <c r="A4361" s="70">
        <v>41821</v>
      </c>
      <c r="B4361" s="84" t="s">
        <v>313</v>
      </c>
      <c r="C4361" s="74">
        <v>17.2</v>
      </c>
      <c r="D4361" s="86">
        <v>0</v>
      </c>
      <c r="E4361" s="88">
        <v>7</v>
      </c>
      <c r="F4361" s="88">
        <v>1</v>
      </c>
      <c r="G4361" s="37">
        <v>0</v>
      </c>
    </row>
    <row r="4362" spans="1:7" x14ac:dyDescent="0.4">
      <c r="A4362" s="70">
        <v>41821</v>
      </c>
      <c r="B4362" s="84" t="s">
        <v>314</v>
      </c>
      <c r="C4362" s="74">
        <v>17.2</v>
      </c>
      <c r="D4362" s="86">
        <v>0</v>
      </c>
      <c r="E4362" s="88">
        <v>7</v>
      </c>
      <c r="F4362" s="88">
        <v>1</v>
      </c>
      <c r="G4362" s="37">
        <v>0</v>
      </c>
    </row>
    <row r="4363" spans="1:7" x14ac:dyDescent="0.4">
      <c r="A4363" s="70">
        <v>41821</v>
      </c>
      <c r="B4363" s="84" t="s">
        <v>315</v>
      </c>
      <c r="C4363" s="74">
        <v>18.2</v>
      </c>
      <c r="D4363" s="86">
        <v>0</v>
      </c>
      <c r="E4363" s="88">
        <v>7</v>
      </c>
      <c r="F4363" s="88">
        <v>1</v>
      </c>
      <c r="G4363" s="37">
        <v>0</v>
      </c>
    </row>
    <row r="4364" spans="1:7" x14ac:dyDescent="0.4">
      <c r="A4364" s="70">
        <v>41821</v>
      </c>
      <c r="B4364" s="84" t="s">
        <v>316</v>
      </c>
      <c r="C4364" s="74">
        <v>20</v>
      </c>
      <c r="D4364" s="86">
        <v>0</v>
      </c>
      <c r="E4364" s="88">
        <v>7</v>
      </c>
      <c r="F4364" s="88">
        <v>1</v>
      </c>
      <c r="G4364" s="37">
        <v>0</v>
      </c>
    </row>
    <row r="4365" spans="1:7" x14ac:dyDescent="0.4">
      <c r="A4365" s="70">
        <v>41821</v>
      </c>
      <c r="B4365" s="84" t="s">
        <v>317</v>
      </c>
      <c r="C4365" s="74">
        <v>20.7</v>
      </c>
      <c r="D4365" s="86">
        <v>0</v>
      </c>
      <c r="E4365" s="88">
        <v>7</v>
      </c>
      <c r="F4365" s="88">
        <v>1</v>
      </c>
      <c r="G4365" s="37">
        <v>0</v>
      </c>
    </row>
    <row r="4366" spans="1:7" x14ac:dyDescent="0.4">
      <c r="A4366" s="70">
        <v>41821</v>
      </c>
      <c r="B4366" s="84" t="s">
        <v>318</v>
      </c>
      <c r="C4366" s="74">
        <v>20.5</v>
      </c>
      <c r="D4366" s="86">
        <v>0</v>
      </c>
      <c r="E4366" s="88">
        <v>7</v>
      </c>
      <c r="F4366" s="88">
        <v>1</v>
      </c>
      <c r="G4366" s="37">
        <v>0</v>
      </c>
    </row>
    <row r="4367" spans="1:7" x14ac:dyDescent="0.4">
      <c r="A4367" s="70">
        <v>41821</v>
      </c>
      <c r="B4367" s="84" t="s">
        <v>319</v>
      </c>
      <c r="C4367" s="74">
        <v>19.2</v>
      </c>
      <c r="D4367" s="86">
        <v>0</v>
      </c>
      <c r="E4367" s="88">
        <v>7</v>
      </c>
      <c r="F4367" s="88">
        <v>1</v>
      </c>
      <c r="G4367" s="37">
        <v>0</v>
      </c>
    </row>
    <row r="4368" spans="1:7" x14ac:dyDescent="0.4">
      <c r="A4368" s="70">
        <v>41821</v>
      </c>
      <c r="B4368" s="84" t="s">
        <v>320</v>
      </c>
      <c r="C4368" s="74">
        <v>17.7</v>
      </c>
      <c r="D4368" s="86">
        <v>0</v>
      </c>
      <c r="E4368" s="88">
        <v>7</v>
      </c>
      <c r="F4368" s="88">
        <v>1</v>
      </c>
      <c r="G4368" s="37">
        <v>0</v>
      </c>
    </row>
    <row r="4369" spans="1:7" x14ac:dyDescent="0.4">
      <c r="A4369" s="70">
        <v>41821</v>
      </c>
      <c r="B4369" s="84" t="s">
        <v>321</v>
      </c>
      <c r="C4369" s="74">
        <v>16.8</v>
      </c>
      <c r="D4369" s="86">
        <v>0</v>
      </c>
      <c r="E4369" s="88">
        <v>7</v>
      </c>
      <c r="F4369" s="88">
        <v>1</v>
      </c>
      <c r="G4369" s="37">
        <v>0</v>
      </c>
    </row>
    <row r="4370" spans="1:7" x14ac:dyDescent="0.4">
      <c r="A4370" s="70">
        <v>41821</v>
      </c>
      <c r="B4370" s="84" t="s">
        <v>322</v>
      </c>
      <c r="C4370" s="74">
        <v>16.2</v>
      </c>
      <c r="D4370" s="86">
        <v>0</v>
      </c>
      <c r="E4370" s="88">
        <v>7</v>
      </c>
      <c r="F4370" s="88">
        <v>1</v>
      </c>
      <c r="G4370" s="37">
        <v>0</v>
      </c>
    </row>
    <row r="4371" spans="1:7" x14ac:dyDescent="0.4">
      <c r="A4371" s="70">
        <v>41821</v>
      </c>
      <c r="B4371" s="84" t="s">
        <v>323</v>
      </c>
      <c r="C4371" s="74">
        <v>15.7</v>
      </c>
      <c r="D4371" s="86">
        <v>0</v>
      </c>
      <c r="E4371" s="88">
        <v>7</v>
      </c>
      <c r="F4371" s="88">
        <v>1</v>
      </c>
      <c r="G4371" s="37">
        <v>0</v>
      </c>
    </row>
    <row r="4372" spans="1:7" x14ac:dyDescent="0.4">
      <c r="A4372" s="70">
        <v>41821</v>
      </c>
      <c r="B4372" s="84" t="s">
        <v>324</v>
      </c>
      <c r="C4372" s="74">
        <v>15.4</v>
      </c>
      <c r="D4372" s="86">
        <v>0</v>
      </c>
      <c r="E4372" s="88">
        <v>7</v>
      </c>
      <c r="F4372" s="88">
        <v>1</v>
      </c>
      <c r="G4372" s="37">
        <v>0</v>
      </c>
    </row>
    <row r="4373" spans="1:7" x14ac:dyDescent="0.4">
      <c r="A4373" s="70">
        <v>41821</v>
      </c>
      <c r="B4373" s="84" t="s">
        <v>325</v>
      </c>
      <c r="C4373" s="74">
        <v>15.1</v>
      </c>
      <c r="D4373" s="86">
        <v>0</v>
      </c>
      <c r="E4373" s="88">
        <v>7</v>
      </c>
      <c r="F4373" s="88">
        <v>2</v>
      </c>
      <c r="G4373" s="37">
        <v>1</v>
      </c>
    </row>
    <row r="4374" spans="1:7" x14ac:dyDescent="0.4">
      <c r="A4374" s="70">
        <v>41822</v>
      </c>
      <c r="B4374" s="84" t="s">
        <v>302</v>
      </c>
      <c r="C4374" s="74">
        <v>14.8</v>
      </c>
      <c r="D4374" s="86">
        <v>0</v>
      </c>
      <c r="E4374" s="88">
        <v>7</v>
      </c>
      <c r="F4374" s="88">
        <v>2</v>
      </c>
      <c r="G4374" s="37">
        <v>1</v>
      </c>
    </row>
    <row r="4375" spans="1:7" x14ac:dyDescent="0.4">
      <c r="A4375" s="70">
        <v>41822</v>
      </c>
      <c r="B4375" s="84" t="s">
        <v>303</v>
      </c>
      <c r="C4375" s="74">
        <v>14.8</v>
      </c>
      <c r="D4375" s="86">
        <v>0</v>
      </c>
      <c r="E4375" s="88">
        <v>7</v>
      </c>
      <c r="F4375" s="88">
        <v>2</v>
      </c>
      <c r="G4375" s="37">
        <v>1</v>
      </c>
    </row>
    <row r="4376" spans="1:7" x14ac:dyDescent="0.4">
      <c r="A4376" s="70">
        <v>41822</v>
      </c>
      <c r="B4376" s="84" t="s">
        <v>304</v>
      </c>
      <c r="C4376" s="74">
        <v>13.8</v>
      </c>
      <c r="D4376" s="86">
        <v>0</v>
      </c>
      <c r="E4376" s="88">
        <v>7</v>
      </c>
      <c r="F4376" s="88">
        <v>2</v>
      </c>
      <c r="G4376" s="37">
        <v>1</v>
      </c>
    </row>
    <row r="4377" spans="1:7" x14ac:dyDescent="0.4">
      <c r="A4377" s="70">
        <v>41822</v>
      </c>
      <c r="B4377" s="84" t="s">
        <v>305</v>
      </c>
      <c r="C4377" s="74">
        <v>13.3</v>
      </c>
      <c r="D4377" s="86">
        <v>0</v>
      </c>
      <c r="E4377" s="88">
        <v>7</v>
      </c>
      <c r="F4377" s="88">
        <v>2</v>
      </c>
      <c r="G4377" s="37">
        <v>1</v>
      </c>
    </row>
    <row r="4378" spans="1:7" x14ac:dyDescent="0.4">
      <c r="A4378" s="70">
        <v>41822</v>
      </c>
      <c r="B4378" s="84" t="s">
        <v>306</v>
      </c>
      <c r="C4378" s="74">
        <v>13.5</v>
      </c>
      <c r="D4378" s="86">
        <v>0</v>
      </c>
      <c r="E4378" s="88">
        <v>7</v>
      </c>
      <c r="F4378" s="88">
        <v>2</v>
      </c>
      <c r="G4378" s="37">
        <v>1</v>
      </c>
    </row>
    <row r="4379" spans="1:7" x14ac:dyDescent="0.4">
      <c r="A4379" s="70">
        <v>41822</v>
      </c>
      <c r="B4379" s="84" t="s">
        <v>307</v>
      </c>
      <c r="C4379" s="74">
        <v>15</v>
      </c>
      <c r="D4379" s="86">
        <v>0</v>
      </c>
      <c r="E4379" s="88">
        <v>7</v>
      </c>
      <c r="F4379" s="88">
        <v>2</v>
      </c>
      <c r="G4379" s="37">
        <v>1</v>
      </c>
    </row>
    <row r="4380" spans="1:7" x14ac:dyDescent="0.4">
      <c r="A4380" s="70">
        <v>41822</v>
      </c>
      <c r="B4380" s="84" t="s">
        <v>308</v>
      </c>
      <c r="C4380" s="74">
        <v>16.8</v>
      </c>
      <c r="D4380" s="86">
        <v>0</v>
      </c>
      <c r="E4380" s="88">
        <v>7</v>
      </c>
      <c r="F4380" s="88">
        <v>2</v>
      </c>
      <c r="G4380" s="37">
        <v>1</v>
      </c>
    </row>
    <row r="4381" spans="1:7" x14ac:dyDescent="0.4">
      <c r="A4381" s="70">
        <v>41822</v>
      </c>
      <c r="B4381" s="84" t="s">
        <v>309</v>
      </c>
      <c r="C4381" s="74">
        <v>19</v>
      </c>
      <c r="D4381" s="86">
        <v>0</v>
      </c>
      <c r="E4381" s="88">
        <v>7</v>
      </c>
      <c r="F4381" s="88">
        <v>2</v>
      </c>
      <c r="G4381" s="37">
        <v>0</v>
      </c>
    </row>
    <row r="4382" spans="1:7" x14ac:dyDescent="0.4">
      <c r="A4382" s="70">
        <v>41822</v>
      </c>
      <c r="B4382" s="84" t="s">
        <v>310</v>
      </c>
      <c r="C4382" s="74">
        <v>21.5</v>
      </c>
      <c r="D4382" s="86">
        <v>0</v>
      </c>
      <c r="E4382" s="88">
        <v>7</v>
      </c>
      <c r="F4382" s="88">
        <v>2</v>
      </c>
      <c r="G4382" s="37">
        <v>0</v>
      </c>
    </row>
    <row r="4383" spans="1:7" x14ac:dyDescent="0.4">
      <c r="A4383" s="70">
        <v>41822</v>
      </c>
      <c r="B4383" s="84" t="s">
        <v>311</v>
      </c>
      <c r="C4383" s="74">
        <v>23.2</v>
      </c>
      <c r="D4383" s="86">
        <v>0</v>
      </c>
      <c r="E4383" s="88">
        <v>7</v>
      </c>
      <c r="F4383" s="88">
        <v>2</v>
      </c>
      <c r="G4383" s="37">
        <v>0</v>
      </c>
    </row>
    <row r="4384" spans="1:7" x14ac:dyDescent="0.4">
      <c r="A4384" s="70">
        <v>41822</v>
      </c>
      <c r="B4384" s="84" t="s">
        <v>312</v>
      </c>
      <c r="C4384" s="74">
        <v>24.7</v>
      </c>
      <c r="D4384" s="86">
        <v>0</v>
      </c>
      <c r="E4384" s="88">
        <v>7</v>
      </c>
      <c r="F4384" s="88">
        <v>2</v>
      </c>
      <c r="G4384" s="37">
        <v>0</v>
      </c>
    </row>
    <row r="4385" spans="1:7" x14ac:dyDescent="0.4">
      <c r="A4385" s="70">
        <v>41822</v>
      </c>
      <c r="B4385" s="84" t="s">
        <v>313</v>
      </c>
      <c r="C4385" s="74">
        <v>25.7</v>
      </c>
      <c r="D4385" s="86">
        <v>0</v>
      </c>
      <c r="E4385" s="88">
        <v>7</v>
      </c>
      <c r="F4385" s="88">
        <v>2</v>
      </c>
      <c r="G4385" s="37">
        <v>0</v>
      </c>
    </row>
    <row r="4386" spans="1:7" x14ac:dyDescent="0.4">
      <c r="A4386" s="70">
        <v>41822</v>
      </c>
      <c r="B4386" s="84" t="s">
        <v>314</v>
      </c>
      <c r="C4386" s="74">
        <v>25.8</v>
      </c>
      <c r="D4386" s="86">
        <v>0</v>
      </c>
      <c r="E4386" s="88">
        <v>7</v>
      </c>
      <c r="F4386" s="88">
        <v>2</v>
      </c>
      <c r="G4386" s="37">
        <v>0</v>
      </c>
    </row>
    <row r="4387" spans="1:7" x14ac:dyDescent="0.4">
      <c r="A4387" s="70">
        <v>41822</v>
      </c>
      <c r="B4387" s="84" t="s">
        <v>315</v>
      </c>
      <c r="C4387" s="74">
        <v>26.4</v>
      </c>
      <c r="D4387" s="86">
        <v>0</v>
      </c>
      <c r="E4387" s="88">
        <v>7</v>
      </c>
      <c r="F4387" s="88">
        <v>2</v>
      </c>
      <c r="G4387" s="37">
        <v>0</v>
      </c>
    </row>
    <row r="4388" spans="1:7" x14ac:dyDescent="0.4">
      <c r="A4388" s="70">
        <v>41822</v>
      </c>
      <c r="B4388" s="84" t="s">
        <v>316</v>
      </c>
      <c r="C4388" s="74">
        <v>26.4</v>
      </c>
      <c r="D4388" s="86">
        <v>0</v>
      </c>
      <c r="E4388" s="88">
        <v>7</v>
      </c>
      <c r="F4388" s="88">
        <v>2</v>
      </c>
      <c r="G4388" s="37">
        <v>0</v>
      </c>
    </row>
    <row r="4389" spans="1:7" x14ac:dyDescent="0.4">
      <c r="A4389" s="70">
        <v>41822</v>
      </c>
      <c r="B4389" s="84" t="s">
        <v>317</v>
      </c>
      <c r="C4389" s="74">
        <v>26.1</v>
      </c>
      <c r="D4389" s="86">
        <v>0</v>
      </c>
      <c r="E4389" s="88">
        <v>7</v>
      </c>
      <c r="F4389" s="88">
        <v>2</v>
      </c>
      <c r="G4389" s="37">
        <v>0</v>
      </c>
    </row>
    <row r="4390" spans="1:7" x14ac:dyDescent="0.4">
      <c r="A4390" s="70">
        <v>41822</v>
      </c>
      <c r="B4390" s="84" t="s">
        <v>318</v>
      </c>
      <c r="C4390" s="74">
        <v>25.5</v>
      </c>
      <c r="D4390" s="86">
        <v>0</v>
      </c>
      <c r="E4390" s="88">
        <v>7</v>
      </c>
      <c r="F4390" s="88">
        <v>2</v>
      </c>
      <c r="G4390" s="37">
        <v>0</v>
      </c>
    </row>
    <row r="4391" spans="1:7" x14ac:dyDescent="0.4">
      <c r="A4391" s="70">
        <v>41822</v>
      </c>
      <c r="B4391" s="84" t="s">
        <v>319</v>
      </c>
      <c r="C4391" s="74">
        <v>24.6</v>
      </c>
      <c r="D4391" s="86">
        <v>0</v>
      </c>
      <c r="E4391" s="88">
        <v>7</v>
      </c>
      <c r="F4391" s="88">
        <v>2</v>
      </c>
      <c r="G4391" s="37">
        <v>0</v>
      </c>
    </row>
    <row r="4392" spans="1:7" x14ac:dyDescent="0.4">
      <c r="A4392" s="70">
        <v>41822</v>
      </c>
      <c r="B4392" s="84" t="s">
        <v>320</v>
      </c>
      <c r="C4392" s="74">
        <v>22.7</v>
      </c>
      <c r="D4392" s="86">
        <v>0</v>
      </c>
      <c r="E4392" s="88">
        <v>7</v>
      </c>
      <c r="F4392" s="88">
        <v>2</v>
      </c>
      <c r="G4392" s="37">
        <v>0</v>
      </c>
    </row>
    <row r="4393" spans="1:7" x14ac:dyDescent="0.4">
      <c r="A4393" s="70">
        <v>41822</v>
      </c>
      <c r="B4393" s="84" t="s">
        <v>321</v>
      </c>
      <c r="C4393" s="74">
        <v>21</v>
      </c>
      <c r="D4393" s="86">
        <v>0</v>
      </c>
      <c r="E4393" s="88">
        <v>7</v>
      </c>
      <c r="F4393" s="88">
        <v>2</v>
      </c>
      <c r="G4393" s="37">
        <v>0</v>
      </c>
    </row>
    <row r="4394" spans="1:7" x14ac:dyDescent="0.4">
      <c r="A4394" s="70">
        <v>41822</v>
      </c>
      <c r="B4394" s="84" t="s">
        <v>322</v>
      </c>
      <c r="C4394" s="74">
        <v>20.100000000000001</v>
      </c>
      <c r="D4394" s="86">
        <v>0</v>
      </c>
      <c r="E4394" s="88">
        <v>7</v>
      </c>
      <c r="F4394" s="88">
        <v>2</v>
      </c>
      <c r="G4394" s="37">
        <v>0</v>
      </c>
    </row>
    <row r="4395" spans="1:7" x14ac:dyDescent="0.4">
      <c r="A4395" s="70">
        <v>41822</v>
      </c>
      <c r="B4395" s="84" t="s">
        <v>323</v>
      </c>
      <c r="C4395" s="74">
        <v>19.600000000000001</v>
      </c>
      <c r="D4395" s="86">
        <v>0</v>
      </c>
      <c r="E4395" s="88">
        <v>7</v>
      </c>
      <c r="F4395" s="88">
        <v>2</v>
      </c>
      <c r="G4395" s="37">
        <v>0</v>
      </c>
    </row>
    <row r="4396" spans="1:7" x14ac:dyDescent="0.4">
      <c r="A4396" s="70">
        <v>41822</v>
      </c>
      <c r="B4396" s="84" t="s">
        <v>324</v>
      </c>
      <c r="C4396" s="74">
        <v>19.5</v>
      </c>
      <c r="D4396" s="86">
        <v>0</v>
      </c>
      <c r="E4396" s="88">
        <v>7</v>
      </c>
      <c r="F4396" s="88">
        <v>2</v>
      </c>
      <c r="G4396" s="37">
        <v>0</v>
      </c>
    </row>
    <row r="4397" spans="1:7" x14ac:dyDescent="0.4">
      <c r="A4397" s="70">
        <v>41822</v>
      </c>
      <c r="B4397" s="84" t="s">
        <v>325</v>
      </c>
      <c r="C4397" s="74">
        <v>19</v>
      </c>
      <c r="D4397" s="86">
        <v>0</v>
      </c>
      <c r="E4397" s="88">
        <v>7</v>
      </c>
      <c r="F4397" s="88">
        <v>3</v>
      </c>
      <c r="G4397" s="37">
        <v>1</v>
      </c>
    </row>
    <row r="4398" spans="1:7" x14ac:dyDescent="0.4">
      <c r="A4398" s="70">
        <v>41823</v>
      </c>
      <c r="B4398" s="84" t="s">
        <v>302</v>
      </c>
      <c r="C4398" s="74">
        <v>18.7</v>
      </c>
      <c r="D4398" s="86">
        <v>0</v>
      </c>
      <c r="E4398" s="88">
        <v>7</v>
      </c>
      <c r="F4398" s="88">
        <v>3</v>
      </c>
      <c r="G4398" s="37">
        <v>1</v>
      </c>
    </row>
    <row r="4399" spans="1:7" x14ac:dyDescent="0.4">
      <c r="A4399" s="70">
        <v>41823</v>
      </c>
      <c r="B4399" s="84" t="s">
        <v>303</v>
      </c>
      <c r="C4399" s="74">
        <v>18.600000000000001</v>
      </c>
      <c r="D4399" s="86">
        <v>0</v>
      </c>
      <c r="E4399" s="88">
        <v>7</v>
      </c>
      <c r="F4399" s="88">
        <v>3</v>
      </c>
      <c r="G4399" s="37">
        <v>1</v>
      </c>
    </row>
    <row r="4400" spans="1:7" x14ac:dyDescent="0.4">
      <c r="A4400" s="70">
        <v>41823</v>
      </c>
      <c r="B4400" s="84" t="s">
        <v>304</v>
      </c>
      <c r="C4400" s="74">
        <v>18.100000000000001</v>
      </c>
      <c r="D4400" s="86">
        <v>0</v>
      </c>
      <c r="E4400" s="88">
        <v>7</v>
      </c>
      <c r="F4400" s="88">
        <v>3</v>
      </c>
      <c r="G4400" s="37">
        <v>1</v>
      </c>
    </row>
    <row r="4401" spans="1:7" x14ac:dyDescent="0.4">
      <c r="A4401" s="70">
        <v>41823</v>
      </c>
      <c r="B4401" s="84" t="s">
        <v>305</v>
      </c>
      <c r="C4401" s="74">
        <v>18</v>
      </c>
      <c r="D4401" s="86">
        <v>0</v>
      </c>
      <c r="E4401" s="88">
        <v>7</v>
      </c>
      <c r="F4401" s="88">
        <v>3</v>
      </c>
      <c r="G4401" s="37">
        <v>1</v>
      </c>
    </row>
    <row r="4402" spans="1:7" x14ac:dyDescent="0.4">
      <c r="A4402" s="70">
        <v>41823</v>
      </c>
      <c r="B4402" s="84" t="s">
        <v>306</v>
      </c>
      <c r="C4402" s="74">
        <v>17.899999999999999</v>
      </c>
      <c r="D4402" s="86">
        <v>0</v>
      </c>
      <c r="E4402" s="88">
        <v>7</v>
      </c>
      <c r="F4402" s="88">
        <v>3</v>
      </c>
      <c r="G4402" s="37">
        <v>1</v>
      </c>
    </row>
    <row r="4403" spans="1:7" x14ac:dyDescent="0.4">
      <c r="A4403" s="70">
        <v>41823</v>
      </c>
      <c r="B4403" s="84" t="s">
        <v>307</v>
      </c>
      <c r="C4403" s="74">
        <v>17.899999999999999</v>
      </c>
      <c r="D4403" s="86">
        <v>0</v>
      </c>
      <c r="E4403" s="88">
        <v>7</v>
      </c>
      <c r="F4403" s="88">
        <v>3</v>
      </c>
      <c r="G4403" s="37">
        <v>1</v>
      </c>
    </row>
    <row r="4404" spans="1:7" x14ac:dyDescent="0.4">
      <c r="A4404" s="70">
        <v>41823</v>
      </c>
      <c r="B4404" s="84" t="s">
        <v>308</v>
      </c>
      <c r="C4404" s="74">
        <v>18.7</v>
      </c>
      <c r="D4404" s="86">
        <v>0</v>
      </c>
      <c r="E4404" s="88">
        <v>7</v>
      </c>
      <c r="F4404" s="88">
        <v>3</v>
      </c>
      <c r="G4404" s="37">
        <v>1</v>
      </c>
    </row>
    <row r="4405" spans="1:7" x14ac:dyDescent="0.4">
      <c r="A4405" s="70">
        <v>41823</v>
      </c>
      <c r="B4405" s="84" t="s">
        <v>309</v>
      </c>
      <c r="C4405" s="74">
        <v>19.399999999999999</v>
      </c>
      <c r="D4405" s="86">
        <v>0</v>
      </c>
      <c r="E4405" s="88">
        <v>7</v>
      </c>
      <c r="F4405" s="88">
        <v>3</v>
      </c>
      <c r="G4405" s="37">
        <v>0</v>
      </c>
    </row>
    <row r="4406" spans="1:7" x14ac:dyDescent="0.4">
      <c r="A4406" s="70">
        <v>41823</v>
      </c>
      <c r="B4406" s="84" t="s">
        <v>310</v>
      </c>
      <c r="C4406" s="74">
        <v>19.7</v>
      </c>
      <c r="D4406" s="86">
        <v>0</v>
      </c>
      <c r="E4406" s="88">
        <v>7</v>
      </c>
      <c r="F4406" s="88">
        <v>3</v>
      </c>
      <c r="G4406" s="37">
        <v>0</v>
      </c>
    </row>
    <row r="4407" spans="1:7" x14ac:dyDescent="0.4">
      <c r="A4407" s="70">
        <v>41823</v>
      </c>
      <c r="B4407" s="84" t="s">
        <v>311</v>
      </c>
      <c r="C4407" s="74">
        <v>20.3</v>
      </c>
      <c r="D4407" s="86">
        <v>0</v>
      </c>
      <c r="E4407" s="88">
        <v>7</v>
      </c>
      <c r="F4407" s="88">
        <v>3</v>
      </c>
      <c r="G4407" s="37">
        <v>0</v>
      </c>
    </row>
    <row r="4408" spans="1:7" x14ac:dyDescent="0.4">
      <c r="A4408" s="70">
        <v>41823</v>
      </c>
      <c r="B4408" s="84" t="s">
        <v>312</v>
      </c>
      <c r="C4408" s="74">
        <v>20.7</v>
      </c>
      <c r="D4408" s="86">
        <v>0</v>
      </c>
      <c r="E4408" s="88">
        <v>7</v>
      </c>
      <c r="F4408" s="88">
        <v>3</v>
      </c>
      <c r="G4408" s="37">
        <v>0</v>
      </c>
    </row>
    <row r="4409" spans="1:7" x14ac:dyDescent="0.4">
      <c r="A4409" s="70">
        <v>41823</v>
      </c>
      <c r="B4409" s="84" t="s">
        <v>313</v>
      </c>
      <c r="C4409" s="74">
        <v>22.3</v>
      </c>
      <c r="D4409" s="86">
        <v>0</v>
      </c>
      <c r="E4409" s="88">
        <v>7</v>
      </c>
      <c r="F4409" s="88">
        <v>3</v>
      </c>
      <c r="G4409" s="37">
        <v>0</v>
      </c>
    </row>
    <row r="4410" spans="1:7" x14ac:dyDescent="0.4">
      <c r="A4410" s="70">
        <v>41823</v>
      </c>
      <c r="B4410" s="84" t="s">
        <v>314</v>
      </c>
      <c r="C4410" s="74">
        <v>21.1</v>
      </c>
      <c r="D4410" s="86">
        <v>0</v>
      </c>
      <c r="E4410" s="88">
        <v>7</v>
      </c>
      <c r="F4410" s="88">
        <v>3</v>
      </c>
      <c r="G4410" s="37">
        <v>0</v>
      </c>
    </row>
    <row r="4411" spans="1:7" x14ac:dyDescent="0.4">
      <c r="A4411" s="70">
        <v>41823</v>
      </c>
      <c r="B4411" s="84" t="s">
        <v>315</v>
      </c>
      <c r="C4411" s="74">
        <v>21.3</v>
      </c>
      <c r="D4411" s="86">
        <v>0</v>
      </c>
      <c r="E4411" s="88">
        <v>7</v>
      </c>
      <c r="F4411" s="88">
        <v>3</v>
      </c>
      <c r="G4411" s="37">
        <v>0</v>
      </c>
    </row>
    <row r="4412" spans="1:7" x14ac:dyDescent="0.4">
      <c r="A4412" s="70">
        <v>41823</v>
      </c>
      <c r="B4412" s="84" t="s">
        <v>316</v>
      </c>
      <c r="C4412" s="74">
        <v>21.1</v>
      </c>
      <c r="D4412" s="86">
        <v>0</v>
      </c>
      <c r="E4412" s="88">
        <v>7</v>
      </c>
      <c r="F4412" s="88">
        <v>3</v>
      </c>
      <c r="G4412" s="37">
        <v>0</v>
      </c>
    </row>
    <row r="4413" spans="1:7" x14ac:dyDescent="0.4">
      <c r="A4413" s="70">
        <v>41823</v>
      </c>
      <c r="B4413" s="84" t="s">
        <v>317</v>
      </c>
      <c r="C4413" s="74">
        <v>19.5</v>
      </c>
      <c r="D4413" s="86">
        <v>0</v>
      </c>
      <c r="E4413" s="88">
        <v>7</v>
      </c>
      <c r="F4413" s="88">
        <v>3</v>
      </c>
      <c r="G4413" s="37">
        <v>0</v>
      </c>
    </row>
    <row r="4414" spans="1:7" x14ac:dyDescent="0.4">
      <c r="A4414" s="70">
        <v>41823</v>
      </c>
      <c r="B4414" s="84" t="s">
        <v>318</v>
      </c>
      <c r="C4414" s="74">
        <v>19.8</v>
      </c>
      <c r="D4414" s="86">
        <v>0</v>
      </c>
      <c r="E4414" s="88">
        <v>7</v>
      </c>
      <c r="F4414" s="88">
        <v>3</v>
      </c>
      <c r="G4414" s="37">
        <v>0</v>
      </c>
    </row>
    <row r="4415" spans="1:7" x14ac:dyDescent="0.4">
      <c r="A4415" s="70">
        <v>41823</v>
      </c>
      <c r="B4415" s="84" t="s">
        <v>319</v>
      </c>
      <c r="C4415" s="74">
        <v>19.8</v>
      </c>
      <c r="D4415" s="86">
        <v>0</v>
      </c>
      <c r="E4415" s="88">
        <v>7</v>
      </c>
      <c r="F4415" s="88">
        <v>3</v>
      </c>
      <c r="G4415" s="37">
        <v>0</v>
      </c>
    </row>
    <row r="4416" spans="1:7" x14ac:dyDescent="0.4">
      <c r="A4416" s="70">
        <v>41823</v>
      </c>
      <c r="B4416" s="84" t="s">
        <v>320</v>
      </c>
      <c r="C4416" s="74">
        <v>19.600000000000001</v>
      </c>
      <c r="D4416" s="86">
        <v>0</v>
      </c>
      <c r="E4416" s="88">
        <v>7</v>
      </c>
      <c r="F4416" s="88">
        <v>3</v>
      </c>
      <c r="G4416" s="37">
        <v>0</v>
      </c>
    </row>
    <row r="4417" spans="1:7" x14ac:dyDescent="0.4">
      <c r="A4417" s="70">
        <v>41823</v>
      </c>
      <c r="B4417" s="84" t="s">
        <v>321</v>
      </c>
      <c r="C4417" s="74">
        <v>19.399999999999999</v>
      </c>
      <c r="D4417" s="86">
        <v>0</v>
      </c>
      <c r="E4417" s="88">
        <v>7</v>
      </c>
      <c r="F4417" s="88">
        <v>3</v>
      </c>
      <c r="G4417" s="37">
        <v>0</v>
      </c>
    </row>
    <row r="4418" spans="1:7" x14ac:dyDescent="0.4">
      <c r="A4418" s="70">
        <v>41823</v>
      </c>
      <c r="B4418" s="84" t="s">
        <v>322</v>
      </c>
      <c r="C4418" s="74">
        <v>19.3</v>
      </c>
      <c r="D4418" s="86">
        <v>0</v>
      </c>
      <c r="E4418" s="88">
        <v>7</v>
      </c>
      <c r="F4418" s="88">
        <v>3</v>
      </c>
      <c r="G4418" s="37">
        <v>0</v>
      </c>
    </row>
    <row r="4419" spans="1:7" x14ac:dyDescent="0.4">
      <c r="A4419" s="70">
        <v>41823</v>
      </c>
      <c r="B4419" s="84" t="s">
        <v>323</v>
      </c>
      <c r="C4419" s="74">
        <v>18.399999999999999</v>
      </c>
      <c r="D4419" s="86">
        <v>0</v>
      </c>
      <c r="E4419" s="88">
        <v>7</v>
      </c>
      <c r="F4419" s="88">
        <v>3</v>
      </c>
      <c r="G4419" s="37">
        <v>0</v>
      </c>
    </row>
    <row r="4420" spans="1:7" x14ac:dyDescent="0.4">
      <c r="A4420" s="70">
        <v>41823</v>
      </c>
      <c r="B4420" s="84" t="s">
        <v>324</v>
      </c>
      <c r="C4420" s="74">
        <v>18.600000000000001</v>
      </c>
      <c r="D4420" s="86">
        <v>0</v>
      </c>
      <c r="E4420" s="88">
        <v>7</v>
      </c>
      <c r="F4420" s="88">
        <v>3</v>
      </c>
      <c r="G4420" s="37">
        <v>0</v>
      </c>
    </row>
    <row r="4421" spans="1:7" x14ac:dyDescent="0.4">
      <c r="A4421" s="70">
        <v>41823</v>
      </c>
      <c r="B4421" s="84" t="s">
        <v>325</v>
      </c>
      <c r="C4421" s="74">
        <v>18.3</v>
      </c>
      <c r="D4421" s="86">
        <v>0</v>
      </c>
      <c r="E4421" s="88">
        <v>7</v>
      </c>
      <c r="F4421" s="88">
        <v>4</v>
      </c>
      <c r="G4421" s="37">
        <v>1</v>
      </c>
    </row>
    <row r="4422" spans="1:7" x14ac:dyDescent="0.4">
      <c r="A4422" s="70">
        <v>41824</v>
      </c>
      <c r="B4422" s="84" t="s">
        <v>302</v>
      </c>
      <c r="C4422" s="74">
        <v>18.100000000000001</v>
      </c>
      <c r="D4422" s="86">
        <v>0</v>
      </c>
      <c r="E4422" s="88">
        <v>7</v>
      </c>
      <c r="F4422" s="88">
        <v>4</v>
      </c>
      <c r="G4422" s="37">
        <v>1</v>
      </c>
    </row>
    <row r="4423" spans="1:7" x14ac:dyDescent="0.4">
      <c r="A4423" s="70">
        <v>41824</v>
      </c>
      <c r="B4423" s="84" t="s">
        <v>303</v>
      </c>
      <c r="C4423" s="74">
        <v>18.100000000000001</v>
      </c>
      <c r="D4423" s="86">
        <v>0</v>
      </c>
      <c r="E4423" s="88">
        <v>7</v>
      </c>
      <c r="F4423" s="88">
        <v>4</v>
      </c>
      <c r="G4423" s="37">
        <v>1</v>
      </c>
    </row>
    <row r="4424" spans="1:7" x14ac:dyDescent="0.4">
      <c r="A4424" s="70">
        <v>41824</v>
      </c>
      <c r="B4424" s="84" t="s">
        <v>304</v>
      </c>
      <c r="C4424" s="74">
        <v>17.600000000000001</v>
      </c>
      <c r="D4424" s="86">
        <v>0</v>
      </c>
      <c r="E4424" s="88">
        <v>7</v>
      </c>
      <c r="F4424" s="88">
        <v>4</v>
      </c>
      <c r="G4424" s="37">
        <v>1</v>
      </c>
    </row>
    <row r="4425" spans="1:7" x14ac:dyDescent="0.4">
      <c r="A4425" s="70">
        <v>41824</v>
      </c>
      <c r="B4425" s="84" t="s">
        <v>305</v>
      </c>
      <c r="C4425" s="74">
        <v>17.7</v>
      </c>
      <c r="D4425" s="86">
        <v>0</v>
      </c>
      <c r="E4425" s="88">
        <v>7</v>
      </c>
      <c r="F4425" s="88">
        <v>4</v>
      </c>
      <c r="G4425" s="37">
        <v>1</v>
      </c>
    </row>
    <row r="4426" spans="1:7" x14ac:dyDescent="0.4">
      <c r="A4426" s="70">
        <v>41824</v>
      </c>
      <c r="B4426" s="84" t="s">
        <v>306</v>
      </c>
      <c r="C4426" s="74">
        <v>17.7</v>
      </c>
      <c r="D4426" s="86">
        <v>0</v>
      </c>
      <c r="E4426" s="88">
        <v>7</v>
      </c>
      <c r="F4426" s="88">
        <v>4</v>
      </c>
      <c r="G4426" s="37">
        <v>1</v>
      </c>
    </row>
    <row r="4427" spans="1:7" x14ac:dyDescent="0.4">
      <c r="A4427" s="70">
        <v>41824</v>
      </c>
      <c r="B4427" s="84" t="s">
        <v>307</v>
      </c>
      <c r="C4427" s="74">
        <v>17.899999999999999</v>
      </c>
      <c r="D4427" s="86">
        <v>0</v>
      </c>
      <c r="E4427" s="88">
        <v>7</v>
      </c>
      <c r="F4427" s="88">
        <v>4</v>
      </c>
      <c r="G4427" s="37">
        <v>1</v>
      </c>
    </row>
    <row r="4428" spans="1:7" x14ac:dyDescent="0.4">
      <c r="A4428" s="70">
        <v>41824</v>
      </c>
      <c r="B4428" s="84" t="s">
        <v>308</v>
      </c>
      <c r="C4428" s="74">
        <v>20.5</v>
      </c>
      <c r="D4428" s="86">
        <v>0</v>
      </c>
      <c r="E4428" s="88">
        <v>7</v>
      </c>
      <c r="F4428" s="88">
        <v>4</v>
      </c>
      <c r="G4428" s="37">
        <v>1</v>
      </c>
    </row>
    <row r="4429" spans="1:7" x14ac:dyDescent="0.4">
      <c r="A4429" s="70">
        <v>41824</v>
      </c>
      <c r="B4429" s="84" t="s">
        <v>309</v>
      </c>
      <c r="C4429" s="74">
        <v>21.2</v>
      </c>
      <c r="D4429" s="86">
        <v>0</v>
      </c>
      <c r="E4429" s="88">
        <v>7</v>
      </c>
      <c r="F4429" s="88">
        <v>4</v>
      </c>
      <c r="G4429" s="37">
        <v>0</v>
      </c>
    </row>
    <row r="4430" spans="1:7" x14ac:dyDescent="0.4">
      <c r="A4430" s="70">
        <v>41824</v>
      </c>
      <c r="B4430" s="84" t="s">
        <v>310</v>
      </c>
      <c r="C4430" s="74">
        <v>23.1</v>
      </c>
      <c r="D4430" s="86">
        <v>0</v>
      </c>
      <c r="E4430" s="88">
        <v>7</v>
      </c>
      <c r="F4430" s="88">
        <v>4</v>
      </c>
      <c r="G4430" s="37">
        <v>0</v>
      </c>
    </row>
    <row r="4431" spans="1:7" x14ac:dyDescent="0.4">
      <c r="A4431" s="70">
        <v>41824</v>
      </c>
      <c r="B4431" s="84" t="s">
        <v>311</v>
      </c>
      <c r="C4431" s="74">
        <v>23.9</v>
      </c>
      <c r="D4431" s="86">
        <v>0</v>
      </c>
      <c r="E4431" s="88">
        <v>7</v>
      </c>
      <c r="F4431" s="88">
        <v>4</v>
      </c>
      <c r="G4431" s="37">
        <v>0</v>
      </c>
    </row>
    <row r="4432" spans="1:7" x14ac:dyDescent="0.4">
      <c r="A4432" s="70">
        <v>41824</v>
      </c>
      <c r="B4432" s="84" t="s">
        <v>312</v>
      </c>
      <c r="C4432" s="74">
        <v>25.1</v>
      </c>
      <c r="D4432" s="86">
        <v>0</v>
      </c>
      <c r="E4432" s="88">
        <v>7</v>
      </c>
      <c r="F4432" s="88">
        <v>4</v>
      </c>
      <c r="G4432" s="37">
        <v>0</v>
      </c>
    </row>
    <row r="4433" spans="1:7" x14ac:dyDescent="0.4">
      <c r="A4433" s="70">
        <v>41824</v>
      </c>
      <c r="B4433" s="84" t="s">
        <v>313</v>
      </c>
      <c r="C4433" s="74">
        <v>25.6</v>
      </c>
      <c r="D4433" s="86">
        <v>0</v>
      </c>
      <c r="E4433" s="88">
        <v>7</v>
      </c>
      <c r="F4433" s="88">
        <v>4</v>
      </c>
      <c r="G4433" s="37">
        <v>0</v>
      </c>
    </row>
    <row r="4434" spans="1:7" x14ac:dyDescent="0.4">
      <c r="A4434" s="70">
        <v>41824</v>
      </c>
      <c r="B4434" s="84" t="s">
        <v>314</v>
      </c>
      <c r="C4434" s="74">
        <v>26.6</v>
      </c>
      <c r="D4434" s="86">
        <v>0</v>
      </c>
      <c r="E4434" s="88">
        <v>7</v>
      </c>
      <c r="F4434" s="88">
        <v>4</v>
      </c>
      <c r="G4434" s="37">
        <v>0</v>
      </c>
    </row>
    <row r="4435" spans="1:7" x14ac:dyDescent="0.4">
      <c r="A4435" s="70">
        <v>41824</v>
      </c>
      <c r="B4435" s="84" t="s">
        <v>315</v>
      </c>
      <c r="C4435" s="74">
        <v>27.2</v>
      </c>
      <c r="D4435" s="86">
        <v>0</v>
      </c>
      <c r="E4435" s="88">
        <v>7</v>
      </c>
      <c r="F4435" s="88">
        <v>4</v>
      </c>
      <c r="G4435" s="37">
        <v>0</v>
      </c>
    </row>
    <row r="4436" spans="1:7" x14ac:dyDescent="0.4">
      <c r="A4436" s="70">
        <v>41824</v>
      </c>
      <c r="B4436" s="84" t="s">
        <v>316</v>
      </c>
      <c r="C4436" s="74">
        <v>26.7</v>
      </c>
      <c r="D4436" s="86">
        <v>0</v>
      </c>
      <c r="E4436" s="88">
        <v>7</v>
      </c>
      <c r="F4436" s="88">
        <v>4</v>
      </c>
      <c r="G4436" s="37">
        <v>0</v>
      </c>
    </row>
    <row r="4437" spans="1:7" x14ac:dyDescent="0.4">
      <c r="A4437" s="70">
        <v>41824</v>
      </c>
      <c r="B4437" s="84" t="s">
        <v>317</v>
      </c>
      <c r="C4437" s="74">
        <v>25.2</v>
      </c>
      <c r="D4437" s="86">
        <v>0</v>
      </c>
      <c r="E4437" s="88">
        <v>7</v>
      </c>
      <c r="F4437" s="88">
        <v>4</v>
      </c>
      <c r="G4437" s="37">
        <v>0</v>
      </c>
    </row>
    <row r="4438" spans="1:7" x14ac:dyDescent="0.4">
      <c r="A4438" s="70">
        <v>41824</v>
      </c>
      <c r="B4438" s="84" t="s">
        <v>318</v>
      </c>
      <c r="C4438" s="74">
        <v>24.3</v>
      </c>
      <c r="D4438" s="86">
        <v>0</v>
      </c>
      <c r="E4438" s="88">
        <v>7</v>
      </c>
      <c r="F4438" s="88">
        <v>4</v>
      </c>
      <c r="G4438" s="37">
        <v>0</v>
      </c>
    </row>
    <row r="4439" spans="1:7" x14ac:dyDescent="0.4">
      <c r="A4439" s="70">
        <v>41824</v>
      </c>
      <c r="B4439" s="84" t="s">
        <v>319</v>
      </c>
      <c r="C4439" s="74">
        <v>23.4</v>
      </c>
      <c r="D4439" s="86">
        <v>0</v>
      </c>
      <c r="E4439" s="88">
        <v>7</v>
      </c>
      <c r="F4439" s="88">
        <v>4</v>
      </c>
      <c r="G4439" s="37">
        <v>0</v>
      </c>
    </row>
    <row r="4440" spans="1:7" x14ac:dyDescent="0.4">
      <c r="A4440" s="70">
        <v>41824</v>
      </c>
      <c r="B4440" s="84" t="s">
        <v>320</v>
      </c>
      <c r="C4440" s="74">
        <v>21.9</v>
      </c>
      <c r="D4440" s="86">
        <v>0</v>
      </c>
      <c r="E4440" s="88">
        <v>7</v>
      </c>
      <c r="F4440" s="88">
        <v>4</v>
      </c>
      <c r="G4440" s="37">
        <v>0</v>
      </c>
    </row>
    <row r="4441" spans="1:7" x14ac:dyDescent="0.4">
      <c r="A4441" s="70">
        <v>41824</v>
      </c>
      <c r="B4441" s="84" t="s">
        <v>321</v>
      </c>
      <c r="C4441" s="74">
        <v>21.2</v>
      </c>
      <c r="D4441" s="86">
        <v>0</v>
      </c>
      <c r="E4441" s="88">
        <v>7</v>
      </c>
      <c r="F4441" s="88">
        <v>4</v>
      </c>
      <c r="G4441" s="37">
        <v>0</v>
      </c>
    </row>
    <row r="4442" spans="1:7" x14ac:dyDescent="0.4">
      <c r="A4442" s="70">
        <v>41824</v>
      </c>
      <c r="B4442" s="84" t="s">
        <v>322</v>
      </c>
      <c r="C4442" s="74">
        <v>18.8</v>
      </c>
      <c r="D4442" s="86">
        <v>0</v>
      </c>
      <c r="E4442" s="88">
        <v>7</v>
      </c>
      <c r="F4442" s="88">
        <v>4</v>
      </c>
      <c r="G4442" s="37">
        <v>0</v>
      </c>
    </row>
    <row r="4443" spans="1:7" x14ac:dyDescent="0.4">
      <c r="A4443" s="70">
        <v>41824</v>
      </c>
      <c r="B4443" s="84" t="s">
        <v>323</v>
      </c>
      <c r="C4443" s="74">
        <v>17.899999999999999</v>
      </c>
      <c r="D4443" s="86">
        <v>0</v>
      </c>
      <c r="E4443" s="88">
        <v>7</v>
      </c>
      <c r="F4443" s="88">
        <v>4</v>
      </c>
      <c r="G4443" s="37">
        <v>0</v>
      </c>
    </row>
    <row r="4444" spans="1:7" x14ac:dyDescent="0.4">
      <c r="A4444" s="70">
        <v>41824</v>
      </c>
      <c r="B4444" s="84" t="s">
        <v>324</v>
      </c>
      <c r="C4444" s="74">
        <v>17.5</v>
      </c>
      <c r="D4444" s="86">
        <v>0</v>
      </c>
      <c r="E4444" s="88">
        <v>7</v>
      </c>
      <c r="F4444" s="88">
        <v>4</v>
      </c>
      <c r="G4444" s="37">
        <v>0</v>
      </c>
    </row>
    <row r="4445" spans="1:7" x14ac:dyDescent="0.4">
      <c r="A4445" s="70">
        <v>41824</v>
      </c>
      <c r="B4445" s="84" t="s">
        <v>325</v>
      </c>
      <c r="C4445" s="74">
        <v>16.7</v>
      </c>
      <c r="D4445" s="86">
        <v>0</v>
      </c>
      <c r="E4445" s="88">
        <v>7</v>
      </c>
      <c r="F4445" s="88">
        <v>5</v>
      </c>
      <c r="G4445" s="37">
        <v>1</v>
      </c>
    </row>
    <row r="4446" spans="1:7" x14ac:dyDescent="0.4">
      <c r="A4446" s="70">
        <v>41825</v>
      </c>
      <c r="B4446" s="84" t="s">
        <v>302</v>
      </c>
      <c r="C4446" s="74">
        <v>16.100000000000001</v>
      </c>
      <c r="D4446" s="86">
        <v>0</v>
      </c>
      <c r="E4446" s="88">
        <v>7</v>
      </c>
      <c r="F4446" s="88">
        <v>5</v>
      </c>
      <c r="G4446" s="37">
        <v>1</v>
      </c>
    </row>
    <row r="4447" spans="1:7" x14ac:dyDescent="0.4">
      <c r="A4447" s="70">
        <v>41825</v>
      </c>
      <c r="B4447" s="84" t="s">
        <v>303</v>
      </c>
      <c r="C4447" s="74">
        <v>15.5</v>
      </c>
      <c r="D4447" s="86">
        <v>0</v>
      </c>
      <c r="E4447" s="88">
        <v>7</v>
      </c>
      <c r="F4447" s="88">
        <v>5</v>
      </c>
      <c r="G4447" s="37">
        <v>1</v>
      </c>
    </row>
    <row r="4448" spans="1:7" x14ac:dyDescent="0.4">
      <c r="A4448" s="70">
        <v>41825</v>
      </c>
      <c r="B4448" s="84" t="s">
        <v>304</v>
      </c>
      <c r="C4448" s="74">
        <v>15.1</v>
      </c>
      <c r="D4448" s="86">
        <v>0</v>
      </c>
      <c r="E4448" s="88">
        <v>7</v>
      </c>
      <c r="F4448" s="88">
        <v>5</v>
      </c>
      <c r="G4448" s="37">
        <v>1</v>
      </c>
    </row>
    <row r="4449" spans="1:7" x14ac:dyDescent="0.4">
      <c r="A4449" s="70">
        <v>41825</v>
      </c>
      <c r="B4449" s="84" t="s">
        <v>305</v>
      </c>
      <c r="C4449" s="74">
        <v>14.6</v>
      </c>
      <c r="D4449" s="86">
        <v>0</v>
      </c>
      <c r="E4449" s="88">
        <v>7</v>
      </c>
      <c r="F4449" s="88">
        <v>5</v>
      </c>
      <c r="G4449" s="37">
        <v>1</v>
      </c>
    </row>
    <row r="4450" spans="1:7" x14ac:dyDescent="0.4">
      <c r="A4450" s="70">
        <v>41825</v>
      </c>
      <c r="B4450" s="84" t="s">
        <v>306</v>
      </c>
      <c r="C4450" s="74">
        <v>14.6</v>
      </c>
      <c r="D4450" s="86">
        <v>0</v>
      </c>
      <c r="E4450" s="88">
        <v>7</v>
      </c>
      <c r="F4450" s="88">
        <v>5</v>
      </c>
      <c r="G4450" s="37">
        <v>1</v>
      </c>
    </row>
    <row r="4451" spans="1:7" x14ac:dyDescent="0.4">
      <c r="A4451" s="70">
        <v>41825</v>
      </c>
      <c r="B4451" s="84" t="s">
        <v>307</v>
      </c>
      <c r="C4451" s="74">
        <v>15.9</v>
      </c>
      <c r="D4451" s="86">
        <v>0</v>
      </c>
      <c r="E4451" s="88">
        <v>7</v>
      </c>
      <c r="F4451" s="88">
        <v>5</v>
      </c>
      <c r="G4451" s="37">
        <v>1</v>
      </c>
    </row>
    <row r="4452" spans="1:7" x14ac:dyDescent="0.4">
      <c r="A4452" s="70">
        <v>41825</v>
      </c>
      <c r="B4452" s="84" t="s">
        <v>308</v>
      </c>
      <c r="C4452" s="74">
        <v>18.600000000000001</v>
      </c>
      <c r="D4452" s="86">
        <v>0</v>
      </c>
      <c r="E4452" s="88">
        <v>7</v>
      </c>
      <c r="F4452" s="88">
        <v>5</v>
      </c>
      <c r="G4452" s="37">
        <v>1</v>
      </c>
    </row>
    <row r="4453" spans="1:7" x14ac:dyDescent="0.4">
      <c r="A4453" s="70">
        <v>41825</v>
      </c>
      <c r="B4453" s="84" t="s">
        <v>309</v>
      </c>
      <c r="C4453" s="74">
        <v>21</v>
      </c>
      <c r="D4453" s="86">
        <v>0</v>
      </c>
      <c r="E4453" s="88">
        <v>7</v>
      </c>
      <c r="F4453" s="88">
        <v>5</v>
      </c>
      <c r="G4453" s="37">
        <v>0</v>
      </c>
    </row>
    <row r="4454" spans="1:7" x14ac:dyDescent="0.4">
      <c r="A4454" s="70">
        <v>41825</v>
      </c>
      <c r="B4454" s="84" t="s">
        <v>310</v>
      </c>
      <c r="C4454" s="74">
        <v>23.5</v>
      </c>
      <c r="D4454" s="86">
        <v>0</v>
      </c>
      <c r="E4454" s="88">
        <v>7</v>
      </c>
      <c r="F4454" s="88">
        <v>5</v>
      </c>
      <c r="G4454" s="37">
        <v>0</v>
      </c>
    </row>
    <row r="4455" spans="1:7" x14ac:dyDescent="0.4">
      <c r="A4455" s="70">
        <v>41825</v>
      </c>
      <c r="B4455" s="84" t="s">
        <v>311</v>
      </c>
      <c r="C4455" s="74">
        <v>26</v>
      </c>
      <c r="D4455" s="86">
        <v>0</v>
      </c>
      <c r="E4455" s="88">
        <v>7</v>
      </c>
      <c r="F4455" s="88">
        <v>5</v>
      </c>
      <c r="G4455" s="37">
        <v>0</v>
      </c>
    </row>
    <row r="4456" spans="1:7" x14ac:dyDescent="0.4">
      <c r="A4456" s="70">
        <v>41825</v>
      </c>
      <c r="B4456" s="84" t="s">
        <v>312</v>
      </c>
      <c r="C4456" s="74">
        <v>27.3</v>
      </c>
      <c r="D4456" s="86">
        <v>0</v>
      </c>
      <c r="E4456" s="88">
        <v>7</v>
      </c>
      <c r="F4456" s="88">
        <v>5</v>
      </c>
      <c r="G4456" s="37">
        <v>0</v>
      </c>
    </row>
    <row r="4457" spans="1:7" x14ac:dyDescent="0.4">
      <c r="A4457" s="70">
        <v>41825</v>
      </c>
      <c r="B4457" s="84" t="s">
        <v>313</v>
      </c>
      <c r="C4457" s="74">
        <v>28.5</v>
      </c>
      <c r="D4457" s="86">
        <v>0</v>
      </c>
      <c r="E4457" s="88">
        <v>7</v>
      </c>
      <c r="F4457" s="88">
        <v>5</v>
      </c>
      <c r="G4457" s="37">
        <v>0</v>
      </c>
    </row>
    <row r="4458" spans="1:7" x14ac:dyDescent="0.4">
      <c r="A4458" s="70">
        <v>41825</v>
      </c>
      <c r="B4458" s="84" t="s">
        <v>314</v>
      </c>
      <c r="C4458" s="74">
        <v>28.8</v>
      </c>
      <c r="D4458" s="86">
        <v>0</v>
      </c>
      <c r="E4458" s="88">
        <v>7</v>
      </c>
      <c r="F4458" s="88">
        <v>5</v>
      </c>
      <c r="G4458" s="37">
        <v>0</v>
      </c>
    </row>
    <row r="4459" spans="1:7" x14ac:dyDescent="0.4">
      <c r="A4459" s="70">
        <v>41825</v>
      </c>
      <c r="B4459" s="84" t="s">
        <v>315</v>
      </c>
      <c r="C4459" s="74">
        <v>28.8</v>
      </c>
      <c r="D4459" s="86">
        <v>0</v>
      </c>
      <c r="E4459" s="88">
        <v>7</v>
      </c>
      <c r="F4459" s="88">
        <v>5</v>
      </c>
      <c r="G4459" s="37">
        <v>0</v>
      </c>
    </row>
    <row r="4460" spans="1:7" x14ac:dyDescent="0.4">
      <c r="A4460" s="70">
        <v>41825</v>
      </c>
      <c r="B4460" s="84" t="s">
        <v>316</v>
      </c>
      <c r="C4460" s="74">
        <v>28.9</v>
      </c>
      <c r="D4460" s="86">
        <v>0</v>
      </c>
      <c r="E4460" s="88">
        <v>7</v>
      </c>
      <c r="F4460" s="88">
        <v>5</v>
      </c>
      <c r="G4460" s="37">
        <v>0</v>
      </c>
    </row>
    <row r="4461" spans="1:7" x14ac:dyDescent="0.4">
      <c r="A4461" s="70">
        <v>41825</v>
      </c>
      <c r="B4461" s="84" t="s">
        <v>317</v>
      </c>
      <c r="C4461" s="74">
        <v>28.4</v>
      </c>
      <c r="D4461" s="86">
        <v>0</v>
      </c>
      <c r="E4461" s="88">
        <v>7</v>
      </c>
      <c r="F4461" s="88">
        <v>5</v>
      </c>
      <c r="G4461" s="37">
        <v>0</v>
      </c>
    </row>
    <row r="4462" spans="1:7" x14ac:dyDescent="0.4">
      <c r="A4462" s="70">
        <v>41825</v>
      </c>
      <c r="B4462" s="84" t="s">
        <v>318</v>
      </c>
      <c r="C4462" s="74">
        <v>27.6</v>
      </c>
      <c r="D4462" s="86">
        <v>0</v>
      </c>
      <c r="E4462" s="88">
        <v>7</v>
      </c>
      <c r="F4462" s="88">
        <v>5</v>
      </c>
      <c r="G4462" s="37">
        <v>0</v>
      </c>
    </row>
    <row r="4463" spans="1:7" x14ac:dyDescent="0.4">
      <c r="A4463" s="70">
        <v>41825</v>
      </c>
      <c r="B4463" s="84" t="s">
        <v>319</v>
      </c>
      <c r="C4463" s="74">
        <v>26.4</v>
      </c>
      <c r="D4463" s="86">
        <v>0</v>
      </c>
      <c r="E4463" s="88">
        <v>7</v>
      </c>
      <c r="F4463" s="88">
        <v>5</v>
      </c>
      <c r="G4463" s="37">
        <v>0</v>
      </c>
    </row>
    <row r="4464" spans="1:7" x14ac:dyDescent="0.4">
      <c r="A4464" s="70">
        <v>41825</v>
      </c>
      <c r="B4464" s="84" t="s">
        <v>320</v>
      </c>
      <c r="C4464" s="74">
        <v>24.8</v>
      </c>
      <c r="D4464" s="86">
        <v>0</v>
      </c>
      <c r="E4464" s="88">
        <v>7</v>
      </c>
      <c r="F4464" s="88">
        <v>5</v>
      </c>
      <c r="G4464" s="37">
        <v>0</v>
      </c>
    </row>
    <row r="4465" spans="1:7" x14ac:dyDescent="0.4">
      <c r="A4465" s="70">
        <v>41825</v>
      </c>
      <c r="B4465" s="84" t="s">
        <v>321</v>
      </c>
      <c r="C4465" s="74">
        <v>23.7</v>
      </c>
      <c r="D4465" s="86">
        <v>0</v>
      </c>
      <c r="E4465" s="88">
        <v>7</v>
      </c>
      <c r="F4465" s="88">
        <v>5</v>
      </c>
      <c r="G4465" s="37">
        <v>0</v>
      </c>
    </row>
    <row r="4466" spans="1:7" x14ac:dyDescent="0.4">
      <c r="A4466" s="70">
        <v>41825</v>
      </c>
      <c r="B4466" s="84" t="s">
        <v>322</v>
      </c>
      <c r="C4466" s="74">
        <v>22.6</v>
      </c>
      <c r="D4466" s="86">
        <v>0</v>
      </c>
      <c r="E4466" s="88">
        <v>7</v>
      </c>
      <c r="F4466" s="88">
        <v>5</v>
      </c>
      <c r="G4466" s="37">
        <v>0</v>
      </c>
    </row>
    <row r="4467" spans="1:7" x14ac:dyDescent="0.4">
      <c r="A4467" s="70">
        <v>41825</v>
      </c>
      <c r="B4467" s="84" t="s">
        <v>323</v>
      </c>
      <c r="C4467" s="74">
        <v>20.6</v>
      </c>
      <c r="D4467" s="86">
        <v>0</v>
      </c>
      <c r="E4467" s="88">
        <v>7</v>
      </c>
      <c r="F4467" s="88">
        <v>5</v>
      </c>
      <c r="G4467" s="37">
        <v>0</v>
      </c>
    </row>
    <row r="4468" spans="1:7" x14ac:dyDescent="0.4">
      <c r="A4468" s="70">
        <v>41825</v>
      </c>
      <c r="B4468" s="84" t="s">
        <v>324</v>
      </c>
      <c r="C4468" s="74">
        <v>19.600000000000001</v>
      </c>
      <c r="D4468" s="86">
        <v>0</v>
      </c>
      <c r="E4468" s="88">
        <v>7</v>
      </c>
      <c r="F4468" s="88">
        <v>5</v>
      </c>
      <c r="G4468" s="37">
        <v>0</v>
      </c>
    </row>
    <row r="4469" spans="1:7" x14ac:dyDescent="0.4">
      <c r="A4469" s="70">
        <v>41825</v>
      </c>
      <c r="B4469" s="84" t="s">
        <v>325</v>
      </c>
      <c r="C4469" s="74">
        <v>19</v>
      </c>
      <c r="D4469" s="86">
        <v>0</v>
      </c>
      <c r="E4469" s="88">
        <v>7</v>
      </c>
      <c r="F4469" s="88">
        <v>6</v>
      </c>
      <c r="G4469" s="37">
        <v>1</v>
      </c>
    </row>
    <row r="4470" spans="1:7" x14ac:dyDescent="0.4">
      <c r="A4470" s="70">
        <v>41826</v>
      </c>
      <c r="B4470" s="84" t="s">
        <v>302</v>
      </c>
      <c r="C4470" s="74">
        <v>18.100000000000001</v>
      </c>
      <c r="D4470" s="86">
        <v>0</v>
      </c>
      <c r="E4470" s="88">
        <v>7</v>
      </c>
      <c r="F4470" s="88">
        <v>6</v>
      </c>
      <c r="G4470" s="37">
        <v>1</v>
      </c>
    </row>
    <row r="4471" spans="1:7" x14ac:dyDescent="0.4">
      <c r="A4471" s="70">
        <v>41826</v>
      </c>
      <c r="B4471" s="84" t="s">
        <v>303</v>
      </c>
      <c r="C4471" s="74">
        <v>17.2</v>
      </c>
      <c r="D4471" s="86">
        <v>0</v>
      </c>
      <c r="E4471" s="88">
        <v>7</v>
      </c>
      <c r="F4471" s="88">
        <v>6</v>
      </c>
      <c r="G4471" s="37">
        <v>1</v>
      </c>
    </row>
    <row r="4472" spans="1:7" x14ac:dyDescent="0.4">
      <c r="A4472" s="70">
        <v>41826</v>
      </c>
      <c r="B4472" s="84" t="s">
        <v>304</v>
      </c>
      <c r="C4472" s="74">
        <v>16.899999999999999</v>
      </c>
      <c r="D4472" s="86">
        <v>0</v>
      </c>
      <c r="E4472" s="88">
        <v>7</v>
      </c>
      <c r="F4472" s="88">
        <v>6</v>
      </c>
      <c r="G4472" s="37">
        <v>1</v>
      </c>
    </row>
    <row r="4473" spans="1:7" x14ac:dyDescent="0.4">
      <c r="A4473" s="70">
        <v>41826</v>
      </c>
      <c r="B4473" s="84" t="s">
        <v>305</v>
      </c>
      <c r="C4473" s="74">
        <v>16.399999999999999</v>
      </c>
      <c r="D4473" s="86">
        <v>0</v>
      </c>
      <c r="E4473" s="88">
        <v>7</v>
      </c>
      <c r="F4473" s="88">
        <v>6</v>
      </c>
      <c r="G4473" s="37">
        <v>1</v>
      </c>
    </row>
    <row r="4474" spans="1:7" x14ac:dyDescent="0.4">
      <c r="A4474" s="70">
        <v>41826</v>
      </c>
      <c r="B4474" s="84" t="s">
        <v>306</v>
      </c>
      <c r="C4474" s="74">
        <v>16.600000000000001</v>
      </c>
      <c r="D4474" s="86">
        <v>0</v>
      </c>
      <c r="E4474" s="88">
        <v>7</v>
      </c>
      <c r="F4474" s="88">
        <v>6</v>
      </c>
      <c r="G4474" s="37">
        <v>1</v>
      </c>
    </row>
    <row r="4475" spans="1:7" x14ac:dyDescent="0.4">
      <c r="A4475" s="70">
        <v>41826</v>
      </c>
      <c r="B4475" s="84" t="s">
        <v>307</v>
      </c>
      <c r="C4475" s="74">
        <v>18</v>
      </c>
      <c r="D4475" s="86">
        <v>0</v>
      </c>
      <c r="E4475" s="88">
        <v>7</v>
      </c>
      <c r="F4475" s="88">
        <v>6</v>
      </c>
      <c r="G4475" s="37">
        <v>1</v>
      </c>
    </row>
    <row r="4476" spans="1:7" x14ac:dyDescent="0.4">
      <c r="A4476" s="70">
        <v>41826</v>
      </c>
      <c r="B4476" s="84" t="s">
        <v>308</v>
      </c>
      <c r="C4476" s="74">
        <v>20.9</v>
      </c>
      <c r="D4476" s="86">
        <v>0</v>
      </c>
      <c r="E4476" s="88">
        <v>7</v>
      </c>
      <c r="F4476" s="88">
        <v>6</v>
      </c>
      <c r="G4476" s="37">
        <v>1</v>
      </c>
    </row>
    <row r="4477" spans="1:7" x14ac:dyDescent="0.4">
      <c r="A4477" s="70">
        <v>41826</v>
      </c>
      <c r="B4477" s="84" t="s">
        <v>309</v>
      </c>
      <c r="C4477" s="74">
        <v>22.8</v>
      </c>
      <c r="D4477" s="86">
        <v>0</v>
      </c>
      <c r="E4477" s="88">
        <v>7</v>
      </c>
      <c r="F4477" s="88">
        <v>6</v>
      </c>
      <c r="G4477" s="37">
        <v>0</v>
      </c>
    </row>
    <row r="4478" spans="1:7" x14ac:dyDescent="0.4">
      <c r="A4478" s="70">
        <v>41826</v>
      </c>
      <c r="B4478" s="84" t="s">
        <v>310</v>
      </c>
      <c r="C4478" s="74">
        <v>24.7</v>
      </c>
      <c r="D4478" s="86">
        <v>0</v>
      </c>
      <c r="E4478" s="88">
        <v>7</v>
      </c>
      <c r="F4478" s="88">
        <v>6</v>
      </c>
      <c r="G4478" s="37">
        <v>0</v>
      </c>
    </row>
    <row r="4479" spans="1:7" x14ac:dyDescent="0.4">
      <c r="A4479" s="70">
        <v>41826</v>
      </c>
      <c r="B4479" s="84" t="s">
        <v>311</v>
      </c>
      <c r="C4479" s="74">
        <v>26.3</v>
      </c>
      <c r="D4479" s="86">
        <v>0</v>
      </c>
      <c r="E4479" s="88">
        <v>7</v>
      </c>
      <c r="F4479" s="88">
        <v>6</v>
      </c>
      <c r="G4479" s="37">
        <v>0</v>
      </c>
    </row>
    <row r="4480" spans="1:7" x14ac:dyDescent="0.4">
      <c r="A4480" s="70">
        <v>41826</v>
      </c>
      <c r="B4480" s="84" t="s">
        <v>312</v>
      </c>
      <c r="C4480" s="74">
        <v>26.7</v>
      </c>
      <c r="D4480" s="86">
        <v>0</v>
      </c>
      <c r="E4480" s="88">
        <v>7</v>
      </c>
      <c r="F4480" s="88">
        <v>6</v>
      </c>
      <c r="G4480" s="37">
        <v>0</v>
      </c>
    </row>
    <row r="4481" spans="1:7" x14ac:dyDescent="0.4">
      <c r="A4481" s="70">
        <v>41826</v>
      </c>
      <c r="B4481" s="84" t="s">
        <v>313</v>
      </c>
      <c r="C4481" s="74">
        <v>28</v>
      </c>
      <c r="D4481" s="86">
        <v>0</v>
      </c>
      <c r="E4481" s="88">
        <v>7</v>
      </c>
      <c r="F4481" s="88">
        <v>6</v>
      </c>
      <c r="G4481" s="37">
        <v>0</v>
      </c>
    </row>
    <row r="4482" spans="1:7" x14ac:dyDescent="0.4">
      <c r="A4482" s="70">
        <v>41826</v>
      </c>
      <c r="B4482" s="84" t="s">
        <v>314</v>
      </c>
      <c r="C4482" s="74">
        <v>28</v>
      </c>
      <c r="D4482" s="86">
        <v>0</v>
      </c>
      <c r="E4482" s="88">
        <v>7</v>
      </c>
      <c r="F4482" s="88">
        <v>6</v>
      </c>
      <c r="G4482" s="37">
        <v>0</v>
      </c>
    </row>
    <row r="4483" spans="1:7" x14ac:dyDescent="0.4">
      <c r="A4483" s="70">
        <v>41826</v>
      </c>
      <c r="B4483" s="84" t="s">
        <v>315</v>
      </c>
      <c r="C4483" s="74">
        <v>29.3</v>
      </c>
      <c r="D4483" s="86">
        <v>0</v>
      </c>
      <c r="E4483" s="88">
        <v>7</v>
      </c>
      <c r="F4483" s="88">
        <v>6</v>
      </c>
      <c r="G4483" s="37">
        <v>0</v>
      </c>
    </row>
    <row r="4484" spans="1:7" x14ac:dyDescent="0.4">
      <c r="A4484" s="70">
        <v>41826</v>
      </c>
      <c r="B4484" s="84" t="s">
        <v>316</v>
      </c>
      <c r="C4484" s="74">
        <v>29.6</v>
      </c>
      <c r="D4484" s="86">
        <v>0</v>
      </c>
      <c r="E4484" s="88">
        <v>7</v>
      </c>
      <c r="F4484" s="88">
        <v>6</v>
      </c>
      <c r="G4484" s="37">
        <v>0</v>
      </c>
    </row>
    <row r="4485" spans="1:7" x14ac:dyDescent="0.4">
      <c r="A4485" s="70">
        <v>41826</v>
      </c>
      <c r="B4485" s="84" t="s">
        <v>317</v>
      </c>
      <c r="C4485" s="74">
        <v>28.6</v>
      </c>
      <c r="D4485" s="86">
        <v>0</v>
      </c>
      <c r="E4485" s="88">
        <v>7</v>
      </c>
      <c r="F4485" s="88">
        <v>6</v>
      </c>
      <c r="G4485" s="37">
        <v>0</v>
      </c>
    </row>
    <row r="4486" spans="1:7" x14ac:dyDescent="0.4">
      <c r="A4486" s="70">
        <v>41826</v>
      </c>
      <c r="B4486" s="84" t="s">
        <v>318</v>
      </c>
      <c r="C4486" s="74">
        <v>23.2</v>
      </c>
      <c r="D4486" s="86">
        <v>0</v>
      </c>
      <c r="E4486" s="88">
        <v>7</v>
      </c>
      <c r="F4486" s="88">
        <v>6</v>
      </c>
      <c r="G4486" s="37">
        <v>0</v>
      </c>
    </row>
    <row r="4487" spans="1:7" x14ac:dyDescent="0.4">
      <c r="A4487" s="70">
        <v>41826</v>
      </c>
      <c r="B4487" s="84" t="s">
        <v>319</v>
      </c>
      <c r="C4487" s="74">
        <v>21.1</v>
      </c>
      <c r="D4487" s="86">
        <v>0</v>
      </c>
      <c r="E4487" s="88">
        <v>7</v>
      </c>
      <c r="F4487" s="88">
        <v>6</v>
      </c>
      <c r="G4487" s="37">
        <v>0</v>
      </c>
    </row>
    <row r="4488" spans="1:7" x14ac:dyDescent="0.4">
      <c r="A4488" s="70">
        <v>41826</v>
      </c>
      <c r="B4488" s="84" t="s">
        <v>320</v>
      </c>
      <c r="C4488" s="74">
        <v>20.8</v>
      </c>
      <c r="D4488" s="86">
        <v>0</v>
      </c>
      <c r="E4488" s="88">
        <v>7</v>
      </c>
      <c r="F4488" s="88">
        <v>6</v>
      </c>
      <c r="G4488" s="37">
        <v>0</v>
      </c>
    </row>
    <row r="4489" spans="1:7" x14ac:dyDescent="0.4">
      <c r="A4489" s="70">
        <v>41826</v>
      </c>
      <c r="B4489" s="84" t="s">
        <v>321</v>
      </c>
      <c r="C4489" s="74">
        <v>20.8</v>
      </c>
      <c r="D4489" s="86">
        <v>0</v>
      </c>
      <c r="E4489" s="88">
        <v>7</v>
      </c>
      <c r="F4489" s="88">
        <v>6</v>
      </c>
      <c r="G4489" s="37">
        <v>0</v>
      </c>
    </row>
    <row r="4490" spans="1:7" x14ac:dyDescent="0.4">
      <c r="A4490" s="70">
        <v>41826</v>
      </c>
      <c r="B4490" s="84" t="s">
        <v>322</v>
      </c>
      <c r="C4490" s="74">
        <v>20.8</v>
      </c>
      <c r="D4490" s="86">
        <v>0</v>
      </c>
      <c r="E4490" s="88">
        <v>7</v>
      </c>
      <c r="F4490" s="88">
        <v>6</v>
      </c>
      <c r="G4490" s="37">
        <v>0</v>
      </c>
    </row>
    <row r="4491" spans="1:7" x14ac:dyDescent="0.4">
      <c r="A4491" s="70">
        <v>41826</v>
      </c>
      <c r="B4491" s="84" t="s">
        <v>323</v>
      </c>
      <c r="C4491" s="74">
        <v>19.899999999999999</v>
      </c>
      <c r="D4491" s="86">
        <v>0</v>
      </c>
      <c r="E4491" s="88">
        <v>7</v>
      </c>
      <c r="F4491" s="88">
        <v>6</v>
      </c>
      <c r="G4491" s="37">
        <v>0</v>
      </c>
    </row>
    <row r="4492" spans="1:7" x14ac:dyDescent="0.4">
      <c r="A4492" s="70">
        <v>41826</v>
      </c>
      <c r="B4492" s="84" t="s">
        <v>324</v>
      </c>
      <c r="C4492" s="74">
        <v>19.7</v>
      </c>
      <c r="D4492" s="86">
        <v>0</v>
      </c>
      <c r="E4492" s="88">
        <v>7</v>
      </c>
      <c r="F4492" s="88">
        <v>6</v>
      </c>
      <c r="G4492" s="37">
        <v>0</v>
      </c>
    </row>
    <row r="4493" spans="1:7" x14ac:dyDescent="0.4">
      <c r="A4493" s="70">
        <v>41826</v>
      </c>
      <c r="B4493" s="84" t="s">
        <v>325</v>
      </c>
      <c r="C4493" s="74">
        <v>19.8</v>
      </c>
      <c r="D4493" s="86">
        <v>0</v>
      </c>
      <c r="E4493" s="88">
        <v>7</v>
      </c>
      <c r="F4493" s="88">
        <v>7</v>
      </c>
      <c r="G4493" s="37">
        <v>1</v>
      </c>
    </row>
    <row r="4494" spans="1:7" x14ac:dyDescent="0.4">
      <c r="A4494" s="70">
        <v>41827</v>
      </c>
      <c r="B4494" s="84" t="s">
        <v>302</v>
      </c>
      <c r="C4494" s="74">
        <v>19.600000000000001</v>
      </c>
      <c r="D4494" s="86">
        <v>0</v>
      </c>
      <c r="E4494" s="88">
        <v>7</v>
      </c>
      <c r="F4494" s="88">
        <v>7</v>
      </c>
      <c r="G4494" s="37">
        <v>1</v>
      </c>
    </row>
    <row r="4495" spans="1:7" x14ac:dyDescent="0.4">
      <c r="A4495" s="70">
        <v>41827</v>
      </c>
      <c r="B4495" s="84" t="s">
        <v>303</v>
      </c>
      <c r="C4495" s="74">
        <v>19.5</v>
      </c>
      <c r="D4495" s="86">
        <v>0</v>
      </c>
      <c r="E4495" s="88">
        <v>7</v>
      </c>
      <c r="F4495" s="88">
        <v>7</v>
      </c>
      <c r="G4495" s="37">
        <v>1</v>
      </c>
    </row>
    <row r="4496" spans="1:7" x14ac:dyDescent="0.4">
      <c r="A4496" s="70">
        <v>41827</v>
      </c>
      <c r="B4496" s="84" t="s">
        <v>304</v>
      </c>
      <c r="C4496" s="74">
        <v>19.5</v>
      </c>
      <c r="D4496" s="86">
        <v>0</v>
      </c>
      <c r="E4496" s="88">
        <v>7</v>
      </c>
      <c r="F4496" s="88">
        <v>7</v>
      </c>
      <c r="G4496" s="37">
        <v>1</v>
      </c>
    </row>
    <row r="4497" spans="1:7" x14ac:dyDescent="0.4">
      <c r="A4497" s="70">
        <v>41827</v>
      </c>
      <c r="B4497" s="84" t="s">
        <v>305</v>
      </c>
      <c r="C4497" s="74">
        <v>19.600000000000001</v>
      </c>
      <c r="D4497" s="86">
        <v>0</v>
      </c>
      <c r="E4497" s="88">
        <v>7</v>
      </c>
      <c r="F4497" s="88">
        <v>7</v>
      </c>
      <c r="G4497" s="37">
        <v>1</v>
      </c>
    </row>
    <row r="4498" spans="1:7" x14ac:dyDescent="0.4">
      <c r="A4498" s="70">
        <v>41827</v>
      </c>
      <c r="B4498" s="84" t="s">
        <v>306</v>
      </c>
      <c r="C4498" s="74">
        <v>19.7</v>
      </c>
      <c r="D4498" s="86">
        <v>0</v>
      </c>
      <c r="E4498" s="88">
        <v>7</v>
      </c>
      <c r="F4498" s="88">
        <v>7</v>
      </c>
      <c r="G4498" s="37">
        <v>1</v>
      </c>
    </row>
    <row r="4499" spans="1:7" x14ac:dyDescent="0.4">
      <c r="A4499" s="70">
        <v>41827</v>
      </c>
      <c r="B4499" s="84" t="s">
        <v>307</v>
      </c>
      <c r="C4499" s="74">
        <v>20.100000000000001</v>
      </c>
      <c r="D4499" s="86">
        <v>0</v>
      </c>
      <c r="E4499" s="88">
        <v>7</v>
      </c>
      <c r="F4499" s="88">
        <v>7</v>
      </c>
      <c r="G4499" s="37">
        <v>1</v>
      </c>
    </row>
    <row r="4500" spans="1:7" x14ac:dyDescent="0.4">
      <c r="A4500" s="70">
        <v>41827</v>
      </c>
      <c r="B4500" s="84" t="s">
        <v>308</v>
      </c>
      <c r="C4500" s="74">
        <v>20.8</v>
      </c>
      <c r="D4500" s="86">
        <v>0</v>
      </c>
      <c r="E4500" s="88">
        <v>7</v>
      </c>
      <c r="F4500" s="88">
        <v>7</v>
      </c>
      <c r="G4500" s="37">
        <v>1</v>
      </c>
    </row>
    <row r="4501" spans="1:7" x14ac:dyDescent="0.4">
      <c r="A4501" s="70">
        <v>41827</v>
      </c>
      <c r="B4501" s="84" t="s">
        <v>309</v>
      </c>
      <c r="C4501" s="74">
        <v>21.8</v>
      </c>
      <c r="D4501" s="86">
        <v>0</v>
      </c>
      <c r="E4501" s="88">
        <v>7</v>
      </c>
      <c r="F4501" s="88">
        <v>7</v>
      </c>
      <c r="G4501" s="37">
        <v>0</v>
      </c>
    </row>
    <row r="4502" spans="1:7" x14ac:dyDescent="0.4">
      <c r="A4502" s="70">
        <v>41827</v>
      </c>
      <c r="B4502" s="84" t="s">
        <v>310</v>
      </c>
      <c r="C4502" s="74">
        <v>23</v>
      </c>
      <c r="D4502" s="86">
        <v>0</v>
      </c>
      <c r="E4502" s="88">
        <v>7</v>
      </c>
      <c r="F4502" s="88">
        <v>7</v>
      </c>
      <c r="G4502" s="37">
        <v>0</v>
      </c>
    </row>
    <row r="4503" spans="1:7" x14ac:dyDescent="0.4">
      <c r="A4503" s="70">
        <v>41827</v>
      </c>
      <c r="B4503" s="84" t="s">
        <v>311</v>
      </c>
      <c r="C4503" s="74">
        <v>23.7</v>
      </c>
      <c r="D4503" s="86">
        <v>0</v>
      </c>
      <c r="E4503" s="88">
        <v>7</v>
      </c>
      <c r="F4503" s="88">
        <v>7</v>
      </c>
      <c r="G4503" s="37">
        <v>0</v>
      </c>
    </row>
    <row r="4504" spans="1:7" x14ac:dyDescent="0.4">
      <c r="A4504" s="70">
        <v>41827</v>
      </c>
      <c r="B4504" s="84" t="s">
        <v>312</v>
      </c>
      <c r="C4504" s="74">
        <v>25.8</v>
      </c>
      <c r="D4504" s="86">
        <v>0</v>
      </c>
      <c r="E4504" s="88">
        <v>7</v>
      </c>
      <c r="F4504" s="88">
        <v>7</v>
      </c>
      <c r="G4504" s="37">
        <v>0</v>
      </c>
    </row>
    <row r="4505" spans="1:7" x14ac:dyDescent="0.4">
      <c r="A4505" s="70">
        <v>41827</v>
      </c>
      <c r="B4505" s="84" t="s">
        <v>313</v>
      </c>
      <c r="C4505" s="74">
        <v>26.8</v>
      </c>
      <c r="D4505" s="86">
        <v>0</v>
      </c>
      <c r="E4505" s="88">
        <v>7</v>
      </c>
      <c r="F4505" s="88">
        <v>7</v>
      </c>
      <c r="G4505" s="37">
        <v>0</v>
      </c>
    </row>
    <row r="4506" spans="1:7" x14ac:dyDescent="0.4">
      <c r="A4506" s="70">
        <v>41827</v>
      </c>
      <c r="B4506" s="84" t="s">
        <v>314</v>
      </c>
      <c r="C4506" s="74">
        <v>27.8</v>
      </c>
      <c r="D4506" s="86">
        <v>0</v>
      </c>
      <c r="E4506" s="88">
        <v>7</v>
      </c>
      <c r="F4506" s="88">
        <v>7</v>
      </c>
      <c r="G4506" s="37">
        <v>0</v>
      </c>
    </row>
    <row r="4507" spans="1:7" x14ac:dyDescent="0.4">
      <c r="A4507" s="70">
        <v>41827</v>
      </c>
      <c r="B4507" s="84" t="s">
        <v>315</v>
      </c>
      <c r="C4507" s="74">
        <v>28.4</v>
      </c>
      <c r="D4507" s="86">
        <v>0</v>
      </c>
      <c r="E4507" s="88">
        <v>7</v>
      </c>
      <c r="F4507" s="88">
        <v>7</v>
      </c>
      <c r="G4507" s="37">
        <v>0</v>
      </c>
    </row>
    <row r="4508" spans="1:7" x14ac:dyDescent="0.4">
      <c r="A4508" s="70">
        <v>41827</v>
      </c>
      <c r="B4508" s="84" t="s">
        <v>316</v>
      </c>
      <c r="C4508" s="74">
        <v>27.9</v>
      </c>
      <c r="D4508" s="86">
        <v>0</v>
      </c>
      <c r="E4508" s="88">
        <v>7</v>
      </c>
      <c r="F4508" s="88">
        <v>7</v>
      </c>
      <c r="G4508" s="37">
        <v>0</v>
      </c>
    </row>
    <row r="4509" spans="1:7" x14ac:dyDescent="0.4">
      <c r="A4509" s="70">
        <v>41827</v>
      </c>
      <c r="B4509" s="84" t="s">
        <v>317</v>
      </c>
      <c r="C4509" s="74">
        <v>27.1</v>
      </c>
      <c r="D4509" s="86">
        <v>0</v>
      </c>
      <c r="E4509" s="88">
        <v>7</v>
      </c>
      <c r="F4509" s="88">
        <v>7</v>
      </c>
      <c r="G4509" s="37">
        <v>0</v>
      </c>
    </row>
    <row r="4510" spans="1:7" x14ac:dyDescent="0.4">
      <c r="A4510" s="70">
        <v>41827</v>
      </c>
      <c r="B4510" s="84" t="s">
        <v>318</v>
      </c>
      <c r="C4510" s="74">
        <v>25.7</v>
      </c>
      <c r="D4510" s="86">
        <v>0</v>
      </c>
      <c r="E4510" s="88">
        <v>7</v>
      </c>
      <c r="F4510" s="88">
        <v>7</v>
      </c>
      <c r="G4510" s="37">
        <v>0</v>
      </c>
    </row>
    <row r="4511" spans="1:7" x14ac:dyDescent="0.4">
      <c r="A4511" s="70">
        <v>41827</v>
      </c>
      <c r="B4511" s="84" t="s">
        <v>319</v>
      </c>
      <c r="C4511" s="74">
        <v>24.5</v>
      </c>
      <c r="D4511" s="86">
        <v>0</v>
      </c>
      <c r="E4511" s="88">
        <v>7</v>
      </c>
      <c r="F4511" s="88">
        <v>7</v>
      </c>
      <c r="G4511" s="37">
        <v>0</v>
      </c>
    </row>
    <row r="4512" spans="1:7" x14ac:dyDescent="0.4">
      <c r="A4512" s="70">
        <v>41827</v>
      </c>
      <c r="B4512" s="84" t="s">
        <v>320</v>
      </c>
      <c r="C4512" s="74">
        <v>23.1</v>
      </c>
      <c r="D4512" s="86">
        <v>0</v>
      </c>
      <c r="E4512" s="88">
        <v>7</v>
      </c>
      <c r="F4512" s="88">
        <v>7</v>
      </c>
      <c r="G4512" s="37">
        <v>0</v>
      </c>
    </row>
    <row r="4513" spans="1:7" x14ac:dyDescent="0.4">
      <c r="A4513" s="70">
        <v>41827</v>
      </c>
      <c r="B4513" s="84" t="s">
        <v>321</v>
      </c>
      <c r="C4513" s="74">
        <v>22.7</v>
      </c>
      <c r="D4513" s="86">
        <v>0</v>
      </c>
      <c r="E4513" s="88">
        <v>7</v>
      </c>
      <c r="F4513" s="88">
        <v>7</v>
      </c>
      <c r="G4513" s="37">
        <v>0</v>
      </c>
    </row>
    <row r="4514" spans="1:7" x14ac:dyDescent="0.4">
      <c r="A4514" s="70">
        <v>41827</v>
      </c>
      <c r="B4514" s="84" t="s">
        <v>322</v>
      </c>
      <c r="C4514" s="74">
        <v>22</v>
      </c>
      <c r="D4514" s="86">
        <v>0</v>
      </c>
      <c r="E4514" s="88">
        <v>7</v>
      </c>
      <c r="F4514" s="88">
        <v>7</v>
      </c>
      <c r="G4514" s="37">
        <v>0</v>
      </c>
    </row>
    <row r="4515" spans="1:7" x14ac:dyDescent="0.4">
      <c r="A4515" s="70">
        <v>41827</v>
      </c>
      <c r="B4515" s="84" t="s">
        <v>323</v>
      </c>
      <c r="C4515" s="74">
        <v>20.9</v>
      </c>
      <c r="D4515" s="86">
        <v>0</v>
      </c>
      <c r="E4515" s="88">
        <v>7</v>
      </c>
      <c r="F4515" s="88">
        <v>7</v>
      </c>
      <c r="G4515" s="37">
        <v>0</v>
      </c>
    </row>
    <row r="4516" spans="1:7" x14ac:dyDescent="0.4">
      <c r="A4516" s="70">
        <v>41827</v>
      </c>
      <c r="B4516" s="84" t="s">
        <v>324</v>
      </c>
      <c r="C4516" s="74">
        <v>20.399999999999999</v>
      </c>
      <c r="D4516" s="86">
        <v>0</v>
      </c>
      <c r="E4516" s="88">
        <v>7</v>
      </c>
      <c r="F4516" s="88">
        <v>7</v>
      </c>
      <c r="G4516" s="37">
        <v>0</v>
      </c>
    </row>
    <row r="4517" spans="1:7" x14ac:dyDescent="0.4">
      <c r="A4517" s="70">
        <v>41827</v>
      </c>
      <c r="B4517" s="84" t="s">
        <v>325</v>
      </c>
      <c r="C4517" s="74">
        <v>20</v>
      </c>
      <c r="D4517" s="86">
        <v>0</v>
      </c>
      <c r="E4517" s="88">
        <v>7</v>
      </c>
      <c r="F4517" s="88">
        <v>8</v>
      </c>
      <c r="G4517" s="37">
        <v>1</v>
      </c>
    </row>
    <row r="4518" spans="1:7" x14ac:dyDescent="0.4">
      <c r="A4518" s="70">
        <v>41828</v>
      </c>
      <c r="B4518" s="84" t="s">
        <v>302</v>
      </c>
      <c r="C4518" s="74">
        <v>19.600000000000001</v>
      </c>
      <c r="D4518" s="86">
        <v>0</v>
      </c>
      <c r="E4518" s="88">
        <v>7</v>
      </c>
      <c r="F4518" s="88">
        <v>8</v>
      </c>
      <c r="G4518" s="37">
        <v>1</v>
      </c>
    </row>
    <row r="4519" spans="1:7" x14ac:dyDescent="0.4">
      <c r="A4519" s="70">
        <v>41828</v>
      </c>
      <c r="B4519" s="84" t="s">
        <v>303</v>
      </c>
      <c r="C4519" s="74">
        <v>19.2</v>
      </c>
      <c r="D4519" s="86">
        <v>0</v>
      </c>
      <c r="E4519" s="88">
        <v>7</v>
      </c>
      <c r="F4519" s="88">
        <v>8</v>
      </c>
      <c r="G4519" s="37">
        <v>1</v>
      </c>
    </row>
    <row r="4520" spans="1:7" x14ac:dyDescent="0.4">
      <c r="A4520" s="70">
        <v>41828</v>
      </c>
      <c r="B4520" s="84" t="s">
        <v>304</v>
      </c>
      <c r="C4520" s="74">
        <v>19.3</v>
      </c>
      <c r="D4520" s="86">
        <v>0</v>
      </c>
      <c r="E4520" s="88">
        <v>7</v>
      </c>
      <c r="F4520" s="88">
        <v>8</v>
      </c>
      <c r="G4520" s="37">
        <v>1</v>
      </c>
    </row>
    <row r="4521" spans="1:7" x14ac:dyDescent="0.4">
      <c r="A4521" s="70">
        <v>41828</v>
      </c>
      <c r="B4521" s="84" t="s">
        <v>305</v>
      </c>
      <c r="C4521" s="74">
        <v>19.3</v>
      </c>
      <c r="D4521" s="86">
        <v>0</v>
      </c>
      <c r="E4521" s="88">
        <v>7</v>
      </c>
      <c r="F4521" s="88">
        <v>8</v>
      </c>
      <c r="G4521" s="37">
        <v>1</v>
      </c>
    </row>
    <row r="4522" spans="1:7" x14ac:dyDescent="0.4">
      <c r="A4522" s="70">
        <v>41828</v>
      </c>
      <c r="B4522" s="84" t="s">
        <v>306</v>
      </c>
      <c r="C4522" s="74">
        <v>19.3</v>
      </c>
      <c r="D4522" s="86">
        <v>0</v>
      </c>
      <c r="E4522" s="88">
        <v>7</v>
      </c>
      <c r="F4522" s="88">
        <v>8</v>
      </c>
      <c r="G4522" s="37">
        <v>1</v>
      </c>
    </row>
    <row r="4523" spans="1:7" x14ac:dyDescent="0.4">
      <c r="A4523" s="70">
        <v>41828</v>
      </c>
      <c r="B4523" s="84" t="s">
        <v>307</v>
      </c>
      <c r="C4523" s="74">
        <v>19.3</v>
      </c>
      <c r="D4523" s="86">
        <v>0</v>
      </c>
      <c r="E4523" s="88">
        <v>7</v>
      </c>
      <c r="F4523" s="88">
        <v>8</v>
      </c>
      <c r="G4523" s="37">
        <v>1</v>
      </c>
    </row>
    <row r="4524" spans="1:7" x14ac:dyDescent="0.4">
      <c r="A4524" s="70">
        <v>41828</v>
      </c>
      <c r="B4524" s="84" t="s">
        <v>308</v>
      </c>
      <c r="C4524" s="74">
        <v>20</v>
      </c>
      <c r="D4524" s="86">
        <v>0</v>
      </c>
      <c r="E4524" s="88">
        <v>7</v>
      </c>
      <c r="F4524" s="88">
        <v>8</v>
      </c>
      <c r="G4524" s="37">
        <v>1</v>
      </c>
    </row>
    <row r="4525" spans="1:7" x14ac:dyDescent="0.4">
      <c r="A4525" s="70">
        <v>41828</v>
      </c>
      <c r="B4525" s="84" t="s">
        <v>309</v>
      </c>
      <c r="C4525" s="74">
        <v>20.9</v>
      </c>
      <c r="D4525" s="86">
        <v>0</v>
      </c>
      <c r="E4525" s="88">
        <v>7</v>
      </c>
      <c r="F4525" s="88">
        <v>8</v>
      </c>
      <c r="G4525" s="37">
        <v>0</v>
      </c>
    </row>
    <row r="4526" spans="1:7" x14ac:dyDescent="0.4">
      <c r="A4526" s="70">
        <v>41828</v>
      </c>
      <c r="B4526" s="84" t="s">
        <v>310</v>
      </c>
      <c r="C4526" s="74">
        <v>21.8</v>
      </c>
      <c r="D4526" s="86">
        <v>0</v>
      </c>
      <c r="E4526" s="88">
        <v>7</v>
      </c>
      <c r="F4526" s="88">
        <v>8</v>
      </c>
      <c r="G4526" s="37">
        <v>0</v>
      </c>
    </row>
    <row r="4527" spans="1:7" x14ac:dyDescent="0.4">
      <c r="A4527" s="70">
        <v>41828</v>
      </c>
      <c r="B4527" s="84" t="s">
        <v>311</v>
      </c>
      <c r="C4527" s="74">
        <v>23.9</v>
      </c>
      <c r="D4527" s="86">
        <v>0</v>
      </c>
      <c r="E4527" s="88">
        <v>7</v>
      </c>
      <c r="F4527" s="88">
        <v>8</v>
      </c>
      <c r="G4527" s="37">
        <v>0</v>
      </c>
    </row>
    <row r="4528" spans="1:7" x14ac:dyDescent="0.4">
      <c r="A4528" s="70">
        <v>41828</v>
      </c>
      <c r="B4528" s="84" t="s">
        <v>312</v>
      </c>
      <c r="C4528" s="74">
        <v>25.7</v>
      </c>
      <c r="D4528" s="86">
        <v>0</v>
      </c>
      <c r="E4528" s="88">
        <v>7</v>
      </c>
      <c r="F4528" s="88">
        <v>8</v>
      </c>
      <c r="G4528" s="37">
        <v>0</v>
      </c>
    </row>
    <row r="4529" spans="1:7" x14ac:dyDescent="0.4">
      <c r="A4529" s="70">
        <v>41828</v>
      </c>
      <c r="B4529" s="84" t="s">
        <v>313</v>
      </c>
      <c r="C4529" s="74">
        <v>26</v>
      </c>
      <c r="D4529" s="86">
        <v>0</v>
      </c>
      <c r="E4529" s="88">
        <v>7</v>
      </c>
      <c r="F4529" s="88">
        <v>8</v>
      </c>
      <c r="G4529" s="37">
        <v>0</v>
      </c>
    </row>
    <row r="4530" spans="1:7" x14ac:dyDescent="0.4">
      <c r="A4530" s="70">
        <v>41828</v>
      </c>
      <c r="B4530" s="84" t="s">
        <v>314</v>
      </c>
      <c r="C4530" s="74">
        <v>26.6</v>
      </c>
      <c r="D4530" s="86">
        <v>0</v>
      </c>
      <c r="E4530" s="88">
        <v>7</v>
      </c>
      <c r="F4530" s="88">
        <v>8</v>
      </c>
      <c r="G4530" s="37">
        <v>0</v>
      </c>
    </row>
    <row r="4531" spans="1:7" x14ac:dyDescent="0.4">
      <c r="A4531" s="70">
        <v>41828</v>
      </c>
      <c r="B4531" s="84" t="s">
        <v>315</v>
      </c>
      <c r="C4531" s="74">
        <v>27.5</v>
      </c>
      <c r="D4531" s="86">
        <v>0</v>
      </c>
      <c r="E4531" s="88">
        <v>7</v>
      </c>
      <c r="F4531" s="88">
        <v>8</v>
      </c>
      <c r="G4531" s="37">
        <v>0</v>
      </c>
    </row>
    <row r="4532" spans="1:7" x14ac:dyDescent="0.4">
      <c r="A4532" s="70">
        <v>41828</v>
      </c>
      <c r="B4532" s="84" t="s">
        <v>316</v>
      </c>
      <c r="C4532" s="74">
        <v>25.7</v>
      </c>
      <c r="D4532" s="86">
        <v>0</v>
      </c>
      <c r="E4532" s="88">
        <v>7</v>
      </c>
      <c r="F4532" s="88">
        <v>8</v>
      </c>
      <c r="G4532" s="37">
        <v>0</v>
      </c>
    </row>
    <row r="4533" spans="1:7" x14ac:dyDescent="0.4">
      <c r="A4533" s="70">
        <v>41828</v>
      </c>
      <c r="B4533" s="84" t="s">
        <v>317</v>
      </c>
      <c r="C4533" s="74">
        <v>26.2</v>
      </c>
      <c r="D4533" s="86">
        <v>0</v>
      </c>
      <c r="E4533" s="88">
        <v>7</v>
      </c>
      <c r="F4533" s="88">
        <v>8</v>
      </c>
      <c r="G4533" s="37">
        <v>0</v>
      </c>
    </row>
    <row r="4534" spans="1:7" x14ac:dyDescent="0.4">
      <c r="A4534" s="70">
        <v>41828</v>
      </c>
      <c r="B4534" s="84" t="s">
        <v>318</v>
      </c>
      <c r="C4534" s="74">
        <v>24.9</v>
      </c>
      <c r="D4534" s="86">
        <v>0</v>
      </c>
      <c r="E4534" s="88">
        <v>7</v>
      </c>
      <c r="F4534" s="88">
        <v>8</v>
      </c>
      <c r="G4534" s="37">
        <v>0</v>
      </c>
    </row>
    <row r="4535" spans="1:7" x14ac:dyDescent="0.4">
      <c r="A4535" s="70">
        <v>41828</v>
      </c>
      <c r="B4535" s="84" t="s">
        <v>319</v>
      </c>
      <c r="C4535" s="74">
        <v>23.5</v>
      </c>
      <c r="D4535" s="86">
        <v>0</v>
      </c>
      <c r="E4535" s="88">
        <v>7</v>
      </c>
      <c r="F4535" s="88">
        <v>8</v>
      </c>
      <c r="G4535" s="37">
        <v>0</v>
      </c>
    </row>
    <row r="4536" spans="1:7" x14ac:dyDescent="0.4">
      <c r="A4536" s="70">
        <v>41828</v>
      </c>
      <c r="B4536" s="84" t="s">
        <v>320</v>
      </c>
      <c r="C4536" s="74">
        <v>22.5</v>
      </c>
      <c r="D4536" s="86">
        <v>0</v>
      </c>
      <c r="E4536" s="88">
        <v>7</v>
      </c>
      <c r="F4536" s="88">
        <v>8</v>
      </c>
      <c r="G4536" s="37">
        <v>0</v>
      </c>
    </row>
    <row r="4537" spans="1:7" x14ac:dyDescent="0.4">
      <c r="A4537" s="70">
        <v>41828</v>
      </c>
      <c r="B4537" s="84" t="s">
        <v>321</v>
      </c>
      <c r="C4537" s="74">
        <v>22.1</v>
      </c>
      <c r="D4537" s="86">
        <v>0</v>
      </c>
      <c r="E4537" s="88">
        <v>7</v>
      </c>
      <c r="F4537" s="88">
        <v>8</v>
      </c>
      <c r="G4537" s="37">
        <v>0</v>
      </c>
    </row>
    <row r="4538" spans="1:7" x14ac:dyDescent="0.4">
      <c r="A4538" s="70">
        <v>41828</v>
      </c>
      <c r="B4538" s="84" t="s">
        <v>322</v>
      </c>
      <c r="C4538" s="74">
        <v>21.2</v>
      </c>
      <c r="D4538" s="86">
        <v>0</v>
      </c>
      <c r="E4538" s="88">
        <v>7</v>
      </c>
      <c r="F4538" s="88">
        <v>8</v>
      </c>
      <c r="G4538" s="37">
        <v>0</v>
      </c>
    </row>
    <row r="4539" spans="1:7" x14ac:dyDescent="0.4">
      <c r="A4539" s="70">
        <v>41828</v>
      </c>
      <c r="B4539" s="84" t="s">
        <v>323</v>
      </c>
      <c r="C4539" s="74">
        <v>18.3</v>
      </c>
      <c r="D4539" s="86">
        <v>0</v>
      </c>
      <c r="E4539" s="88">
        <v>7</v>
      </c>
      <c r="F4539" s="88">
        <v>8</v>
      </c>
      <c r="G4539" s="37">
        <v>0</v>
      </c>
    </row>
    <row r="4540" spans="1:7" x14ac:dyDescent="0.4">
      <c r="A4540" s="70">
        <v>41828</v>
      </c>
      <c r="B4540" s="84" t="s">
        <v>324</v>
      </c>
      <c r="C4540" s="74">
        <v>17.8</v>
      </c>
      <c r="D4540" s="86">
        <v>0</v>
      </c>
      <c r="E4540" s="88">
        <v>7</v>
      </c>
      <c r="F4540" s="88">
        <v>8</v>
      </c>
      <c r="G4540" s="37">
        <v>0</v>
      </c>
    </row>
    <row r="4541" spans="1:7" x14ac:dyDescent="0.4">
      <c r="A4541" s="70">
        <v>41828</v>
      </c>
      <c r="B4541" s="84" t="s">
        <v>325</v>
      </c>
      <c r="C4541" s="74">
        <v>17.3</v>
      </c>
      <c r="D4541" s="86">
        <v>0</v>
      </c>
      <c r="E4541" s="88">
        <v>7</v>
      </c>
      <c r="F4541" s="88">
        <v>9</v>
      </c>
      <c r="G4541" s="37">
        <v>1</v>
      </c>
    </row>
    <row r="4542" spans="1:7" x14ac:dyDescent="0.4">
      <c r="A4542" s="70">
        <v>41829</v>
      </c>
      <c r="B4542" s="84" t="s">
        <v>302</v>
      </c>
      <c r="C4542" s="74">
        <v>17.100000000000001</v>
      </c>
      <c r="D4542" s="86">
        <v>0</v>
      </c>
      <c r="E4542" s="88">
        <v>7</v>
      </c>
      <c r="F4542" s="88">
        <v>9</v>
      </c>
      <c r="G4542" s="37">
        <v>1</v>
      </c>
    </row>
    <row r="4543" spans="1:7" x14ac:dyDescent="0.4">
      <c r="A4543" s="70">
        <v>41829</v>
      </c>
      <c r="B4543" s="84" t="s">
        <v>303</v>
      </c>
      <c r="C4543" s="74">
        <v>16.600000000000001</v>
      </c>
      <c r="D4543" s="86">
        <v>0</v>
      </c>
      <c r="E4543" s="88">
        <v>7</v>
      </c>
      <c r="F4543" s="88">
        <v>9</v>
      </c>
      <c r="G4543" s="37">
        <v>1</v>
      </c>
    </row>
    <row r="4544" spans="1:7" x14ac:dyDescent="0.4">
      <c r="A4544" s="70">
        <v>41829</v>
      </c>
      <c r="B4544" s="84" t="s">
        <v>304</v>
      </c>
      <c r="C4544" s="74">
        <v>16.100000000000001</v>
      </c>
      <c r="D4544" s="86">
        <v>0</v>
      </c>
      <c r="E4544" s="88">
        <v>7</v>
      </c>
      <c r="F4544" s="88">
        <v>9</v>
      </c>
      <c r="G4544" s="37">
        <v>1</v>
      </c>
    </row>
    <row r="4545" spans="1:7" x14ac:dyDescent="0.4">
      <c r="A4545" s="70">
        <v>41829</v>
      </c>
      <c r="B4545" s="84" t="s">
        <v>305</v>
      </c>
      <c r="C4545" s="74">
        <v>16</v>
      </c>
      <c r="D4545" s="86">
        <v>0</v>
      </c>
      <c r="E4545" s="88">
        <v>7</v>
      </c>
      <c r="F4545" s="88">
        <v>9</v>
      </c>
      <c r="G4545" s="37">
        <v>1</v>
      </c>
    </row>
    <row r="4546" spans="1:7" x14ac:dyDescent="0.4">
      <c r="A4546" s="70">
        <v>41829</v>
      </c>
      <c r="B4546" s="84" t="s">
        <v>306</v>
      </c>
      <c r="C4546" s="74">
        <v>16.600000000000001</v>
      </c>
      <c r="D4546" s="86">
        <v>0</v>
      </c>
      <c r="E4546" s="88">
        <v>7</v>
      </c>
      <c r="F4546" s="88">
        <v>9</v>
      </c>
      <c r="G4546" s="37">
        <v>1</v>
      </c>
    </row>
    <row r="4547" spans="1:7" x14ac:dyDescent="0.4">
      <c r="A4547" s="70">
        <v>41829</v>
      </c>
      <c r="B4547" s="84" t="s">
        <v>307</v>
      </c>
      <c r="C4547" s="74">
        <v>17.5</v>
      </c>
      <c r="D4547" s="86">
        <v>0</v>
      </c>
      <c r="E4547" s="88">
        <v>7</v>
      </c>
      <c r="F4547" s="88">
        <v>9</v>
      </c>
      <c r="G4547" s="37">
        <v>1</v>
      </c>
    </row>
    <row r="4548" spans="1:7" x14ac:dyDescent="0.4">
      <c r="A4548" s="70">
        <v>41829</v>
      </c>
      <c r="B4548" s="84" t="s">
        <v>308</v>
      </c>
      <c r="C4548" s="74">
        <v>18.899999999999999</v>
      </c>
      <c r="D4548" s="86">
        <v>0</v>
      </c>
      <c r="E4548" s="88">
        <v>7</v>
      </c>
      <c r="F4548" s="88">
        <v>9</v>
      </c>
      <c r="G4548" s="37">
        <v>1</v>
      </c>
    </row>
    <row r="4549" spans="1:7" x14ac:dyDescent="0.4">
      <c r="A4549" s="70">
        <v>41829</v>
      </c>
      <c r="B4549" s="84" t="s">
        <v>309</v>
      </c>
      <c r="C4549" s="74">
        <v>19.899999999999999</v>
      </c>
      <c r="D4549" s="86">
        <v>0</v>
      </c>
      <c r="E4549" s="88">
        <v>7</v>
      </c>
      <c r="F4549" s="88">
        <v>9</v>
      </c>
      <c r="G4549" s="37">
        <v>0</v>
      </c>
    </row>
    <row r="4550" spans="1:7" x14ac:dyDescent="0.4">
      <c r="A4550" s="70">
        <v>41829</v>
      </c>
      <c r="B4550" s="84" t="s">
        <v>310</v>
      </c>
      <c r="C4550" s="74">
        <v>20.3</v>
      </c>
      <c r="D4550" s="86">
        <v>0</v>
      </c>
      <c r="E4550" s="88">
        <v>7</v>
      </c>
      <c r="F4550" s="88">
        <v>9</v>
      </c>
      <c r="G4550" s="37">
        <v>0</v>
      </c>
    </row>
    <row r="4551" spans="1:7" x14ac:dyDescent="0.4">
      <c r="A4551" s="70">
        <v>41829</v>
      </c>
      <c r="B4551" s="84" t="s">
        <v>311</v>
      </c>
      <c r="C4551" s="74">
        <v>22.6</v>
      </c>
      <c r="D4551" s="86">
        <v>0</v>
      </c>
      <c r="E4551" s="88">
        <v>7</v>
      </c>
      <c r="F4551" s="88">
        <v>9</v>
      </c>
      <c r="G4551" s="37">
        <v>0</v>
      </c>
    </row>
    <row r="4552" spans="1:7" x14ac:dyDescent="0.4">
      <c r="A4552" s="70">
        <v>41829</v>
      </c>
      <c r="B4552" s="84" t="s">
        <v>312</v>
      </c>
      <c r="C4552" s="74">
        <v>24.7</v>
      </c>
      <c r="D4552" s="86">
        <v>0</v>
      </c>
      <c r="E4552" s="88">
        <v>7</v>
      </c>
      <c r="F4552" s="88">
        <v>9</v>
      </c>
      <c r="G4552" s="37">
        <v>0</v>
      </c>
    </row>
    <row r="4553" spans="1:7" x14ac:dyDescent="0.4">
      <c r="A4553" s="70">
        <v>41829</v>
      </c>
      <c r="B4553" s="84" t="s">
        <v>313</v>
      </c>
      <c r="C4553" s="74">
        <v>25.4</v>
      </c>
      <c r="D4553" s="86">
        <v>0</v>
      </c>
      <c r="E4553" s="88">
        <v>7</v>
      </c>
      <c r="F4553" s="88">
        <v>9</v>
      </c>
      <c r="G4553" s="37">
        <v>0</v>
      </c>
    </row>
    <row r="4554" spans="1:7" x14ac:dyDescent="0.4">
      <c r="A4554" s="70">
        <v>41829</v>
      </c>
      <c r="B4554" s="84" t="s">
        <v>314</v>
      </c>
      <c r="C4554" s="74">
        <v>26.1</v>
      </c>
      <c r="D4554" s="86">
        <v>0</v>
      </c>
      <c r="E4554" s="88">
        <v>7</v>
      </c>
      <c r="F4554" s="88">
        <v>9</v>
      </c>
      <c r="G4554" s="37">
        <v>0</v>
      </c>
    </row>
    <row r="4555" spans="1:7" x14ac:dyDescent="0.4">
      <c r="A4555" s="70">
        <v>41829</v>
      </c>
      <c r="B4555" s="84" t="s">
        <v>315</v>
      </c>
      <c r="C4555" s="74">
        <v>25.6</v>
      </c>
      <c r="D4555" s="86">
        <v>0</v>
      </c>
      <c r="E4555" s="88">
        <v>7</v>
      </c>
      <c r="F4555" s="88">
        <v>9</v>
      </c>
      <c r="G4555" s="37">
        <v>0</v>
      </c>
    </row>
    <row r="4556" spans="1:7" x14ac:dyDescent="0.4">
      <c r="A4556" s="70">
        <v>41829</v>
      </c>
      <c r="B4556" s="84" t="s">
        <v>316</v>
      </c>
      <c r="C4556" s="74">
        <v>25.8</v>
      </c>
      <c r="D4556" s="86">
        <v>0</v>
      </c>
      <c r="E4556" s="88">
        <v>7</v>
      </c>
      <c r="F4556" s="88">
        <v>9</v>
      </c>
      <c r="G4556" s="37">
        <v>0</v>
      </c>
    </row>
    <row r="4557" spans="1:7" x14ac:dyDescent="0.4">
      <c r="A4557" s="70">
        <v>41829</v>
      </c>
      <c r="B4557" s="84" t="s">
        <v>317</v>
      </c>
      <c r="C4557" s="74">
        <v>25.2</v>
      </c>
      <c r="D4557" s="86">
        <v>0</v>
      </c>
      <c r="E4557" s="88">
        <v>7</v>
      </c>
      <c r="F4557" s="88">
        <v>9</v>
      </c>
      <c r="G4557" s="37">
        <v>0</v>
      </c>
    </row>
    <row r="4558" spans="1:7" x14ac:dyDescent="0.4">
      <c r="A4558" s="70">
        <v>41829</v>
      </c>
      <c r="B4558" s="84" t="s">
        <v>318</v>
      </c>
      <c r="C4558" s="74">
        <v>24.4</v>
      </c>
      <c r="D4558" s="86">
        <v>0</v>
      </c>
      <c r="E4558" s="88">
        <v>7</v>
      </c>
      <c r="F4558" s="88">
        <v>9</v>
      </c>
      <c r="G4558" s="37">
        <v>0</v>
      </c>
    </row>
    <row r="4559" spans="1:7" x14ac:dyDescent="0.4">
      <c r="A4559" s="70">
        <v>41829</v>
      </c>
      <c r="B4559" s="84" t="s">
        <v>319</v>
      </c>
      <c r="C4559" s="74">
        <v>22.9</v>
      </c>
      <c r="D4559" s="86">
        <v>0</v>
      </c>
      <c r="E4559" s="88">
        <v>7</v>
      </c>
      <c r="F4559" s="88">
        <v>9</v>
      </c>
      <c r="G4559" s="37">
        <v>0</v>
      </c>
    </row>
    <row r="4560" spans="1:7" x14ac:dyDescent="0.4">
      <c r="A4560" s="70">
        <v>41829</v>
      </c>
      <c r="B4560" s="84" t="s">
        <v>320</v>
      </c>
      <c r="C4560" s="74">
        <v>21.5</v>
      </c>
      <c r="D4560" s="86">
        <v>0</v>
      </c>
      <c r="E4560" s="88">
        <v>7</v>
      </c>
      <c r="F4560" s="88">
        <v>9</v>
      </c>
      <c r="G4560" s="37">
        <v>0</v>
      </c>
    </row>
    <row r="4561" spans="1:7" x14ac:dyDescent="0.4">
      <c r="A4561" s="70">
        <v>41829</v>
      </c>
      <c r="B4561" s="84" t="s">
        <v>321</v>
      </c>
      <c r="C4561" s="74">
        <v>21.2</v>
      </c>
      <c r="D4561" s="86">
        <v>0</v>
      </c>
      <c r="E4561" s="88">
        <v>7</v>
      </c>
      <c r="F4561" s="88">
        <v>9</v>
      </c>
      <c r="G4561" s="37">
        <v>0</v>
      </c>
    </row>
    <row r="4562" spans="1:7" x14ac:dyDescent="0.4">
      <c r="A4562" s="70">
        <v>41829</v>
      </c>
      <c r="B4562" s="84" t="s">
        <v>322</v>
      </c>
      <c r="C4562" s="74">
        <v>19.600000000000001</v>
      </c>
      <c r="D4562" s="86">
        <v>0</v>
      </c>
      <c r="E4562" s="88">
        <v>7</v>
      </c>
      <c r="F4562" s="88">
        <v>9</v>
      </c>
      <c r="G4562" s="37">
        <v>0</v>
      </c>
    </row>
    <row r="4563" spans="1:7" x14ac:dyDescent="0.4">
      <c r="A4563" s="70">
        <v>41829</v>
      </c>
      <c r="B4563" s="84" t="s">
        <v>323</v>
      </c>
      <c r="C4563" s="74">
        <v>19.100000000000001</v>
      </c>
      <c r="D4563" s="86">
        <v>0</v>
      </c>
      <c r="E4563" s="88">
        <v>7</v>
      </c>
      <c r="F4563" s="88">
        <v>9</v>
      </c>
      <c r="G4563" s="37">
        <v>0</v>
      </c>
    </row>
    <row r="4564" spans="1:7" x14ac:dyDescent="0.4">
      <c r="A4564" s="70">
        <v>41829</v>
      </c>
      <c r="B4564" s="84" t="s">
        <v>324</v>
      </c>
      <c r="C4564" s="74">
        <v>16.899999999999999</v>
      </c>
      <c r="D4564" s="86">
        <v>0</v>
      </c>
      <c r="E4564" s="88">
        <v>7</v>
      </c>
      <c r="F4564" s="88">
        <v>9</v>
      </c>
      <c r="G4564" s="37">
        <v>0</v>
      </c>
    </row>
    <row r="4565" spans="1:7" x14ac:dyDescent="0.4">
      <c r="A4565" s="70">
        <v>41829</v>
      </c>
      <c r="B4565" s="84" t="s">
        <v>325</v>
      </c>
      <c r="C4565" s="74">
        <v>16</v>
      </c>
      <c r="D4565" s="86">
        <v>0</v>
      </c>
      <c r="E4565" s="88">
        <v>7</v>
      </c>
      <c r="F4565" s="88">
        <v>10</v>
      </c>
      <c r="G4565" s="37">
        <v>1</v>
      </c>
    </row>
    <row r="4566" spans="1:7" x14ac:dyDescent="0.4">
      <c r="A4566" s="70">
        <v>41830</v>
      </c>
      <c r="B4566" s="84" t="s">
        <v>302</v>
      </c>
      <c r="C4566" s="74">
        <v>15.5</v>
      </c>
      <c r="D4566" s="86">
        <v>0</v>
      </c>
      <c r="E4566" s="88">
        <v>7</v>
      </c>
      <c r="F4566" s="88">
        <v>10</v>
      </c>
      <c r="G4566" s="37">
        <v>1</v>
      </c>
    </row>
    <row r="4567" spans="1:7" x14ac:dyDescent="0.4">
      <c r="A4567" s="70">
        <v>41830</v>
      </c>
      <c r="B4567" s="84" t="s">
        <v>303</v>
      </c>
      <c r="C4567" s="74">
        <v>14.8</v>
      </c>
      <c r="D4567" s="86">
        <v>0</v>
      </c>
      <c r="E4567" s="88">
        <v>7</v>
      </c>
      <c r="F4567" s="88">
        <v>10</v>
      </c>
      <c r="G4567" s="37">
        <v>1</v>
      </c>
    </row>
    <row r="4568" spans="1:7" x14ac:dyDescent="0.4">
      <c r="A4568" s="70">
        <v>41830</v>
      </c>
      <c r="B4568" s="84" t="s">
        <v>304</v>
      </c>
      <c r="C4568" s="74">
        <v>14.5</v>
      </c>
      <c r="D4568" s="86">
        <v>0</v>
      </c>
      <c r="E4568" s="88">
        <v>7</v>
      </c>
      <c r="F4568" s="88">
        <v>10</v>
      </c>
      <c r="G4568" s="37">
        <v>1</v>
      </c>
    </row>
    <row r="4569" spans="1:7" x14ac:dyDescent="0.4">
      <c r="A4569" s="70">
        <v>41830</v>
      </c>
      <c r="B4569" s="84" t="s">
        <v>305</v>
      </c>
      <c r="C4569" s="74">
        <v>14.5</v>
      </c>
      <c r="D4569" s="86">
        <v>0</v>
      </c>
      <c r="E4569" s="88">
        <v>7</v>
      </c>
      <c r="F4569" s="88">
        <v>10</v>
      </c>
      <c r="G4569" s="37">
        <v>1</v>
      </c>
    </row>
    <row r="4570" spans="1:7" x14ac:dyDescent="0.4">
      <c r="A4570" s="70">
        <v>41830</v>
      </c>
      <c r="B4570" s="84" t="s">
        <v>306</v>
      </c>
      <c r="C4570" s="74">
        <v>14.4</v>
      </c>
      <c r="D4570" s="86">
        <v>0</v>
      </c>
      <c r="E4570" s="88">
        <v>7</v>
      </c>
      <c r="F4570" s="88">
        <v>10</v>
      </c>
      <c r="G4570" s="37">
        <v>1</v>
      </c>
    </row>
    <row r="4571" spans="1:7" x14ac:dyDescent="0.4">
      <c r="A4571" s="70">
        <v>41830</v>
      </c>
      <c r="B4571" s="84" t="s">
        <v>307</v>
      </c>
      <c r="C4571" s="74">
        <v>16.2</v>
      </c>
      <c r="D4571" s="86">
        <v>0</v>
      </c>
      <c r="E4571" s="88">
        <v>7</v>
      </c>
      <c r="F4571" s="88">
        <v>10</v>
      </c>
      <c r="G4571" s="37">
        <v>1</v>
      </c>
    </row>
    <row r="4572" spans="1:7" x14ac:dyDescent="0.4">
      <c r="A4572" s="70">
        <v>41830</v>
      </c>
      <c r="B4572" s="84" t="s">
        <v>308</v>
      </c>
      <c r="C4572" s="74">
        <v>17.2</v>
      </c>
      <c r="D4572" s="86">
        <v>0</v>
      </c>
      <c r="E4572" s="88">
        <v>7</v>
      </c>
      <c r="F4572" s="88">
        <v>10</v>
      </c>
      <c r="G4572" s="37">
        <v>1</v>
      </c>
    </row>
    <row r="4573" spans="1:7" x14ac:dyDescent="0.4">
      <c r="A4573" s="70">
        <v>41830</v>
      </c>
      <c r="B4573" s="84" t="s">
        <v>309</v>
      </c>
      <c r="C4573" s="74">
        <v>19.7</v>
      </c>
      <c r="D4573" s="86">
        <v>0</v>
      </c>
      <c r="E4573" s="88">
        <v>7</v>
      </c>
      <c r="F4573" s="88">
        <v>10</v>
      </c>
      <c r="G4573" s="37">
        <v>0</v>
      </c>
    </row>
    <row r="4574" spans="1:7" x14ac:dyDescent="0.4">
      <c r="A4574" s="70">
        <v>41830</v>
      </c>
      <c r="B4574" s="84" t="s">
        <v>310</v>
      </c>
      <c r="C4574" s="74">
        <v>21</v>
      </c>
      <c r="D4574" s="86">
        <v>0</v>
      </c>
      <c r="E4574" s="88">
        <v>7</v>
      </c>
      <c r="F4574" s="88">
        <v>10</v>
      </c>
      <c r="G4574" s="37">
        <v>0</v>
      </c>
    </row>
    <row r="4575" spans="1:7" x14ac:dyDescent="0.4">
      <c r="A4575" s="70">
        <v>41830</v>
      </c>
      <c r="B4575" s="84" t="s">
        <v>311</v>
      </c>
      <c r="C4575" s="74">
        <v>22.8</v>
      </c>
      <c r="D4575" s="86">
        <v>0</v>
      </c>
      <c r="E4575" s="88">
        <v>7</v>
      </c>
      <c r="F4575" s="88">
        <v>10</v>
      </c>
      <c r="G4575" s="37">
        <v>0</v>
      </c>
    </row>
    <row r="4576" spans="1:7" x14ac:dyDescent="0.4">
      <c r="A4576" s="70">
        <v>41830</v>
      </c>
      <c r="B4576" s="84" t="s">
        <v>312</v>
      </c>
      <c r="C4576" s="74">
        <v>25.2</v>
      </c>
      <c r="D4576" s="86">
        <v>0</v>
      </c>
      <c r="E4576" s="88">
        <v>7</v>
      </c>
      <c r="F4576" s="88">
        <v>10</v>
      </c>
      <c r="G4576" s="37">
        <v>0</v>
      </c>
    </row>
    <row r="4577" spans="1:7" x14ac:dyDescent="0.4">
      <c r="A4577" s="70">
        <v>41830</v>
      </c>
      <c r="B4577" s="84" t="s">
        <v>313</v>
      </c>
      <c r="C4577" s="74">
        <v>25.5</v>
      </c>
      <c r="D4577" s="86">
        <v>0</v>
      </c>
      <c r="E4577" s="88">
        <v>7</v>
      </c>
      <c r="F4577" s="88">
        <v>10</v>
      </c>
      <c r="G4577" s="37">
        <v>0</v>
      </c>
    </row>
    <row r="4578" spans="1:7" x14ac:dyDescent="0.4">
      <c r="A4578" s="70">
        <v>41830</v>
      </c>
      <c r="B4578" s="84" t="s">
        <v>314</v>
      </c>
      <c r="C4578" s="74">
        <v>25.7</v>
      </c>
      <c r="D4578" s="86">
        <v>0</v>
      </c>
      <c r="E4578" s="88">
        <v>7</v>
      </c>
      <c r="F4578" s="88">
        <v>10</v>
      </c>
      <c r="G4578" s="37">
        <v>0</v>
      </c>
    </row>
    <row r="4579" spans="1:7" x14ac:dyDescent="0.4">
      <c r="A4579" s="70">
        <v>41830</v>
      </c>
      <c r="B4579" s="84" t="s">
        <v>315</v>
      </c>
      <c r="C4579" s="74">
        <v>25.6</v>
      </c>
      <c r="D4579" s="86">
        <v>0</v>
      </c>
      <c r="E4579" s="88">
        <v>7</v>
      </c>
      <c r="F4579" s="88">
        <v>10</v>
      </c>
      <c r="G4579" s="37">
        <v>0</v>
      </c>
    </row>
    <row r="4580" spans="1:7" x14ac:dyDescent="0.4">
      <c r="A4580" s="70">
        <v>41830</v>
      </c>
      <c r="B4580" s="84" t="s">
        <v>316</v>
      </c>
      <c r="C4580" s="74">
        <v>26.4</v>
      </c>
      <c r="D4580" s="86">
        <v>0</v>
      </c>
      <c r="E4580" s="88">
        <v>7</v>
      </c>
      <c r="F4580" s="88">
        <v>10</v>
      </c>
      <c r="G4580" s="37">
        <v>0</v>
      </c>
    </row>
    <row r="4581" spans="1:7" x14ac:dyDescent="0.4">
      <c r="A4581" s="70">
        <v>41830</v>
      </c>
      <c r="B4581" s="84" t="s">
        <v>317</v>
      </c>
      <c r="C4581" s="74">
        <v>25.7</v>
      </c>
      <c r="D4581" s="86">
        <v>0</v>
      </c>
      <c r="E4581" s="88">
        <v>7</v>
      </c>
      <c r="F4581" s="88">
        <v>10</v>
      </c>
      <c r="G4581" s="37">
        <v>0</v>
      </c>
    </row>
    <row r="4582" spans="1:7" x14ac:dyDescent="0.4">
      <c r="A4582" s="70">
        <v>41830</v>
      </c>
      <c r="B4582" s="84" t="s">
        <v>318</v>
      </c>
      <c r="C4582" s="74">
        <v>24.8</v>
      </c>
      <c r="D4582" s="86">
        <v>0</v>
      </c>
      <c r="E4582" s="88">
        <v>7</v>
      </c>
      <c r="F4582" s="88">
        <v>10</v>
      </c>
      <c r="G4582" s="37">
        <v>0</v>
      </c>
    </row>
    <row r="4583" spans="1:7" x14ac:dyDescent="0.4">
      <c r="A4583" s="70">
        <v>41830</v>
      </c>
      <c r="B4583" s="84" t="s">
        <v>319</v>
      </c>
      <c r="C4583" s="74">
        <v>23</v>
      </c>
      <c r="D4583" s="86">
        <v>0</v>
      </c>
      <c r="E4583" s="88">
        <v>7</v>
      </c>
      <c r="F4583" s="88">
        <v>10</v>
      </c>
      <c r="G4583" s="37">
        <v>0</v>
      </c>
    </row>
    <row r="4584" spans="1:7" x14ac:dyDescent="0.4">
      <c r="A4584" s="70">
        <v>41830</v>
      </c>
      <c r="B4584" s="84" t="s">
        <v>320</v>
      </c>
      <c r="C4584" s="74">
        <v>21.7</v>
      </c>
      <c r="D4584" s="86">
        <v>0</v>
      </c>
      <c r="E4584" s="88">
        <v>7</v>
      </c>
      <c r="F4584" s="88">
        <v>10</v>
      </c>
      <c r="G4584" s="37">
        <v>0</v>
      </c>
    </row>
    <row r="4585" spans="1:7" x14ac:dyDescent="0.4">
      <c r="A4585" s="70">
        <v>41830</v>
      </c>
      <c r="B4585" s="84" t="s">
        <v>321</v>
      </c>
      <c r="C4585" s="74">
        <v>20.2</v>
      </c>
      <c r="D4585" s="86">
        <v>0</v>
      </c>
      <c r="E4585" s="88">
        <v>7</v>
      </c>
      <c r="F4585" s="88">
        <v>10</v>
      </c>
      <c r="G4585" s="37">
        <v>0</v>
      </c>
    </row>
    <row r="4586" spans="1:7" x14ac:dyDescent="0.4">
      <c r="A4586" s="70">
        <v>41830</v>
      </c>
      <c r="B4586" s="84" t="s">
        <v>322</v>
      </c>
      <c r="C4586" s="74">
        <v>20.3</v>
      </c>
      <c r="D4586" s="86">
        <v>0</v>
      </c>
      <c r="E4586" s="88">
        <v>7</v>
      </c>
      <c r="F4586" s="88">
        <v>10</v>
      </c>
      <c r="G4586" s="37">
        <v>0</v>
      </c>
    </row>
    <row r="4587" spans="1:7" x14ac:dyDescent="0.4">
      <c r="A4587" s="70">
        <v>41830</v>
      </c>
      <c r="B4587" s="84" t="s">
        <v>323</v>
      </c>
      <c r="C4587" s="74">
        <v>17.5</v>
      </c>
      <c r="D4587" s="86">
        <v>0</v>
      </c>
      <c r="E4587" s="88">
        <v>7</v>
      </c>
      <c r="F4587" s="88">
        <v>10</v>
      </c>
      <c r="G4587" s="37">
        <v>0</v>
      </c>
    </row>
    <row r="4588" spans="1:7" x14ac:dyDescent="0.4">
      <c r="A4588" s="70">
        <v>41830</v>
      </c>
      <c r="B4588" s="84" t="s">
        <v>324</v>
      </c>
      <c r="C4588" s="74">
        <v>16.2</v>
      </c>
      <c r="D4588" s="86">
        <v>0</v>
      </c>
      <c r="E4588" s="88">
        <v>7</v>
      </c>
      <c r="F4588" s="88">
        <v>10</v>
      </c>
      <c r="G4588" s="37">
        <v>0</v>
      </c>
    </row>
    <row r="4589" spans="1:7" x14ac:dyDescent="0.4">
      <c r="A4589" s="70">
        <v>41830</v>
      </c>
      <c r="B4589" s="84" t="s">
        <v>325</v>
      </c>
      <c r="C4589" s="74">
        <v>15.5</v>
      </c>
      <c r="D4589" s="86">
        <v>0</v>
      </c>
      <c r="E4589" s="88">
        <v>7</v>
      </c>
      <c r="F4589" s="88">
        <v>11</v>
      </c>
      <c r="G4589" s="37">
        <v>1</v>
      </c>
    </row>
    <row r="4590" spans="1:7" x14ac:dyDescent="0.4">
      <c r="A4590" s="70">
        <v>41831</v>
      </c>
      <c r="B4590" s="84" t="s">
        <v>302</v>
      </c>
      <c r="C4590" s="74">
        <v>14.9</v>
      </c>
      <c r="D4590" s="86">
        <v>0</v>
      </c>
      <c r="E4590" s="88">
        <v>7</v>
      </c>
      <c r="F4590" s="88">
        <v>11</v>
      </c>
      <c r="G4590" s="37">
        <v>1</v>
      </c>
    </row>
    <row r="4591" spans="1:7" x14ac:dyDescent="0.4">
      <c r="A4591" s="70">
        <v>41831</v>
      </c>
      <c r="B4591" s="84" t="s">
        <v>303</v>
      </c>
      <c r="C4591" s="74">
        <v>14.6</v>
      </c>
      <c r="D4591" s="86">
        <v>0</v>
      </c>
      <c r="E4591" s="88">
        <v>7</v>
      </c>
      <c r="F4591" s="88">
        <v>11</v>
      </c>
      <c r="G4591" s="37">
        <v>1</v>
      </c>
    </row>
    <row r="4592" spans="1:7" x14ac:dyDescent="0.4">
      <c r="A4592" s="70">
        <v>41831</v>
      </c>
      <c r="B4592" s="84" t="s">
        <v>304</v>
      </c>
      <c r="C4592" s="74">
        <v>14.1</v>
      </c>
      <c r="D4592" s="86">
        <v>0</v>
      </c>
      <c r="E4592" s="88">
        <v>7</v>
      </c>
      <c r="F4592" s="88">
        <v>11</v>
      </c>
      <c r="G4592" s="37">
        <v>1</v>
      </c>
    </row>
    <row r="4593" spans="1:7" x14ac:dyDescent="0.4">
      <c r="A4593" s="70">
        <v>41831</v>
      </c>
      <c r="B4593" s="84" t="s">
        <v>305</v>
      </c>
      <c r="C4593" s="74">
        <v>14</v>
      </c>
      <c r="D4593" s="86">
        <v>0</v>
      </c>
      <c r="E4593" s="88">
        <v>7</v>
      </c>
      <c r="F4593" s="88">
        <v>11</v>
      </c>
      <c r="G4593" s="37">
        <v>1</v>
      </c>
    </row>
    <row r="4594" spans="1:7" x14ac:dyDescent="0.4">
      <c r="A4594" s="70">
        <v>41831</v>
      </c>
      <c r="B4594" s="84" t="s">
        <v>306</v>
      </c>
      <c r="C4594" s="74">
        <v>14</v>
      </c>
      <c r="D4594" s="86">
        <v>0</v>
      </c>
      <c r="E4594" s="88">
        <v>7</v>
      </c>
      <c r="F4594" s="88">
        <v>11</v>
      </c>
      <c r="G4594" s="37">
        <v>1</v>
      </c>
    </row>
    <row r="4595" spans="1:7" x14ac:dyDescent="0.4">
      <c r="A4595" s="70">
        <v>41831</v>
      </c>
      <c r="B4595" s="84" t="s">
        <v>307</v>
      </c>
      <c r="C4595" s="74">
        <v>14.9</v>
      </c>
      <c r="D4595" s="86">
        <v>0</v>
      </c>
      <c r="E4595" s="88">
        <v>7</v>
      </c>
      <c r="F4595" s="88">
        <v>11</v>
      </c>
      <c r="G4595" s="37">
        <v>1</v>
      </c>
    </row>
    <row r="4596" spans="1:7" x14ac:dyDescent="0.4">
      <c r="A4596" s="70">
        <v>41831</v>
      </c>
      <c r="B4596" s="84" t="s">
        <v>308</v>
      </c>
      <c r="C4596" s="74">
        <v>16.8</v>
      </c>
      <c r="D4596" s="86">
        <v>0</v>
      </c>
      <c r="E4596" s="88">
        <v>7</v>
      </c>
      <c r="F4596" s="88">
        <v>11</v>
      </c>
      <c r="G4596" s="37">
        <v>1</v>
      </c>
    </row>
    <row r="4597" spans="1:7" x14ac:dyDescent="0.4">
      <c r="A4597" s="70">
        <v>41831</v>
      </c>
      <c r="B4597" s="84" t="s">
        <v>309</v>
      </c>
      <c r="C4597" s="74">
        <v>19</v>
      </c>
      <c r="D4597" s="86">
        <v>0</v>
      </c>
      <c r="E4597" s="88">
        <v>7</v>
      </c>
      <c r="F4597" s="88">
        <v>11</v>
      </c>
      <c r="G4597" s="37">
        <v>0</v>
      </c>
    </row>
    <row r="4598" spans="1:7" x14ac:dyDescent="0.4">
      <c r="A4598" s="70">
        <v>41831</v>
      </c>
      <c r="B4598" s="84" t="s">
        <v>310</v>
      </c>
      <c r="C4598" s="74">
        <v>21.2</v>
      </c>
      <c r="D4598" s="86">
        <v>0</v>
      </c>
      <c r="E4598" s="88">
        <v>7</v>
      </c>
      <c r="F4598" s="88">
        <v>11</v>
      </c>
      <c r="G4598" s="37">
        <v>0</v>
      </c>
    </row>
    <row r="4599" spans="1:7" x14ac:dyDescent="0.4">
      <c r="A4599" s="70">
        <v>41831</v>
      </c>
      <c r="B4599" s="84" t="s">
        <v>311</v>
      </c>
      <c r="C4599" s="74">
        <v>22.1</v>
      </c>
      <c r="D4599" s="86">
        <v>0</v>
      </c>
      <c r="E4599" s="88">
        <v>7</v>
      </c>
      <c r="F4599" s="88">
        <v>11</v>
      </c>
      <c r="G4599" s="37">
        <v>0</v>
      </c>
    </row>
    <row r="4600" spans="1:7" x14ac:dyDescent="0.4">
      <c r="A4600" s="70">
        <v>41831</v>
      </c>
      <c r="B4600" s="84" t="s">
        <v>312</v>
      </c>
      <c r="C4600" s="74">
        <v>23.5</v>
      </c>
      <c r="D4600" s="86">
        <v>0</v>
      </c>
      <c r="E4600" s="88">
        <v>7</v>
      </c>
      <c r="F4600" s="88">
        <v>11</v>
      </c>
      <c r="G4600" s="37">
        <v>0</v>
      </c>
    </row>
    <row r="4601" spans="1:7" x14ac:dyDescent="0.4">
      <c r="A4601" s="70">
        <v>41831</v>
      </c>
      <c r="B4601" s="84" t="s">
        <v>313</v>
      </c>
      <c r="C4601" s="74">
        <v>24.7</v>
      </c>
      <c r="D4601" s="86">
        <v>0</v>
      </c>
      <c r="E4601" s="88">
        <v>7</v>
      </c>
      <c r="F4601" s="88">
        <v>11</v>
      </c>
      <c r="G4601" s="37">
        <v>0</v>
      </c>
    </row>
    <row r="4602" spans="1:7" x14ac:dyDescent="0.4">
      <c r="A4602" s="70">
        <v>41831</v>
      </c>
      <c r="B4602" s="84" t="s">
        <v>314</v>
      </c>
      <c r="C4602" s="74">
        <v>25</v>
      </c>
      <c r="D4602" s="86">
        <v>0</v>
      </c>
      <c r="E4602" s="88">
        <v>7</v>
      </c>
      <c r="F4602" s="88">
        <v>11</v>
      </c>
      <c r="G4602" s="37">
        <v>0</v>
      </c>
    </row>
    <row r="4603" spans="1:7" x14ac:dyDescent="0.4">
      <c r="A4603" s="70">
        <v>41831</v>
      </c>
      <c r="B4603" s="84" t="s">
        <v>315</v>
      </c>
      <c r="C4603" s="74">
        <v>25.7</v>
      </c>
      <c r="D4603" s="86">
        <v>0</v>
      </c>
      <c r="E4603" s="88">
        <v>7</v>
      </c>
      <c r="F4603" s="88">
        <v>11</v>
      </c>
      <c r="G4603" s="37">
        <v>0</v>
      </c>
    </row>
    <row r="4604" spans="1:7" x14ac:dyDescent="0.4">
      <c r="A4604" s="70">
        <v>41831</v>
      </c>
      <c r="B4604" s="84" t="s">
        <v>316</v>
      </c>
      <c r="C4604" s="74">
        <v>24.4</v>
      </c>
      <c r="D4604" s="86">
        <v>0</v>
      </c>
      <c r="E4604" s="88">
        <v>7</v>
      </c>
      <c r="F4604" s="88">
        <v>11</v>
      </c>
      <c r="G4604" s="37">
        <v>0</v>
      </c>
    </row>
    <row r="4605" spans="1:7" x14ac:dyDescent="0.4">
      <c r="A4605" s="70">
        <v>41831</v>
      </c>
      <c r="B4605" s="84" t="s">
        <v>317</v>
      </c>
      <c r="C4605" s="74">
        <v>24.4</v>
      </c>
      <c r="D4605" s="86">
        <v>0</v>
      </c>
      <c r="E4605" s="88">
        <v>7</v>
      </c>
      <c r="F4605" s="88">
        <v>11</v>
      </c>
      <c r="G4605" s="37">
        <v>0</v>
      </c>
    </row>
    <row r="4606" spans="1:7" x14ac:dyDescent="0.4">
      <c r="A4606" s="70">
        <v>41831</v>
      </c>
      <c r="B4606" s="84" t="s">
        <v>318</v>
      </c>
      <c r="C4606" s="74">
        <v>23.8</v>
      </c>
      <c r="D4606" s="86">
        <v>0</v>
      </c>
      <c r="E4606" s="88">
        <v>7</v>
      </c>
      <c r="F4606" s="88">
        <v>11</v>
      </c>
      <c r="G4606" s="37">
        <v>0</v>
      </c>
    </row>
    <row r="4607" spans="1:7" x14ac:dyDescent="0.4">
      <c r="A4607" s="70">
        <v>41831</v>
      </c>
      <c r="B4607" s="84" t="s">
        <v>319</v>
      </c>
      <c r="C4607" s="74">
        <v>22.8</v>
      </c>
      <c r="D4607" s="86">
        <v>0</v>
      </c>
      <c r="E4607" s="88">
        <v>7</v>
      </c>
      <c r="F4607" s="88">
        <v>11</v>
      </c>
      <c r="G4607" s="37">
        <v>0</v>
      </c>
    </row>
    <row r="4608" spans="1:7" x14ac:dyDescent="0.4">
      <c r="A4608" s="70">
        <v>41831</v>
      </c>
      <c r="B4608" s="84" t="s">
        <v>320</v>
      </c>
      <c r="C4608" s="74">
        <v>21.3</v>
      </c>
      <c r="D4608" s="86">
        <v>0</v>
      </c>
      <c r="E4608" s="88">
        <v>7</v>
      </c>
      <c r="F4608" s="88">
        <v>11</v>
      </c>
      <c r="G4608" s="37">
        <v>0</v>
      </c>
    </row>
    <row r="4609" spans="1:7" x14ac:dyDescent="0.4">
      <c r="A4609" s="70">
        <v>41831</v>
      </c>
      <c r="B4609" s="84" t="s">
        <v>321</v>
      </c>
      <c r="C4609" s="74">
        <v>20</v>
      </c>
      <c r="D4609" s="86">
        <v>0</v>
      </c>
      <c r="E4609" s="88">
        <v>7</v>
      </c>
      <c r="F4609" s="88">
        <v>11</v>
      </c>
      <c r="G4609" s="37">
        <v>0</v>
      </c>
    </row>
    <row r="4610" spans="1:7" x14ac:dyDescent="0.4">
      <c r="A4610" s="70">
        <v>41831</v>
      </c>
      <c r="B4610" s="84" t="s">
        <v>322</v>
      </c>
      <c r="C4610" s="74">
        <v>19.3</v>
      </c>
      <c r="D4610" s="86">
        <v>0</v>
      </c>
      <c r="E4610" s="88">
        <v>7</v>
      </c>
      <c r="F4610" s="88">
        <v>11</v>
      </c>
      <c r="G4610" s="37">
        <v>0</v>
      </c>
    </row>
    <row r="4611" spans="1:7" x14ac:dyDescent="0.4">
      <c r="A4611" s="70">
        <v>41831</v>
      </c>
      <c r="B4611" s="84" t="s">
        <v>323</v>
      </c>
      <c r="C4611" s="74">
        <v>18.8</v>
      </c>
      <c r="D4611" s="86">
        <v>0</v>
      </c>
      <c r="E4611" s="88">
        <v>7</v>
      </c>
      <c r="F4611" s="88">
        <v>11</v>
      </c>
      <c r="G4611" s="37">
        <v>0</v>
      </c>
    </row>
    <row r="4612" spans="1:7" x14ac:dyDescent="0.4">
      <c r="A4612" s="70">
        <v>41831</v>
      </c>
      <c r="B4612" s="84" t="s">
        <v>324</v>
      </c>
      <c r="C4612" s="74">
        <v>18.2</v>
      </c>
      <c r="D4612" s="86">
        <v>0</v>
      </c>
      <c r="E4612" s="88">
        <v>7</v>
      </c>
      <c r="F4612" s="88">
        <v>11</v>
      </c>
      <c r="G4612" s="37">
        <v>0</v>
      </c>
    </row>
    <row r="4613" spans="1:7" x14ac:dyDescent="0.4">
      <c r="A4613" s="70">
        <v>41831</v>
      </c>
      <c r="B4613" s="84" t="s">
        <v>325</v>
      </c>
      <c r="C4613" s="74">
        <v>17.2</v>
      </c>
      <c r="D4613" s="86">
        <v>0</v>
      </c>
      <c r="E4613" s="88">
        <v>7</v>
      </c>
      <c r="F4613" s="88">
        <v>12</v>
      </c>
      <c r="G4613" s="37">
        <v>1</v>
      </c>
    </row>
    <row r="4614" spans="1:7" x14ac:dyDescent="0.4">
      <c r="A4614" s="70">
        <v>41832</v>
      </c>
      <c r="B4614" s="84" t="s">
        <v>302</v>
      </c>
      <c r="C4614" s="74">
        <v>16.600000000000001</v>
      </c>
      <c r="D4614" s="86">
        <v>0</v>
      </c>
      <c r="E4614" s="88">
        <v>7</v>
      </c>
      <c r="F4614" s="88">
        <v>12</v>
      </c>
      <c r="G4614" s="37">
        <v>1</v>
      </c>
    </row>
    <row r="4615" spans="1:7" x14ac:dyDescent="0.4">
      <c r="A4615" s="70">
        <v>41832</v>
      </c>
      <c r="B4615" s="84" t="s">
        <v>303</v>
      </c>
      <c r="C4615" s="74">
        <v>16.3</v>
      </c>
      <c r="D4615" s="86">
        <v>0</v>
      </c>
      <c r="E4615" s="88">
        <v>7</v>
      </c>
      <c r="F4615" s="88">
        <v>12</v>
      </c>
      <c r="G4615" s="37">
        <v>1</v>
      </c>
    </row>
    <row r="4616" spans="1:7" x14ac:dyDescent="0.4">
      <c r="A4616" s="70">
        <v>41832</v>
      </c>
      <c r="B4616" s="84" t="s">
        <v>304</v>
      </c>
      <c r="C4616" s="74">
        <v>15.2</v>
      </c>
      <c r="D4616" s="86">
        <v>0</v>
      </c>
      <c r="E4616" s="88">
        <v>7</v>
      </c>
      <c r="F4616" s="88">
        <v>12</v>
      </c>
      <c r="G4616" s="37">
        <v>1</v>
      </c>
    </row>
    <row r="4617" spans="1:7" x14ac:dyDescent="0.4">
      <c r="A4617" s="70">
        <v>41832</v>
      </c>
      <c r="B4617" s="84" t="s">
        <v>305</v>
      </c>
      <c r="C4617" s="74">
        <v>14.7</v>
      </c>
      <c r="D4617" s="86">
        <v>0</v>
      </c>
      <c r="E4617" s="88">
        <v>7</v>
      </c>
      <c r="F4617" s="88">
        <v>12</v>
      </c>
      <c r="G4617" s="37">
        <v>1</v>
      </c>
    </row>
    <row r="4618" spans="1:7" x14ac:dyDescent="0.4">
      <c r="A4618" s="70">
        <v>41832</v>
      </c>
      <c r="B4618" s="84" t="s">
        <v>306</v>
      </c>
      <c r="C4618" s="74">
        <v>14.2</v>
      </c>
      <c r="D4618" s="86">
        <v>0</v>
      </c>
      <c r="E4618" s="88">
        <v>7</v>
      </c>
      <c r="F4618" s="88">
        <v>12</v>
      </c>
      <c r="G4618" s="37">
        <v>1</v>
      </c>
    </row>
    <row r="4619" spans="1:7" x14ac:dyDescent="0.4">
      <c r="A4619" s="70">
        <v>41832</v>
      </c>
      <c r="B4619" s="84" t="s">
        <v>307</v>
      </c>
      <c r="C4619" s="74">
        <v>15.9</v>
      </c>
      <c r="D4619" s="86">
        <v>0</v>
      </c>
      <c r="E4619" s="88">
        <v>7</v>
      </c>
      <c r="F4619" s="88">
        <v>12</v>
      </c>
      <c r="G4619" s="37">
        <v>1</v>
      </c>
    </row>
    <row r="4620" spans="1:7" x14ac:dyDescent="0.4">
      <c r="A4620" s="70">
        <v>41832</v>
      </c>
      <c r="B4620" s="84" t="s">
        <v>308</v>
      </c>
      <c r="C4620" s="74">
        <v>17.8</v>
      </c>
      <c r="D4620" s="86">
        <v>0</v>
      </c>
      <c r="E4620" s="88">
        <v>7</v>
      </c>
      <c r="F4620" s="88">
        <v>12</v>
      </c>
      <c r="G4620" s="37">
        <v>1</v>
      </c>
    </row>
    <row r="4621" spans="1:7" x14ac:dyDescent="0.4">
      <c r="A4621" s="70">
        <v>41832</v>
      </c>
      <c r="B4621" s="84" t="s">
        <v>309</v>
      </c>
      <c r="C4621" s="74">
        <v>19.8</v>
      </c>
      <c r="D4621" s="86">
        <v>0</v>
      </c>
      <c r="E4621" s="88">
        <v>7</v>
      </c>
      <c r="F4621" s="88">
        <v>12</v>
      </c>
      <c r="G4621" s="37">
        <v>0</v>
      </c>
    </row>
    <row r="4622" spans="1:7" x14ac:dyDescent="0.4">
      <c r="A4622" s="70">
        <v>41832</v>
      </c>
      <c r="B4622" s="84" t="s">
        <v>310</v>
      </c>
      <c r="C4622" s="74">
        <v>19.7</v>
      </c>
      <c r="D4622" s="86">
        <v>0</v>
      </c>
      <c r="E4622" s="88">
        <v>7</v>
      </c>
      <c r="F4622" s="88">
        <v>12</v>
      </c>
      <c r="G4622" s="37">
        <v>0</v>
      </c>
    </row>
    <row r="4623" spans="1:7" x14ac:dyDescent="0.4">
      <c r="A4623" s="70">
        <v>41832</v>
      </c>
      <c r="B4623" s="84" t="s">
        <v>311</v>
      </c>
      <c r="C4623" s="74">
        <v>20.399999999999999</v>
      </c>
      <c r="D4623" s="86">
        <v>0</v>
      </c>
      <c r="E4623" s="88">
        <v>7</v>
      </c>
      <c r="F4623" s="88">
        <v>12</v>
      </c>
      <c r="G4623" s="37">
        <v>0</v>
      </c>
    </row>
    <row r="4624" spans="1:7" x14ac:dyDescent="0.4">
      <c r="A4624" s="70">
        <v>41832</v>
      </c>
      <c r="B4624" s="84" t="s">
        <v>312</v>
      </c>
      <c r="C4624" s="74">
        <v>22.2</v>
      </c>
      <c r="D4624" s="86">
        <v>0</v>
      </c>
      <c r="E4624" s="88">
        <v>7</v>
      </c>
      <c r="F4624" s="88">
        <v>12</v>
      </c>
      <c r="G4624" s="37">
        <v>0</v>
      </c>
    </row>
    <row r="4625" spans="1:7" x14ac:dyDescent="0.4">
      <c r="A4625" s="70">
        <v>41832</v>
      </c>
      <c r="B4625" s="84" t="s">
        <v>313</v>
      </c>
      <c r="C4625" s="74">
        <v>23.3</v>
      </c>
      <c r="D4625" s="86">
        <v>0</v>
      </c>
      <c r="E4625" s="88">
        <v>7</v>
      </c>
      <c r="F4625" s="88">
        <v>12</v>
      </c>
      <c r="G4625" s="37">
        <v>0</v>
      </c>
    </row>
    <row r="4626" spans="1:7" x14ac:dyDescent="0.4">
      <c r="A4626" s="70">
        <v>41832</v>
      </c>
      <c r="B4626" s="84" t="s">
        <v>314</v>
      </c>
      <c r="C4626" s="74">
        <v>23.4</v>
      </c>
      <c r="D4626" s="86">
        <v>0</v>
      </c>
      <c r="E4626" s="88">
        <v>7</v>
      </c>
      <c r="F4626" s="88">
        <v>12</v>
      </c>
      <c r="G4626" s="37">
        <v>0</v>
      </c>
    </row>
    <row r="4627" spans="1:7" x14ac:dyDescent="0.4">
      <c r="A4627" s="70">
        <v>41832</v>
      </c>
      <c r="B4627" s="84" t="s">
        <v>315</v>
      </c>
      <c r="C4627" s="74">
        <v>24</v>
      </c>
      <c r="D4627" s="86">
        <v>0</v>
      </c>
      <c r="E4627" s="88">
        <v>7</v>
      </c>
      <c r="F4627" s="88">
        <v>12</v>
      </c>
      <c r="G4627" s="37">
        <v>0</v>
      </c>
    </row>
    <row r="4628" spans="1:7" x14ac:dyDescent="0.4">
      <c r="A4628" s="70">
        <v>41832</v>
      </c>
      <c r="B4628" s="84" t="s">
        <v>316</v>
      </c>
      <c r="C4628" s="74">
        <v>24.6</v>
      </c>
      <c r="D4628" s="86">
        <v>0</v>
      </c>
      <c r="E4628" s="88">
        <v>7</v>
      </c>
      <c r="F4628" s="88">
        <v>12</v>
      </c>
      <c r="G4628" s="37">
        <v>0</v>
      </c>
    </row>
    <row r="4629" spans="1:7" x14ac:dyDescent="0.4">
      <c r="A4629" s="70">
        <v>41832</v>
      </c>
      <c r="B4629" s="84" t="s">
        <v>317</v>
      </c>
      <c r="C4629" s="74">
        <v>24</v>
      </c>
      <c r="D4629" s="86">
        <v>0</v>
      </c>
      <c r="E4629" s="88">
        <v>7</v>
      </c>
      <c r="F4629" s="88">
        <v>12</v>
      </c>
      <c r="G4629" s="37">
        <v>0</v>
      </c>
    </row>
    <row r="4630" spans="1:7" x14ac:dyDescent="0.4">
      <c r="A4630" s="70">
        <v>41832</v>
      </c>
      <c r="B4630" s="84" t="s">
        <v>318</v>
      </c>
      <c r="C4630" s="74">
        <v>23.7</v>
      </c>
      <c r="D4630" s="86">
        <v>0</v>
      </c>
      <c r="E4630" s="88">
        <v>7</v>
      </c>
      <c r="F4630" s="88">
        <v>12</v>
      </c>
      <c r="G4630" s="37">
        <v>0</v>
      </c>
    </row>
    <row r="4631" spans="1:7" x14ac:dyDescent="0.4">
      <c r="A4631" s="70">
        <v>41832</v>
      </c>
      <c r="B4631" s="84" t="s">
        <v>319</v>
      </c>
      <c r="C4631" s="74">
        <v>22.4</v>
      </c>
      <c r="D4631" s="86">
        <v>0</v>
      </c>
      <c r="E4631" s="88">
        <v>7</v>
      </c>
      <c r="F4631" s="88">
        <v>12</v>
      </c>
      <c r="G4631" s="37">
        <v>0</v>
      </c>
    </row>
    <row r="4632" spans="1:7" x14ac:dyDescent="0.4">
      <c r="A4632" s="70">
        <v>41832</v>
      </c>
      <c r="B4632" s="84" t="s">
        <v>320</v>
      </c>
      <c r="C4632" s="74">
        <v>21.3</v>
      </c>
      <c r="D4632" s="86">
        <v>0</v>
      </c>
      <c r="E4632" s="88">
        <v>7</v>
      </c>
      <c r="F4632" s="88">
        <v>12</v>
      </c>
      <c r="G4632" s="37">
        <v>0</v>
      </c>
    </row>
    <row r="4633" spans="1:7" x14ac:dyDescent="0.4">
      <c r="A4633" s="70">
        <v>41832</v>
      </c>
      <c r="B4633" s="84" t="s">
        <v>321</v>
      </c>
      <c r="C4633" s="74">
        <v>20.5</v>
      </c>
      <c r="D4633" s="86">
        <v>0</v>
      </c>
      <c r="E4633" s="88">
        <v>7</v>
      </c>
      <c r="F4633" s="88">
        <v>12</v>
      </c>
      <c r="G4633" s="37">
        <v>0</v>
      </c>
    </row>
    <row r="4634" spans="1:7" x14ac:dyDescent="0.4">
      <c r="A4634" s="70">
        <v>41832</v>
      </c>
      <c r="B4634" s="84" t="s">
        <v>322</v>
      </c>
      <c r="C4634" s="74">
        <v>19.7</v>
      </c>
      <c r="D4634" s="86">
        <v>0</v>
      </c>
      <c r="E4634" s="88">
        <v>7</v>
      </c>
      <c r="F4634" s="88">
        <v>12</v>
      </c>
      <c r="G4634" s="37">
        <v>0</v>
      </c>
    </row>
    <row r="4635" spans="1:7" x14ac:dyDescent="0.4">
      <c r="A4635" s="70">
        <v>41832</v>
      </c>
      <c r="B4635" s="84" t="s">
        <v>323</v>
      </c>
      <c r="C4635" s="74">
        <v>19.100000000000001</v>
      </c>
      <c r="D4635" s="86">
        <v>0</v>
      </c>
      <c r="E4635" s="88">
        <v>7</v>
      </c>
      <c r="F4635" s="88">
        <v>12</v>
      </c>
      <c r="G4635" s="37">
        <v>0</v>
      </c>
    </row>
    <row r="4636" spans="1:7" x14ac:dyDescent="0.4">
      <c r="A4636" s="70">
        <v>41832</v>
      </c>
      <c r="B4636" s="84" t="s">
        <v>324</v>
      </c>
      <c r="C4636" s="74">
        <v>18.600000000000001</v>
      </c>
      <c r="D4636" s="86">
        <v>0</v>
      </c>
      <c r="E4636" s="88">
        <v>7</v>
      </c>
      <c r="F4636" s="88">
        <v>12</v>
      </c>
      <c r="G4636" s="37">
        <v>0</v>
      </c>
    </row>
    <row r="4637" spans="1:7" x14ac:dyDescent="0.4">
      <c r="A4637" s="70">
        <v>41832</v>
      </c>
      <c r="B4637" s="84" t="s">
        <v>325</v>
      </c>
      <c r="C4637" s="74">
        <v>18.2</v>
      </c>
      <c r="D4637" s="86">
        <v>0</v>
      </c>
      <c r="E4637" s="88">
        <v>7</v>
      </c>
      <c r="F4637" s="88">
        <v>13</v>
      </c>
      <c r="G4637" s="37">
        <v>1</v>
      </c>
    </row>
    <row r="4638" spans="1:7" x14ac:dyDescent="0.4">
      <c r="A4638" s="70">
        <v>41833</v>
      </c>
      <c r="B4638" s="84" t="s">
        <v>302</v>
      </c>
      <c r="C4638" s="74">
        <v>18</v>
      </c>
      <c r="D4638" s="86">
        <v>0</v>
      </c>
      <c r="E4638" s="88">
        <v>7</v>
      </c>
      <c r="F4638" s="88">
        <v>13</v>
      </c>
      <c r="G4638" s="37">
        <v>1</v>
      </c>
    </row>
    <row r="4639" spans="1:7" x14ac:dyDescent="0.4">
      <c r="A4639" s="70">
        <v>41833</v>
      </c>
      <c r="B4639" s="84" t="s">
        <v>303</v>
      </c>
      <c r="C4639" s="74">
        <v>17.7</v>
      </c>
      <c r="D4639" s="86">
        <v>0</v>
      </c>
      <c r="E4639" s="88">
        <v>7</v>
      </c>
      <c r="F4639" s="88">
        <v>13</v>
      </c>
      <c r="G4639" s="37">
        <v>1</v>
      </c>
    </row>
    <row r="4640" spans="1:7" x14ac:dyDescent="0.4">
      <c r="A4640" s="70">
        <v>41833</v>
      </c>
      <c r="B4640" s="84" t="s">
        <v>304</v>
      </c>
      <c r="C4640" s="74">
        <v>17.600000000000001</v>
      </c>
      <c r="D4640" s="86">
        <v>0</v>
      </c>
      <c r="E4640" s="88">
        <v>7</v>
      </c>
      <c r="F4640" s="88">
        <v>13</v>
      </c>
      <c r="G4640" s="37">
        <v>1</v>
      </c>
    </row>
    <row r="4641" spans="1:7" x14ac:dyDescent="0.4">
      <c r="A4641" s="70">
        <v>41833</v>
      </c>
      <c r="B4641" s="84" t="s">
        <v>305</v>
      </c>
      <c r="C4641" s="74">
        <v>17.399999999999999</v>
      </c>
      <c r="D4641" s="86">
        <v>0</v>
      </c>
      <c r="E4641" s="88">
        <v>7</v>
      </c>
      <c r="F4641" s="88">
        <v>13</v>
      </c>
      <c r="G4641" s="37">
        <v>1</v>
      </c>
    </row>
    <row r="4642" spans="1:7" x14ac:dyDescent="0.4">
      <c r="A4642" s="70">
        <v>41833</v>
      </c>
      <c r="B4642" s="84" t="s">
        <v>306</v>
      </c>
      <c r="C4642" s="74">
        <v>17.3</v>
      </c>
      <c r="D4642" s="86">
        <v>0</v>
      </c>
      <c r="E4642" s="88">
        <v>7</v>
      </c>
      <c r="F4642" s="88">
        <v>13</v>
      </c>
      <c r="G4642" s="37">
        <v>1</v>
      </c>
    </row>
    <row r="4643" spans="1:7" x14ac:dyDescent="0.4">
      <c r="A4643" s="70">
        <v>41833</v>
      </c>
      <c r="B4643" s="84" t="s">
        <v>307</v>
      </c>
      <c r="C4643" s="74">
        <v>17.8</v>
      </c>
      <c r="D4643" s="86">
        <v>0</v>
      </c>
      <c r="E4643" s="88">
        <v>7</v>
      </c>
      <c r="F4643" s="88">
        <v>13</v>
      </c>
      <c r="G4643" s="37">
        <v>1</v>
      </c>
    </row>
    <row r="4644" spans="1:7" x14ac:dyDescent="0.4">
      <c r="A4644" s="70">
        <v>41833</v>
      </c>
      <c r="B4644" s="84" t="s">
        <v>308</v>
      </c>
      <c r="C4644" s="74">
        <v>18.8</v>
      </c>
      <c r="D4644" s="86">
        <v>0</v>
      </c>
      <c r="E4644" s="88">
        <v>7</v>
      </c>
      <c r="F4644" s="88">
        <v>13</v>
      </c>
      <c r="G4644" s="37">
        <v>1</v>
      </c>
    </row>
    <row r="4645" spans="1:7" x14ac:dyDescent="0.4">
      <c r="A4645" s="70">
        <v>41833</v>
      </c>
      <c r="B4645" s="84" t="s">
        <v>309</v>
      </c>
      <c r="C4645" s="74">
        <v>19.3</v>
      </c>
      <c r="D4645" s="86">
        <v>0</v>
      </c>
      <c r="E4645" s="88">
        <v>7</v>
      </c>
      <c r="F4645" s="88">
        <v>13</v>
      </c>
      <c r="G4645" s="37">
        <v>0</v>
      </c>
    </row>
    <row r="4646" spans="1:7" x14ac:dyDescent="0.4">
      <c r="A4646" s="70">
        <v>41833</v>
      </c>
      <c r="B4646" s="84" t="s">
        <v>310</v>
      </c>
      <c r="C4646" s="74">
        <v>20.3</v>
      </c>
      <c r="D4646" s="86">
        <v>0</v>
      </c>
      <c r="E4646" s="88">
        <v>7</v>
      </c>
      <c r="F4646" s="88">
        <v>13</v>
      </c>
      <c r="G4646" s="37">
        <v>0</v>
      </c>
    </row>
    <row r="4647" spans="1:7" x14ac:dyDescent="0.4">
      <c r="A4647" s="70">
        <v>41833</v>
      </c>
      <c r="B4647" s="84" t="s">
        <v>311</v>
      </c>
      <c r="C4647" s="74">
        <v>20.5</v>
      </c>
      <c r="D4647" s="86">
        <v>0</v>
      </c>
      <c r="E4647" s="88">
        <v>7</v>
      </c>
      <c r="F4647" s="88">
        <v>13</v>
      </c>
      <c r="G4647" s="37">
        <v>0</v>
      </c>
    </row>
    <row r="4648" spans="1:7" x14ac:dyDescent="0.4">
      <c r="A4648" s="70">
        <v>41833</v>
      </c>
      <c r="B4648" s="84" t="s">
        <v>312</v>
      </c>
      <c r="C4648" s="74">
        <v>21.2</v>
      </c>
      <c r="D4648" s="86">
        <v>0</v>
      </c>
      <c r="E4648" s="88">
        <v>7</v>
      </c>
      <c r="F4648" s="88">
        <v>13</v>
      </c>
      <c r="G4648" s="37">
        <v>0</v>
      </c>
    </row>
    <row r="4649" spans="1:7" x14ac:dyDescent="0.4">
      <c r="A4649" s="70">
        <v>41833</v>
      </c>
      <c r="B4649" s="84" t="s">
        <v>313</v>
      </c>
      <c r="C4649" s="74">
        <v>21.7</v>
      </c>
      <c r="D4649" s="86">
        <v>0</v>
      </c>
      <c r="E4649" s="88">
        <v>7</v>
      </c>
      <c r="F4649" s="88">
        <v>13</v>
      </c>
      <c r="G4649" s="37">
        <v>0</v>
      </c>
    </row>
    <row r="4650" spans="1:7" x14ac:dyDescent="0.4">
      <c r="A4650" s="70">
        <v>41833</v>
      </c>
      <c r="B4650" s="84" t="s">
        <v>314</v>
      </c>
      <c r="C4650" s="74">
        <v>22.6</v>
      </c>
      <c r="D4650" s="86">
        <v>0</v>
      </c>
      <c r="E4650" s="88">
        <v>7</v>
      </c>
      <c r="F4650" s="88">
        <v>13</v>
      </c>
      <c r="G4650" s="37">
        <v>0</v>
      </c>
    </row>
    <row r="4651" spans="1:7" x14ac:dyDescent="0.4">
      <c r="A4651" s="70">
        <v>41833</v>
      </c>
      <c r="B4651" s="84" t="s">
        <v>315</v>
      </c>
      <c r="C4651" s="74">
        <v>23.3</v>
      </c>
      <c r="D4651" s="86">
        <v>0</v>
      </c>
      <c r="E4651" s="88">
        <v>7</v>
      </c>
      <c r="F4651" s="88">
        <v>13</v>
      </c>
      <c r="G4651" s="37">
        <v>0</v>
      </c>
    </row>
    <row r="4652" spans="1:7" x14ac:dyDescent="0.4">
      <c r="A4652" s="70">
        <v>41833</v>
      </c>
      <c r="B4652" s="84" t="s">
        <v>316</v>
      </c>
      <c r="C4652" s="74">
        <v>22.9</v>
      </c>
      <c r="D4652" s="86">
        <v>0</v>
      </c>
      <c r="E4652" s="88">
        <v>7</v>
      </c>
      <c r="F4652" s="88">
        <v>13</v>
      </c>
      <c r="G4652" s="37">
        <v>0</v>
      </c>
    </row>
    <row r="4653" spans="1:7" x14ac:dyDescent="0.4">
      <c r="A4653" s="70">
        <v>41833</v>
      </c>
      <c r="B4653" s="84" t="s">
        <v>317</v>
      </c>
      <c r="C4653" s="74">
        <v>23.4</v>
      </c>
      <c r="D4653" s="86">
        <v>0</v>
      </c>
      <c r="E4653" s="88">
        <v>7</v>
      </c>
      <c r="F4653" s="88">
        <v>13</v>
      </c>
      <c r="G4653" s="37">
        <v>0</v>
      </c>
    </row>
    <row r="4654" spans="1:7" x14ac:dyDescent="0.4">
      <c r="A4654" s="70">
        <v>41833</v>
      </c>
      <c r="B4654" s="84" t="s">
        <v>318</v>
      </c>
      <c r="C4654" s="74">
        <v>21.9</v>
      </c>
      <c r="D4654" s="86">
        <v>0</v>
      </c>
      <c r="E4654" s="88">
        <v>7</v>
      </c>
      <c r="F4654" s="88">
        <v>13</v>
      </c>
      <c r="G4654" s="37">
        <v>0</v>
      </c>
    </row>
    <row r="4655" spans="1:7" x14ac:dyDescent="0.4">
      <c r="A4655" s="70">
        <v>41833</v>
      </c>
      <c r="B4655" s="84" t="s">
        <v>319</v>
      </c>
      <c r="C4655" s="74">
        <v>20.6</v>
      </c>
      <c r="D4655" s="86">
        <v>0</v>
      </c>
      <c r="E4655" s="88">
        <v>7</v>
      </c>
      <c r="F4655" s="88">
        <v>13</v>
      </c>
      <c r="G4655" s="37">
        <v>0</v>
      </c>
    </row>
    <row r="4656" spans="1:7" x14ac:dyDescent="0.4">
      <c r="A4656" s="70">
        <v>41833</v>
      </c>
      <c r="B4656" s="84" t="s">
        <v>320</v>
      </c>
      <c r="C4656" s="74">
        <v>19.600000000000001</v>
      </c>
      <c r="D4656" s="86">
        <v>0</v>
      </c>
      <c r="E4656" s="88">
        <v>7</v>
      </c>
      <c r="F4656" s="88">
        <v>13</v>
      </c>
      <c r="G4656" s="37">
        <v>0</v>
      </c>
    </row>
    <row r="4657" spans="1:7" x14ac:dyDescent="0.4">
      <c r="A4657" s="70">
        <v>41833</v>
      </c>
      <c r="B4657" s="84" t="s">
        <v>321</v>
      </c>
      <c r="C4657" s="74">
        <v>18.899999999999999</v>
      </c>
      <c r="D4657" s="86">
        <v>0</v>
      </c>
      <c r="E4657" s="88">
        <v>7</v>
      </c>
      <c r="F4657" s="88">
        <v>13</v>
      </c>
      <c r="G4657" s="37">
        <v>0</v>
      </c>
    </row>
    <row r="4658" spans="1:7" x14ac:dyDescent="0.4">
      <c r="A4658" s="70">
        <v>41833</v>
      </c>
      <c r="B4658" s="84" t="s">
        <v>322</v>
      </c>
      <c r="C4658" s="74">
        <v>18.600000000000001</v>
      </c>
      <c r="D4658" s="86">
        <v>0</v>
      </c>
      <c r="E4658" s="88">
        <v>7</v>
      </c>
      <c r="F4658" s="88">
        <v>13</v>
      </c>
      <c r="G4658" s="37">
        <v>0</v>
      </c>
    </row>
    <row r="4659" spans="1:7" x14ac:dyDescent="0.4">
      <c r="A4659" s="70">
        <v>41833</v>
      </c>
      <c r="B4659" s="84" t="s">
        <v>323</v>
      </c>
      <c r="C4659" s="74">
        <v>18.600000000000001</v>
      </c>
      <c r="D4659" s="86">
        <v>0</v>
      </c>
      <c r="E4659" s="88">
        <v>7</v>
      </c>
      <c r="F4659" s="88">
        <v>13</v>
      </c>
      <c r="G4659" s="37">
        <v>0</v>
      </c>
    </row>
    <row r="4660" spans="1:7" x14ac:dyDescent="0.4">
      <c r="A4660" s="70">
        <v>41833</v>
      </c>
      <c r="B4660" s="84" t="s">
        <v>324</v>
      </c>
      <c r="C4660" s="74">
        <v>18.5</v>
      </c>
      <c r="D4660" s="86">
        <v>0</v>
      </c>
      <c r="E4660" s="88">
        <v>7</v>
      </c>
      <c r="F4660" s="88">
        <v>13</v>
      </c>
      <c r="G4660" s="37">
        <v>0</v>
      </c>
    </row>
    <row r="4661" spans="1:7" x14ac:dyDescent="0.4">
      <c r="A4661" s="70">
        <v>41833</v>
      </c>
      <c r="B4661" s="84" t="s">
        <v>325</v>
      </c>
      <c r="C4661" s="74">
        <v>18.399999999999999</v>
      </c>
      <c r="D4661" s="86">
        <v>0</v>
      </c>
      <c r="E4661" s="88">
        <v>7</v>
      </c>
      <c r="F4661" s="88">
        <v>14</v>
      </c>
      <c r="G4661" s="37">
        <v>1</v>
      </c>
    </row>
    <row r="4662" spans="1:7" x14ac:dyDescent="0.4">
      <c r="A4662" s="70">
        <v>41834</v>
      </c>
      <c r="B4662" s="84" t="s">
        <v>302</v>
      </c>
      <c r="C4662" s="74">
        <v>18.2</v>
      </c>
      <c r="D4662" s="86">
        <v>0</v>
      </c>
      <c r="E4662" s="88">
        <v>7</v>
      </c>
      <c r="F4662" s="88">
        <v>14</v>
      </c>
      <c r="G4662" s="37">
        <v>1</v>
      </c>
    </row>
    <row r="4663" spans="1:7" x14ac:dyDescent="0.4">
      <c r="A4663" s="70">
        <v>41834</v>
      </c>
      <c r="B4663" s="84" t="s">
        <v>303</v>
      </c>
      <c r="C4663" s="74">
        <v>18.100000000000001</v>
      </c>
      <c r="D4663" s="86">
        <v>0</v>
      </c>
      <c r="E4663" s="88">
        <v>7</v>
      </c>
      <c r="F4663" s="88">
        <v>14</v>
      </c>
      <c r="G4663" s="37">
        <v>1</v>
      </c>
    </row>
    <row r="4664" spans="1:7" x14ac:dyDescent="0.4">
      <c r="A4664" s="70">
        <v>41834</v>
      </c>
      <c r="B4664" s="84" t="s">
        <v>304</v>
      </c>
      <c r="C4664" s="74">
        <v>18</v>
      </c>
      <c r="D4664" s="86">
        <v>0</v>
      </c>
      <c r="E4664" s="88">
        <v>7</v>
      </c>
      <c r="F4664" s="88">
        <v>14</v>
      </c>
      <c r="G4664" s="37">
        <v>1</v>
      </c>
    </row>
    <row r="4665" spans="1:7" x14ac:dyDescent="0.4">
      <c r="A4665" s="70">
        <v>41834</v>
      </c>
      <c r="B4665" s="84" t="s">
        <v>305</v>
      </c>
      <c r="C4665" s="74">
        <v>17.899999999999999</v>
      </c>
      <c r="D4665" s="86">
        <v>0</v>
      </c>
      <c r="E4665" s="88">
        <v>7</v>
      </c>
      <c r="F4665" s="88">
        <v>14</v>
      </c>
      <c r="G4665" s="37">
        <v>1</v>
      </c>
    </row>
    <row r="4666" spans="1:7" x14ac:dyDescent="0.4">
      <c r="A4666" s="70">
        <v>41834</v>
      </c>
      <c r="B4666" s="84" t="s">
        <v>306</v>
      </c>
      <c r="C4666" s="74">
        <v>17.7</v>
      </c>
      <c r="D4666" s="86">
        <v>0</v>
      </c>
      <c r="E4666" s="88">
        <v>7</v>
      </c>
      <c r="F4666" s="88">
        <v>14</v>
      </c>
      <c r="G4666" s="37">
        <v>1</v>
      </c>
    </row>
    <row r="4667" spans="1:7" x14ac:dyDescent="0.4">
      <c r="A4667" s="70">
        <v>41834</v>
      </c>
      <c r="B4667" s="84" t="s">
        <v>307</v>
      </c>
      <c r="C4667" s="74">
        <v>18.2</v>
      </c>
      <c r="D4667" s="86">
        <v>0</v>
      </c>
      <c r="E4667" s="88">
        <v>7</v>
      </c>
      <c r="F4667" s="88">
        <v>14</v>
      </c>
      <c r="G4667" s="37">
        <v>1</v>
      </c>
    </row>
    <row r="4668" spans="1:7" x14ac:dyDescent="0.4">
      <c r="A4668" s="70">
        <v>41834</v>
      </c>
      <c r="B4668" s="84" t="s">
        <v>308</v>
      </c>
      <c r="C4668" s="74">
        <v>19.399999999999999</v>
      </c>
      <c r="D4668" s="86">
        <v>0</v>
      </c>
      <c r="E4668" s="88">
        <v>7</v>
      </c>
      <c r="F4668" s="88">
        <v>14</v>
      </c>
      <c r="G4668" s="37">
        <v>1</v>
      </c>
    </row>
    <row r="4669" spans="1:7" x14ac:dyDescent="0.4">
      <c r="A4669" s="70">
        <v>41834</v>
      </c>
      <c r="B4669" s="84" t="s">
        <v>309</v>
      </c>
      <c r="C4669" s="74">
        <v>19.899999999999999</v>
      </c>
      <c r="D4669" s="86">
        <v>0</v>
      </c>
      <c r="E4669" s="88">
        <v>7</v>
      </c>
      <c r="F4669" s="88">
        <v>14</v>
      </c>
      <c r="G4669" s="37">
        <v>0</v>
      </c>
    </row>
    <row r="4670" spans="1:7" x14ac:dyDescent="0.4">
      <c r="A4670" s="70">
        <v>41834</v>
      </c>
      <c r="B4670" s="84" t="s">
        <v>310</v>
      </c>
      <c r="C4670" s="74">
        <v>19.8</v>
      </c>
      <c r="D4670" s="86">
        <v>0</v>
      </c>
      <c r="E4670" s="88">
        <v>7</v>
      </c>
      <c r="F4670" s="88">
        <v>14</v>
      </c>
      <c r="G4670" s="37">
        <v>0</v>
      </c>
    </row>
    <row r="4671" spans="1:7" x14ac:dyDescent="0.4">
      <c r="A4671" s="70">
        <v>41834</v>
      </c>
      <c r="B4671" s="84" t="s">
        <v>311</v>
      </c>
      <c r="C4671" s="74">
        <v>21.6</v>
      </c>
      <c r="D4671" s="86">
        <v>0</v>
      </c>
      <c r="E4671" s="88">
        <v>7</v>
      </c>
      <c r="F4671" s="88">
        <v>14</v>
      </c>
      <c r="G4671" s="37">
        <v>0</v>
      </c>
    </row>
    <row r="4672" spans="1:7" x14ac:dyDescent="0.4">
      <c r="A4672" s="70">
        <v>41834</v>
      </c>
      <c r="B4672" s="84" t="s">
        <v>312</v>
      </c>
      <c r="C4672" s="74">
        <v>21.2</v>
      </c>
      <c r="D4672" s="86">
        <v>0</v>
      </c>
      <c r="E4672" s="88">
        <v>7</v>
      </c>
      <c r="F4672" s="88">
        <v>14</v>
      </c>
      <c r="G4672" s="37">
        <v>0</v>
      </c>
    </row>
    <row r="4673" spans="1:7" x14ac:dyDescent="0.4">
      <c r="A4673" s="70">
        <v>41834</v>
      </c>
      <c r="B4673" s="84" t="s">
        <v>313</v>
      </c>
      <c r="C4673" s="74">
        <v>21.6</v>
      </c>
      <c r="D4673" s="86">
        <v>0</v>
      </c>
      <c r="E4673" s="88">
        <v>7</v>
      </c>
      <c r="F4673" s="88">
        <v>14</v>
      </c>
      <c r="G4673" s="37">
        <v>0</v>
      </c>
    </row>
    <row r="4674" spans="1:7" x14ac:dyDescent="0.4">
      <c r="A4674" s="70">
        <v>41834</v>
      </c>
      <c r="B4674" s="84" t="s">
        <v>314</v>
      </c>
      <c r="C4674" s="74">
        <v>21.9</v>
      </c>
      <c r="D4674" s="86">
        <v>0</v>
      </c>
      <c r="E4674" s="88">
        <v>7</v>
      </c>
      <c r="F4674" s="88">
        <v>14</v>
      </c>
      <c r="G4674" s="37">
        <v>0</v>
      </c>
    </row>
    <row r="4675" spans="1:7" x14ac:dyDescent="0.4">
      <c r="A4675" s="70">
        <v>41834</v>
      </c>
      <c r="B4675" s="84" t="s">
        <v>315</v>
      </c>
      <c r="C4675" s="74">
        <v>22.5</v>
      </c>
      <c r="D4675" s="86">
        <v>0</v>
      </c>
      <c r="E4675" s="88">
        <v>7</v>
      </c>
      <c r="F4675" s="88">
        <v>14</v>
      </c>
      <c r="G4675" s="37">
        <v>0</v>
      </c>
    </row>
    <row r="4676" spans="1:7" x14ac:dyDescent="0.4">
      <c r="A4676" s="70">
        <v>41834</v>
      </c>
      <c r="B4676" s="84" t="s">
        <v>316</v>
      </c>
      <c r="C4676" s="74">
        <v>23.3</v>
      </c>
      <c r="D4676" s="86">
        <v>0</v>
      </c>
      <c r="E4676" s="88">
        <v>7</v>
      </c>
      <c r="F4676" s="88">
        <v>14</v>
      </c>
      <c r="G4676" s="37">
        <v>0</v>
      </c>
    </row>
    <row r="4677" spans="1:7" x14ac:dyDescent="0.4">
      <c r="A4677" s="70">
        <v>41834</v>
      </c>
      <c r="B4677" s="84" t="s">
        <v>317</v>
      </c>
      <c r="C4677" s="74">
        <v>22.4</v>
      </c>
      <c r="D4677" s="86">
        <v>0</v>
      </c>
      <c r="E4677" s="88">
        <v>7</v>
      </c>
      <c r="F4677" s="88">
        <v>14</v>
      </c>
      <c r="G4677" s="37">
        <v>0</v>
      </c>
    </row>
    <row r="4678" spans="1:7" x14ac:dyDescent="0.4">
      <c r="A4678" s="70">
        <v>41834</v>
      </c>
      <c r="B4678" s="84" t="s">
        <v>318</v>
      </c>
      <c r="C4678" s="74">
        <v>21.9</v>
      </c>
      <c r="D4678" s="86">
        <v>0</v>
      </c>
      <c r="E4678" s="88">
        <v>7</v>
      </c>
      <c r="F4678" s="88">
        <v>14</v>
      </c>
      <c r="G4678" s="37">
        <v>0</v>
      </c>
    </row>
    <row r="4679" spans="1:7" x14ac:dyDescent="0.4">
      <c r="A4679" s="70">
        <v>41834</v>
      </c>
      <c r="B4679" s="84" t="s">
        <v>319</v>
      </c>
      <c r="C4679" s="74">
        <v>20.8</v>
      </c>
      <c r="D4679" s="86">
        <v>0</v>
      </c>
      <c r="E4679" s="88">
        <v>7</v>
      </c>
      <c r="F4679" s="88">
        <v>14</v>
      </c>
      <c r="G4679" s="37">
        <v>0</v>
      </c>
    </row>
    <row r="4680" spans="1:7" x14ac:dyDescent="0.4">
      <c r="A4680" s="70">
        <v>41834</v>
      </c>
      <c r="B4680" s="84" t="s">
        <v>320</v>
      </c>
      <c r="C4680" s="74">
        <v>19.7</v>
      </c>
      <c r="D4680" s="86">
        <v>0</v>
      </c>
      <c r="E4680" s="88">
        <v>7</v>
      </c>
      <c r="F4680" s="88">
        <v>14</v>
      </c>
      <c r="G4680" s="37">
        <v>0</v>
      </c>
    </row>
    <row r="4681" spans="1:7" x14ac:dyDescent="0.4">
      <c r="A4681" s="70">
        <v>41834</v>
      </c>
      <c r="B4681" s="84" t="s">
        <v>321</v>
      </c>
      <c r="C4681" s="74">
        <v>19.5</v>
      </c>
      <c r="D4681" s="86">
        <v>0</v>
      </c>
      <c r="E4681" s="88">
        <v>7</v>
      </c>
      <c r="F4681" s="88">
        <v>14</v>
      </c>
      <c r="G4681" s="37">
        <v>0</v>
      </c>
    </row>
    <row r="4682" spans="1:7" x14ac:dyDescent="0.4">
      <c r="A4682" s="70">
        <v>41834</v>
      </c>
      <c r="B4682" s="84" t="s">
        <v>322</v>
      </c>
      <c r="C4682" s="74">
        <v>19.399999999999999</v>
      </c>
      <c r="D4682" s="86">
        <v>0</v>
      </c>
      <c r="E4682" s="88">
        <v>7</v>
      </c>
      <c r="F4682" s="88">
        <v>14</v>
      </c>
      <c r="G4682" s="37">
        <v>0</v>
      </c>
    </row>
    <row r="4683" spans="1:7" x14ac:dyDescent="0.4">
      <c r="A4683" s="70">
        <v>41834</v>
      </c>
      <c r="B4683" s="84" t="s">
        <v>323</v>
      </c>
      <c r="C4683" s="74">
        <v>19.100000000000001</v>
      </c>
      <c r="D4683" s="86">
        <v>0</v>
      </c>
      <c r="E4683" s="88">
        <v>7</v>
      </c>
      <c r="F4683" s="88">
        <v>14</v>
      </c>
      <c r="G4683" s="37">
        <v>0</v>
      </c>
    </row>
    <row r="4684" spans="1:7" x14ac:dyDescent="0.4">
      <c r="A4684" s="70">
        <v>41834</v>
      </c>
      <c r="B4684" s="84" t="s">
        <v>324</v>
      </c>
      <c r="C4684" s="74">
        <v>18.600000000000001</v>
      </c>
      <c r="D4684" s="86">
        <v>0</v>
      </c>
      <c r="E4684" s="88">
        <v>7</v>
      </c>
      <c r="F4684" s="88">
        <v>14</v>
      </c>
      <c r="G4684" s="37">
        <v>0</v>
      </c>
    </row>
    <row r="4685" spans="1:7" x14ac:dyDescent="0.4">
      <c r="A4685" s="70">
        <v>41834</v>
      </c>
      <c r="B4685" s="84" t="s">
        <v>325</v>
      </c>
      <c r="C4685" s="74">
        <v>18.7</v>
      </c>
      <c r="D4685" s="86">
        <v>0</v>
      </c>
      <c r="E4685" s="88">
        <v>7</v>
      </c>
      <c r="F4685" s="88">
        <v>15</v>
      </c>
      <c r="G4685" s="37">
        <v>1</v>
      </c>
    </row>
    <row r="4686" spans="1:7" x14ac:dyDescent="0.4">
      <c r="A4686" s="70">
        <v>41835</v>
      </c>
      <c r="B4686" s="84" t="s">
        <v>302</v>
      </c>
      <c r="C4686" s="74">
        <v>18.600000000000001</v>
      </c>
      <c r="D4686" s="86">
        <v>0</v>
      </c>
      <c r="E4686" s="88">
        <v>7</v>
      </c>
      <c r="F4686" s="88">
        <v>15</v>
      </c>
      <c r="G4686" s="37">
        <v>1</v>
      </c>
    </row>
    <row r="4687" spans="1:7" x14ac:dyDescent="0.4">
      <c r="A4687" s="70">
        <v>41835</v>
      </c>
      <c r="B4687" s="84" t="s">
        <v>303</v>
      </c>
      <c r="C4687" s="74">
        <v>18.5</v>
      </c>
      <c r="D4687" s="86">
        <v>0</v>
      </c>
      <c r="E4687" s="88">
        <v>7</v>
      </c>
      <c r="F4687" s="88">
        <v>15</v>
      </c>
      <c r="G4687" s="37">
        <v>1</v>
      </c>
    </row>
    <row r="4688" spans="1:7" x14ac:dyDescent="0.4">
      <c r="A4688" s="70">
        <v>41835</v>
      </c>
      <c r="B4688" s="84" t="s">
        <v>304</v>
      </c>
      <c r="C4688" s="74">
        <v>18.399999999999999</v>
      </c>
      <c r="D4688" s="86">
        <v>0</v>
      </c>
      <c r="E4688" s="88">
        <v>7</v>
      </c>
      <c r="F4688" s="88">
        <v>15</v>
      </c>
      <c r="G4688" s="37">
        <v>1</v>
      </c>
    </row>
    <row r="4689" spans="1:7" x14ac:dyDescent="0.4">
      <c r="A4689" s="70">
        <v>41835</v>
      </c>
      <c r="B4689" s="84" t="s">
        <v>305</v>
      </c>
      <c r="C4689" s="74">
        <v>18.3</v>
      </c>
      <c r="D4689" s="86">
        <v>0</v>
      </c>
      <c r="E4689" s="88">
        <v>7</v>
      </c>
      <c r="F4689" s="88">
        <v>15</v>
      </c>
      <c r="G4689" s="37">
        <v>1</v>
      </c>
    </row>
    <row r="4690" spans="1:7" x14ac:dyDescent="0.4">
      <c r="A4690" s="70">
        <v>41835</v>
      </c>
      <c r="B4690" s="84" t="s">
        <v>306</v>
      </c>
      <c r="C4690" s="74">
        <v>18.399999999999999</v>
      </c>
      <c r="D4690" s="86">
        <v>0</v>
      </c>
      <c r="E4690" s="88">
        <v>7</v>
      </c>
      <c r="F4690" s="88">
        <v>15</v>
      </c>
      <c r="G4690" s="37">
        <v>1</v>
      </c>
    </row>
    <row r="4691" spans="1:7" x14ac:dyDescent="0.4">
      <c r="A4691" s="70">
        <v>41835</v>
      </c>
      <c r="B4691" s="84" t="s">
        <v>307</v>
      </c>
      <c r="C4691" s="74">
        <v>18.899999999999999</v>
      </c>
      <c r="D4691" s="86">
        <v>0</v>
      </c>
      <c r="E4691" s="88">
        <v>7</v>
      </c>
      <c r="F4691" s="88">
        <v>15</v>
      </c>
      <c r="G4691" s="37">
        <v>1</v>
      </c>
    </row>
    <row r="4692" spans="1:7" x14ac:dyDescent="0.4">
      <c r="A4692" s="70">
        <v>41835</v>
      </c>
      <c r="B4692" s="84" t="s">
        <v>308</v>
      </c>
      <c r="C4692" s="74">
        <v>19.8</v>
      </c>
      <c r="D4692" s="86">
        <v>0</v>
      </c>
      <c r="E4692" s="88">
        <v>7</v>
      </c>
      <c r="F4692" s="88">
        <v>15</v>
      </c>
      <c r="G4692" s="37">
        <v>1</v>
      </c>
    </row>
    <row r="4693" spans="1:7" x14ac:dyDescent="0.4">
      <c r="A4693" s="70">
        <v>41835</v>
      </c>
      <c r="B4693" s="84" t="s">
        <v>309</v>
      </c>
      <c r="C4693" s="74">
        <v>20.7</v>
      </c>
      <c r="D4693" s="86">
        <v>0</v>
      </c>
      <c r="E4693" s="88">
        <v>7</v>
      </c>
      <c r="F4693" s="88">
        <v>15</v>
      </c>
      <c r="G4693" s="37">
        <v>0</v>
      </c>
    </row>
    <row r="4694" spans="1:7" x14ac:dyDescent="0.4">
      <c r="A4694" s="70">
        <v>41835</v>
      </c>
      <c r="B4694" s="84" t="s">
        <v>310</v>
      </c>
      <c r="C4694" s="74">
        <v>21.4</v>
      </c>
      <c r="D4694" s="86">
        <v>0</v>
      </c>
      <c r="E4694" s="88">
        <v>7</v>
      </c>
      <c r="F4694" s="88">
        <v>15</v>
      </c>
      <c r="G4694" s="37">
        <v>0</v>
      </c>
    </row>
    <row r="4695" spans="1:7" x14ac:dyDescent="0.4">
      <c r="A4695" s="70">
        <v>41835</v>
      </c>
      <c r="B4695" s="84" t="s">
        <v>311</v>
      </c>
      <c r="C4695" s="74">
        <v>22.7</v>
      </c>
      <c r="D4695" s="86">
        <v>0</v>
      </c>
      <c r="E4695" s="88">
        <v>7</v>
      </c>
      <c r="F4695" s="88">
        <v>15</v>
      </c>
      <c r="G4695" s="37">
        <v>0</v>
      </c>
    </row>
    <row r="4696" spans="1:7" x14ac:dyDescent="0.4">
      <c r="A4696" s="70">
        <v>41835</v>
      </c>
      <c r="B4696" s="84" t="s">
        <v>312</v>
      </c>
      <c r="C4696" s="74">
        <v>24.4</v>
      </c>
      <c r="D4696" s="86">
        <v>0</v>
      </c>
      <c r="E4696" s="88">
        <v>7</v>
      </c>
      <c r="F4696" s="88">
        <v>15</v>
      </c>
      <c r="G4696" s="37">
        <v>0</v>
      </c>
    </row>
    <row r="4697" spans="1:7" x14ac:dyDescent="0.4">
      <c r="A4697" s="70">
        <v>41835</v>
      </c>
      <c r="B4697" s="84" t="s">
        <v>313</v>
      </c>
      <c r="C4697" s="74">
        <v>26</v>
      </c>
      <c r="D4697" s="86">
        <v>0</v>
      </c>
      <c r="E4697" s="88">
        <v>7</v>
      </c>
      <c r="F4697" s="88">
        <v>15</v>
      </c>
      <c r="G4697" s="37">
        <v>0</v>
      </c>
    </row>
    <row r="4698" spans="1:7" x14ac:dyDescent="0.4">
      <c r="A4698" s="70">
        <v>41835</v>
      </c>
      <c r="B4698" s="84" t="s">
        <v>314</v>
      </c>
      <c r="C4698" s="74">
        <v>26</v>
      </c>
      <c r="D4698" s="86">
        <v>0</v>
      </c>
      <c r="E4698" s="88">
        <v>7</v>
      </c>
      <c r="F4698" s="88">
        <v>15</v>
      </c>
      <c r="G4698" s="37">
        <v>0</v>
      </c>
    </row>
    <row r="4699" spans="1:7" x14ac:dyDescent="0.4">
      <c r="A4699" s="70">
        <v>41835</v>
      </c>
      <c r="B4699" s="84" t="s">
        <v>315</v>
      </c>
      <c r="C4699" s="74">
        <v>26.4</v>
      </c>
      <c r="D4699" s="86">
        <v>0</v>
      </c>
      <c r="E4699" s="88">
        <v>7</v>
      </c>
      <c r="F4699" s="88">
        <v>15</v>
      </c>
      <c r="G4699" s="37">
        <v>0</v>
      </c>
    </row>
    <row r="4700" spans="1:7" x14ac:dyDescent="0.4">
      <c r="A4700" s="70">
        <v>41835</v>
      </c>
      <c r="B4700" s="84" t="s">
        <v>316</v>
      </c>
      <c r="C4700" s="74">
        <v>26.2</v>
      </c>
      <c r="D4700" s="86">
        <v>0</v>
      </c>
      <c r="E4700" s="88">
        <v>7</v>
      </c>
      <c r="F4700" s="88">
        <v>15</v>
      </c>
      <c r="G4700" s="37">
        <v>0</v>
      </c>
    </row>
    <row r="4701" spans="1:7" x14ac:dyDescent="0.4">
      <c r="A4701" s="70">
        <v>41835</v>
      </c>
      <c r="B4701" s="84" t="s">
        <v>317</v>
      </c>
      <c r="C4701" s="74">
        <v>24.8</v>
      </c>
      <c r="D4701" s="86">
        <v>0</v>
      </c>
      <c r="E4701" s="88">
        <v>7</v>
      </c>
      <c r="F4701" s="88">
        <v>15</v>
      </c>
      <c r="G4701" s="37">
        <v>0</v>
      </c>
    </row>
    <row r="4702" spans="1:7" x14ac:dyDescent="0.4">
      <c r="A4702" s="70">
        <v>41835</v>
      </c>
      <c r="B4702" s="84" t="s">
        <v>318</v>
      </c>
      <c r="C4702" s="74">
        <v>23.6</v>
      </c>
      <c r="D4702" s="86">
        <v>0</v>
      </c>
      <c r="E4702" s="88">
        <v>7</v>
      </c>
      <c r="F4702" s="88">
        <v>15</v>
      </c>
      <c r="G4702" s="37">
        <v>0</v>
      </c>
    </row>
    <row r="4703" spans="1:7" x14ac:dyDescent="0.4">
      <c r="A4703" s="70">
        <v>41835</v>
      </c>
      <c r="B4703" s="84" t="s">
        <v>319</v>
      </c>
      <c r="C4703" s="74">
        <v>22.6</v>
      </c>
      <c r="D4703" s="86">
        <v>0</v>
      </c>
      <c r="E4703" s="88">
        <v>7</v>
      </c>
      <c r="F4703" s="88">
        <v>15</v>
      </c>
      <c r="G4703" s="37">
        <v>0</v>
      </c>
    </row>
    <row r="4704" spans="1:7" x14ac:dyDescent="0.4">
      <c r="A4704" s="70">
        <v>41835</v>
      </c>
      <c r="B4704" s="84" t="s">
        <v>320</v>
      </c>
      <c r="C4704" s="74">
        <v>21.6</v>
      </c>
      <c r="D4704" s="86">
        <v>0</v>
      </c>
      <c r="E4704" s="88">
        <v>7</v>
      </c>
      <c r="F4704" s="88">
        <v>15</v>
      </c>
      <c r="G4704" s="37">
        <v>0</v>
      </c>
    </row>
    <row r="4705" spans="1:7" x14ac:dyDescent="0.4">
      <c r="A4705" s="70">
        <v>41835</v>
      </c>
      <c r="B4705" s="84" t="s">
        <v>321</v>
      </c>
      <c r="C4705" s="74">
        <v>20.9</v>
      </c>
      <c r="D4705" s="86">
        <v>0</v>
      </c>
      <c r="E4705" s="88">
        <v>7</v>
      </c>
      <c r="F4705" s="88">
        <v>15</v>
      </c>
      <c r="G4705" s="37">
        <v>0</v>
      </c>
    </row>
    <row r="4706" spans="1:7" x14ac:dyDescent="0.4">
      <c r="A4706" s="70">
        <v>41835</v>
      </c>
      <c r="B4706" s="84" t="s">
        <v>322</v>
      </c>
      <c r="C4706" s="74">
        <v>20.100000000000001</v>
      </c>
      <c r="D4706" s="86">
        <v>0</v>
      </c>
      <c r="E4706" s="88">
        <v>7</v>
      </c>
      <c r="F4706" s="88">
        <v>15</v>
      </c>
      <c r="G4706" s="37">
        <v>0</v>
      </c>
    </row>
    <row r="4707" spans="1:7" x14ac:dyDescent="0.4">
      <c r="A4707" s="70">
        <v>41835</v>
      </c>
      <c r="B4707" s="84" t="s">
        <v>323</v>
      </c>
      <c r="C4707" s="74">
        <v>19.7</v>
      </c>
      <c r="D4707" s="86">
        <v>0</v>
      </c>
      <c r="E4707" s="88">
        <v>7</v>
      </c>
      <c r="F4707" s="88">
        <v>15</v>
      </c>
      <c r="G4707" s="37">
        <v>0</v>
      </c>
    </row>
    <row r="4708" spans="1:7" x14ac:dyDescent="0.4">
      <c r="A4708" s="70">
        <v>41835</v>
      </c>
      <c r="B4708" s="84" t="s">
        <v>324</v>
      </c>
      <c r="C4708" s="74">
        <v>19.3</v>
      </c>
      <c r="D4708" s="86">
        <v>0</v>
      </c>
      <c r="E4708" s="88">
        <v>7</v>
      </c>
      <c r="F4708" s="88">
        <v>15</v>
      </c>
      <c r="G4708" s="37">
        <v>0</v>
      </c>
    </row>
    <row r="4709" spans="1:7" x14ac:dyDescent="0.4">
      <c r="A4709" s="70">
        <v>41835</v>
      </c>
      <c r="B4709" s="84" t="s">
        <v>325</v>
      </c>
      <c r="C4709" s="74">
        <v>19.100000000000001</v>
      </c>
      <c r="D4709" s="86">
        <v>0</v>
      </c>
      <c r="E4709" s="88">
        <v>7</v>
      </c>
      <c r="F4709" s="88">
        <v>16</v>
      </c>
      <c r="G4709" s="37">
        <v>1</v>
      </c>
    </row>
    <row r="4710" spans="1:7" x14ac:dyDescent="0.4">
      <c r="A4710" s="70">
        <v>41836</v>
      </c>
      <c r="B4710" s="84" t="s">
        <v>302</v>
      </c>
      <c r="C4710" s="74">
        <v>18.899999999999999</v>
      </c>
      <c r="D4710" s="86">
        <v>0</v>
      </c>
      <c r="E4710" s="88">
        <v>7</v>
      </c>
      <c r="F4710" s="88">
        <v>16</v>
      </c>
      <c r="G4710" s="37">
        <v>1</v>
      </c>
    </row>
    <row r="4711" spans="1:7" x14ac:dyDescent="0.4">
      <c r="A4711" s="70">
        <v>41836</v>
      </c>
      <c r="B4711" s="84" t="s">
        <v>303</v>
      </c>
      <c r="C4711" s="74">
        <v>18.600000000000001</v>
      </c>
      <c r="D4711" s="86">
        <v>0</v>
      </c>
      <c r="E4711" s="88">
        <v>7</v>
      </c>
      <c r="F4711" s="88">
        <v>16</v>
      </c>
      <c r="G4711" s="37">
        <v>1</v>
      </c>
    </row>
    <row r="4712" spans="1:7" x14ac:dyDescent="0.4">
      <c r="A4712" s="70">
        <v>41836</v>
      </c>
      <c r="B4712" s="84" t="s">
        <v>304</v>
      </c>
      <c r="C4712" s="74">
        <v>18.600000000000001</v>
      </c>
      <c r="D4712" s="86">
        <v>0</v>
      </c>
      <c r="E4712" s="88">
        <v>7</v>
      </c>
      <c r="F4712" s="88">
        <v>16</v>
      </c>
      <c r="G4712" s="37">
        <v>1</v>
      </c>
    </row>
    <row r="4713" spans="1:7" x14ac:dyDescent="0.4">
      <c r="A4713" s="70">
        <v>41836</v>
      </c>
      <c r="B4713" s="84" t="s">
        <v>305</v>
      </c>
      <c r="C4713" s="74">
        <v>18.399999999999999</v>
      </c>
      <c r="D4713" s="86">
        <v>0</v>
      </c>
      <c r="E4713" s="88">
        <v>7</v>
      </c>
      <c r="F4713" s="88">
        <v>16</v>
      </c>
      <c r="G4713" s="37">
        <v>1</v>
      </c>
    </row>
    <row r="4714" spans="1:7" x14ac:dyDescent="0.4">
      <c r="A4714" s="70">
        <v>41836</v>
      </c>
      <c r="B4714" s="84" t="s">
        <v>306</v>
      </c>
      <c r="C4714" s="74">
        <v>18.399999999999999</v>
      </c>
      <c r="D4714" s="86">
        <v>0</v>
      </c>
      <c r="E4714" s="88">
        <v>7</v>
      </c>
      <c r="F4714" s="88">
        <v>16</v>
      </c>
      <c r="G4714" s="37">
        <v>1</v>
      </c>
    </row>
    <row r="4715" spans="1:7" x14ac:dyDescent="0.4">
      <c r="A4715" s="70">
        <v>41836</v>
      </c>
      <c r="B4715" s="84" t="s">
        <v>307</v>
      </c>
      <c r="C4715" s="74">
        <v>19</v>
      </c>
      <c r="D4715" s="86">
        <v>0</v>
      </c>
      <c r="E4715" s="88">
        <v>7</v>
      </c>
      <c r="F4715" s="88">
        <v>16</v>
      </c>
      <c r="G4715" s="37">
        <v>1</v>
      </c>
    </row>
    <row r="4716" spans="1:7" x14ac:dyDescent="0.4">
      <c r="A4716" s="70">
        <v>41836</v>
      </c>
      <c r="B4716" s="84" t="s">
        <v>308</v>
      </c>
      <c r="C4716" s="74">
        <v>19.5</v>
      </c>
      <c r="D4716" s="86">
        <v>0</v>
      </c>
      <c r="E4716" s="88">
        <v>7</v>
      </c>
      <c r="F4716" s="88">
        <v>16</v>
      </c>
      <c r="G4716" s="37">
        <v>1</v>
      </c>
    </row>
    <row r="4717" spans="1:7" x14ac:dyDescent="0.4">
      <c r="A4717" s="70">
        <v>41836</v>
      </c>
      <c r="B4717" s="84" t="s">
        <v>309</v>
      </c>
      <c r="C4717" s="74">
        <v>20.2</v>
      </c>
      <c r="D4717" s="86">
        <v>0</v>
      </c>
      <c r="E4717" s="88">
        <v>7</v>
      </c>
      <c r="F4717" s="88">
        <v>16</v>
      </c>
      <c r="G4717" s="37">
        <v>0</v>
      </c>
    </row>
    <row r="4718" spans="1:7" x14ac:dyDescent="0.4">
      <c r="A4718" s="70">
        <v>41836</v>
      </c>
      <c r="B4718" s="84" t="s">
        <v>310</v>
      </c>
      <c r="C4718" s="74">
        <v>21.2</v>
      </c>
      <c r="D4718" s="86">
        <v>0</v>
      </c>
      <c r="E4718" s="88">
        <v>7</v>
      </c>
      <c r="F4718" s="88">
        <v>16</v>
      </c>
      <c r="G4718" s="37">
        <v>0</v>
      </c>
    </row>
    <row r="4719" spans="1:7" x14ac:dyDescent="0.4">
      <c r="A4719" s="70">
        <v>41836</v>
      </c>
      <c r="B4719" s="84" t="s">
        <v>311</v>
      </c>
      <c r="C4719" s="74">
        <v>23</v>
      </c>
      <c r="D4719" s="86">
        <v>0</v>
      </c>
      <c r="E4719" s="88">
        <v>7</v>
      </c>
      <c r="F4719" s="88">
        <v>16</v>
      </c>
      <c r="G4719" s="37">
        <v>0</v>
      </c>
    </row>
    <row r="4720" spans="1:7" x14ac:dyDescent="0.4">
      <c r="A4720" s="70">
        <v>41836</v>
      </c>
      <c r="B4720" s="84" t="s">
        <v>312</v>
      </c>
      <c r="C4720" s="74">
        <v>24.4</v>
      </c>
      <c r="D4720" s="86">
        <v>0</v>
      </c>
      <c r="E4720" s="88">
        <v>7</v>
      </c>
      <c r="F4720" s="88">
        <v>16</v>
      </c>
      <c r="G4720" s="37">
        <v>0</v>
      </c>
    </row>
    <row r="4721" spans="1:7" x14ac:dyDescent="0.4">
      <c r="A4721" s="70">
        <v>41836</v>
      </c>
      <c r="B4721" s="84" t="s">
        <v>313</v>
      </c>
      <c r="C4721" s="74">
        <v>25.7</v>
      </c>
      <c r="D4721" s="86">
        <v>0</v>
      </c>
      <c r="E4721" s="88">
        <v>7</v>
      </c>
      <c r="F4721" s="88">
        <v>16</v>
      </c>
      <c r="G4721" s="37">
        <v>0</v>
      </c>
    </row>
    <row r="4722" spans="1:7" x14ac:dyDescent="0.4">
      <c r="A4722" s="70">
        <v>41836</v>
      </c>
      <c r="B4722" s="84" t="s">
        <v>314</v>
      </c>
      <c r="C4722" s="74">
        <v>25.9</v>
      </c>
      <c r="D4722" s="86">
        <v>0</v>
      </c>
      <c r="E4722" s="88">
        <v>7</v>
      </c>
      <c r="F4722" s="88">
        <v>16</v>
      </c>
      <c r="G4722" s="37">
        <v>0</v>
      </c>
    </row>
    <row r="4723" spans="1:7" x14ac:dyDescent="0.4">
      <c r="A4723" s="70">
        <v>41836</v>
      </c>
      <c r="B4723" s="84" t="s">
        <v>315</v>
      </c>
      <c r="C4723" s="74">
        <v>26.2</v>
      </c>
      <c r="D4723" s="86">
        <v>0</v>
      </c>
      <c r="E4723" s="88">
        <v>7</v>
      </c>
      <c r="F4723" s="88">
        <v>16</v>
      </c>
      <c r="G4723" s="37">
        <v>0</v>
      </c>
    </row>
    <row r="4724" spans="1:7" x14ac:dyDescent="0.4">
      <c r="A4724" s="70">
        <v>41836</v>
      </c>
      <c r="B4724" s="84" t="s">
        <v>316</v>
      </c>
      <c r="C4724" s="74">
        <v>25.7</v>
      </c>
      <c r="D4724" s="86">
        <v>0</v>
      </c>
      <c r="E4724" s="88">
        <v>7</v>
      </c>
      <c r="F4724" s="88">
        <v>16</v>
      </c>
      <c r="G4724" s="37">
        <v>0</v>
      </c>
    </row>
    <row r="4725" spans="1:7" x14ac:dyDescent="0.4">
      <c r="A4725" s="70">
        <v>41836</v>
      </c>
      <c r="B4725" s="84" t="s">
        <v>317</v>
      </c>
      <c r="C4725" s="74">
        <v>25.8</v>
      </c>
      <c r="D4725" s="86">
        <v>0</v>
      </c>
      <c r="E4725" s="88">
        <v>7</v>
      </c>
      <c r="F4725" s="88">
        <v>16</v>
      </c>
      <c r="G4725" s="37">
        <v>0</v>
      </c>
    </row>
    <row r="4726" spans="1:7" x14ac:dyDescent="0.4">
      <c r="A4726" s="70">
        <v>41836</v>
      </c>
      <c r="B4726" s="84" t="s">
        <v>318</v>
      </c>
      <c r="C4726" s="74">
        <v>24.6</v>
      </c>
      <c r="D4726" s="86">
        <v>0</v>
      </c>
      <c r="E4726" s="88">
        <v>7</v>
      </c>
      <c r="F4726" s="88">
        <v>16</v>
      </c>
      <c r="G4726" s="37">
        <v>0</v>
      </c>
    </row>
    <row r="4727" spans="1:7" x14ac:dyDescent="0.4">
      <c r="A4727" s="70">
        <v>41836</v>
      </c>
      <c r="B4727" s="84" t="s">
        <v>319</v>
      </c>
      <c r="C4727" s="74">
        <v>23.4</v>
      </c>
      <c r="D4727" s="86">
        <v>0</v>
      </c>
      <c r="E4727" s="88">
        <v>7</v>
      </c>
      <c r="F4727" s="88">
        <v>16</v>
      </c>
      <c r="G4727" s="37">
        <v>0</v>
      </c>
    </row>
    <row r="4728" spans="1:7" x14ac:dyDescent="0.4">
      <c r="A4728" s="70">
        <v>41836</v>
      </c>
      <c r="B4728" s="84" t="s">
        <v>320</v>
      </c>
      <c r="C4728" s="74">
        <v>22.3</v>
      </c>
      <c r="D4728" s="86">
        <v>0</v>
      </c>
      <c r="E4728" s="88">
        <v>7</v>
      </c>
      <c r="F4728" s="88">
        <v>16</v>
      </c>
      <c r="G4728" s="37">
        <v>0</v>
      </c>
    </row>
    <row r="4729" spans="1:7" x14ac:dyDescent="0.4">
      <c r="A4729" s="70">
        <v>41836</v>
      </c>
      <c r="B4729" s="84" t="s">
        <v>321</v>
      </c>
      <c r="C4729" s="74">
        <v>20.9</v>
      </c>
      <c r="D4729" s="86">
        <v>0</v>
      </c>
      <c r="E4729" s="88">
        <v>7</v>
      </c>
      <c r="F4729" s="88">
        <v>16</v>
      </c>
      <c r="G4729" s="37">
        <v>0</v>
      </c>
    </row>
    <row r="4730" spans="1:7" x14ac:dyDescent="0.4">
      <c r="A4730" s="70">
        <v>41836</v>
      </c>
      <c r="B4730" s="84" t="s">
        <v>322</v>
      </c>
      <c r="C4730" s="74">
        <v>20</v>
      </c>
      <c r="D4730" s="86">
        <v>0</v>
      </c>
      <c r="E4730" s="88">
        <v>7</v>
      </c>
      <c r="F4730" s="88">
        <v>16</v>
      </c>
      <c r="G4730" s="37">
        <v>0</v>
      </c>
    </row>
    <row r="4731" spans="1:7" x14ac:dyDescent="0.4">
      <c r="A4731" s="70">
        <v>41836</v>
      </c>
      <c r="B4731" s="84" t="s">
        <v>323</v>
      </c>
      <c r="C4731" s="74">
        <v>19.8</v>
      </c>
      <c r="D4731" s="86">
        <v>0</v>
      </c>
      <c r="E4731" s="88">
        <v>7</v>
      </c>
      <c r="F4731" s="88">
        <v>16</v>
      </c>
      <c r="G4731" s="37">
        <v>0</v>
      </c>
    </row>
    <row r="4732" spans="1:7" x14ac:dyDescent="0.4">
      <c r="A4732" s="70">
        <v>41836</v>
      </c>
      <c r="B4732" s="84" t="s">
        <v>324</v>
      </c>
      <c r="C4732" s="74">
        <v>19.5</v>
      </c>
      <c r="D4732" s="86">
        <v>0</v>
      </c>
      <c r="E4732" s="88">
        <v>7</v>
      </c>
      <c r="F4732" s="88">
        <v>16</v>
      </c>
      <c r="G4732" s="37">
        <v>0</v>
      </c>
    </row>
    <row r="4733" spans="1:7" x14ac:dyDescent="0.4">
      <c r="A4733" s="70">
        <v>41836</v>
      </c>
      <c r="B4733" s="84" t="s">
        <v>325</v>
      </c>
      <c r="C4733" s="74">
        <v>19.100000000000001</v>
      </c>
      <c r="D4733" s="86">
        <v>0</v>
      </c>
      <c r="E4733" s="88">
        <v>7</v>
      </c>
      <c r="F4733" s="88">
        <v>17</v>
      </c>
      <c r="G4733" s="37">
        <v>1</v>
      </c>
    </row>
    <row r="4734" spans="1:7" x14ac:dyDescent="0.4">
      <c r="A4734" s="70">
        <v>41837</v>
      </c>
      <c r="B4734" s="84" t="s">
        <v>302</v>
      </c>
      <c r="C4734" s="74">
        <v>18.5</v>
      </c>
      <c r="D4734" s="86">
        <v>0</v>
      </c>
      <c r="E4734" s="88">
        <v>7</v>
      </c>
      <c r="F4734" s="88">
        <v>17</v>
      </c>
      <c r="G4734" s="37">
        <v>1</v>
      </c>
    </row>
    <row r="4735" spans="1:7" x14ac:dyDescent="0.4">
      <c r="A4735" s="70">
        <v>41837</v>
      </c>
      <c r="B4735" s="84" t="s">
        <v>303</v>
      </c>
      <c r="C4735" s="74">
        <v>18.2</v>
      </c>
      <c r="D4735" s="86">
        <v>0</v>
      </c>
      <c r="E4735" s="88">
        <v>7</v>
      </c>
      <c r="F4735" s="88">
        <v>17</v>
      </c>
      <c r="G4735" s="37">
        <v>1</v>
      </c>
    </row>
    <row r="4736" spans="1:7" x14ac:dyDescent="0.4">
      <c r="A4736" s="70">
        <v>41837</v>
      </c>
      <c r="B4736" s="84" t="s">
        <v>304</v>
      </c>
      <c r="C4736" s="74">
        <v>17.899999999999999</v>
      </c>
      <c r="D4736" s="86">
        <v>0</v>
      </c>
      <c r="E4736" s="88">
        <v>7</v>
      </c>
      <c r="F4736" s="88">
        <v>17</v>
      </c>
      <c r="G4736" s="37">
        <v>1</v>
      </c>
    </row>
    <row r="4737" spans="1:7" x14ac:dyDescent="0.4">
      <c r="A4737" s="70">
        <v>41837</v>
      </c>
      <c r="B4737" s="84" t="s">
        <v>305</v>
      </c>
      <c r="C4737" s="74">
        <v>17.7</v>
      </c>
      <c r="D4737" s="86">
        <v>0</v>
      </c>
      <c r="E4737" s="88">
        <v>7</v>
      </c>
      <c r="F4737" s="88">
        <v>17</v>
      </c>
      <c r="G4737" s="37">
        <v>1</v>
      </c>
    </row>
    <row r="4738" spans="1:7" x14ac:dyDescent="0.4">
      <c r="A4738" s="70">
        <v>41837</v>
      </c>
      <c r="B4738" s="84" t="s">
        <v>306</v>
      </c>
      <c r="C4738" s="74">
        <v>17.600000000000001</v>
      </c>
      <c r="D4738" s="86">
        <v>0</v>
      </c>
      <c r="E4738" s="88">
        <v>7</v>
      </c>
      <c r="F4738" s="88">
        <v>17</v>
      </c>
      <c r="G4738" s="37">
        <v>1</v>
      </c>
    </row>
    <row r="4739" spans="1:7" x14ac:dyDescent="0.4">
      <c r="A4739" s="70">
        <v>41837</v>
      </c>
      <c r="B4739" s="84" t="s">
        <v>307</v>
      </c>
      <c r="C4739" s="74">
        <v>17.7</v>
      </c>
      <c r="D4739" s="86">
        <v>0</v>
      </c>
      <c r="E4739" s="88">
        <v>7</v>
      </c>
      <c r="F4739" s="88">
        <v>17</v>
      </c>
      <c r="G4739" s="37">
        <v>1</v>
      </c>
    </row>
    <row r="4740" spans="1:7" x14ac:dyDescent="0.4">
      <c r="A4740" s="70">
        <v>41837</v>
      </c>
      <c r="B4740" s="84" t="s">
        <v>308</v>
      </c>
      <c r="C4740" s="74">
        <v>18.100000000000001</v>
      </c>
      <c r="D4740" s="86">
        <v>0</v>
      </c>
      <c r="E4740" s="88">
        <v>7</v>
      </c>
      <c r="F4740" s="88">
        <v>17</v>
      </c>
      <c r="G4740" s="37">
        <v>1</v>
      </c>
    </row>
    <row r="4741" spans="1:7" x14ac:dyDescent="0.4">
      <c r="A4741" s="70">
        <v>41837</v>
      </c>
      <c r="B4741" s="84" t="s">
        <v>309</v>
      </c>
      <c r="C4741" s="74">
        <v>19</v>
      </c>
      <c r="D4741" s="86">
        <v>0</v>
      </c>
      <c r="E4741" s="88">
        <v>7</v>
      </c>
      <c r="F4741" s="88">
        <v>17</v>
      </c>
      <c r="G4741" s="37">
        <v>0</v>
      </c>
    </row>
    <row r="4742" spans="1:7" x14ac:dyDescent="0.4">
      <c r="A4742" s="70">
        <v>41837</v>
      </c>
      <c r="B4742" s="84" t="s">
        <v>310</v>
      </c>
      <c r="C4742" s="74">
        <v>20.8</v>
      </c>
      <c r="D4742" s="86">
        <v>0</v>
      </c>
      <c r="E4742" s="88">
        <v>7</v>
      </c>
      <c r="F4742" s="88">
        <v>17</v>
      </c>
      <c r="G4742" s="37">
        <v>0</v>
      </c>
    </row>
    <row r="4743" spans="1:7" x14ac:dyDescent="0.4">
      <c r="A4743" s="70">
        <v>41837</v>
      </c>
      <c r="B4743" s="84" t="s">
        <v>311</v>
      </c>
      <c r="C4743" s="74">
        <v>23.1</v>
      </c>
      <c r="D4743" s="86">
        <v>0</v>
      </c>
      <c r="E4743" s="88">
        <v>7</v>
      </c>
      <c r="F4743" s="88">
        <v>17</v>
      </c>
      <c r="G4743" s="37">
        <v>0</v>
      </c>
    </row>
    <row r="4744" spans="1:7" x14ac:dyDescent="0.4">
      <c r="A4744" s="70">
        <v>41837</v>
      </c>
      <c r="B4744" s="84" t="s">
        <v>312</v>
      </c>
      <c r="C4744" s="74">
        <v>24.3</v>
      </c>
      <c r="D4744" s="86">
        <v>0</v>
      </c>
      <c r="E4744" s="88">
        <v>7</v>
      </c>
      <c r="F4744" s="88">
        <v>17</v>
      </c>
      <c r="G4744" s="37">
        <v>0</v>
      </c>
    </row>
    <row r="4745" spans="1:7" x14ac:dyDescent="0.4">
      <c r="A4745" s="70">
        <v>41837</v>
      </c>
      <c r="B4745" s="84" t="s">
        <v>313</v>
      </c>
      <c r="C4745" s="74">
        <v>24.8</v>
      </c>
      <c r="D4745" s="86">
        <v>0</v>
      </c>
      <c r="E4745" s="88">
        <v>7</v>
      </c>
      <c r="F4745" s="88">
        <v>17</v>
      </c>
      <c r="G4745" s="37">
        <v>0</v>
      </c>
    </row>
    <row r="4746" spans="1:7" x14ac:dyDescent="0.4">
      <c r="A4746" s="70">
        <v>41837</v>
      </c>
      <c r="B4746" s="84" t="s">
        <v>314</v>
      </c>
      <c r="C4746" s="74">
        <v>25</v>
      </c>
      <c r="D4746" s="86">
        <v>0</v>
      </c>
      <c r="E4746" s="88">
        <v>7</v>
      </c>
      <c r="F4746" s="88">
        <v>17</v>
      </c>
      <c r="G4746" s="37">
        <v>0</v>
      </c>
    </row>
    <row r="4747" spans="1:7" x14ac:dyDescent="0.4">
      <c r="A4747" s="70">
        <v>41837</v>
      </c>
      <c r="B4747" s="84" t="s">
        <v>315</v>
      </c>
      <c r="C4747" s="74">
        <v>24.5</v>
      </c>
      <c r="D4747" s="86">
        <v>0</v>
      </c>
      <c r="E4747" s="88">
        <v>7</v>
      </c>
      <c r="F4747" s="88">
        <v>17</v>
      </c>
      <c r="G4747" s="37">
        <v>0</v>
      </c>
    </row>
    <row r="4748" spans="1:7" x14ac:dyDescent="0.4">
      <c r="A4748" s="70">
        <v>41837</v>
      </c>
      <c r="B4748" s="84" t="s">
        <v>316</v>
      </c>
      <c r="C4748" s="74">
        <v>24.5</v>
      </c>
      <c r="D4748" s="86">
        <v>0</v>
      </c>
      <c r="E4748" s="88">
        <v>7</v>
      </c>
      <c r="F4748" s="88">
        <v>17</v>
      </c>
      <c r="G4748" s="37">
        <v>0</v>
      </c>
    </row>
    <row r="4749" spans="1:7" x14ac:dyDescent="0.4">
      <c r="A4749" s="70">
        <v>41837</v>
      </c>
      <c r="B4749" s="84" t="s">
        <v>317</v>
      </c>
      <c r="C4749" s="74">
        <v>23.4</v>
      </c>
      <c r="D4749" s="86">
        <v>0</v>
      </c>
      <c r="E4749" s="88">
        <v>7</v>
      </c>
      <c r="F4749" s="88">
        <v>17</v>
      </c>
      <c r="G4749" s="37">
        <v>0</v>
      </c>
    </row>
    <row r="4750" spans="1:7" x14ac:dyDescent="0.4">
      <c r="A4750" s="70">
        <v>41837</v>
      </c>
      <c r="B4750" s="84" t="s">
        <v>318</v>
      </c>
      <c r="C4750" s="74">
        <v>22.6</v>
      </c>
      <c r="D4750" s="86">
        <v>0</v>
      </c>
      <c r="E4750" s="88">
        <v>7</v>
      </c>
      <c r="F4750" s="88">
        <v>17</v>
      </c>
      <c r="G4750" s="37">
        <v>0</v>
      </c>
    </row>
    <row r="4751" spans="1:7" x14ac:dyDescent="0.4">
      <c r="A4751" s="70">
        <v>41837</v>
      </c>
      <c r="B4751" s="84" t="s">
        <v>319</v>
      </c>
      <c r="C4751" s="74">
        <v>21.8</v>
      </c>
      <c r="D4751" s="86">
        <v>0</v>
      </c>
      <c r="E4751" s="88">
        <v>7</v>
      </c>
      <c r="F4751" s="88">
        <v>17</v>
      </c>
      <c r="G4751" s="37">
        <v>0</v>
      </c>
    </row>
    <row r="4752" spans="1:7" x14ac:dyDescent="0.4">
      <c r="A4752" s="70">
        <v>41837</v>
      </c>
      <c r="B4752" s="84" t="s">
        <v>320</v>
      </c>
      <c r="C4752" s="74">
        <v>21.1</v>
      </c>
      <c r="D4752" s="86">
        <v>0</v>
      </c>
      <c r="E4752" s="88">
        <v>7</v>
      </c>
      <c r="F4752" s="88">
        <v>17</v>
      </c>
      <c r="G4752" s="37">
        <v>0</v>
      </c>
    </row>
    <row r="4753" spans="1:7" x14ac:dyDescent="0.4">
      <c r="A4753" s="70">
        <v>41837</v>
      </c>
      <c r="B4753" s="84" t="s">
        <v>321</v>
      </c>
      <c r="C4753" s="74">
        <v>19.899999999999999</v>
      </c>
      <c r="D4753" s="86">
        <v>0</v>
      </c>
      <c r="E4753" s="88">
        <v>7</v>
      </c>
      <c r="F4753" s="88">
        <v>17</v>
      </c>
      <c r="G4753" s="37">
        <v>0</v>
      </c>
    </row>
    <row r="4754" spans="1:7" x14ac:dyDescent="0.4">
      <c r="A4754" s="70">
        <v>41837</v>
      </c>
      <c r="B4754" s="84" t="s">
        <v>322</v>
      </c>
      <c r="C4754" s="74">
        <v>19.5</v>
      </c>
      <c r="D4754" s="86">
        <v>0</v>
      </c>
      <c r="E4754" s="88">
        <v>7</v>
      </c>
      <c r="F4754" s="88">
        <v>17</v>
      </c>
      <c r="G4754" s="37">
        <v>0</v>
      </c>
    </row>
    <row r="4755" spans="1:7" x14ac:dyDescent="0.4">
      <c r="A4755" s="70">
        <v>41837</v>
      </c>
      <c r="B4755" s="84" t="s">
        <v>323</v>
      </c>
      <c r="C4755" s="74">
        <v>19.2</v>
      </c>
      <c r="D4755" s="86">
        <v>0</v>
      </c>
      <c r="E4755" s="88">
        <v>7</v>
      </c>
      <c r="F4755" s="88">
        <v>17</v>
      </c>
      <c r="G4755" s="37">
        <v>0</v>
      </c>
    </row>
    <row r="4756" spans="1:7" x14ac:dyDescent="0.4">
      <c r="A4756" s="70">
        <v>41837</v>
      </c>
      <c r="B4756" s="84" t="s">
        <v>324</v>
      </c>
      <c r="C4756" s="74">
        <v>19.100000000000001</v>
      </c>
      <c r="D4756" s="86">
        <v>0</v>
      </c>
      <c r="E4756" s="88">
        <v>7</v>
      </c>
      <c r="F4756" s="88">
        <v>17</v>
      </c>
      <c r="G4756" s="37">
        <v>0</v>
      </c>
    </row>
    <row r="4757" spans="1:7" x14ac:dyDescent="0.4">
      <c r="A4757" s="70">
        <v>41837</v>
      </c>
      <c r="B4757" s="84" t="s">
        <v>325</v>
      </c>
      <c r="C4757" s="74">
        <v>18.7</v>
      </c>
      <c r="D4757" s="86">
        <v>0</v>
      </c>
      <c r="E4757" s="88">
        <v>7</v>
      </c>
      <c r="F4757" s="88">
        <v>18</v>
      </c>
      <c r="G4757" s="37">
        <v>1</v>
      </c>
    </row>
    <row r="4758" spans="1:7" x14ac:dyDescent="0.4">
      <c r="A4758" s="70">
        <v>41838</v>
      </c>
      <c r="B4758" s="84" t="s">
        <v>302</v>
      </c>
      <c r="C4758" s="74">
        <v>18.2</v>
      </c>
      <c r="D4758" s="86">
        <v>0</v>
      </c>
      <c r="E4758" s="88">
        <v>7</v>
      </c>
      <c r="F4758" s="88">
        <v>18</v>
      </c>
      <c r="G4758" s="37">
        <v>1</v>
      </c>
    </row>
    <row r="4759" spans="1:7" x14ac:dyDescent="0.4">
      <c r="A4759" s="70">
        <v>41838</v>
      </c>
      <c r="B4759" s="84" t="s">
        <v>303</v>
      </c>
      <c r="C4759" s="74">
        <v>17.899999999999999</v>
      </c>
      <c r="D4759" s="86">
        <v>0</v>
      </c>
      <c r="E4759" s="88">
        <v>7</v>
      </c>
      <c r="F4759" s="88">
        <v>18</v>
      </c>
      <c r="G4759" s="37">
        <v>1</v>
      </c>
    </row>
    <row r="4760" spans="1:7" x14ac:dyDescent="0.4">
      <c r="A4760" s="70">
        <v>41838</v>
      </c>
      <c r="B4760" s="84" t="s">
        <v>304</v>
      </c>
      <c r="C4760" s="74">
        <v>17.8</v>
      </c>
      <c r="D4760" s="86">
        <v>0</v>
      </c>
      <c r="E4760" s="88">
        <v>7</v>
      </c>
      <c r="F4760" s="88">
        <v>18</v>
      </c>
      <c r="G4760" s="37">
        <v>1</v>
      </c>
    </row>
    <row r="4761" spans="1:7" x14ac:dyDescent="0.4">
      <c r="A4761" s="70">
        <v>41838</v>
      </c>
      <c r="B4761" s="84" t="s">
        <v>305</v>
      </c>
      <c r="C4761" s="74">
        <v>17.899999999999999</v>
      </c>
      <c r="D4761" s="86">
        <v>0</v>
      </c>
      <c r="E4761" s="88">
        <v>7</v>
      </c>
      <c r="F4761" s="88">
        <v>18</v>
      </c>
      <c r="G4761" s="37">
        <v>1</v>
      </c>
    </row>
    <row r="4762" spans="1:7" x14ac:dyDescent="0.4">
      <c r="A4762" s="70">
        <v>41838</v>
      </c>
      <c r="B4762" s="84" t="s">
        <v>306</v>
      </c>
      <c r="C4762" s="74">
        <v>17.600000000000001</v>
      </c>
      <c r="D4762" s="86">
        <v>0</v>
      </c>
      <c r="E4762" s="88">
        <v>7</v>
      </c>
      <c r="F4762" s="88">
        <v>18</v>
      </c>
      <c r="G4762" s="37">
        <v>1</v>
      </c>
    </row>
    <row r="4763" spans="1:7" x14ac:dyDescent="0.4">
      <c r="A4763" s="70">
        <v>41838</v>
      </c>
      <c r="B4763" s="84" t="s">
        <v>307</v>
      </c>
      <c r="C4763" s="74">
        <v>17.7</v>
      </c>
      <c r="D4763" s="86">
        <v>0</v>
      </c>
      <c r="E4763" s="88">
        <v>7</v>
      </c>
      <c r="F4763" s="88">
        <v>18</v>
      </c>
      <c r="G4763" s="37">
        <v>1</v>
      </c>
    </row>
    <row r="4764" spans="1:7" x14ac:dyDescent="0.4">
      <c r="A4764" s="70">
        <v>41838</v>
      </c>
      <c r="B4764" s="84" t="s">
        <v>308</v>
      </c>
      <c r="C4764" s="74">
        <v>18</v>
      </c>
      <c r="D4764" s="86">
        <v>0</v>
      </c>
      <c r="E4764" s="88">
        <v>7</v>
      </c>
      <c r="F4764" s="88">
        <v>18</v>
      </c>
      <c r="G4764" s="37">
        <v>1</v>
      </c>
    </row>
    <row r="4765" spans="1:7" x14ac:dyDescent="0.4">
      <c r="A4765" s="70">
        <v>41838</v>
      </c>
      <c r="B4765" s="84" t="s">
        <v>309</v>
      </c>
      <c r="C4765" s="74">
        <v>18.100000000000001</v>
      </c>
      <c r="D4765" s="86">
        <v>0</v>
      </c>
      <c r="E4765" s="88">
        <v>7</v>
      </c>
      <c r="F4765" s="88">
        <v>18</v>
      </c>
      <c r="G4765" s="37">
        <v>0</v>
      </c>
    </row>
    <row r="4766" spans="1:7" x14ac:dyDescent="0.4">
      <c r="A4766" s="70">
        <v>41838</v>
      </c>
      <c r="B4766" s="84" t="s">
        <v>310</v>
      </c>
      <c r="C4766" s="74">
        <v>18.899999999999999</v>
      </c>
      <c r="D4766" s="86">
        <v>0</v>
      </c>
      <c r="E4766" s="88">
        <v>7</v>
      </c>
      <c r="F4766" s="88">
        <v>18</v>
      </c>
      <c r="G4766" s="37">
        <v>0</v>
      </c>
    </row>
    <row r="4767" spans="1:7" x14ac:dyDescent="0.4">
      <c r="A4767" s="70">
        <v>41838</v>
      </c>
      <c r="B4767" s="84" t="s">
        <v>311</v>
      </c>
      <c r="C4767" s="74">
        <v>18.3</v>
      </c>
      <c r="D4767" s="86">
        <v>0</v>
      </c>
      <c r="E4767" s="88">
        <v>7</v>
      </c>
      <c r="F4767" s="88">
        <v>18</v>
      </c>
      <c r="G4767" s="37">
        <v>0</v>
      </c>
    </row>
    <row r="4768" spans="1:7" x14ac:dyDescent="0.4">
      <c r="A4768" s="70">
        <v>41838</v>
      </c>
      <c r="B4768" s="84" t="s">
        <v>312</v>
      </c>
      <c r="C4768" s="74">
        <v>18.7</v>
      </c>
      <c r="D4768" s="86">
        <v>0</v>
      </c>
      <c r="E4768" s="88">
        <v>7</v>
      </c>
      <c r="F4768" s="88">
        <v>18</v>
      </c>
      <c r="G4768" s="37">
        <v>0</v>
      </c>
    </row>
    <row r="4769" spans="1:7" x14ac:dyDescent="0.4">
      <c r="A4769" s="70">
        <v>41838</v>
      </c>
      <c r="B4769" s="84" t="s">
        <v>313</v>
      </c>
      <c r="C4769" s="74">
        <v>18.8</v>
      </c>
      <c r="D4769" s="86">
        <v>0</v>
      </c>
      <c r="E4769" s="88">
        <v>7</v>
      </c>
      <c r="F4769" s="88">
        <v>18</v>
      </c>
      <c r="G4769" s="37">
        <v>0</v>
      </c>
    </row>
    <row r="4770" spans="1:7" x14ac:dyDescent="0.4">
      <c r="A4770" s="70">
        <v>41838</v>
      </c>
      <c r="B4770" s="84" t="s">
        <v>314</v>
      </c>
      <c r="C4770" s="74">
        <v>19.600000000000001</v>
      </c>
      <c r="D4770" s="86">
        <v>0</v>
      </c>
      <c r="E4770" s="88">
        <v>7</v>
      </c>
      <c r="F4770" s="88">
        <v>18</v>
      </c>
      <c r="G4770" s="37">
        <v>0</v>
      </c>
    </row>
    <row r="4771" spans="1:7" x14ac:dyDescent="0.4">
      <c r="A4771" s="70">
        <v>41838</v>
      </c>
      <c r="B4771" s="84" t="s">
        <v>315</v>
      </c>
      <c r="C4771" s="74">
        <v>19.5</v>
      </c>
      <c r="D4771" s="86">
        <v>0</v>
      </c>
      <c r="E4771" s="88">
        <v>7</v>
      </c>
      <c r="F4771" s="88">
        <v>18</v>
      </c>
      <c r="G4771" s="37">
        <v>0</v>
      </c>
    </row>
    <row r="4772" spans="1:7" x14ac:dyDescent="0.4">
      <c r="A4772" s="70">
        <v>41838</v>
      </c>
      <c r="B4772" s="84" t="s">
        <v>316</v>
      </c>
      <c r="C4772" s="74">
        <v>19.399999999999999</v>
      </c>
      <c r="D4772" s="86">
        <v>0</v>
      </c>
      <c r="E4772" s="88">
        <v>7</v>
      </c>
      <c r="F4772" s="88">
        <v>18</v>
      </c>
      <c r="G4772" s="37">
        <v>0</v>
      </c>
    </row>
    <row r="4773" spans="1:7" x14ac:dyDescent="0.4">
      <c r="A4773" s="70">
        <v>41838</v>
      </c>
      <c r="B4773" s="84" t="s">
        <v>317</v>
      </c>
      <c r="C4773" s="74">
        <v>19.2</v>
      </c>
      <c r="D4773" s="86">
        <v>0</v>
      </c>
      <c r="E4773" s="88">
        <v>7</v>
      </c>
      <c r="F4773" s="88">
        <v>18</v>
      </c>
      <c r="G4773" s="37">
        <v>0</v>
      </c>
    </row>
    <row r="4774" spans="1:7" x14ac:dyDescent="0.4">
      <c r="A4774" s="70">
        <v>41838</v>
      </c>
      <c r="B4774" s="84" t="s">
        <v>318</v>
      </c>
      <c r="C4774" s="74">
        <v>19.2</v>
      </c>
      <c r="D4774" s="86">
        <v>0</v>
      </c>
      <c r="E4774" s="88">
        <v>7</v>
      </c>
      <c r="F4774" s="88">
        <v>18</v>
      </c>
      <c r="G4774" s="37">
        <v>0</v>
      </c>
    </row>
    <row r="4775" spans="1:7" x14ac:dyDescent="0.4">
      <c r="A4775" s="70">
        <v>41838</v>
      </c>
      <c r="B4775" s="84" t="s">
        <v>319</v>
      </c>
      <c r="C4775" s="74">
        <v>19</v>
      </c>
      <c r="D4775" s="86">
        <v>0</v>
      </c>
      <c r="E4775" s="88">
        <v>7</v>
      </c>
      <c r="F4775" s="88">
        <v>18</v>
      </c>
      <c r="G4775" s="37">
        <v>0</v>
      </c>
    </row>
    <row r="4776" spans="1:7" x14ac:dyDescent="0.4">
      <c r="A4776" s="70">
        <v>41838</v>
      </c>
      <c r="B4776" s="84" t="s">
        <v>320</v>
      </c>
      <c r="C4776" s="74">
        <v>18.8</v>
      </c>
      <c r="D4776" s="86">
        <v>0</v>
      </c>
      <c r="E4776" s="88">
        <v>7</v>
      </c>
      <c r="F4776" s="88">
        <v>18</v>
      </c>
      <c r="G4776" s="37">
        <v>0</v>
      </c>
    </row>
    <row r="4777" spans="1:7" x14ac:dyDescent="0.4">
      <c r="A4777" s="70">
        <v>41838</v>
      </c>
      <c r="B4777" s="84" t="s">
        <v>321</v>
      </c>
      <c r="C4777" s="74">
        <v>18.8</v>
      </c>
      <c r="D4777" s="86">
        <v>0</v>
      </c>
      <c r="E4777" s="88">
        <v>7</v>
      </c>
      <c r="F4777" s="88">
        <v>18</v>
      </c>
      <c r="G4777" s="37">
        <v>0</v>
      </c>
    </row>
    <row r="4778" spans="1:7" x14ac:dyDescent="0.4">
      <c r="A4778" s="70">
        <v>41838</v>
      </c>
      <c r="B4778" s="84" t="s">
        <v>322</v>
      </c>
      <c r="C4778" s="74">
        <v>18.899999999999999</v>
      </c>
      <c r="D4778" s="86">
        <v>0</v>
      </c>
      <c r="E4778" s="88">
        <v>7</v>
      </c>
      <c r="F4778" s="88">
        <v>18</v>
      </c>
      <c r="G4778" s="37">
        <v>0</v>
      </c>
    </row>
    <row r="4779" spans="1:7" x14ac:dyDescent="0.4">
      <c r="A4779" s="70">
        <v>41838</v>
      </c>
      <c r="B4779" s="84" t="s">
        <v>323</v>
      </c>
      <c r="C4779" s="74">
        <v>19</v>
      </c>
      <c r="D4779" s="86">
        <v>0</v>
      </c>
      <c r="E4779" s="88">
        <v>7</v>
      </c>
      <c r="F4779" s="88">
        <v>18</v>
      </c>
      <c r="G4779" s="37">
        <v>0</v>
      </c>
    </row>
    <row r="4780" spans="1:7" x14ac:dyDescent="0.4">
      <c r="A4780" s="70">
        <v>41838</v>
      </c>
      <c r="B4780" s="84" t="s">
        <v>324</v>
      </c>
      <c r="C4780" s="74">
        <v>18.8</v>
      </c>
      <c r="D4780" s="86">
        <v>0</v>
      </c>
      <c r="E4780" s="88">
        <v>7</v>
      </c>
      <c r="F4780" s="88">
        <v>18</v>
      </c>
      <c r="G4780" s="37">
        <v>0</v>
      </c>
    </row>
    <row r="4781" spans="1:7" x14ac:dyDescent="0.4">
      <c r="A4781" s="70">
        <v>41838</v>
      </c>
      <c r="B4781" s="84" t="s">
        <v>325</v>
      </c>
      <c r="C4781" s="74">
        <v>18.8</v>
      </c>
      <c r="D4781" s="86">
        <v>0</v>
      </c>
      <c r="E4781" s="88">
        <v>7</v>
      </c>
      <c r="F4781" s="88">
        <v>19</v>
      </c>
      <c r="G4781" s="37">
        <v>1</v>
      </c>
    </row>
    <row r="4782" spans="1:7" x14ac:dyDescent="0.4">
      <c r="A4782" s="70">
        <v>41839</v>
      </c>
      <c r="B4782" s="84" t="s">
        <v>302</v>
      </c>
      <c r="C4782" s="74">
        <v>18.8</v>
      </c>
      <c r="D4782" s="86">
        <v>0</v>
      </c>
      <c r="E4782" s="88">
        <v>7</v>
      </c>
      <c r="F4782" s="88">
        <v>19</v>
      </c>
      <c r="G4782" s="37">
        <v>1</v>
      </c>
    </row>
    <row r="4783" spans="1:7" x14ac:dyDescent="0.4">
      <c r="A4783" s="70">
        <v>41839</v>
      </c>
      <c r="B4783" s="84" t="s">
        <v>303</v>
      </c>
      <c r="C4783" s="74">
        <v>19.2</v>
      </c>
      <c r="D4783" s="86">
        <v>0</v>
      </c>
      <c r="E4783" s="88">
        <v>7</v>
      </c>
      <c r="F4783" s="88">
        <v>19</v>
      </c>
      <c r="G4783" s="37">
        <v>1</v>
      </c>
    </row>
    <row r="4784" spans="1:7" x14ac:dyDescent="0.4">
      <c r="A4784" s="70">
        <v>41839</v>
      </c>
      <c r="B4784" s="84" t="s">
        <v>304</v>
      </c>
      <c r="C4784" s="74">
        <v>19</v>
      </c>
      <c r="D4784" s="86">
        <v>0</v>
      </c>
      <c r="E4784" s="88">
        <v>7</v>
      </c>
      <c r="F4784" s="88">
        <v>19</v>
      </c>
      <c r="G4784" s="37">
        <v>1</v>
      </c>
    </row>
    <row r="4785" spans="1:7" x14ac:dyDescent="0.4">
      <c r="A4785" s="70">
        <v>41839</v>
      </c>
      <c r="B4785" s="84" t="s">
        <v>305</v>
      </c>
      <c r="C4785" s="74">
        <v>19.100000000000001</v>
      </c>
      <c r="D4785" s="86">
        <v>0</v>
      </c>
      <c r="E4785" s="88">
        <v>7</v>
      </c>
      <c r="F4785" s="88">
        <v>19</v>
      </c>
      <c r="G4785" s="37">
        <v>1</v>
      </c>
    </row>
    <row r="4786" spans="1:7" x14ac:dyDescent="0.4">
      <c r="A4786" s="70">
        <v>41839</v>
      </c>
      <c r="B4786" s="84" t="s">
        <v>306</v>
      </c>
      <c r="C4786" s="74">
        <v>19.100000000000001</v>
      </c>
      <c r="D4786" s="86">
        <v>0</v>
      </c>
      <c r="E4786" s="88">
        <v>7</v>
      </c>
      <c r="F4786" s="88">
        <v>19</v>
      </c>
      <c r="G4786" s="37">
        <v>1</v>
      </c>
    </row>
    <row r="4787" spans="1:7" x14ac:dyDescent="0.4">
      <c r="A4787" s="70">
        <v>41839</v>
      </c>
      <c r="B4787" s="84" t="s">
        <v>307</v>
      </c>
      <c r="C4787" s="74">
        <v>19.5</v>
      </c>
      <c r="D4787" s="86">
        <v>0</v>
      </c>
      <c r="E4787" s="88">
        <v>7</v>
      </c>
      <c r="F4787" s="88">
        <v>19</v>
      </c>
      <c r="G4787" s="37">
        <v>1</v>
      </c>
    </row>
    <row r="4788" spans="1:7" x14ac:dyDescent="0.4">
      <c r="A4788" s="70">
        <v>41839</v>
      </c>
      <c r="B4788" s="84" t="s">
        <v>308</v>
      </c>
      <c r="C4788" s="74">
        <v>20.399999999999999</v>
      </c>
      <c r="D4788" s="86">
        <v>0</v>
      </c>
      <c r="E4788" s="88">
        <v>7</v>
      </c>
      <c r="F4788" s="88">
        <v>19</v>
      </c>
      <c r="G4788" s="37">
        <v>1</v>
      </c>
    </row>
    <row r="4789" spans="1:7" x14ac:dyDescent="0.4">
      <c r="A4789" s="70">
        <v>41839</v>
      </c>
      <c r="B4789" s="84" t="s">
        <v>309</v>
      </c>
      <c r="C4789" s="74">
        <v>21.8</v>
      </c>
      <c r="D4789" s="86">
        <v>0</v>
      </c>
      <c r="E4789" s="88">
        <v>7</v>
      </c>
      <c r="F4789" s="88">
        <v>19</v>
      </c>
      <c r="G4789" s="37">
        <v>0</v>
      </c>
    </row>
    <row r="4790" spans="1:7" x14ac:dyDescent="0.4">
      <c r="A4790" s="70">
        <v>41839</v>
      </c>
      <c r="B4790" s="84" t="s">
        <v>310</v>
      </c>
      <c r="C4790" s="74">
        <v>22</v>
      </c>
      <c r="D4790" s="86">
        <v>0</v>
      </c>
      <c r="E4790" s="88">
        <v>7</v>
      </c>
      <c r="F4790" s="88">
        <v>19</v>
      </c>
      <c r="G4790" s="37">
        <v>0</v>
      </c>
    </row>
    <row r="4791" spans="1:7" x14ac:dyDescent="0.4">
      <c r="A4791" s="70">
        <v>41839</v>
      </c>
      <c r="B4791" s="84" t="s">
        <v>311</v>
      </c>
      <c r="C4791" s="74">
        <v>23</v>
      </c>
      <c r="D4791" s="86">
        <v>0</v>
      </c>
      <c r="E4791" s="88">
        <v>7</v>
      </c>
      <c r="F4791" s="88">
        <v>19</v>
      </c>
      <c r="G4791" s="37">
        <v>0</v>
      </c>
    </row>
    <row r="4792" spans="1:7" x14ac:dyDescent="0.4">
      <c r="A4792" s="70">
        <v>41839</v>
      </c>
      <c r="B4792" s="84" t="s">
        <v>312</v>
      </c>
      <c r="C4792" s="74">
        <v>23.4</v>
      </c>
      <c r="D4792" s="86">
        <v>0</v>
      </c>
      <c r="E4792" s="88">
        <v>7</v>
      </c>
      <c r="F4792" s="88">
        <v>19</v>
      </c>
      <c r="G4792" s="37">
        <v>0</v>
      </c>
    </row>
    <row r="4793" spans="1:7" x14ac:dyDescent="0.4">
      <c r="A4793" s="70">
        <v>41839</v>
      </c>
      <c r="B4793" s="84" t="s">
        <v>313</v>
      </c>
      <c r="C4793" s="74">
        <v>21.5</v>
      </c>
      <c r="D4793" s="86">
        <v>0</v>
      </c>
      <c r="E4793" s="88">
        <v>7</v>
      </c>
      <c r="F4793" s="88">
        <v>19</v>
      </c>
      <c r="G4793" s="37">
        <v>0</v>
      </c>
    </row>
    <row r="4794" spans="1:7" x14ac:dyDescent="0.4">
      <c r="A4794" s="70">
        <v>41839</v>
      </c>
      <c r="B4794" s="84" t="s">
        <v>314</v>
      </c>
      <c r="C4794" s="74">
        <v>21.6</v>
      </c>
      <c r="D4794" s="86">
        <v>0</v>
      </c>
      <c r="E4794" s="88">
        <v>7</v>
      </c>
      <c r="F4794" s="88">
        <v>19</v>
      </c>
      <c r="G4794" s="37">
        <v>0</v>
      </c>
    </row>
    <row r="4795" spans="1:7" x14ac:dyDescent="0.4">
      <c r="A4795" s="70">
        <v>41839</v>
      </c>
      <c r="B4795" s="84" t="s">
        <v>315</v>
      </c>
      <c r="C4795" s="74">
        <v>21.7</v>
      </c>
      <c r="D4795" s="86">
        <v>0</v>
      </c>
      <c r="E4795" s="88">
        <v>7</v>
      </c>
      <c r="F4795" s="88">
        <v>19</v>
      </c>
      <c r="G4795" s="37">
        <v>0</v>
      </c>
    </row>
    <row r="4796" spans="1:7" x14ac:dyDescent="0.4">
      <c r="A4796" s="70">
        <v>41839</v>
      </c>
      <c r="B4796" s="84" t="s">
        <v>316</v>
      </c>
      <c r="C4796" s="74">
        <v>21.4</v>
      </c>
      <c r="D4796" s="86">
        <v>0</v>
      </c>
      <c r="E4796" s="88">
        <v>7</v>
      </c>
      <c r="F4796" s="88">
        <v>19</v>
      </c>
      <c r="G4796" s="37">
        <v>0</v>
      </c>
    </row>
    <row r="4797" spans="1:7" x14ac:dyDescent="0.4">
      <c r="A4797" s="70">
        <v>41839</v>
      </c>
      <c r="B4797" s="84" t="s">
        <v>317</v>
      </c>
      <c r="C4797" s="74">
        <v>23.4</v>
      </c>
      <c r="D4797" s="86">
        <v>0</v>
      </c>
      <c r="E4797" s="88">
        <v>7</v>
      </c>
      <c r="F4797" s="88">
        <v>19</v>
      </c>
      <c r="G4797" s="37">
        <v>0</v>
      </c>
    </row>
    <row r="4798" spans="1:7" x14ac:dyDescent="0.4">
      <c r="A4798" s="70">
        <v>41839</v>
      </c>
      <c r="B4798" s="84" t="s">
        <v>318</v>
      </c>
      <c r="C4798" s="74">
        <v>21.6</v>
      </c>
      <c r="D4798" s="86">
        <v>0</v>
      </c>
      <c r="E4798" s="88">
        <v>7</v>
      </c>
      <c r="F4798" s="88">
        <v>19</v>
      </c>
      <c r="G4798" s="37">
        <v>0</v>
      </c>
    </row>
    <row r="4799" spans="1:7" x14ac:dyDescent="0.4">
      <c r="A4799" s="70">
        <v>41839</v>
      </c>
      <c r="B4799" s="84" t="s">
        <v>319</v>
      </c>
      <c r="C4799" s="74">
        <v>21.2</v>
      </c>
      <c r="D4799" s="86">
        <v>0</v>
      </c>
      <c r="E4799" s="88">
        <v>7</v>
      </c>
      <c r="F4799" s="88">
        <v>19</v>
      </c>
      <c r="G4799" s="37">
        <v>0</v>
      </c>
    </row>
    <row r="4800" spans="1:7" x14ac:dyDescent="0.4">
      <c r="A4800" s="70">
        <v>41839</v>
      </c>
      <c r="B4800" s="84" t="s">
        <v>320</v>
      </c>
      <c r="C4800" s="74">
        <v>20.399999999999999</v>
      </c>
      <c r="D4800" s="86">
        <v>0</v>
      </c>
      <c r="E4800" s="88">
        <v>7</v>
      </c>
      <c r="F4800" s="88">
        <v>19</v>
      </c>
      <c r="G4800" s="37">
        <v>0</v>
      </c>
    </row>
    <row r="4801" spans="1:7" x14ac:dyDescent="0.4">
      <c r="A4801" s="70">
        <v>41839</v>
      </c>
      <c r="B4801" s="84" t="s">
        <v>321</v>
      </c>
      <c r="C4801" s="74">
        <v>19.5</v>
      </c>
      <c r="D4801" s="86">
        <v>0</v>
      </c>
      <c r="E4801" s="88">
        <v>7</v>
      </c>
      <c r="F4801" s="88">
        <v>19</v>
      </c>
      <c r="G4801" s="37">
        <v>0</v>
      </c>
    </row>
    <row r="4802" spans="1:7" x14ac:dyDescent="0.4">
      <c r="A4802" s="70">
        <v>41839</v>
      </c>
      <c r="B4802" s="84" t="s">
        <v>322</v>
      </c>
      <c r="C4802" s="74">
        <v>19.8</v>
      </c>
      <c r="D4802" s="86">
        <v>0</v>
      </c>
      <c r="E4802" s="88">
        <v>7</v>
      </c>
      <c r="F4802" s="88">
        <v>19</v>
      </c>
      <c r="G4802" s="37">
        <v>0</v>
      </c>
    </row>
    <row r="4803" spans="1:7" x14ac:dyDescent="0.4">
      <c r="A4803" s="70">
        <v>41839</v>
      </c>
      <c r="B4803" s="84" t="s">
        <v>323</v>
      </c>
      <c r="C4803" s="74">
        <v>18</v>
      </c>
      <c r="D4803" s="86">
        <v>0</v>
      </c>
      <c r="E4803" s="88">
        <v>7</v>
      </c>
      <c r="F4803" s="88">
        <v>19</v>
      </c>
      <c r="G4803" s="37">
        <v>0</v>
      </c>
    </row>
    <row r="4804" spans="1:7" x14ac:dyDescent="0.4">
      <c r="A4804" s="70">
        <v>41839</v>
      </c>
      <c r="B4804" s="84" t="s">
        <v>324</v>
      </c>
      <c r="C4804" s="74">
        <v>19.5</v>
      </c>
      <c r="D4804" s="86">
        <v>0</v>
      </c>
      <c r="E4804" s="88">
        <v>7</v>
      </c>
      <c r="F4804" s="88">
        <v>19</v>
      </c>
      <c r="G4804" s="37">
        <v>0</v>
      </c>
    </row>
    <row r="4805" spans="1:7" x14ac:dyDescent="0.4">
      <c r="A4805" s="70">
        <v>41839</v>
      </c>
      <c r="B4805" s="84" t="s">
        <v>325</v>
      </c>
      <c r="C4805" s="74">
        <v>16.5</v>
      </c>
      <c r="D4805" s="86">
        <v>0</v>
      </c>
      <c r="E4805" s="88">
        <v>7</v>
      </c>
      <c r="F4805" s="88">
        <v>20</v>
      </c>
      <c r="G4805" s="37">
        <v>1</v>
      </c>
    </row>
    <row r="4806" spans="1:7" x14ac:dyDescent="0.4">
      <c r="A4806" s="70">
        <v>41840</v>
      </c>
      <c r="B4806" s="84" t="s">
        <v>302</v>
      </c>
      <c r="C4806" s="74">
        <v>16.100000000000001</v>
      </c>
      <c r="D4806" s="86">
        <v>0</v>
      </c>
      <c r="E4806" s="88">
        <v>7</v>
      </c>
      <c r="F4806" s="88">
        <v>20</v>
      </c>
      <c r="G4806" s="37">
        <v>1</v>
      </c>
    </row>
    <row r="4807" spans="1:7" x14ac:dyDescent="0.4">
      <c r="A4807" s="70">
        <v>41840</v>
      </c>
      <c r="B4807" s="84" t="s">
        <v>303</v>
      </c>
      <c r="C4807" s="74">
        <v>15.4</v>
      </c>
      <c r="D4807" s="86">
        <v>0</v>
      </c>
      <c r="E4807" s="88">
        <v>7</v>
      </c>
      <c r="F4807" s="88">
        <v>20</v>
      </c>
      <c r="G4807" s="37">
        <v>1</v>
      </c>
    </row>
    <row r="4808" spans="1:7" x14ac:dyDescent="0.4">
      <c r="A4808" s="70">
        <v>41840</v>
      </c>
      <c r="B4808" s="84" t="s">
        <v>304</v>
      </c>
      <c r="C4808" s="74">
        <v>15.1</v>
      </c>
      <c r="D4808" s="86">
        <v>0</v>
      </c>
      <c r="E4808" s="88">
        <v>7</v>
      </c>
      <c r="F4808" s="88">
        <v>20</v>
      </c>
      <c r="G4808" s="37">
        <v>1</v>
      </c>
    </row>
    <row r="4809" spans="1:7" x14ac:dyDescent="0.4">
      <c r="A4809" s="70">
        <v>41840</v>
      </c>
      <c r="B4809" s="84" t="s">
        <v>305</v>
      </c>
      <c r="C4809" s="74">
        <v>14.4</v>
      </c>
      <c r="D4809" s="86">
        <v>0</v>
      </c>
      <c r="E4809" s="88">
        <v>7</v>
      </c>
      <c r="F4809" s="88">
        <v>20</v>
      </c>
      <c r="G4809" s="37">
        <v>1</v>
      </c>
    </row>
    <row r="4810" spans="1:7" x14ac:dyDescent="0.4">
      <c r="A4810" s="70">
        <v>41840</v>
      </c>
      <c r="B4810" s="84" t="s">
        <v>306</v>
      </c>
      <c r="C4810" s="74">
        <v>14.5</v>
      </c>
      <c r="D4810" s="86">
        <v>0</v>
      </c>
      <c r="E4810" s="88">
        <v>7</v>
      </c>
      <c r="F4810" s="88">
        <v>20</v>
      </c>
      <c r="G4810" s="37">
        <v>1</v>
      </c>
    </row>
    <row r="4811" spans="1:7" x14ac:dyDescent="0.4">
      <c r="A4811" s="70">
        <v>41840</v>
      </c>
      <c r="B4811" s="84" t="s">
        <v>307</v>
      </c>
      <c r="C4811" s="74">
        <v>15.4</v>
      </c>
      <c r="D4811" s="86">
        <v>0</v>
      </c>
      <c r="E4811" s="88">
        <v>7</v>
      </c>
      <c r="F4811" s="88">
        <v>20</v>
      </c>
      <c r="G4811" s="37">
        <v>1</v>
      </c>
    </row>
    <row r="4812" spans="1:7" x14ac:dyDescent="0.4">
      <c r="A4812" s="70">
        <v>41840</v>
      </c>
      <c r="B4812" s="84" t="s">
        <v>308</v>
      </c>
      <c r="C4812" s="74">
        <v>18.8</v>
      </c>
      <c r="D4812" s="86">
        <v>0</v>
      </c>
      <c r="E4812" s="88">
        <v>7</v>
      </c>
      <c r="F4812" s="88">
        <v>20</v>
      </c>
      <c r="G4812" s="37">
        <v>1</v>
      </c>
    </row>
    <row r="4813" spans="1:7" x14ac:dyDescent="0.4">
      <c r="A4813" s="70">
        <v>41840</v>
      </c>
      <c r="B4813" s="84" t="s">
        <v>309</v>
      </c>
      <c r="C4813" s="74">
        <v>21.3</v>
      </c>
      <c r="D4813" s="86">
        <v>0</v>
      </c>
      <c r="E4813" s="88">
        <v>7</v>
      </c>
      <c r="F4813" s="88">
        <v>20</v>
      </c>
      <c r="G4813" s="37">
        <v>0</v>
      </c>
    </row>
    <row r="4814" spans="1:7" x14ac:dyDescent="0.4">
      <c r="A4814" s="70">
        <v>41840</v>
      </c>
      <c r="B4814" s="84" t="s">
        <v>310</v>
      </c>
      <c r="C4814" s="74">
        <v>23.9</v>
      </c>
      <c r="D4814" s="86">
        <v>0</v>
      </c>
      <c r="E4814" s="88">
        <v>7</v>
      </c>
      <c r="F4814" s="88">
        <v>20</v>
      </c>
      <c r="G4814" s="37">
        <v>0</v>
      </c>
    </row>
    <row r="4815" spans="1:7" x14ac:dyDescent="0.4">
      <c r="A4815" s="70">
        <v>41840</v>
      </c>
      <c r="B4815" s="84" t="s">
        <v>311</v>
      </c>
      <c r="C4815" s="74">
        <v>25.5</v>
      </c>
      <c r="D4815" s="86">
        <v>0</v>
      </c>
      <c r="E4815" s="88">
        <v>7</v>
      </c>
      <c r="F4815" s="88">
        <v>20</v>
      </c>
      <c r="G4815" s="37">
        <v>0</v>
      </c>
    </row>
    <row r="4816" spans="1:7" x14ac:dyDescent="0.4">
      <c r="A4816" s="70">
        <v>41840</v>
      </c>
      <c r="B4816" s="84" t="s">
        <v>312</v>
      </c>
      <c r="C4816" s="74">
        <v>27</v>
      </c>
      <c r="D4816" s="86">
        <v>0</v>
      </c>
      <c r="E4816" s="88">
        <v>7</v>
      </c>
      <c r="F4816" s="88">
        <v>20</v>
      </c>
      <c r="G4816" s="37">
        <v>0</v>
      </c>
    </row>
    <row r="4817" spans="1:7" x14ac:dyDescent="0.4">
      <c r="A4817" s="70">
        <v>41840</v>
      </c>
      <c r="B4817" s="84" t="s">
        <v>313</v>
      </c>
      <c r="C4817" s="74">
        <v>28.3</v>
      </c>
      <c r="D4817" s="86">
        <v>0</v>
      </c>
      <c r="E4817" s="88">
        <v>7</v>
      </c>
      <c r="F4817" s="88">
        <v>20</v>
      </c>
      <c r="G4817" s="37">
        <v>0</v>
      </c>
    </row>
    <row r="4818" spans="1:7" x14ac:dyDescent="0.4">
      <c r="A4818" s="70">
        <v>41840</v>
      </c>
      <c r="B4818" s="84" t="s">
        <v>314</v>
      </c>
      <c r="C4818" s="74">
        <v>28.6</v>
      </c>
      <c r="D4818" s="86">
        <v>0</v>
      </c>
      <c r="E4818" s="88">
        <v>7</v>
      </c>
      <c r="F4818" s="88">
        <v>20</v>
      </c>
      <c r="G4818" s="37">
        <v>0</v>
      </c>
    </row>
    <row r="4819" spans="1:7" x14ac:dyDescent="0.4">
      <c r="A4819" s="70">
        <v>41840</v>
      </c>
      <c r="B4819" s="84" t="s">
        <v>315</v>
      </c>
      <c r="C4819" s="74">
        <v>30.1</v>
      </c>
      <c r="D4819" s="86">
        <v>0</v>
      </c>
      <c r="E4819" s="88">
        <v>7</v>
      </c>
      <c r="F4819" s="88">
        <v>20</v>
      </c>
      <c r="G4819" s="37">
        <v>0</v>
      </c>
    </row>
    <row r="4820" spans="1:7" x14ac:dyDescent="0.4">
      <c r="A4820" s="70">
        <v>41840</v>
      </c>
      <c r="B4820" s="84" t="s">
        <v>316</v>
      </c>
      <c r="C4820" s="74">
        <v>30.2</v>
      </c>
      <c r="D4820" s="86">
        <v>0</v>
      </c>
      <c r="E4820" s="88">
        <v>7</v>
      </c>
      <c r="F4820" s="88">
        <v>20</v>
      </c>
      <c r="G4820" s="37">
        <v>0</v>
      </c>
    </row>
    <row r="4821" spans="1:7" x14ac:dyDescent="0.4">
      <c r="A4821" s="70">
        <v>41840</v>
      </c>
      <c r="B4821" s="84" t="s">
        <v>317</v>
      </c>
      <c r="C4821" s="74">
        <v>30.1</v>
      </c>
      <c r="D4821" s="86">
        <v>0</v>
      </c>
      <c r="E4821" s="88">
        <v>7</v>
      </c>
      <c r="F4821" s="88">
        <v>20</v>
      </c>
      <c r="G4821" s="37">
        <v>0</v>
      </c>
    </row>
    <row r="4822" spans="1:7" x14ac:dyDescent="0.4">
      <c r="A4822" s="70">
        <v>41840</v>
      </c>
      <c r="B4822" s="84" t="s">
        <v>318</v>
      </c>
      <c r="C4822" s="74">
        <v>29.3</v>
      </c>
      <c r="D4822" s="86">
        <v>0</v>
      </c>
      <c r="E4822" s="88">
        <v>7</v>
      </c>
      <c r="F4822" s="88">
        <v>20</v>
      </c>
      <c r="G4822" s="37">
        <v>0</v>
      </c>
    </row>
    <row r="4823" spans="1:7" x14ac:dyDescent="0.4">
      <c r="A4823" s="70">
        <v>41840</v>
      </c>
      <c r="B4823" s="84" t="s">
        <v>319</v>
      </c>
      <c r="C4823" s="74">
        <v>27.7</v>
      </c>
      <c r="D4823" s="86">
        <v>0</v>
      </c>
      <c r="E4823" s="88">
        <v>7</v>
      </c>
      <c r="F4823" s="88">
        <v>20</v>
      </c>
      <c r="G4823" s="37">
        <v>0</v>
      </c>
    </row>
    <row r="4824" spans="1:7" x14ac:dyDescent="0.4">
      <c r="A4824" s="70">
        <v>41840</v>
      </c>
      <c r="B4824" s="84" t="s">
        <v>320</v>
      </c>
      <c r="C4824" s="74">
        <v>25.2</v>
      </c>
      <c r="D4824" s="86">
        <v>0</v>
      </c>
      <c r="E4824" s="88">
        <v>7</v>
      </c>
      <c r="F4824" s="88">
        <v>20</v>
      </c>
      <c r="G4824" s="37">
        <v>0</v>
      </c>
    </row>
    <row r="4825" spans="1:7" x14ac:dyDescent="0.4">
      <c r="A4825" s="70">
        <v>41840</v>
      </c>
      <c r="B4825" s="84" t="s">
        <v>321</v>
      </c>
      <c r="C4825" s="74">
        <v>22.5</v>
      </c>
      <c r="D4825" s="86">
        <v>0</v>
      </c>
      <c r="E4825" s="88">
        <v>7</v>
      </c>
      <c r="F4825" s="88">
        <v>20</v>
      </c>
      <c r="G4825" s="37">
        <v>0</v>
      </c>
    </row>
    <row r="4826" spans="1:7" x14ac:dyDescent="0.4">
      <c r="A4826" s="70">
        <v>41840</v>
      </c>
      <c r="B4826" s="84" t="s">
        <v>322</v>
      </c>
      <c r="C4826" s="74">
        <v>22.4</v>
      </c>
      <c r="D4826" s="86">
        <v>0</v>
      </c>
      <c r="E4826" s="88">
        <v>7</v>
      </c>
      <c r="F4826" s="88">
        <v>20</v>
      </c>
      <c r="G4826" s="37">
        <v>0</v>
      </c>
    </row>
    <row r="4827" spans="1:7" x14ac:dyDescent="0.4">
      <c r="A4827" s="70">
        <v>41840</v>
      </c>
      <c r="B4827" s="84" t="s">
        <v>323</v>
      </c>
      <c r="C4827" s="74">
        <v>21.2</v>
      </c>
      <c r="D4827" s="86">
        <v>0</v>
      </c>
      <c r="E4827" s="88">
        <v>7</v>
      </c>
      <c r="F4827" s="88">
        <v>20</v>
      </c>
      <c r="G4827" s="37">
        <v>0</v>
      </c>
    </row>
    <row r="4828" spans="1:7" x14ac:dyDescent="0.4">
      <c r="A4828" s="70">
        <v>41840</v>
      </c>
      <c r="B4828" s="84" t="s">
        <v>324</v>
      </c>
      <c r="C4828" s="74">
        <v>20.3</v>
      </c>
      <c r="D4828" s="86">
        <v>0</v>
      </c>
      <c r="E4828" s="88">
        <v>7</v>
      </c>
      <c r="F4828" s="88">
        <v>20</v>
      </c>
      <c r="G4828" s="37">
        <v>0</v>
      </c>
    </row>
    <row r="4829" spans="1:7" x14ac:dyDescent="0.4">
      <c r="A4829" s="70">
        <v>41840</v>
      </c>
      <c r="B4829" s="84" t="s">
        <v>325</v>
      </c>
      <c r="C4829" s="74">
        <v>20.100000000000001</v>
      </c>
      <c r="D4829" s="86">
        <v>0</v>
      </c>
      <c r="E4829" s="88">
        <v>7</v>
      </c>
      <c r="F4829" s="88">
        <v>21</v>
      </c>
      <c r="G4829" s="37">
        <v>1</v>
      </c>
    </row>
    <row r="4830" spans="1:7" x14ac:dyDescent="0.4">
      <c r="A4830" s="70">
        <v>41841</v>
      </c>
      <c r="B4830" s="84" t="s">
        <v>302</v>
      </c>
      <c r="C4830" s="74">
        <v>19.399999999999999</v>
      </c>
      <c r="D4830" s="86">
        <v>0</v>
      </c>
      <c r="E4830" s="88">
        <v>7</v>
      </c>
      <c r="F4830" s="88">
        <v>21</v>
      </c>
      <c r="G4830" s="37">
        <v>1</v>
      </c>
    </row>
    <row r="4831" spans="1:7" x14ac:dyDescent="0.4">
      <c r="A4831" s="70">
        <v>41841</v>
      </c>
      <c r="B4831" s="84" t="s">
        <v>303</v>
      </c>
      <c r="C4831" s="74">
        <v>19.100000000000001</v>
      </c>
      <c r="D4831" s="86">
        <v>0</v>
      </c>
      <c r="E4831" s="88">
        <v>7</v>
      </c>
      <c r="F4831" s="88">
        <v>21</v>
      </c>
      <c r="G4831" s="37">
        <v>1</v>
      </c>
    </row>
    <row r="4832" spans="1:7" x14ac:dyDescent="0.4">
      <c r="A4832" s="70">
        <v>41841</v>
      </c>
      <c r="B4832" s="84" t="s">
        <v>304</v>
      </c>
      <c r="C4832" s="74">
        <v>18.899999999999999</v>
      </c>
      <c r="D4832" s="86">
        <v>0</v>
      </c>
      <c r="E4832" s="88">
        <v>7</v>
      </c>
      <c r="F4832" s="88">
        <v>21</v>
      </c>
      <c r="G4832" s="37">
        <v>1</v>
      </c>
    </row>
    <row r="4833" spans="1:7" x14ac:dyDescent="0.4">
      <c r="A4833" s="70">
        <v>41841</v>
      </c>
      <c r="B4833" s="84" t="s">
        <v>305</v>
      </c>
      <c r="C4833" s="74">
        <v>18.899999999999999</v>
      </c>
      <c r="D4833" s="86">
        <v>0</v>
      </c>
      <c r="E4833" s="88">
        <v>7</v>
      </c>
      <c r="F4833" s="88">
        <v>21</v>
      </c>
      <c r="G4833" s="37">
        <v>1</v>
      </c>
    </row>
    <row r="4834" spans="1:7" x14ac:dyDescent="0.4">
      <c r="A4834" s="70">
        <v>41841</v>
      </c>
      <c r="B4834" s="84" t="s">
        <v>306</v>
      </c>
      <c r="C4834" s="74">
        <v>18.899999999999999</v>
      </c>
      <c r="D4834" s="86">
        <v>0</v>
      </c>
      <c r="E4834" s="88">
        <v>7</v>
      </c>
      <c r="F4834" s="88">
        <v>21</v>
      </c>
      <c r="G4834" s="37">
        <v>1</v>
      </c>
    </row>
    <row r="4835" spans="1:7" x14ac:dyDescent="0.4">
      <c r="A4835" s="70">
        <v>41841</v>
      </c>
      <c r="B4835" s="84" t="s">
        <v>307</v>
      </c>
      <c r="C4835" s="74">
        <v>19.8</v>
      </c>
      <c r="D4835" s="86">
        <v>0</v>
      </c>
      <c r="E4835" s="88">
        <v>7</v>
      </c>
      <c r="F4835" s="88">
        <v>21</v>
      </c>
      <c r="G4835" s="37">
        <v>1</v>
      </c>
    </row>
    <row r="4836" spans="1:7" x14ac:dyDescent="0.4">
      <c r="A4836" s="70">
        <v>41841</v>
      </c>
      <c r="B4836" s="84" t="s">
        <v>308</v>
      </c>
      <c r="C4836" s="74">
        <v>21</v>
      </c>
      <c r="D4836" s="86">
        <v>0</v>
      </c>
      <c r="E4836" s="88">
        <v>7</v>
      </c>
      <c r="F4836" s="88">
        <v>21</v>
      </c>
      <c r="G4836" s="37">
        <v>1</v>
      </c>
    </row>
    <row r="4837" spans="1:7" x14ac:dyDescent="0.4">
      <c r="A4837" s="70">
        <v>41841</v>
      </c>
      <c r="B4837" s="84" t="s">
        <v>309</v>
      </c>
      <c r="C4837" s="74">
        <v>21.9</v>
      </c>
      <c r="D4837" s="86">
        <v>0</v>
      </c>
      <c r="E4837" s="88">
        <v>7</v>
      </c>
      <c r="F4837" s="88">
        <v>21</v>
      </c>
      <c r="G4837" s="37">
        <v>0</v>
      </c>
    </row>
    <row r="4838" spans="1:7" x14ac:dyDescent="0.4">
      <c r="A4838" s="70">
        <v>41841</v>
      </c>
      <c r="B4838" s="84" t="s">
        <v>310</v>
      </c>
      <c r="C4838" s="74">
        <v>24.4</v>
      </c>
      <c r="D4838" s="86">
        <v>0</v>
      </c>
      <c r="E4838" s="88">
        <v>7</v>
      </c>
      <c r="F4838" s="88">
        <v>21</v>
      </c>
      <c r="G4838" s="37">
        <v>0</v>
      </c>
    </row>
    <row r="4839" spans="1:7" x14ac:dyDescent="0.4">
      <c r="A4839" s="70">
        <v>41841</v>
      </c>
      <c r="B4839" s="84" t="s">
        <v>311</v>
      </c>
      <c r="C4839" s="74">
        <v>24.9</v>
      </c>
      <c r="D4839" s="86">
        <v>0</v>
      </c>
      <c r="E4839" s="88">
        <v>7</v>
      </c>
      <c r="F4839" s="88">
        <v>21</v>
      </c>
      <c r="G4839" s="37">
        <v>0</v>
      </c>
    </row>
    <row r="4840" spans="1:7" x14ac:dyDescent="0.4">
      <c r="A4840" s="70">
        <v>41841</v>
      </c>
      <c r="B4840" s="84" t="s">
        <v>312</v>
      </c>
      <c r="C4840" s="74">
        <v>25.7</v>
      </c>
      <c r="D4840" s="86">
        <v>0</v>
      </c>
      <c r="E4840" s="88">
        <v>7</v>
      </c>
      <c r="F4840" s="88">
        <v>21</v>
      </c>
      <c r="G4840" s="37">
        <v>0</v>
      </c>
    </row>
    <row r="4841" spans="1:7" x14ac:dyDescent="0.4">
      <c r="A4841" s="70">
        <v>41841</v>
      </c>
      <c r="B4841" s="84" t="s">
        <v>313</v>
      </c>
      <c r="C4841" s="74">
        <v>23.8</v>
      </c>
      <c r="D4841" s="86">
        <v>0</v>
      </c>
      <c r="E4841" s="88">
        <v>7</v>
      </c>
      <c r="F4841" s="88">
        <v>21</v>
      </c>
      <c r="G4841" s="37">
        <v>0</v>
      </c>
    </row>
    <row r="4842" spans="1:7" x14ac:dyDescent="0.4">
      <c r="A4842" s="70">
        <v>41841</v>
      </c>
      <c r="B4842" s="84" t="s">
        <v>314</v>
      </c>
      <c r="C4842" s="74">
        <v>24.3</v>
      </c>
      <c r="D4842" s="86">
        <v>0</v>
      </c>
      <c r="E4842" s="88">
        <v>7</v>
      </c>
      <c r="F4842" s="88">
        <v>21</v>
      </c>
      <c r="G4842" s="37">
        <v>0</v>
      </c>
    </row>
    <row r="4843" spans="1:7" x14ac:dyDescent="0.4">
      <c r="A4843" s="70">
        <v>41841</v>
      </c>
      <c r="B4843" s="84" t="s">
        <v>315</v>
      </c>
      <c r="C4843" s="74">
        <v>24.6</v>
      </c>
      <c r="D4843" s="86">
        <v>0</v>
      </c>
      <c r="E4843" s="88">
        <v>7</v>
      </c>
      <c r="F4843" s="88">
        <v>21</v>
      </c>
      <c r="G4843" s="37">
        <v>0</v>
      </c>
    </row>
    <row r="4844" spans="1:7" x14ac:dyDescent="0.4">
      <c r="A4844" s="70">
        <v>41841</v>
      </c>
      <c r="B4844" s="84" t="s">
        <v>316</v>
      </c>
      <c r="C4844" s="74">
        <v>23.6</v>
      </c>
      <c r="D4844" s="86">
        <v>0</v>
      </c>
      <c r="E4844" s="88">
        <v>7</v>
      </c>
      <c r="F4844" s="88">
        <v>21</v>
      </c>
      <c r="G4844" s="37">
        <v>0</v>
      </c>
    </row>
    <row r="4845" spans="1:7" x14ac:dyDescent="0.4">
      <c r="A4845" s="70">
        <v>41841</v>
      </c>
      <c r="B4845" s="84" t="s">
        <v>317</v>
      </c>
      <c r="C4845" s="74">
        <v>22.9</v>
      </c>
      <c r="D4845" s="86">
        <v>0</v>
      </c>
      <c r="E4845" s="88">
        <v>7</v>
      </c>
      <c r="F4845" s="88">
        <v>21</v>
      </c>
      <c r="G4845" s="37">
        <v>0</v>
      </c>
    </row>
    <row r="4846" spans="1:7" x14ac:dyDescent="0.4">
      <c r="A4846" s="70">
        <v>41841</v>
      </c>
      <c r="B4846" s="84" t="s">
        <v>318</v>
      </c>
      <c r="C4846" s="74">
        <v>22.8</v>
      </c>
      <c r="D4846" s="86">
        <v>0</v>
      </c>
      <c r="E4846" s="88">
        <v>7</v>
      </c>
      <c r="F4846" s="88">
        <v>21</v>
      </c>
      <c r="G4846" s="37">
        <v>0</v>
      </c>
    </row>
    <row r="4847" spans="1:7" x14ac:dyDescent="0.4">
      <c r="A4847" s="70">
        <v>41841</v>
      </c>
      <c r="B4847" s="84" t="s">
        <v>319</v>
      </c>
      <c r="C4847" s="74">
        <v>23.1</v>
      </c>
      <c r="D4847" s="86">
        <v>0</v>
      </c>
      <c r="E4847" s="88">
        <v>7</v>
      </c>
      <c r="F4847" s="88">
        <v>21</v>
      </c>
      <c r="G4847" s="37">
        <v>0</v>
      </c>
    </row>
    <row r="4848" spans="1:7" x14ac:dyDescent="0.4">
      <c r="A4848" s="70">
        <v>41841</v>
      </c>
      <c r="B4848" s="84" t="s">
        <v>320</v>
      </c>
      <c r="C4848" s="74">
        <v>22.9</v>
      </c>
      <c r="D4848" s="86">
        <v>0</v>
      </c>
      <c r="E4848" s="88">
        <v>7</v>
      </c>
      <c r="F4848" s="88">
        <v>21</v>
      </c>
      <c r="G4848" s="37">
        <v>0</v>
      </c>
    </row>
    <row r="4849" spans="1:7" x14ac:dyDescent="0.4">
      <c r="A4849" s="70">
        <v>41841</v>
      </c>
      <c r="B4849" s="84" t="s">
        <v>321</v>
      </c>
      <c r="C4849" s="74">
        <v>22.7</v>
      </c>
      <c r="D4849" s="86">
        <v>0</v>
      </c>
      <c r="E4849" s="88">
        <v>7</v>
      </c>
      <c r="F4849" s="88">
        <v>21</v>
      </c>
      <c r="G4849" s="37">
        <v>0</v>
      </c>
    </row>
    <row r="4850" spans="1:7" x14ac:dyDescent="0.4">
      <c r="A4850" s="70">
        <v>41841</v>
      </c>
      <c r="B4850" s="84" t="s">
        <v>322</v>
      </c>
      <c r="C4850" s="74">
        <v>22.7</v>
      </c>
      <c r="D4850" s="86">
        <v>0</v>
      </c>
      <c r="E4850" s="88">
        <v>7</v>
      </c>
      <c r="F4850" s="88">
        <v>21</v>
      </c>
      <c r="G4850" s="37">
        <v>0</v>
      </c>
    </row>
    <row r="4851" spans="1:7" x14ac:dyDescent="0.4">
      <c r="A4851" s="70">
        <v>41841</v>
      </c>
      <c r="B4851" s="84" t="s">
        <v>323</v>
      </c>
      <c r="C4851" s="74">
        <v>22.7</v>
      </c>
      <c r="D4851" s="86">
        <v>0</v>
      </c>
      <c r="E4851" s="88">
        <v>7</v>
      </c>
      <c r="F4851" s="88">
        <v>21</v>
      </c>
      <c r="G4851" s="37">
        <v>0</v>
      </c>
    </row>
    <row r="4852" spans="1:7" x14ac:dyDescent="0.4">
      <c r="A4852" s="70">
        <v>41841</v>
      </c>
      <c r="B4852" s="84" t="s">
        <v>324</v>
      </c>
      <c r="C4852" s="74">
        <v>22.5</v>
      </c>
      <c r="D4852" s="86">
        <v>0</v>
      </c>
      <c r="E4852" s="88">
        <v>7</v>
      </c>
      <c r="F4852" s="88">
        <v>21</v>
      </c>
      <c r="G4852" s="37">
        <v>0</v>
      </c>
    </row>
    <row r="4853" spans="1:7" x14ac:dyDescent="0.4">
      <c r="A4853" s="70">
        <v>41841</v>
      </c>
      <c r="B4853" s="84" t="s">
        <v>325</v>
      </c>
      <c r="C4853" s="74">
        <v>22.5</v>
      </c>
      <c r="D4853" s="86">
        <v>0</v>
      </c>
      <c r="E4853" s="88">
        <v>7</v>
      </c>
      <c r="F4853" s="88">
        <v>22</v>
      </c>
      <c r="G4853" s="37">
        <v>1</v>
      </c>
    </row>
    <row r="4854" spans="1:7" x14ac:dyDescent="0.4">
      <c r="A4854" s="70">
        <v>41842</v>
      </c>
      <c r="B4854" s="84" t="s">
        <v>302</v>
      </c>
      <c r="C4854" s="74">
        <v>22.4</v>
      </c>
      <c r="D4854" s="86">
        <v>0</v>
      </c>
      <c r="E4854" s="88">
        <v>7</v>
      </c>
      <c r="F4854" s="88">
        <v>22</v>
      </c>
      <c r="G4854" s="37">
        <v>1</v>
      </c>
    </row>
    <row r="4855" spans="1:7" x14ac:dyDescent="0.4">
      <c r="A4855" s="70">
        <v>41842</v>
      </c>
      <c r="B4855" s="84" t="s">
        <v>303</v>
      </c>
      <c r="C4855" s="74">
        <v>22.3</v>
      </c>
      <c r="D4855" s="86">
        <v>0</v>
      </c>
      <c r="E4855" s="88">
        <v>7</v>
      </c>
      <c r="F4855" s="88">
        <v>22</v>
      </c>
      <c r="G4855" s="37">
        <v>1</v>
      </c>
    </row>
    <row r="4856" spans="1:7" x14ac:dyDescent="0.4">
      <c r="A4856" s="70">
        <v>41842</v>
      </c>
      <c r="B4856" s="84" t="s">
        <v>304</v>
      </c>
      <c r="C4856" s="74">
        <v>22.2</v>
      </c>
      <c r="D4856" s="86">
        <v>0</v>
      </c>
      <c r="E4856" s="88">
        <v>7</v>
      </c>
      <c r="F4856" s="88">
        <v>22</v>
      </c>
      <c r="G4856" s="37">
        <v>1</v>
      </c>
    </row>
    <row r="4857" spans="1:7" x14ac:dyDescent="0.4">
      <c r="A4857" s="70">
        <v>41842</v>
      </c>
      <c r="B4857" s="84" t="s">
        <v>305</v>
      </c>
      <c r="C4857" s="74">
        <v>22.1</v>
      </c>
      <c r="D4857" s="86">
        <v>0</v>
      </c>
      <c r="E4857" s="88">
        <v>7</v>
      </c>
      <c r="F4857" s="88">
        <v>22</v>
      </c>
      <c r="G4857" s="37">
        <v>1</v>
      </c>
    </row>
    <row r="4858" spans="1:7" x14ac:dyDescent="0.4">
      <c r="A4858" s="70">
        <v>41842</v>
      </c>
      <c r="B4858" s="84" t="s">
        <v>306</v>
      </c>
      <c r="C4858" s="74">
        <v>22.5</v>
      </c>
      <c r="D4858" s="86">
        <v>0</v>
      </c>
      <c r="E4858" s="88">
        <v>7</v>
      </c>
      <c r="F4858" s="88">
        <v>22</v>
      </c>
      <c r="G4858" s="37">
        <v>1</v>
      </c>
    </row>
    <row r="4859" spans="1:7" x14ac:dyDescent="0.4">
      <c r="A4859" s="70">
        <v>41842</v>
      </c>
      <c r="B4859" s="84" t="s">
        <v>307</v>
      </c>
      <c r="C4859" s="74">
        <v>22.3</v>
      </c>
      <c r="D4859" s="86">
        <v>0</v>
      </c>
      <c r="E4859" s="88">
        <v>7</v>
      </c>
      <c r="F4859" s="88">
        <v>22</v>
      </c>
      <c r="G4859" s="37">
        <v>1</v>
      </c>
    </row>
    <row r="4860" spans="1:7" x14ac:dyDescent="0.4">
      <c r="A4860" s="70">
        <v>41842</v>
      </c>
      <c r="B4860" s="84" t="s">
        <v>308</v>
      </c>
      <c r="C4860" s="74">
        <v>23</v>
      </c>
      <c r="D4860" s="86">
        <v>0</v>
      </c>
      <c r="E4860" s="88">
        <v>7</v>
      </c>
      <c r="F4860" s="88">
        <v>22</v>
      </c>
      <c r="G4860" s="37">
        <v>1</v>
      </c>
    </row>
    <row r="4861" spans="1:7" x14ac:dyDescent="0.4">
      <c r="A4861" s="70">
        <v>41842</v>
      </c>
      <c r="B4861" s="84" t="s">
        <v>309</v>
      </c>
      <c r="C4861" s="74">
        <v>22.8</v>
      </c>
      <c r="D4861" s="86">
        <v>0</v>
      </c>
      <c r="E4861" s="88">
        <v>7</v>
      </c>
      <c r="F4861" s="88">
        <v>22</v>
      </c>
      <c r="G4861" s="37">
        <v>0</v>
      </c>
    </row>
    <row r="4862" spans="1:7" x14ac:dyDescent="0.4">
      <c r="A4862" s="70">
        <v>41842</v>
      </c>
      <c r="B4862" s="84" t="s">
        <v>310</v>
      </c>
      <c r="C4862" s="74">
        <v>23.2</v>
      </c>
      <c r="D4862" s="86">
        <v>0</v>
      </c>
      <c r="E4862" s="88">
        <v>7</v>
      </c>
      <c r="F4862" s="88">
        <v>22</v>
      </c>
      <c r="G4862" s="37">
        <v>0</v>
      </c>
    </row>
    <row r="4863" spans="1:7" x14ac:dyDescent="0.4">
      <c r="A4863" s="70">
        <v>41842</v>
      </c>
      <c r="B4863" s="84" t="s">
        <v>311</v>
      </c>
      <c r="C4863" s="74">
        <v>23.5</v>
      </c>
      <c r="D4863" s="86">
        <v>0</v>
      </c>
      <c r="E4863" s="88">
        <v>7</v>
      </c>
      <c r="F4863" s="88">
        <v>22</v>
      </c>
      <c r="G4863" s="37">
        <v>0</v>
      </c>
    </row>
    <row r="4864" spans="1:7" x14ac:dyDescent="0.4">
      <c r="A4864" s="70">
        <v>41842</v>
      </c>
      <c r="B4864" s="84" t="s">
        <v>312</v>
      </c>
      <c r="C4864" s="74">
        <v>24</v>
      </c>
      <c r="D4864" s="86">
        <v>0</v>
      </c>
      <c r="E4864" s="88">
        <v>7</v>
      </c>
      <c r="F4864" s="88">
        <v>22</v>
      </c>
      <c r="G4864" s="37">
        <v>0</v>
      </c>
    </row>
    <row r="4865" spans="1:7" x14ac:dyDescent="0.4">
      <c r="A4865" s="70">
        <v>41842</v>
      </c>
      <c r="B4865" s="84" t="s">
        <v>313</v>
      </c>
      <c r="C4865" s="74">
        <v>23.8</v>
      </c>
      <c r="D4865" s="86">
        <v>0</v>
      </c>
      <c r="E4865" s="88">
        <v>7</v>
      </c>
      <c r="F4865" s="88">
        <v>22</v>
      </c>
      <c r="G4865" s="37">
        <v>0</v>
      </c>
    </row>
    <row r="4866" spans="1:7" x14ac:dyDescent="0.4">
      <c r="A4866" s="70">
        <v>41842</v>
      </c>
      <c r="B4866" s="84" t="s">
        <v>314</v>
      </c>
      <c r="C4866" s="74">
        <v>23.6</v>
      </c>
      <c r="D4866" s="86">
        <v>0</v>
      </c>
      <c r="E4866" s="88">
        <v>7</v>
      </c>
      <c r="F4866" s="88">
        <v>22</v>
      </c>
      <c r="G4866" s="37">
        <v>0</v>
      </c>
    </row>
    <row r="4867" spans="1:7" x14ac:dyDescent="0.4">
      <c r="A4867" s="70">
        <v>41842</v>
      </c>
      <c r="B4867" s="84" t="s">
        <v>315</v>
      </c>
      <c r="C4867" s="74">
        <v>24.3</v>
      </c>
      <c r="D4867" s="86">
        <v>0</v>
      </c>
      <c r="E4867" s="88">
        <v>7</v>
      </c>
      <c r="F4867" s="88">
        <v>22</v>
      </c>
      <c r="G4867" s="37">
        <v>0</v>
      </c>
    </row>
    <row r="4868" spans="1:7" x14ac:dyDescent="0.4">
      <c r="A4868" s="70">
        <v>41842</v>
      </c>
      <c r="B4868" s="84" t="s">
        <v>316</v>
      </c>
      <c r="C4868" s="74">
        <v>23.8</v>
      </c>
      <c r="D4868" s="86">
        <v>0</v>
      </c>
      <c r="E4868" s="88">
        <v>7</v>
      </c>
      <c r="F4868" s="88">
        <v>22</v>
      </c>
      <c r="G4868" s="37">
        <v>0</v>
      </c>
    </row>
    <row r="4869" spans="1:7" x14ac:dyDescent="0.4">
      <c r="A4869" s="70">
        <v>41842</v>
      </c>
      <c r="B4869" s="84" t="s">
        <v>317</v>
      </c>
      <c r="C4869" s="74">
        <v>23.9</v>
      </c>
      <c r="D4869" s="86">
        <v>0</v>
      </c>
      <c r="E4869" s="88">
        <v>7</v>
      </c>
      <c r="F4869" s="88">
        <v>22</v>
      </c>
      <c r="G4869" s="37">
        <v>0</v>
      </c>
    </row>
    <row r="4870" spans="1:7" x14ac:dyDescent="0.4">
      <c r="A4870" s="70">
        <v>41842</v>
      </c>
      <c r="B4870" s="84" t="s">
        <v>318</v>
      </c>
      <c r="C4870" s="74">
        <v>23.8</v>
      </c>
      <c r="D4870" s="86">
        <v>0</v>
      </c>
      <c r="E4870" s="88">
        <v>7</v>
      </c>
      <c r="F4870" s="88">
        <v>22</v>
      </c>
      <c r="G4870" s="37">
        <v>0</v>
      </c>
    </row>
    <row r="4871" spans="1:7" x14ac:dyDescent="0.4">
      <c r="A4871" s="70">
        <v>41842</v>
      </c>
      <c r="B4871" s="84" t="s">
        <v>319</v>
      </c>
      <c r="C4871" s="74">
        <v>23.9</v>
      </c>
      <c r="D4871" s="86">
        <v>0</v>
      </c>
      <c r="E4871" s="88">
        <v>7</v>
      </c>
      <c r="F4871" s="88">
        <v>22</v>
      </c>
      <c r="G4871" s="37">
        <v>0</v>
      </c>
    </row>
    <row r="4872" spans="1:7" x14ac:dyDescent="0.4">
      <c r="A4872" s="70">
        <v>41842</v>
      </c>
      <c r="B4872" s="84" t="s">
        <v>320</v>
      </c>
      <c r="C4872" s="74">
        <v>23.6</v>
      </c>
      <c r="D4872" s="86">
        <v>0</v>
      </c>
      <c r="E4872" s="88">
        <v>7</v>
      </c>
      <c r="F4872" s="88">
        <v>22</v>
      </c>
      <c r="G4872" s="37">
        <v>0</v>
      </c>
    </row>
    <row r="4873" spans="1:7" x14ac:dyDescent="0.4">
      <c r="A4873" s="70">
        <v>41842</v>
      </c>
      <c r="B4873" s="84" t="s">
        <v>321</v>
      </c>
      <c r="C4873" s="74">
        <v>23.6</v>
      </c>
      <c r="D4873" s="86">
        <v>0</v>
      </c>
      <c r="E4873" s="88">
        <v>7</v>
      </c>
      <c r="F4873" s="88">
        <v>22</v>
      </c>
      <c r="G4873" s="37">
        <v>0</v>
      </c>
    </row>
    <row r="4874" spans="1:7" x14ac:dyDescent="0.4">
      <c r="A4874" s="70">
        <v>41842</v>
      </c>
      <c r="B4874" s="84" t="s">
        <v>322</v>
      </c>
      <c r="C4874" s="74">
        <v>23.4</v>
      </c>
      <c r="D4874" s="86">
        <v>0</v>
      </c>
      <c r="E4874" s="88">
        <v>7</v>
      </c>
      <c r="F4874" s="88">
        <v>22</v>
      </c>
      <c r="G4874" s="37">
        <v>0</v>
      </c>
    </row>
    <row r="4875" spans="1:7" x14ac:dyDescent="0.4">
      <c r="A4875" s="70">
        <v>41842</v>
      </c>
      <c r="B4875" s="84" t="s">
        <v>323</v>
      </c>
      <c r="C4875" s="74">
        <v>23.1</v>
      </c>
      <c r="D4875" s="86">
        <v>0</v>
      </c>
      <c r="E4875" s="88">
        <v>7</v>
      </c>
      <c r="F4875" s="88">
        <v>22</v>
      </c>
      <c r="G4875" s="37">
        <v>0</v>
      </c>
    </row>
    <row r="4876" spans="1:7" x14ac:dyDescent="0.4">
      <c r="A4876" s="70">
        <v>41842</v>
      </c>
      <c r="B4876" s="84" t="s">
        <v>324</v>
      </c>
      <c r="C4876" s="74">
        <v>22.9</v>
      </c>
      <c r="D4876" s="86">
        <v>0</v>
      </c>
      <c r="E4876" s="88">
        <v>7</v>
      </c>
      <c r="F4876" s="88">
        <v>22</v>
      </c>
      <c r="G4876" s="37">
        <v>0</v>
      </c>
    </row>
    <row r="4877" spans="1:7" x14ac:dyDescent="0.4">
      <c r="A4877" s="70">
        <v>41842</v>
      </c>
      <c r="B4877" s="84" t="s">
        <v>325</v>
      </c>
      <c r="C4877" s="74">
        <v>22.7</v>
      </c>
      <c r="D4877" s="86">
        <v>0</v>
      </c>
      <c r="E4877" s="88">
        <v>7</v>
      </c>
      <c r="F4877" s="88">
        <v>23</v>
      </c>
      <c r="G4877" s="37">
        <v>1</v>
      </c>
    </row>
    <row r="4878" spans="1:7" x14ac:dyDescent="0.4">
      <c r="A4878" s="70">
        <v>41843</v>
      </c>
      <c r="B4878" s="84" t="s">
        <v>302</v>
      </c>
      <c r="C4878" s="74">
        <v>22.6</v>
      </c>
      <c r="D4878" s="86">
        <v>0</v>
      </c>
      <c r="E4878" s="88">
        <v>7</v>
      </c>
      <c r="F4878" s="88">
        <v>23</v>
      </c>
      <c r="G4878" s="37">
        <v>1</v>
      </c>
    </row>
    <row r="4879" spans="1:7" x14ac:dyDescent="0.4">
      <c r="A4879" s="70">
        <v>41843</v>
      </c>
      <c r="B4879" s="84" t="s">
        <v>303</v>
      </c>
      <c r="C4879" s="74">
        <v>22.5</v>
      </c>
      <c r="D4879" s="86">
        <v>0</v>
      </c>
      <c r="E4879" s="88">
        <v>7</v>
      </c>
      <c r="F4879" s="88">
        <v>23</v>
      </c>
      <c r="G4879" s="37">
        <v>1</v>
      </c>
    </row>
    <row r="4880" spans="1:7" x14ac:dyDescent="0.4">
      <c r="A4880" s="70">
        <v>41843</v>
      </c>
      <c r="B4880" s="84" t="s">
        <v>304</v>
      </c>
      <c r="C4880" s="74">
        <v>22.2</v>
      </c>
      <c r="D4880" s="86">
        <v>0</v>
      </c>
      <c r="E4880" s="88">
        <v>7</v>
      </c>
      <c r="F4880" s="88">
        <v>23</v>
      </c>
      <c r="G4880" s="37">
        <v>1</v>
      </c>
    </row>
    <row r="4881" spans="1:7" x14ac:dyDescent="0.4">
      <c r="A4881" s="70">
        <v>41843</v>
      </c>
      <c r="B4881" s="84" t="s">
        <v>305</v>
      </c>
      <c r="C4881" s="74">
        <v>22.3</v>
      </c>
      <c r="D4881" s="86">
        <v>0</v>
      </c>
      <c r="E4881" s="88">
        <v>7</v>
      </c>
      <c r="F4881" s="88">
        <v>23</v>
      </c>
      <c r="G4881" s="37">
        <v>1</v>
      </c>
    </row>
    <row r="4882" spans="1:7" x14ac:dyDescent="0.4">
      <c r="A4882" s="70">
        <v>41843</v>
      </c>
      <c r="B4882" s="84" t="s">
        <v>306</v>
      </c>
      <c r="C4882" s="74">
        <v>22.3</v>
      </c>
      <c r="D4882" s="86">
        <v>0</v>
      </c>
      <c r="E4882" s="88">
        <v>7</v>
      </c>
      <c r="F4882" s="88">
        <v>23</v>
      </c>
      <c r="G4882" s="37">
        <v>1</v>
      </c>
    </row>
    <row r="4883" spans="1:7" x14ac:dyDescent="0.4">
      <c r="A4883" s="70">
        <v>41843</v>
      </c>
      <c r="B4883" s="84" t="s">
        <v>307</v>
      </c>
      <c r="C4883" s="74">
        <v>22.5</v>
      </c>
      <c r="D4883" s="86">
        <v>0</v>
      </c>
      <c r="E4883" s="88">
        <v>7</v>
      </c>
      <c r="F4883" s="88">
        <v>23</v>
      </c>
      <c r="G4883" s="37">
        <v>1</v>
      </c>
    </row>
    <row r="4884" spans="1:7" x14ac:dyDescent="0.4">
      <c r="A4884" s="70">
        <v>41843</v>
      </c>
      <c r="B4884" s="84" t="s">
        <v>308</v>
      </c>
      <c r="C4884" s="74">
        <v>22.9</v>
      </c>
      <c r="D4884" s="86">
        <v>0</v>
      </c>
      <c r="E4884" s="88">
        <v>7</v>
      </c>
      <c r="F4884" s="88">
        <v>23</v>
      </c>
      <c r="G4884" s="37">
        <v>1</v>
      </c>
    </row>
    <row r="4885" spans="1:7" x14ac:dyDescent="0.4">
      <c r="A4885" s="70">
        <v>41843</v>
      </c>
      <c r="B4885" s="84" t="s">
        <v>309</v>
      </c>
      <c r="C4885" s="74">
        <v>23.8</v>
      </c>
      <c r="D4885" s="86">
        <v>0</v>
      </c>
      <c r="E4885" s="88">
        <v>7</v>
      </c>
      <c r="F4885" s="88">
        <v>23</v>
      </c>
      <c r="G4885" s="37">
        <v>0</v>
      </c>
    </row>
    <row r="4886" spans="1:7" x14ac:dyDescent="0.4">
      <c r="A4886" s="70">
        <v>41843</v>
      </c>
      <c r="B4886" s="84" t="s">
        <v>310</v>
      </c>
      <c r="C4886" s="74">
        <v>25.1</v>
      </c>
      <c r="D4886" s="86">
        <v>0</v>
      </c>
      <c r="E4886" s="88">
        <v>7</v>
      </c>
      <c r="F4886" s="88">
        <v>23</v>
      </c>
      <c r="G4886" s="37">
        <v>0</v>
      </c>
    </row>
    <row r="4887" spans="1:7" x14ac:dyDescent="0.4">
      <c r="A4887" s="70">
        <v>41843</v>
      </c>
      <c r="B4887" s="84" t="s">
        <v>311</v>
      </c>
      <c r="C4887" s="74">
        <v>26</v>
      </c>
      <c r="D4887" s="86">
        <v>0</v>
      </c>
      <c r="E4887" s="88">
        <v>7</v>
      </c>
      <c r="F4887" s="88">
        <v>23</v>
      </c>
      <c r="G4887" s="37">
        <v>0</v>
      </c>
    </row>
    <row r="4888" spans="1:7" x14ac:dyDescent="0.4">
      <c r="A4888" s="70">
        <v>41843</v>
      </c>
      <c r="B4888" s="84" t="s">
        <v>312</v>
      </c>
      <c r="C4888" s="74">
        <v>27</v>
      </c>
      <c r="D4888" s="86">
        <v>0</v>
      </c>
      <c r="E4888" s="88">
        <v>7</v>
      </c>
      <c r="F4888" s="88">
        <v>23</v>
      </c>
      <c r="G4888" s="37">
        <v>0</v>
      </c>
    </row>
    <row r="4889" spans="1:7" x14ac:dyDescent="0.4">
      <c r="A4889" s="70">
        <v>41843</v>
      </c>
      <c r="B4889" s="84" t="s">
        <v>313</v>
      </c>
      <c r="C4889" s="74">
        <v>28</v>
      </c>
      <c r="D4889" s="86">
        <v>0</v>
      </c>
      <c r="E4889" s="88">
        <v>7</v>
      </c>
      <c r="F4889" s="88">
        <v>23</v>
      </c>
      <c r="G4889" s="37">
        <v>0</v>
      </c>
    </row>
    <row r="4890" spans="1:7" x14ac:dyDescent="0.4">
      <c r="A4890" s="70">
        <v>41843</v>
      </c>
      <c r="B4890" s="84" t="s">
        <v>314</v>
      </c>
      <c r="C4890" s="74">
        <v>28</v>
      </c>
      <c r="D4890" s="86">
        <v>0</v>
      </c>
      <c r="E4890" s="88">
        <v>7</v>
      </c>
      <c r="F4890" s="88">
        <v>23</v>
      </c>
      <c r="G4890" s="37">
        <v>0</v>
      </c>
    </row>
    <row r="4891" spans="1:7" x14ac:dyDescent="0.4">
      <c r="A4891" s="70">
        <v>41843</v>
      </c>
      <c r="B4891" s="84" t="s">
        <v>315</v>
      </c>
      <c r="C4891" s="74">
        <v>27.8</v>
      </c>
      <c r="D4891" s="86">
        <v>0</v>
      </c>
      <c r="E4891" s="88">
        <v>7</v>
      </c>
      <c r="F4891" s="88">
        <v>23</v>
      </c>
      <c r="G4891" s="37">
        <v>0</v>
      </c>
    </row>
    <row r="4892" spans="1:7" x14ac:dyDescent="0.4">
      <c r="A4892" s="70">
        <v>41843</v>
      </c>
      <c r="B4892" s="84" t="s">
        <v>316</v>
      </c>
      <c r="C4892" s="74">
        <v>28.1</v>
      </c>
      <c r="D4892" s="86">
        <v>0</v>
      </c>
      <c r="E4892" s="88">
        <v>7</v>
      </c>
      <c r="F4892" s="88">
        <v>23</v>
      </c>
      <c r="G4892" s="37">
        <v>0</v>
      </c>
    </row>
    <row r="4893" spans="1:7" x14ac:dyDescent="0.4">
      <c r="A4893" s="70">
        <v>41843</v>
      </c>
      <c r="B4893" s="84" t="s">
        <v>317</v>
      </c>
      <c r="C4893" s="74">
        <v>26.7</v>
      </c>
      <c r="D4893" s="86">
        <v>0</v>
      </c>
      <c r="E4893" s="88">
        <v>7</v>
      </c>
      <c r="F4893" s="88">
        <v>23</v>
      </c>
      <c r="G4893" s="37">
        <v>0</v>
      </c>
    </row>
    <row r="4894" spans="1:7" x14ac:dyDescent="0.4">
      <c r="A4894" s="70">
        <v>41843</v>
      </c>
      <c r="B4894" s="84" t="s">
        <v>318</v>
      </c>
      <c r="C4894" s="74">
        <v>26.5</v>
      </c>
      <c r="D4894" s="86">
        <v>0</v>
      </c>
      <c r="E4894" s="88">
        <v>7</v>
      </c>
      <c r="F4894" s="88">
        <v>23</v>
      </c>
      <c r="G4894" s="37">
        <v>0</v>
      </c>
    </row>
    <row r="4895" spans="1:7" x14ac:dyDescent="0.4">
      <c r="A4895" s="70">
        <v>41843</v>
      </c>
      <c r="B4895" s="84" t="s">
        <v>319</v>
      </c>
      <c r="C4895" s="74">
        <v>26</v>
      </c>
      <c r="D4895" s="86">
        <v>0</v>
      </c>
      <c r="E4895" s="88">
        <v>7</v>
      </c>
      <c r="F4895" s="88">
        <v>23</v>
      </c>
      <c r="G4895" s="37">
        <v>0</v>
      </c>
    </row>
    <row r="4896" spans="1:7" x14ac:dyDescent="0.4">
      <c r="A4896" s="70">
        <v>41843</v>
      </c>
      <c r="B4896" s="84" t="s">
        <v>320</v>
      </c>
      <c r="C4896" s="74">
        <v>25.2</v>
      </c>
      <c r="D4896" s="86">
        <v>0</v>
      </c>
      <c r="E4896" s="88">
        <v>7</v>
      </c>
      <c r="F4896" s="88">
        <v>23</v>
      </c>
      <c r="G4896" s="37">
        <v>0</v>
      </c>
    </row>
    <row r="4897" spans="1:7" x14ac:dyDescent="0.4">
      <c r="A4897" s="70">
        <v>41843</v>
      </c>
      <c r="B4897" s="84" t="s">
        <v>321</v>
      </c>
      <c r="C4897" s="74">
        <v>24.2</v>
      </c>
      <c r="D4897" s="86">
        <v>0</v>
      </c>
      <c r="E4897" s="88">
        <v>7</v>
      </c>
      <c r="F4897" s="88">
        <v>23</v>
      </c>
      <c r="G4897" s="37">
        <v>0</v>
      </c>
    </row>
    <row r="4898" spans="1:7" x14ac:dyDescent="0.4">
      <c r="A4898" s="70">
        <v>41843</v>
      </c>
      <c r="B4898" s="84" t="s">
        <v>322</v>
      </c>
      <c r="C4898" s="74">
        <v>24.3</v>
      </c>
      <c r="D4898" s="86">
        <v>0</v>
      </c>
      <c r="E4898" s="88">
        <v>7</v>
      </c>
      <c r="F4898" s="88">
        <v>23</v>
      </c>
      <c r="G4898" s="37">
        <v>0</v>
      </c>
    </row>
    <row r="4899" spans="1:7" x14ac:dyDescent="0.4">
      <c r="A4899" s="70">
        <v>41843</v>
      </c>
      <c r="B4899" s="84" t="s">
        <v>323</v>
      </c>
      <c r="C4899" s="74">
        <v>24.5</v>
      </c>
      <c r="D4899" s="86">
        <v>0</v>
      </c>
      <c r="E4899" s="88">
        <v>7</v>
      </c>
      <c r="F4899" s="88">
        <v>23</v>
      </c>
      <c r="G4899" s="37">
        <v>0</v>
      </c>
    </row>
    <row r="4900" spans="1:7" x14ac:dyDescent="0.4">
      <c r="A4900" s="70">
        <v>41843</v>
      </c>
      <c r="B4900" s="84" t="s">
        <v>324</v>
      </c>
      <c r="C4900" s="74">
        <v>24.1</v>
      </c>
      <c r="D4900" s="86">
        <v>0</v>
      </c>
      <c r="E4900" s="88">
        <v>7</v>
      </c>
      <c r="F4900" s="88">
        <v>23</v>
      </c>
      <c r="G4900" s="37">
        <v>0</v>
      </c>
    </row>
    <row r="4901" spans="1:7" x14ac:dyDescent="0.4">
      <c r="A4901" s="70">
        <v>41843</v>
      </c>
      <c r="B4901" s="84" t="s">
        <v>325</v>
      </c>
      <c r="C4901" s="74">
        <v>23.7</v>
      </c>
      <c r="D4901" s="86">
        <v>0</v>
      </c>
      <c r="E4901" s="88">
        <v>7</v>
      </c>
      <c r="F4901" s="88">
        <v>24</v>
      </c>
      <c r="G4901" s="37">
        <v>1</v>
      </c>
    </row>
    <row r="4902" spans="1:7" x14ac:dyDescent="0.4">
      <c r="A4902" s="70">
        <v>41844</v>
      </c>
      <c r="B4902" s="84" t="s">
        <v>302</v>
      </c>
      <c r="C4902" s="74">
        <v>23.5</v>
      </c>
      <c r="D4902" s="86">
        <v>0</v>
      </c>
      <c r="E4902" s="88">
        <v>7</v>
      </c>
      <c r="F4902" s="88">
        <v>24</v>
      </c>
      <c r="G4902" s="37">
        <v>1</v>
      </c>
    </row>
    <row r="4903" spans="1:7" x14ac:dyDescent="0.4">
      <c r="A4903" s="70">
        <v>41844</v>
      </c>
      <c r="B4903" s="84" t="s">
        <v>303</v>
      </c>
      <c r="C4903" s="74">
        <v>23.2</v>
      </c>
      <c r="D4903" s="86">
        <v>0</v>
      </c>
      <c r="E4903" s="88">
        <v>7</v>
      </c>
      <c r="F4903" s="88">
        <v>24</v>
      </c>
      <c r="G4903" s="37">
        <v>1</v>
      </c>
    </row>
    <row r="4904" spans="1:7" x14ac:dyDescent="0.4">
      <c r="A4904" s="70">
        <v>41844</v>
      </c>
      <c r="B4904" s="84" t="s">
        <v>304</v>
      </c>
      <c r="C4904" s="74">
        <v>22.3</v>
      </c>
      <c r="D4904" s="86">
        <v>0</v>
      </c>
      <c r="E4904" s="88">
        <v>7</v>
      </c>
      <c r="F4904" s="88">
        <v>24</v>
      </c>
      <c r="G4904" s="37">
        <v>1</v>
      </c>
    </row>
    <row r="4905" spans="1:7" x14ac:dyDescent="0.4">
      <c r="A4905" s="70">
        <v>41844</v>
      </c>
      <c r="B4905" s="84" t="s">
        <v>305</v>
      </c>
      <c r="C4905" s="74">
        <v>21.2</v>
      </c>
      <c r="D4905" s="86">
        <v>0</v>
      </c>
      <c r="E4905" s="88">
        <v>7</v>
      </c>
      <c r="F4905" s="88">
        <v>24</v>
      </c>
      <c r="G4905" s="37">
        <v>1</v>
      </c>
    </row>
    <row r="4906" spans="1:7" x14ac:dyDescent="0.4">
      <c r="A4906" s="70">
        <v>41844</v>
      </c>
      <c r="B4906" s="84" t="s">
        <v>306</v>
      </c>
      <c r="C4906" s="74">
        <v>21.3</v>
      </c>
      <c r="D4906" s="86">
        <v>0</v>
      </c>
      <c r="E4906" s="88">
        <v>7</v>
      </c>
      <c r="F4906" s="88">
        <v>24</v>
      </c>
      <c r="G4906" s="37">
        <v>1</v>
      </c>
    </row>
    <row r="4907" spans="1:7" x14ac:dyDescent="0.4">
      <c r="A4907" s="70">
        <v>41844</v>
      </c>
      <c r="B4907" s="84" t="s">
        <v>307</v>
      </c>
      <c r="C4907" s="74">
        <v>21.9</v>
      </c>
      <c r="D4907" s="86">
        <v>0</v>
      </c>
      <c r="E4907" s="88">
        <v>7</v>
      </c>
      <c r="F4907" s="88">
        <v>24</v>
      </c>
      <c r="G4907" s="37">
        <v>1</v>
      </c>
    </row>
    <row r="4908" spans="1:7" x14ac:dyDescent="0.4">
      <c r="A4908" s="70">
        <v>41844</v>
      </c>
      <c r="B4908" s="84" t="s">
        <v>308</v>
      </c>
      <c r="C4908" s="74">
        <v>24.4</v>
      </c>
      <c r="D4908" s="86">
        <v>0</v>
      </c>
      <c r="E4908" s="88">
        <v>7</v>
      </c>
      <c r="F4908" s="88">
        <v>24</v>
      </c>
      <c r="G4908" s="37">
        <v>1</v>
      </c>
    </row>
    <row r="4909" spans="1:7" x14ac:dyDescent="0.4">
      <c r="A4909" s="70">
        <v>41844</v>
      </c>
      <c r="B4909" s="84" t="s">
        <v>309</v>
      </c>
      <c r="C4909" s="74">
        <v>25.8</v>
      </c>
      <c r="D4909" s="86">
        <v>0</v>
      </c>
      <c r="E4909" s="88">
        <v>7</v>
      </c>
      <c r="F4909" s="88">
        <v>24</v>
      </c>
      <c r="G4909" s="37">
        <v>0</v>
      </c>
    </row>
    <row r="4910" spans="1:7" x14ac:dyDescent="0.4">
      <c r="A4910" s="70">
        <v>41844</v>
      </c>
      <c r="B4910" s="84" t="s">
        <v>310</v>
      </c>
      <c r="C4910" s="74">
        <v>26.6</v>
      </c>
      <c r="D4910" s="86">
        <v>0</v>
      </c>
      <c r="E4910" s="88">
        <v>7</v>
      </c>
      <c r="F4910" s="88">
        <v>24</v>
      </c>
      <c r="G4910" s="37">
        <v>0</v>
      </c>
    </row>
    <row r="4911" spans="1:7" x14ac:dyDescent="0.4">
      <c r="A4911" s="70">
        <v>41844</v>
      </c>
      <c r="B4911" s="84" t="s">
        <v>311</v>
      </c>
      <c r="C4911" s="74">
        <v>26.2</v>
      </c>
      <c r="D4911" s="86">
        <v>0</v>
      </c>
      <c r="E4911" s="88">
        <v>7</v>
      </c>
      <c r="F4911" s="88">
        <v>24</v>
      </c>
      <c r="G4911" s="37">
        <v>0</v>
      </c>
    </row>
    <row r="4912" spans="1:7" x14ac:dyDescent="0.4">
      <c r="A4912" s="70">
        <v>41844</v>
      </c>
      <c r="B4912" s="84" t="s">
        <v>312</v>
      </c>
      <c r="C4912" s="74">
        <v>27.1</v>
      </c>
      <c r="D4912" s="86">
        <v>0</v>
      </c>
      <c r="E4912" s="88">
        <v>7</v>
      </c>
      <c r="F4912" s="88">
        <v>24</v>
      </c>
      <c r="G4912" s="37">
        <v>0</v>
      </c>
    </row>
    <row r="4913" spans="1:7" x14ac:dyDescent="0.4">
      <c r="A4913" s="70">
        <v>41844</v>
      </c>
      <c r="B4913" s="84" t="s">
        <v>313</v>
      </c>
      <c r="C4913" s="74">
        <v>28.3</v>
      </c>
      <c r="D4913" s="86">
        <v>0</v>
      </c>
      <c r="E4913" s="88">
        <v>7</v>
      </c>
      <c r="F4913" s="88">
        <v>24</v>
      </c>
      <c r="G4913" s="37">
        <v>0</v>
      </c>
    </row>
    <row r="4914" spans="1:7" x14ac:dyDescent="0.4">
      <c r="A4914" s="70">
        <v>41844</v>
      </c>
      <c r="B4914" s="84" t="s">
        <v>314</v>
      </c>
      <c r="C4914" s="74">
        <v>29</v>
      </c>
      <c r="D4914" s="86">
        <v>0</v>
      </c>
      <c r="E4914" s="88">
        <v>7</v>
      </c>
      <c r="F4914" s="88">
        <v>24</v>
      </c>
      <c r="G4914" s="37">
        <v>0</v>
      </c>
    </row>
    <row r="4915" spans="1:7" x14ac:dyDescent="0.4">
      <c r="A4915" s="70">
        <v>41844</v>
      </c>
      <c r="B4915" s="84" t="s">
        <v>315</v>
      </c>
      <c r="C4915" s="74">
        <v>29.1</v>
      </c>
      <c r="D4915" s="86">
        <v>0</v>
      </c>
      <c r="E4915" s="88">
        <v>7</v>
      </c>
      <c r="F4915" s="88">
        <v>24</v>
      </c>
      <c r="G4915" s="37">
        <v>0</v>
      </c>
    </row>
    <row r="4916" spans="1:7" x14ac:dyDescent="0.4">
      <c r="A4916" s="70">
        <v>41844</v>
      </c>
      <c r="B4916" s="84" t="s">
        <v>316</v>
      </c>
      <c r="C4916" s="74">
        <v>28.4</v>
      </c>
      <c r="D4916" s="86">
        <v>0</v>
      </c>
      <c r="E4916" s="88">
        <v>7</v>
      </c>
      <c r="F4916" s="88">
        <v>24</v>
      </c>
      <c r="G4916" s="37">
        <v>0</v>
      </c>
    </row>
    <row r="4917" spans="1:7" x14ac:dyDescent="0.4">
      <c r="A4917" s="70">
        <v>41844</v>
      </c>
      <c r="B4917" s="84" t="s">
        <v>317</v>
      </c>
      <c r="C4917" s="74">
        <v>27.9</v>
      </c>
      <c r="D4917" s="86">
        <v>0</v>
      </c>
      <c r="E4917" s="88">
        <v>7</v>
      </c>
      <c r="F4917" s="88">
        <v>24</v>
      </c>
      <c r="G4917" s="37">
        <v>0</v>
      </c>
    </row>
    <row r="4918" spans="1:7" x14ac:dyDescent="0.4">
      <c r="A4918" s="70">
        <v>41844</v>
      </c>
      <c r="B4918" s="84" t="s">
        <v>318</v>
      </c>
      <c r="C4918" s="74">
        <v>26.4</v>
      </c>
      <c r="D4918" s="86">
        <v>0</v>
      </c>
      <c r="E4918" s="88">
        <v>7</v>
      </c>
      <c r="F4918" s="88">
        <v>24</v>
      </c>
      <c r="G4918" s="37">
        <v>0</v>
      </c>
    </row>
    <row r="4919" spans="1:7" x14ac:dyDescent="0.4">
      <c r="A4919" s="70">
        <v>41844</v>
      </c>
      <c r="B4919" s="84" t="s">
        <v>319</v>
      </c>
      <c r="C4919" s="74">
        <v>24.8</v>
      </c>
      <c r="D4919" s="86">
        <v>0</v>
      </c>
      <c r="E4919" s="88">
        <v>7</v>
      </c>
      <c r="F4919" s="88">
        <v>24</v>
      </c>
      <c r="G4919" s="37">
        <v>0</v>
      </c>
    </row>
    <row r="4920" spans="1:7" x14ac:dyDescent="0.4">
      <c r="A4920" s="70">
        <v>41844</v>
      </c>
      <c r="B4920" s="84" t="s">
        <v>320</v>
      </c>
      <c r="C4920" s="74">
        <v>23.3</v>
      </c>
      <c r="D4920" s="86">
        <v>0</v>
      </c>
      <c r="E4920" s="88">
        <v>7</v>
      </c>
      <c r="F4920" s="88">
        <v>24</v>
      </c>
      <c r="G4920" s="37">
        <v>0</v>
      </c>
    </row>
    <row r="4921" spans="1:7" x14ac:dyDescent="0.4">
      <c r="A4921" s="70">
        <v>41844</v>
      </c>
      <c r="B4921" s="84" t="s">
        <v>321</v>
      </c>
      <c r="C4921" s="74">
        <v>21.2</v>
      </c>
      <c r="D4921" s="86">
        <v>0</v>
      </c>
      <c r="E4921" s="88">
        <v>7</v>
      </c>
      <c r="F4921" s="88">
        <v>24</v>
      </c>
      <c r="G4921" s="37">
        <v>0</v>
      </c>
    </row>
    <row r="4922" spans="1:7" x14ac:dyDescent="0.4">
      <c r="A4922" s="70">
        <v>41844</v>
      </c>
      <c r="B4922" s="84" t="s">
        <v>322</v>
      </c>
      <c r="C4922" s="74">
        <v>19.899999999999999</v>
      </c>
      <c r="D4922" s="86">
        <v>0</v>
      </c>
      <c r="E4922" s="88">
        <v>7</v>
      </c>
      <c r="F4922" s="88">
        <v>24</v>
      </c>
      <c r="G4922" s="37">
        <v>0</v>
      </c>
    </row>
    <row r="4923" spans="1:7" x14ac:dyDescent="0.4">
      <c r="A4923" s="70">
        <v>41844</v>
      </c>
      <c r="B4923" s="84" t="s">
        <v>323</v>
      </c>
      <c r="C4923" s="74">
        <v>19.100000000000001</v>
      </c>
      <c r="D4923" s="86">
        <v>0</v>
      </c>
      <c r="E4923" s="88">
        <v>7</v>
      </c>
      <c r="F4923" s="88">
        <v>24</v>
      </c>
      <c r="G4923" s="37">
        <v>0</v>
      </c>
    </row>
    <row r="4924" spans="1:7" x14ac:dyDescent="0.4">
      <c r="A4924" s="70">
        <v>41844</v>
      </c>
      <c r="B4924" s="84" t="s">
        <v>324</v>
      </c>
      <c r="C4924" s="74">
        <v>18.5</v>
      </c>
      <c r="D4924" s="86">
        <v>0</v>
      </c>
      <c r="E4924" s="88">
        <v>7</v>
      </c>
      <c r="F4924" s="88">
        <v>24</v>
      </c>
      <c r="G4924" s="37">
        <v>0</v>
      </c>
    </row>
    <row r="4925" spans="1:7" x14ac:dyDescent="0.4">
      <c r="A4925" s="70">
        <v>41844</v>
      </c>
      <c r="B4925" s="84" t="s">
        <v>325</v>
      </c>
      <c r="C4925" s="74">
        <v>18</v>
      </c>
      <c r="D4925" s="86">
        <v>0</v>
      </c>
      <c r="E4925" s="88">
        <v>7</v>
      </c>
      <c r="F4925" s="88">
        <v>25</v>
      </c>
      <c r="G4925" s="37">
        <v>1</v>
      </c>
    </row>
    <row r="4926" spans="1:7" x14ac:dyDescent="0.4">
      <c r="A4926" s="70">
        <v>41845</v>
      </c>
      <c r="B4926" s="84" t="s">
        <v>302</v>
      </c>
      <c r="C4926" s="74">
        <v>18</v>
      </c>
      <c r="D4926" s="86">
        <v>0</v>
      </c>
      <c r="E4926" s="88">
        <v>7</v>
      </c>
      <c r="F4926" s="88">
        <v>25</v>
      </c>
      <c r="G4926" s="37">
        <v>1</v>
      </c>
    </row>
    <row r="4927" spans="1:7" x14ac:dyDescent="0.4">
      <c r="A4927" s="70">
        <v>41845</v>
      </c>
      <c r="B4927" s="84" t="s">
        <v>303</v>
      </c>
      <c r="C4927" s="74">
        <v>17.600000000000001</v>
      </c>
      <c r="D4927" s="86">
        <v>0</v>
      </c>
      <c r="E4927" s="88">
        <v>7</v>
      </c>
      <c r="F4927" s="88">
        <v>25</v>
      </c>
      <c r="G4927" s="37">
        <v>1</v>
      </c>
    </row>
    <row r="4928" spans="1:7" x14ac:dyDescent="0.4">
      <c r="A4928" s="70">
        <v>41845</v>
      </c>
      <c r="B4928" s="84" t="s">
        <v>304</v>
      </c>
      <c r="C4928" s="74">
        <v>16.600000000000001</v>
      </c>
      <c r="D4928" s="86">
        <v>0</v>
      </c>
      <c r="E4928" s="88">
        <v>7</v>
      </c>
      <c r="F4928" s="88">
        <v>25</v>
      </c>
      <c r="G4928" s="37">
        <v>1</v>
      </c>
    </row>
    <row r="4929" spans="1:7" x14ac:dyDescent="0.4">
      <c r="A4929" s="70">
        <v>41845</v>
      </c>
      <c r="B4929" s="84" t="s">
        <v>305</v>
      </c>
      <c r="C4929" s="74">
        <v>16.2</v>
      </c>
      <c r="D4929" s="86">
        <v>0</v>
      </c>
      <c r="E4929" s="88">
        <v>7</v>
      </c>
      <c r="F4929" s="88">
        <v>25</v>
      </c>
      <c r="G4929" s="37">
        <v>1</v>
      </c>
    </row>
    <row r="4930" spans="1:7" x14ac:dyDescent="0.4">
      <c r="A4930" s="70">
        <v>41845</v>
      </c>
      <c r="B4930" s="84" t="s">
        <v>306</v>
      </c>
      <c r="C4930" s="74">
        <v>16.399999999999999</v>
      </c>
      <c r="D4930" s="86">
        <v>0</v>
      </c>
      <c r="E4930" s="88">
        <v>7</v>
      </c>
      <c r="F4930" s="88">
        <v>25</v>
      </c>
      <c r="G4930" s="37">
        <v>1</v>
      </c>
    </row>
    <row r="4931" spans="1:7" x14ac:dyDescent="0.4">
      <c r="A4931" s="70">
        <v>41845</v>
      </c>
      <c r="B4931" s="84" t="s">
        <v>307</v>
      </c>
      <c r="C4931" s="74">
        <v>17.600000000000001</v>
      </c>
      <c r="D4931" s="86">
        <v>0</v>
      </c>
      <c r="E4931" s="88">
        <v>7</v>
      </c>
      <c r="F4931" s="88">
        <v>25</v>
      </c>
      <c r="G4931" s="37">
        <v>1</v>
      </c>
    </row>
    <row r="4932" spans="1:7" x14ac:dyDescent="0.4">
      <c r="A4932" s="70">
        <v>41845</v>
      </c>
      <c r="B4932" s="84" t="s">
        <v>308</v>
      </c>
      <c r="C4932" s="74">
        <v>19.100000000000001</v>
      </c>
      <c r="D4932" s="86">
        <v>0</v>
      </c>
      <c r="E4932" s="88">
        <v>7</v>
      </c>
      <c r="F4932" s="88">
        <v>25</v>
      </c>
      <c r="G4932" s="37">
        <v>1</v>
      </c>
    </row>
    <row r="4933" spans="1:7" x14ac:dyDescent="0.4">
      <c r="A4933" s="70">
        <v>41845</v>
      </c>
      <c r="B4933" s="84" t="s">
        <v>309</v>
      </c>
      <c r="C4933" s="74">
        <v>21.1</v>
      </c>
      <c r="D4933" s="86">
        <v>0</v>
      </c>
      <c r="E4933" s="88">
        <v>7</v>
      </c>
      <c r="F4933" s="88">
        <v>25</v>
      </c>
      <c r="G4933" s="37">
        <v>0</v>
      </c>
    </row>
    <row r="4934" spans="1:7" x14ac:dyDescent="0.4">
      <c r="A4934" s="70">
        <v>41845</v>
      </c>
      <c r="B4934" s="84" t="s">
        <v>310</v>
      </c>
      <c r="C4934" s="74">
        <v>24.3</v>
      </c>
      <c r="D4934" s="86">
        <v>0</v>
      </c>
      <c r="E4934" s="88">
        <v>7</v>
      </c>
      <c r="F4934" s="88">
        <v>25</v>
      </c>
      <c r="G4934" s="37">
        <v>0</v>
      </c>
    </row>
    <row r="4935" spans="1:7" x14ac:dyDescent="0.4">
      <c r="A4935" s="70">
        <v>41845</v>
      </c>
      <c r="B4935" s="84" t="s">
        <v>311</v>
      </c>
      <c r="C4935" s="74">
        <v>25.3</v>
      </c>
      <c r="D4935" s="86">
        <v>0</v>
      </c>
      <c r="E4935" s="88">
        <v>7</v>
      </c>
      <c r="F4935" s="88">
        <v>25</v>
      </c>
      <c r="G4935" s="37">
        <v>0</v>
      </c>
    </row>
    <row r="4936" spans="1:7" x14ac:dyDescent="0.4">
      <c r="A4936" s="70">
        <v>41845</v>
      </c>
      <c r="B4936" s="84" t="s">
        <v>312</v>
      </c>
      <c r="C4936" s="74">
        <v>25.8</v>
      </c>
      <c r="D4936" s="86">
        <v>0</v>
      </c>
      <c r="E4936" s="88">
        <v>7</v>
      </c>
      <c r="F4936" s="88">
        <v>25</v>
      </c>
      <c r="G4936" s="37">
        <v>0</v>
      </c>
    </row>
    <row r="4937" spans="1:7" x14ac:dyDescent="0.4">
      <c r="A4937" s="70">
        <v>41845</v>
      </c>
      <c r="B4937" s="84" t="s">
        <v>313</v>
      </c>
      <c r="C4937" s="74">
        <v>26</v>
      </c>
      <c r="D4937" s="86">
        <v>0</v>
      </c>
      <c r="E4937" s="88">
        <v>7</v>
      </c>
      <c r="F4937" s="88">
        <v>25</v>
      </c>
      <c r="G4937" s="37">
        <v>0</v>
      </c>
    </row>
    <row r="4938" spans="1:7" x14ac:dyDescent="0.4">
      <c r="A4938" s="70">
        <v>41845</v>
      </c>
      <c r="B4938" s="84" t="s">
        <v>314</v>
      </c>
      <c r="C4938" s="74">
        <v>24.8</v>
      </c>
      <c r="D4938" s="86">
        <v>0</v>
      </c>
      <c r="E4938" s="88">
        <v>7</v>
      </c>
      <c r="F4938" s="88">
        <v>25</v>
      </c>
      <c r="G4938" s="37">
        <v>0</v>
      </c>
    </row>
    <row r="4939" spans="1:7" x14ac:dyDescent="0.4">
      <c r="A4939" s="70">
        <v>41845</v>
      </c>
      <c r="B4939" s="84" t="s">
        <v>315</v>
      </c>
      <c r="C4939" s="74">
        <v>23.9</v>
      </c>
      <c r="D4939" s="86">
        <v>0</v>
      </c>
      <c r="E4939" s="88">
        <v>7</v>
      </c>
      <c r="F4939" s="88">
        <v>25</v>
      </c>
      <c r="G4939" s="37">
        <v>0</v>
      </c>
    </row>
    <row r="4940" spans="1:7" x14ac:dyDescent="0.4">
      <c r="A4940" s="70">
        <v>41845</v>
      </c>
      <c r="B4940" s="84" t="s">
        <v>316</v>
      </c>
      <c r="C4940" s="74">
        <v>23.5</v>
      </c>
      <c r="D4940" s="86">
        <v>0</v>
      </c>
      <c r="E4940" s="88">
        <v>7</v>
      </c>
      <c r="F4940" s="88">
        <v>25</v>
      </c>
      <c r="G4940" s="37">
        <v>0</v>
      </c>
    </row>
    <row r="4941" spans="1:7" x14ac:dyDescent="0.4">
      <c r="A4941" s="70">
        <v>41845</v>
      </c>
      <c r="B4941" s="84" t="s">
        <v>317</v>
      </c>
      <c r="C4941" s="74">
        <v>21.8</v>
      </c>
      <c r="D4941" s="86">
        <v>0</v>
      </c>
      <c r="E4941" s="88">
        <v>7</v>
      </c>
      <c r="F4941" s="88">
        <v>25</v>
      </c>
      <c r="G4941" s="37">
        <v>0</v>
      </c>
    </row>
    <row r="4942" spans="1:7" x14ac:dyDescent="0.4">
      <c r="A4942" s="70">
        <v>41845</v>
      </c>
      <c r="B4942" s="84" t="s">
        <v>318</v>
      </c>
      <c r="C4942" s="74">
        <v>21.6</v>
      </c>
      <c r="D4942" s="86">
        <v>0</v>
      </c>
      <c r="E4942" s="88">
        <v>7</v>
      </c>
      <c r="F4942" s="88">
        <v>25</v>
      </c>
      <c r="G4942" s="37">
        <v>0</v>
      </c>
    </row>
    <row r="4943" spans="1:7" x14ac:dyDescent="0.4">
      <c r="A4943" s="70">
        <v>41845</v>
      </c>
      <c r="B4943" s="84" t="s">
        <v>319</v>
      </c>
      <c r="C4943" s="74">
        <v>20.8</v>
      </c>
      <c r="D4943" s="86">
        <v>0</v>
      </c>
      <c r="E4943" s="88">
        <v>7</v>
      </c>
      <c r="F4943" s="88">
        <v>25</v>
      </c>
      <c r="G4943" s="37">
        <v>0</v>
      </c>
    </row>
    <row r="4944" spans="1:7" x14ac:dyDescent="0.4">
      <c r="A4944" s="70">
        <v>41845</v>
      </c>
      <c r="B4944" s="84" t="s">
        <v>320</v>
      </c>
      <c r="C4944" s="74">
        <v>20.6</v>
      </c>
      <c r="D4944" s="86">
        <v>0</v>
      </c>
      <c r="E4944" s="88">
        <v>7</v>
      </c>
      <c r="F4944" s="88">
        <v>25</v>
      </c>
      <c r="G4944" s="37">
        <v>0</v>
      </c>
    </row>
    <row r="4945" spans="1:7" x14ac:dyDescent="0.4">
      <c r="A4945" s="70">
        <v>41845</v>
      </c>
      <c r="B4945" s="84" t="s">
        <v>321</v>
      </c>
      <c r="C4945" s="74">
        <v>19.899999999999999</v>
      </c>
      <c r="D4945" s="86">
        <v>0</v>
      </c>
      <c r="E4945" s="88">
        <v>7</v>
      </c>
      <c r="F4945" s="88">
        <v>25</v>
      </c>
      <c r="G4945" s="37">
        <v>0</v>
      </c>
    </row>
    <row r="4946" spans="1:7" x14ac:dyDescent="0.4">
      <c r="A4946" s="70">
        <v>41845</v>
      </c>
      <c r="B4946" s="84" t="s">
        <v>322</v>
      </c>
      <c r="C4946" s="74">
        <v>19.5</v>
      </c>
      <c r="D4946" s="86">
        <v>0</v>
      </c>
      <c r="E4946" s="88">
        <v>7</v>
      </c>
      <c r="F4946" s="88">
        <v>25</v>
      </c>
      <c r="G4946" s="37">
        <v>0</v>
      </c>
    </row>
    <row r="4947" spans="1:7" x14ac:dyDescent="0.4">
      <c r="A4947" s="70">
        <v>41845</v>
      </c>
      <c r="B4947" s="84" t="s">
        <v>323</v>
      </c>
      <c r="C4947" s="74">
        <v>19.3</v>
      </c>
      <c r="D4947" s="86">
        <v>0</v>
      </c>
      <c r="E4947" s="88">
        <v>7</v>
      </c>
      <c r="F4947" s="88">
        <v>25</v>
      </c>
      <c r="G4947" s="37">
        <v>0</v>
      </c>
    </row>
    <row r="4948" spans="1:7" x14ac:dyDescent="0.4">
      <c r="A4948" s="70">
        <v>41845</v>
      </c>
      <c r="B4948" s="84" t="s">
        <v>324</v>
      </c>
      <c r="C4948" s="74">
        <v>19.100000000000001</v>
      </c>
      <c r="D4948" s="86">
        <v>0</v>
      </c>
      <c r="E4948" s="88">
        <v>7</v>
      </c>
      <c r="F4948" s="88">
        <v>25</v>
      </c>
      <c r="G4948" s="37">
        <v>0</v>
      </c>
    </row>
    <row r="4949" spans="1:7" x14ac:dyDescent="0.4">
      <c r="A4949" s="70">
        <v>41845</v>
      </c>
      <c r="B4949" s="84" t="s">
        <v>325</v>
      </c>
      <c r="C4949" s="74">
        <v>19</v>
      </c>
      <c r="D4949" s="86">
        <v>0</v>
      </c>
      <c r="E4949" s="88">
        <v>7</v>
      </c>
      <c r="F4949" s="88">
        <v>26</v>
      </c>
      <c r="G4949" s="37">
        <v>1</v>
      </c>
    </row>
    <row r="4950" spans="1:7" x14ac:dyDescent="0.4">
      <c r="A4950" s="70">
        <v>41846</v>
      </c>
      <c r="B4950" s="84" t="s">
        <v>302</v>
      </c>
      <c r="C4950" s="74">
        <v>19.5</v>
      </c>
      <c r="D4950" s="86">
        <v>0</v>
      </c>
      <c r="E4950" s="88">
        <v>7</v>
      </c>
      <c r="F4950" s="88">
        <v>26</v>
      </c>
      <c r="G4950" s="37">
        <v>1</v>
      </c>
    </row>
    <row r="4951" spans="1:7" x14ac:dyDescent="0.4">
      <c r="A4951" s="70">
        <v>41846</v>
      </c>
      <c r="B4951" s="84" t="s">
        <v>303</v>
      </c>
      <c r="C4951" s="74">
        <v>19.7</v>
      </c>
      <c r="D4951" s="86">
        <v>0</v>
      </c>
      <c r="E4951" s="88">
        <v>7</v>
      </c>
      <c r="F4951" s="88">
        <v>26</v>
      </c>
      <c r="G4951" s="37">
        <v>1</v>
      </c>
    </row>
    <row r="4952" spans="1:7" x14ac:dyDescent="0.4">
      <c r="A4952" s="70">
        <v>41846</v>
      </c>
      <c r="B4952" s="84" t="s">
        <v>304</v>
      </c>
      <c r="C4952" s="74">
        <v>19.5</v>
      </c>
      <c r="D4952" s="86">
        <v>0</v>
      </c>
      <c r="E4952" s="88">
        <v>7</v>
      </c>
      <c r="F4952" s="88">
        <v>26</v>
      </c>
      <c r="G4952" s="37">
        <v>1</v>
      </c>
    </row>
    <row r="4953" spans="1:7" x14ac:dyDescent="0.4">
      <c r="A4953" s="70">
        <v>41846</v>
      </c>
      <c r="B4953" s="84" t="s">
        <v>305</v>
      </c>
      <c r="C4953" s="74">
        <v>19.5</v>
      </c>
      <c r="D4953" s="86">
        <v>0</v>
      </c>
      <c r="E4953" s="88">
        <v>7</v>
      </c>
      <c r="F4953" s="88">
        <v>26</v>
      </c>
      <c r="G4953" s="37">
        <v>1</v>
      </c>
    </row>
    <row r="4954" spans="1:7" x14ac:dyDescent="0.4">
      <c r="A4954" s="70">
        <v>41846</v>
      </c>
      <c r="B4954" s="84" t="s">
        <v>306</v>
      </c>
      <c r="C4954" s="74">
        <v>19.399999999999999</v>
      </c>
      <c r="D4954" s="86">
        <v>0</v>
      </c>
      <c r="E4954" s="88">
        <v>7</v>
      </c>
      <c r="F4954" s="88">
        <v>26</v>
      </c>
      <c r="G4954" s="37">
        <v>1</v>
      </c>
    </row>
    <row r="4955" spans="1:7" x14ac:dyDescent="0.4">
      <c r="A4955" s="70">
        <v>41846</v>
      </c>
      <c r="B4955" s="84" t="s">
        <v>307</v>
      </c>
      <c r="C4955" s="74">
        <v>20.5</v>
      </c>
      <c r="D4955" s="86">
        <v>0</v>
      </c>
      <c r="E4955" s="88">
        <v>7</v>
      </c>
      <c r="F4955" s="88">
        <v>26</v>
      </c>
      <c r="G4955" s="37">
        <v>1</v>
      </c>
    </row>
    <row r="4956" spans="1:7" x14ac:dyDescent="0.4">
      <c r="A4956" s="70">
        <v>41846</v>
      </c>
      <c r="B4956" s="84" t="s">
        <v>308</v>
      </c>
      <c r="C4956" s="74">
        <v>21</v>
      </c>
      <c r="D4956" s="86">
        <v>0</v>
      </c>
      <c r="E4956" s="88">
        <v>7</v>
      </c>
      <c r="F4956" s="88">
        <v>26</v>
      </c>
      <c r="G4956" s="37">
        <v>1</v>
      </c>
    </row>
    <row r="4957" spans="1:7" x14ac:dyDescent="0.4">
      <c r="A4957" s="70">
        <v>41846</v>
      </c>
      <c r="B4957" s="84" t="s">
        <v>309</v>
      </c>
      <c r="C4957" s="74">
        <v>22.5</v>
      </c>
      <c r="D4957" s="86">
        <v>0</v>
      </c>
      <c r="E4957" s="88">
        <v>7</v>
      </c>
      <c r="F4957" s="88">
        <v>26</v>
      </c>
      <c r="G4957" s="37">
        <v>0</v>
      </c>
    </row>
    <row r="4958" spans="1:7" x14ac:dyDescent="0.4">
      <c r="A4958" s="70">
        <v>41846</v>
      </c>
      <c r="B4958" s="84" t="s">
        <v>310</v>
      </c>
      <c r="C4958" s="74">
        <v>24.2</v>
      </c>
      <c r="D4958" s="86">
        <v>0</v>
      </c>
      <c r="E4958" s="88">
        <v>7</v>
      </c>
      <c r="F4958" s="88">
        <v>26</v>
      </c>
      <c r="G4958" s="37">
        <v>0</v>
      </c>
    </row>
    <row r="4959" spans="1:7" x14ac:dyDescent="0.4">
      <c r="A4959" s="70">
        <v>41846</v>
      </c>
      <c r="B4959" s="84" t="s">
        <v>311</v>
      </c>
      <c r="C4959" s="74">
        <v>25.9</v>
      </c>
      <c r="D4959" s="86">
        <v>0</v>
      </c>
      <c r="E4959" s="88">
        <v>7</v>
      </c>
      <c r="F4959" s="88">
        <v>26</v>
      </c>
      <c r="G4959" s="37">
        <v>0</v>
      </c>
    </row>
    <row r="4960" spans="1:7" x14ac:dyDescent="0.4">
      <c r="A4960" s="70">
        <v>41846</v>
      </c>
      <c r="B4960" s="84" t="s">
        <v>312</v>
      </c>
      <c r="C4960" s="74">
        <v>27.3</v>
      </c>
      <c r="D4960" s="86">
        <v>0</v>
      </c>
      <c r="E4960" s="88">
        <v>7</v>
      </c>
      <c r="F4960" s="88">
        <v>26</v>
      </c>
      <c r="G4960" s="37">
        <v>0</v>
      </c>
    </row>
    <row r="4961" spans="1:7" x14ac:dyDescent="0.4">
      <c r="A4961" s="70">
        <v>41846</v>
      </c>
      <c r="B4961" s="84" t="s">
        <v>313</v>
      </c>
      <c r="C4961" s="74">
        <v>27.4</v>
      </c>
      <c r="D4961" s="86">
        <v>0</v>
      </c>
      <c r="E4961" s="88">
        <v>7</v>
      </c>
      <c r="F4961" s="88">
        <v>26</v>
      </c>
      <c r="G4961" s="37">
        <v>0</v>
      </c>
    </row>
    <row r="4962" spans="1:7" x14ac:dyDescent="0.4">
      <c r="A4962" s="70">
        <v>41846</v>
      </c>
      <c r="B4962" s="84" t="s">
        <v>314</v>
      </c>
      <c r="C4962" s="74">
        <v>27.6</v>
      </c>
      <c r="D4962" s="86">
        <v>0</v>
      </c>
      <c r="E4962" s="88">
        <v>7</v>
      </c>
      <c r="F4962" s="88">
        <v>26</v>
      </c>
      <c r="G4962" s="37">
        <v>0</v>
      </c>
    </row>
    <row r="4963" spans="1:7" x14ac:dyDescent="0.4">
      <c r="A4963" s="70">
        <v>41846</v>
      </c>
      <c r="B4963" s="84" t="s">
        <v>315</v>
      </c>
      <c r="C4963" s="74">
        <v>28.2</v>
      </c>
      <c r="D4963" s="86">
        <v>0</v>
      </c>
      <c r="E4963" s="88">
        <v>7</v>
      </c>
      <c r="F4963" s="88">
        <v>26</v>
      </c>
      <c r="G4963" s="37">
        <v>0</v>
      </c>
    </row>
    <row r="4964" spans="1:7" x14ac:dyDescent="0.4">
      <c r="A4964" s="70">
        <v>41846</v>
      </c>
      <c r="B4964" s="84" t="s">
        <v>316</v>
      </c>
      <c r="C4964" s="74">
        <v>28.3</v>
      </c>
      <c r="D4964" s="86">
        <v>0</v>
      </c>
      <c r="E4964" s="88">
        <v>7</v>
      </c>
      <c r="F4964" s="88">
        <v>26</v>
      </c>
      <c r="G4964" s="37">
        <v>0</v>
      </c>
    </row>
    <row r="4965" spans="1:7" x14ac:dyDescent="0.4">
      <c r="A4965" s="70">
        <v>41846</v>
      </c>
      <c r="B4965" s="84" t="s">
        <v>317</v>
      </c>
      <c r="C4965" s="74">
        <v>28.1</v>
      </c>
      <c r="D4965" s="86">
        <v>0</v>
      </c>
      <c r="E4965" s="88">
        <v>7</v>
      </c>
      <c r="F4965" s="88">
        <v>26</v>
      </c>
      <c r="G4965" s="37">
        <v>0</v>
      </c>
    </row>
    <row r="4966" spans="1:7" x14ac:dyDescent="0.4">
      <c r="A4966" s="70">
        <v>41846</v>
      </c>
      <c r="B4966" s="84" t="s">
        <v>318</v>
      </c>
      <c r="C4966" s="74">
        <v>28.1</v>
      </c>
      <c r="D4966" s="86">
        <v>0</v>
      </c>
      <c r="E4966" s="88">
        <v>7</v>
      </c>
      <c r="F4966" s="88">
        <v>26</v>
      </c>
      <c r="G4966" s="37">
        <v>0</v>
      </c>
    </row>
    <row r="4967" spans="1:7" x14ac:dyDescent="0.4">
      <c r="A4967" s="70">
        <v>41846</v>
      </c>
      <c r="B4967" s="84" t="s">
        <v>319</v>
      </c>
      <c r="C4967" s="74">
        <v>26.9</v>
      </c>
      <c r="D4967" s="86">
        <v>0</v>
      </c>
      <c r="E4967" s="88">
        <v>7</v>
      </c>
      <c r="F4967" s="88">
        <v>26</v>
      </c>
      <c r="G4967" s="37">
        <v>0</v>
      </c>
    </row>
    <row r="4968" spans="1:7" x14ac:dyDescent="0.4">
      <c r="A4968" s="70">
        <v>41846</v>
      </c>
      <c r="B4968" s="84" t="s">
        <v>320</v>
      </c>
      <c r="C4968" s="74">
        <v>25</v>
      </c>
      <c r="D4968" s="86">
        <v>0</v>
      </c>
      <c r="E4968" s="88">
        <v>7</v>
      </c>
      <c r="F4968" s="88">
        <v>26</v>
      </c>
      <c r="G4968" s="37">
        <v>0</v>
      </c>
    </row>
    <row r="4969" spans="1:7" x14ac:dyDescent="0.4">
      <c r="A4969" s="70">
        <v>41846</v>
      </c>
      <c r="B4969" s="84" t="s">
        <v>321</v>
      </c>
      <c r="C4969" s="74">
        <v>24.4</v>
      </c>
      <c r="D4969" s="86">
        <v>0</v>
      </c>
      <c r="E4969" s="88">
        <v>7</v>
      </c>
      <c r="F4969" s="88">
        <v>26</v>
      </c>
      <c r="G4969" s="37">
        <v>0</v>
      </c>
    </row>
    <row r="4970" spans="1:7" x14ac:dyDescent="0.4">
      <c r="A4970" s="70">
        <v>41846</v>
      </c>
      <c r="B4970" s="84" t="s">
        <v>322</v>
      </c>
      <c r="C4970" s="74">
        <v>23.8</v>
      </c>
      <c r="D4970" s="86">
        <v>0</v>
      </c>
      <c r="E4970" s="88">
        <v>7</v>
      </c>
      <c r="F4970" s="88">
        <v>26</v>
      </c>
      <c r="G4970" s="37">
        <v>0</v>
      </c>
    </row>
    <row r="4971" spans="1:7" x14ac:dyDescent="0.4">
      <c r="A4971" s="70">
        <v>41846</v>
      </c>
      <c r="B4971" s="84" t="s">
        <v>323</v>
      </c>
      <c r="C4971" s="74">
        <v>23.1</v>
      </c>
      <c r="D4971" s="86">
        <v>0</v>
      </c>
      <c r="E4971" s="88">
        <v>7</v>
      </c>
      <c r="F4971" s="88">
        <v>26</v>
      </c>
      <c r="G4971" s="37">
        <v>0</v>
      </c>
    </row>
    <row r="4972" spans="1:7" x14ac:dyDescent="0.4">
      <c r="A4972" s="70">
        <v>41846</v>
      </c>
      <c r="B4972" s="84" t="s">
        <v>324</v>
      </c>
      <c r="C4972" s="74">
        <v>22.8</v>
      </c>
      <c r="D4972" s="86">
        <v>0</v>
      </c>
      <c r="E4972" s="88">
        <v>7</v>
      </c>
      <c r="F4972" s="88">
        <v>26</v>
      </c>
      <c r="G4972" s="37">
        <v>0</v>
      </c>
    </row>
    <row r="4973" spans="1:7" x14ac:dyDescent="0.4">
      <c r="A4973" s="70">
        <v>41846</v>
      </c>
      <c r="B4973" s="84" t="s">
        <v>325</v>
      </c>
      <c r="C4973" s="74">
        <v>23.2</v>
      </c>
      <c r="D4973" s="86">
        <v>0</v>
      </c>
      <c r="E4973" s="88">
        <v>7</v>
      </c>
      <c r="F4973" s="88">
        <v>27</v>
      </c>
      <c r="G4973" s="37">
        <v>1</v>
      </c>
    </row>
    <row r="4974" spans="1:7" x14ac:dyDescent="0.4">
      <c r="A4974" s="70">
        <v>41847</v>
      </c>
      <c r="B4974" s="84" t="s">
        <v>302</v>
      </c>
      <c r="C4974" s="74">
        <v>23.1</v>
      </c>
      <c r="D4974" s="86">
        <v>0</v>
      </c>
      <c r="E4974" s="88">
        <v>7</v>
      </c>
      <c r="F4974" s="88">
        <v>27</v>
      </c>
      <c r="G4974" s="37">
        <v>1</v>
      </c>
    </row>
    <row r="4975" spans="1:7" x14ac:dyDescent="0.4">
      <c r="A4975" s="70">
        <v>41847</v>
      </c>
      <c r="B4975" s="84" t="s">
        <v>303</v>
      </c>
      <c r="C4975" s="74">
        <v>23.2</v>
      </c>
      <c r="D4975" s="86">
        <v>0</v>
      </c>
      <c r="E4975" s="88">
        <v>7</v>
      </c>
      <c r="F4975" s="88">
        <v>27</v>
      </c>
      <c r="G4975" s="37">
        <v>1</v>
      </c>
    </row>
    <row r="4976" spans="1:7" x14ac:dyDescent="0.4">
      <c r="A4976" s="70">
        <v>41847</v>
      </c>
      <c r="B4976" s="84" t="s">
        <v>304</v>
      </c>
      <c r="C4976" s="74">
        <v>23.1</v>
      </c>
      <c r="D4976" s="86">
        <v>0</v>
      </c>
      <c r="E4976" s="88">
        <v>7</v>
      </c>
      <c r="F4976" s="88">
        <v>27</v>
      </c>
      <c r="G4976" s="37">
        <v>1</v>
      </c>
    </row>
    <row r="4977" spans="1:7" x14ac:dyDescent="0.4">
      <c r="A4977" s="70">
        <v>41847</v>
      </c>
      <c r="B4977" s="84" t="s">
        <v>305</v>
      </c>
      <c r="C4977" s="74">
        <v>22.6</v>
      </c>
      <c r="D4977" s="86">
        <v>0</v>
      </c>
      <c r="E4977" s="88">
        <v>7</v>
      </c>
      <c r="F4977" s="88">
        <v>27</v>
      </c>
      <c r="G4977" s="37">
        <v>1</v>
      </c>
    </row>
    <row r="4978" spans="1:7" x14ac:dyDescent="0.4">
      <c r="A4978" s="70">
        <v>41847</v>
      </c>
      <c r="B4978" s="84" t="s">
        <v>306</v>
      </c>
      <c r="C4978" s="74">
        <v>22.4</v>
      </c>
      <c r="D4978" s="86">
        <v>0</v>
      </c>
      <c r="E4978" s="88">
        <v>7</v>
      </c>
      <c r="F4978" s="88">
        <v>27</v>
      </c>
      <c r="G4978" s="37">
        <v>1</v>
      </c>
    </row>
    <row r="4979" spans="1:7" x14ac:dyDescent="0.4">
      <c r="A4979" s="70">
        <v>41847</v>
      </c>
      <c r="B4979" s="84" t="s">
        <v>307</v>
      </c>
      <c r="C4979" s="74">
        <v>23.6</v>
      </c>
      <c r="D4979" s="86">
        <v>0</v>
      </c>
      <c r="E4979" s="88">
        <v>7</v>
      </c>
      <c r="F4979" s="88">
        <v>27</v>
      </c>
      <c r="G4979" s="37">
        <v>1</v>
      </c>
    </row>
    <row r="4980" spans="1:7" x14ac:dyDescent="0.4">
      <c r="A4980" s="70">
        <v>41847</v>
      </c>
      <c r="B4980" s="84" t="s">
        <v>308</v>
      </c>
      <c r="C4980" s="74">
        <v>24.4</v>
      </c>
      <c r="D4980" s="86">
        <v>0</v>
      </c>
      <c r="E4980" s="88">
        <v>7</v>
      </c>
      <c r="F4980" s="88">
        <v>27</v>
      </c>
      <c r="G4980" s="37">
        <v>1</v>
      </c>
    </row>
    <row r="4981" spans="1:7" x14ac:dyDescent="0.4">
      <c r="A4981" s="70">
        <v>41847</v>
      </c>
      <c r="B4981" s="84" t="s">
        <v>309</v>
      </c>
      <c r="C4981" s="74">
        <v>24.9</v>
      </c>
      <c r="D4981" s="86">
        <v>0</v>
      </c>
      <c r="E4981" s="88">
        <v>7</v>
      </c>
      <c r="F4981" s="88">
        <v>27</v>
      </c>
      <c r="G4981" s="37">
        <v>0</v>
      </c>
    </row>
    <row r="4982" spans="1:7" x14ac:dyDescent="0.4">
      <c r="A4982" s="70">
        <v>41847</v>
      </c>
      <c r="B4982" s="84" t="s">
        <v>310</v>
      </c>
      <c r="C4982" s="74">
        <v>25.7</v>
      </c>
      <c r="D4982" s="86">
        <v>0</v>
      </c>
      <c r="E4982" s="88">
        <v>7</v>
      </c>
      <c r="F4982" s="88">
        <v>27</v>
      </c>
      <c r="G4982" s="37">
        <v>0</v>
      </c>
    </row>
    <row r="4983" spans="1:7" x14ac:dyDescent="0.4">
      <c r="A4983" s="70">
        <v>41847</v>
      </c>
      <c r="B4983" s="84" t="s">
        <v>311</v>
      </c>
      <c r="C4983" s="74">
        <v>26.7</v>
      </c>
      <c r="D4983" s="86">
        <v>0</v>
      </c>
      <c r="E4983" s="88">
        <v>7</v>
      </c>
      <c r="F4983" s="88">
        <v>27</v>
      </c>
      <c r="G4983" s="37">
        <v>0</v>
      </c>
    </row>
    <row r="4984" spans="1:7" x14ac:dyDescent="0.4">
      <c r="A4984" s="70">
        <v>41847</v>
      </c>
      <c r="B4984" s="84" t="s">
        <v>312</v>
      </c>
      <c r="C4984" s="74">
        <v>26.9</v>
      </c>
      <c r="D4984" s="86">
        <v>0</v>
      </c>
      <c r="E4984" s="88">
        <v>7</v>
      </c>
      <c r="F4984" s="88">
        <v>27</v>
      </c>
      <c r="G4984" s="37">
        <v>0</v>
      </c>
    </row>
    <row r="4985" spans="1:7" x14ac:dyDescent="0.4">
      <c r="A4985" s="70">
        <v>41847</v>
      </c>
      <c r="B4985" s="84" t="s">
        <v>313</v>
      </c>
      <c r="C4985" s="74">
        <v>26</v>
      </c>
      <c r="D4985" s="86">
        <v>0</v>
      </c>
      <c r="E4985" s="88">
        <v>7</v>
      </c>
      <c r="F4985" s="88">
        <v>27</v>
      </c>
      <c r="G4985" s="37">
        <v>0</v>
      </c>
    </row>
    <row r="4986" spans="1:7" x14ac:dyDescent="0.4">
      <c r="A4986" s="70">
        <v>41847</v>
      </c>
      <c r="B4986" s="84" t="s">
        <v>314</v>
      </c>
      <c r="C4986" s="74">
        <v>26.1</v>
      </c>
      <c r="D4986" s="86">
        <v>0</v>
      </c>
      <c r="E4986" s="88">
        <v>7</v>
      </c>
      <c r="F4986" s="88">
        <v>27</v>
      </c>
      <c r="G4986" s="37">
        <v>0</v>
      </c>
    </row>
    <row r="4987" spans="1:7" x14ac:dyDescent="0.4">
      <c r="A4987" s="70">
        <v>41847</v>
      </c>
      <c r="B4987" s="84" t="s">
        <v>315</v>
      </c>
      <c r="C4987" s="74">
        <v>25.2</v>
      </c>
      <c r="D4987" s="86">
        <v>0</v>
      </c>
      <c r="E4987" s="88">
        <v>7</v>
      </c>
      <c r="F4987" s="88">
        <v>27</v>
      </c>
      <c r="G4987" s="37">
        <v>0</v>
      </c>
    </row>
    <row r="4988" spans="1:7" x14ac:dyDescent="0.4">
      <c r="A4988" s="70">
        <v>41847</v>
      </c>
      <c r="B4988" s="84" t="s">
        <v>316</v>
      </c>
      <c r="C4988" s="74">
        <v>25.2</v>
      </c>
      <c r="D4988" s="86">
        <v>0</v>
      </c>
      <c r="E4988" s="88">
        <v>7</v>
      </c>
      <c r="F4988" s="88">
        <v>27</v>
      </c>
      <c r="G4988" s="37">
        <v>0</v>
      </c>
    </row>
    <row r="4989" spans="1:7" x14ac:dyDescent="0.4">
      <c r="A4989" s="70">
        <v>41847</v>
      </c>
      <c r="B4989" s="84" t="s">
        <v>317</v>
      </c>
      <c r="C4989" s="74">
        <v>25.1</v>
      </c>
      <c r="D4989" s="86">
        <v>0</v>
      </c>
      <c r="E4989" s="88">
        <v>7</v>
      </c>
      <c r="F4989" s="88">
        <v>27</v>
      </c>
      <c r="G4989" s="37">
        <v>0</v>
      </c>
    </row>
    <row r="4990" spans="1:7" x14ac:dyDescent="0.4">
      <c r="A4990" s="70">
        <v>41847</v>
      </c>
      <c r="B4990" s="84" t="s">
        <v>318</v>
      </c>
      <c r="C4990" s="74">
        <v>24.7</v>
      </c>
      <c r="D4990" s="86">
        <v>0</v>
      </c>
      <c r="E4990" s="88">
        <v>7</v>
      </c>
      <c r="F4990" s="88">
        <v>27</v>
      </c>
      <c r="G4990" s="37">
        <v>0</v>
      </c>
    </row>
    <row r="4991" spans="1:7" x14ac:dyDescent="0.4">
      <c r="A4991" s="70">
        <v>41847</v>
      </c>
      <c r="B4991" s="84" t="s">
        <v>319</v>
      </c>
      <c r="C4991" s="74">
        <v>24.4</v>
      </c>
      <c r="D4991" s="86">
        <v>0</v>
      </c>
      <c r="E4991" s="88">
        <v>7</v>
      </c>
      <c r="F4991" s="88">
        <v>27</v>
      </c>
      <c r="G4991" s="37">
        <v>0</v>
      </c>
    </row>
    <row r="4992" spans="1:7" x14ac:dyDescent="0.4">
      <c r="A4992" s="70">
        <v>41847</v>
      </c>
      <c r="B4992" s="84" t="s">
        <v>320</v>
      </c>
      <c r="C4992" s="74">
        <v>23.7</v>
      </c>
      <c r="D4992" s="86">
        <v>0</v>
      </c>
      <c r="E4992" s="88">
        <v>7</v>
      </c>
      <c r="F4992" s="88">
        <v>27</v>
      </c>
      <c r="G4992" s="37">
        <v>0</v>
      </c>
    </row>
    <row r="4993" spans="1:7" x14ac:dyDescent="0.4">
      <c r="A4993" s="70">
        <v>41847</v>
      </c>
      <c r="B4993" s="84" t="s">
        <v>321</v>
      </c>
      <c r="C4993" s="74">
        <v>24.6</v>
      </c>
      <c r="D4993" s="86">
        <v>0</v>
      </c>
      <c r="E4993" s="88">
        <v>7</v>
      </c>
      <c r="F4993" s="88">
        <v>27</v>
      </c>
      <c r="G4993" s="37">
        <v>0</v>
      </c>
    </row>
    <row r="4994" spans="1:7" x14ac:dyDescent="0.4">
      <c r="A4994" s="70">
        <v>41847</v>
      </c>
      <c r="B4994" s="84" t="s">
        <v>322</v>
      </c>
      <c r="C4994" s="74">
        <v>24.2</v>
      </c>
      <c r="D4994" s="86">
        <v>0</v>
      </c>
      <c r="E4994" s="88">
        <v>7</v>
      </c>
      <c r="F4994" s="88">
        <v>27</v>
      </c>
      <c r="G4994" s="37">
        <v>0</v>
      </c>
    </row>
    <row r="4995" spans="1:7" x14ac:dyDescent="0.4">
      <c r="A4995" s="70">
        <v>41847</v>
      </c>
      <c r="B4995" s="84" t="s">
        <v>323</v>
      </c>
      <c r="C4995" s="74">
        <v>23.6</v>
      </c>
      <c r="D4995" s="86">
        <v>0</v>
      </c>
      <c r="E4995" s="88">
        <v>7</v>
      </c>
      <c r="F4995" s="88">
        <v>27</v>
      </c>
      <c r="G4995" s="37">
        <v>0</v>
      </c>
    </row>
    <row r="4996" spans="1:7" x14ac:dyDescent="0.4">
      <c r="A4996" s="70">
        <v>41847</v>
      </c>
      <c r="B4996" s="84" t="s">
        <v>324</v>
      </c>
      <c r="C4996" s="74">
        <v>23</v>
      </c>
      <c r="D4996" s="86">
        <v>0</v>
      </c>
      <c r="E4996" s="88">
        <v>7</v>
      </c>
      <c r="F4996" s="88">
        <v>27</v>
      </c>
      <c r="G4996" s="37">
        <v>0</v>
      </c>
    </row>
    <row r="4997" spans="1:7" x14ac:dyDescent="0.4">
      <c r="A4997" s="70">
        <v>41847</v>
      </c>
      <c r="B4997" s="84" t="s">
        <v>325</v>
      </c>
      <c r="C4997" s="74">
        <v>22.8</v>
      </c>
      <c r="D4997" s="86">
        <v>0</v>
      </c>
      <c r="E4997" s="88">
        <v>7</v>
      </c>
      <c r="F4997" s="88">
        <v>28</v>
      </c>
      <c r="G4997" s="37">
        <v>1</v>
      </c>
    </row>
    <row r="4998" spans="1:7" x14ac:dyDescent="0.4">
      <c r="A4998" s="70">
        <v>41848</v>
      </c>
      <c r="B4998" s="84" t="s">
        <v>302</v>
      </c>
      <c r="C4998" s="74">
        <v>22.8</v>
      </c>
      <c r="D4998" s="86">
        <v>0</v>
      </c>
      <c r="E4998" s="88">
        <v>7</v>
      </c>
      <c r="F4998" s="88">
        <v>28</v>
      </c>
      <c r="G4998" s="37">
        <v>1</v>
      </c>
    </row>
    <row r="4999" spans="1:7" x14ac:dyDescent="0.4">
      <c r="A4999" s="70">
        <v>41848</v>
      </c>
      <c r="B4999" s="84" t="s">
        <v>303</v>
      </c>
      <c r="C4999" s="74">
        <v>22.2</v>
      </c>
      <c r="D4999" s="86">
        <v>0</v>
      </c>
      <c r="E4999" s="88">
        <v>7</v>
      </c>
      <c r="F4999" s="88">
        <v>28</v>
      </c>
      <c r="G4999" s="37">
        <v>1</v>
      </c>
    </row>
    <row r="5000" spans="1:7" x14ac:dyDescent="0.4">
      <c r="A5000" s="70">
        <v>41848</v>
      </c>
      <c r="B5000" s="84" t="s">
        <v>304</v>
      </c>
      <c r="C5000" s="74">
        <v>22.2</v>
      </c>
      <c r="D5000" s="86">
        <v>0</v>
      </c>
      <c r="E5000" s="88">
        <v>7</v>
      </c>
      <c r="F5000" s="88">
        <v>28</v>
      </c>
      <c r="G5000" s="37">
        <v>1</v>
      </c>
    </row>
    <row r="5001" spans="1:7" x14ac:dyDescent="0.4">
      <c r="A5001" s="70">
        <v>41848</v>
      </c>
      <c r="B5001" s="84" t="s">
        <v>305</v>
      </c>
      <c r="C5001" s="74">
        <v>22.5</v>
      </c>
      <c r="D5001" s="86">
        <v>0</v>
      </c>
      <c r="E5001" s="88">
        <v>7</v>
      </c>
      <c r="F5001" s="88">
        <v>28</v>
      </c>
      <c r="G5001" s="37">
        <v>1</v>
      </c>
    </row>
    <row r="5002" spans="1:7" x14ac:dyDescent="0.4">
      <c r="A5002" s="70">
        <v>41848</v>
      </c>
      <c r="B5002" s="84" t="s">
        <v>306</v>
      </c>
      <c r="C5002" s="74">
        <v>22.6</v>
      </c>
      <c r="D5002" s="86">
        <v>0</v>
      </c>
      <c r="E5002" s="88">
        <v>7</v>
      </c>
      <c r="F5002" s="88">
        <v>28</v>
      </c>
      <c r="G5002" s="37">
        <v>1</v>
      </c>
    </row>
    <row r="5003" spans="1:7" x14ac:dyDescent="0.4">
      <c r="A5003" s="70">
        <v>41848</v>
      </c>
      <c r="B5003" s="84" t="s">
        <v>307</v>
      </c>
      <c r="C5003" s="74">
        <v>22.6</v>
      </c>
      <c r="D5003" s="86">
        <v>0</v>
      </c>
      <c r="E5003" s="88">
        <v>7</v>
      </c>
      <c r="F5003" s="88">
        <v>28</v>
      </c>
      <c r="G5003" s="37">
        <v>1</v>
      </c>
    </row>
    <row r="5004" spans="1:7" x14ac:dyDescent="0.4">
      <c r="A5004" s="70">
        <v>41848</v>
      </c>
      <c r="B5004" s="84" t="s">
        <v>308</v>
      </c>
      <c r="C5004" s="74">
        <v>22</v>
      </c>
      <c r="D5004" s="86">
        <v>0</v>
      </c>
      <c r="E5004" s="88">
        <v>7</v>
      </c>
      <c r="F5004" s="88">
        <v>28</v>
      </c>
      <c r="G5004" s="37">
        <v>1</v>
      </c>
    </row>
    <row r="5005" spans="1:7" x14ac:dyDescent="0.4">
      <c r="A5005" s="70">
        <v>41848</v>
      </c>
      <c r="B5005" s="84" t="s">
        <v>309</v>
      </c>
      <c r="C5005" s="74">
        <v>22.4</v>
      </c>
      <c r="D5005" s="86">
        <v>0</v>
      </c>
      <c r="E5005" s="88">
        <v>7</v>
      </c>
      <c r="F5005" s="88">
        <v>28</v>
      </c>
      <c r="G5005" s="37">
        <v>0</v>
      </c>
    </row>
    <row r="5006" spans="1:7" x14ac:dyDescent="0.4">
      <c r="A5006" s="70">
        <v>41848</v>
      </c>
      <c r="B5006" s="84" t="s">
        <v>310</v>
      </c>
      <c r="C5006" s="74">
        <v>22.4</v>
      </c>
      <c r="D5006" s="86">
        <v>0</v>
      </c>
      <c r="E5006" s="88">
        <v>7</v>
      </c>
      <c r="F5006" s="88">
        <v>28</v>
      </c>
      <c r="G5006" s="37">
        <v>0</v>
      </c>
    </row>
    <row r="5007" spans="1:7" x14ac:dyDescent="0.4">
      <c r="A5007" s="70">
        <v>41848</v>
      </c>
      <c r="B5007" s="84" t="s">
        <v>311</v>
      </c>
      <c r="C5007" s="74">
        <v>22.1</v>
      </c>
      <c r="D5007" s="86">
        <v>0</v>
      </c>
      <c r="E5007" s="88">
        <v>7</v>
      </c>
      <c r="F5007" s="88">
        <v>28</v>
      </c>
      <c r="G5007" s="37">
        <v>0</v>
      </c>
    </row>
    <row r="5008" spans="1:7" x14ac:dyDescent="0.4">
      <c r="A5008" s="70">
        <v>41848</v>
      </c>
      <c r="B5008" s="84" t="s">
        <v>312</v>
      </c>
      <c r="C5008" s="74">
        <v>22.3</v>
      </c>
      <c r="D5008" s="86">
        <v>0</v>
      </c>
      <c r="E5008" s="88">
        <v>7</v>
      </c>
      <c r="F5008" s="88">
        <v>28</v>
      </c>
      <c r="G5008" s="37">
        <v>0</v>
      </c>
    </row>
    <row r="5009" spans="1:7" x14ac:dyDescent="0.4">
      <c r="A5009" s="70">
        <v>41848</v>
      </c>
      <c r="B5009" s="84" t="s">
        <v>313</v>
      </c>
      <c r="C5009" s="74">
        <v>22.9</v>
      </c>
      <c r="D5009" s="86">
        <v>0</v>
      </c>
      <c r="E5009" s="88">
        <v>7</v>
      </c>
      <c r="F5009" s="88">
        <v>28</v>
      </c>
      <c r="G5009" s="37">
        <v>0</v>
      </c>
    </row>
    <row r="5010" spans="1:7" x14ac:dyDescent="0.4">
      <c r="A5010" s="70">
        <v>41848</v>
      </c>
      <c r="B5010" s="84" t="s">
        <v>314</v>
      </c>
      <c r="C5010" s="74">
        <v>24.3</v>
      </c>
      <c r="D5010" s="86">
        <v>0</v>
      </c>
      <c r="E5010" s="88">
        <v>7</v>
      </c>
      <c r="F5010" s="88">
        <v>28</v>
      </c>
      <c r="G5010" s="37">
        <v>0</v>
      </c>
    </row>
    <row r="5011" spans="1:7" x14ac:dyDescent="0.4">
      <c r="A5011" s="70">
        <v>41848</v>
      </c>
      <c r="B5011" s="84" t="s">
        <v>315</v>
      </c>
      <c r="C5011" s="74">
        <v>25</v>
      </c>
      <c r="D5011" s="86">
        <v>0</v>
      </c>
      <c r="E5011" s="88">
        <v>7</v>
      </c>
      <c r="F5011" s="88">
        <v>28</v>
      </c>
      <c r="G5011" s="37">
        <v>0</v>
      </c>
    </row>
    <row r="5012" spans="1:7" x14ac:dyDescent="0.4">
      <c r="A5012" s="70">
        <v>41848</v>
      </c>
      <c r="B5012" s="84" t="s">
        <v>316</v>
      </c>
      <c r="C5012" s="74">
        <v>25.4</v>
      </c>
      <c r="D5012" s="86">
        <v>0</v>
      </c>
      <c r="E5012" s="88">
        <v>7</v>
      </c>
      <c r="F5012" s="88">
        <v>28</v>
      </c>
      <c r="G5012" s="37">
        <v>0</v>
      </c>
    </row>
    <row r="5013" spans="1:7" x14ac:dyDescent="0.4">
      <c r="A5013" s="70">
        <v>41848</v>
      </c>
      <c r="B5013" s="84" t="s">
        <v>317</v>
      </c>
      <c r="C5013" s="74">
        <v>25.2</v>
      </c>
      <c r="D5013" s="86">
        <v>0</v>
      </c>
      <c r="E5013" s="88">
        <v>7</v>
      </c>
      <c r="F5013" s="88">
        <v>28</v>
      </c>
      <c r="G5013" s="37">
        <v>0</v>
      </c>
    </row>
    <row r="5014" spans="1:7" x14ac:dyDescent="0.4">
      <c r="A5014" s="70">
        <v>41848</v>
      </c>
      <c r="B5014" s="84" t="s">
        <v>318</v>
      </c>
      <c r="C5014" s="74">
        <v>25</v>
      </c>
      <c r="D5014" s="86">
        <v>0</v>
      </c>
      <c r="E5014" s="88">
        <v>7</v>
      </c>
      <c r="F5014" s="88">
        <v>28</v>
      </c>
      <c r="G5014" s="37">
        <v>0</v>
      </c>
    </row>
    <row r="5015" spans="1:7" x14ac:dyDescent="0.4">
      <c r="A5015" s="70">
        <v>41848</v>
      </c>
      <c r="B5015" s="84" t="s">
        <v>319</v>
      </c>
      <c r="C5015" s="74">
        <v>24.9</v>
      </c>
      <c r="D5015" s="86">
        <v>0</v>
      </c>
      <c r="E5015" s="88">
        <v>7</v>
      </c>
      <c r="F5015" s="88">
        <v>28</v>
      </c>
      <c r="G5015" s="37">
        <v>0</v>
      </c>
    </row>
    <row r="5016" spans="1:7" x14ac:dyDescent="0.4">
      <c r="A5016" s="70">
        <v>41848</v>
      </c>
      <c r="B5016" s="84" t="s">
        <v>320</v>
      </c>
      <c r="C5016" s="74">
        <v>23.8</v>
      </c>
      <c r="D5016" s="86">
        <v>0</v>
      </c>
      <c r="E5016" s="88">
        <v>7</v>
      </c>
      <c r="F5016" s="88">
        <v>28</v>
      </c>
      <c r="G5016" s="37">
        <v>0</v>
      </c>
    </row>
    <row r="5017" spans="1:7" x14ac:dyDescent="0.4">
      <c r="A5017" s="70">
        <v>41848</v>
      </c>
      <c r="B5017" s="84" t="s">
        <v>321</v>
      </c>
      <c r="C5017" s="74">
        <v>22.8</v>
      </c>
      <c r="D5017" s="86">
        <v>0</v>
      </c>
      <c r="E5017" s="88">
        <v>7</v>
      </c>
      <c r="F5017" s="88">
        <v>28</v>
      </c>
      <c r="G5017" s="37">
        <v>0</v>
      </c>
    </row>
    <row r="5018" spans="1:7" x14ac:dyDescent="0.4">
      <c r="A5018" s="70">
        <v>41848</v>
      </c>
      <c r="B5018" s="84" t="s">
        <v>322</v>
      </c>
      <c r="C5018" s="74">
        <v>22.7</v>
      </c>
      <c r="D5018" s="86">
        <v>0</v>
      </c>
      <c r="E5018" s="88">
        <v>7</v>
      </c>
      <c r="F5018" s="88">
        <v>28</v>
      </c>
      <c r="G5018" s="37">
        <v>0</v>
      </c>
    </row>
    <row r="5019" spans="1:7" x14ac:dyDescent="0.4">
      <c r="A5019" s="70">
        <v>41848</v>
      </c>
      <c r="B5019" s="84" t="s">
        <v>323</v>
      </c>
      <c r="C5019" s="74">
        <v>22.3</v>
      </c>
      <c r="D5019" s="86">
        <v>0</v>
      </c>
      <c r="E5019" s="88">
        <v>7</v>
      </c>
      <c r="F5019" s="88">
        <v>28</v>
      </c>
      <c r="G5019" s="37">
        <v>0</v>
      </c>
    </row>
    <row r="5020" spans="1:7" x14ac:dyDescent="0.4">
      <c r="A5020" s="70">
        <v>41848</v>
      </c>
      <c r="B5020" s="84" t="s">
        <v>324</v>
      </c>
      <c r="C5020" s="74">
        <v>21.8</v>
      </c>
      <c r="D5020" s="86">
        <v>0</v>
      </c>
      <c r="E5020" s="88">
        <v>7</v>
      </c>
      <c r="F5020" s="88">
        <v>28</v>
      </c>
      <c r="G5020" s="37">
        <v>0</v>
      </c>
    </row>
    <row r="5021" spans="1:7" x14ac:dyDescent="0.4">
      <c r="A5021" s="70">
        <v>41848</v>
      </c>
      <c r="B5021" s="84" t="s">
        <v>325</v>
      </c>
      <c r="C5021" s="74">
        <v>21.5</v>
      </c>
      <c r="D5021" s="86">
        <v>0</v>
      </c>
      <c r="E5021" s="88">
        <v>7</v>
      </c>
      <c r="F5021" s="88">
        <v>29</v>
      </c>
      <c r="G5021" s="37">
        <v>1</v>
      </c>
    </row>
    <row r="5022" spans="1:7" x14ac:dyDescent="0.4">
      <c r="A5022" s="70">
        <v>41849</v>
      </c>
      <c r="B5022" s="84" t="s">
        <v>302</v>
      </c>
      <c r="C5022" s="74">
        <v>21.6</v>
      </c>
      <c r="D5022" s="86">
        <v>0</v>
      </c>
      <c r="E5022" s="88">
        <v>7</v>
      </c>
      <c r="F5022" s="88">
        <v>29</v>
      </c>
      <c r="G5022" s="37">
        <v>1</v>
      </c>
    </row>
    <row r="5023" spans="1:7" x14ac:dyDescent="0.4">
      <c r="A5023" s="70">
        <v>41849</v>
      </c>
      <c r="B5023" s="84" t="s">
        <v>303</v>
      </c>
      <c r="C5023" s="74">
        <v>21.4</v>
      </c>
      <c r="D5023" s="86">
        <v>0</v>
      </c>
      <c r="E5023" s="88">
        <v>7</v>
      </c>
      <c r="F5023" s="88">
        <v>29</v>
      </c>
      <c r="G5023" s="37">
        <v>1</v>
      </c>
    </row>
    <row r="5024" spans="1:7" x14ac:dyDescent="0.4">
      <c r="A5024" s="70">
        <v>41849</v>
      </c>
      <c r="B5024" s="84" t="s">
        <v>304</v>
      </c>
      <c r="C5024" s="74">
        <v>20.9</v>
      </c>
      <c r="D5024" s="86">
        <v>0</v>
      </c>
      <c r="E5024" s="88">
        <v>7</v>
      </c>
      <c r="F5024" s="88">
        <v>29</v>
      </c>
      <c r="G5024" s="37">
        <v>1</v>
      </c>
    </row>
    <row r="5025" spans="1:7" x14ac:dyDescent="0.4">
      <c r="A5025" s="70">
        <v>41849</v>
      </c>
      <c r="B5025" s="84" t="s">
        <v>305</v>
      </c>
      <c r="C5025" s="74">
        <v>21</v>
      </c>
      <c r="D5025" s="86">
        <v>0</v>
      </c>
      <c r="E5025" s="88">
        <v>7</v>
      </c>
      <c r="F5025" s="88">
        <v>29</v>
      </c>
      <c r="G5025" s="37">
        <v>1</v>
      </c>
    </row>
    <row r="5026" spans="1:7" x14ac:dyDescent="0.4">
      <c r="A5026" s="70">
        <v>41849</v>
      </c>
      <c r="B5026" s="84" t="s">
        <v>306</v>
      </c>
      <c r="C5026" s="74">
        <v>21.7</v>
      </c>
      <c r="D5026" s="86">
        <v>0</v>
      </c>
      <c r="E5026" s="88">
        <v>7</v>
      </c>
      <c r="F5026" s="88">
        <v>29</v>
      </c>
      <c r="G5026" s="37">
        <v>1</v>
      </c>
    </row>
    <row r="5027" spans="1:7" x14ac:dyDescent="0.4">
      <c r="A5027" s="70">
        <v>41849</v>
      </c>
      <c r="B5027" s="84" t="s">
        <v>307</v>
      </c>
      <c r="C5027" s="74">
        <v>21.6</v>
      </c>
      <c r="D5027" s="86">
        <v>0</v>
      </c>
      <c r="E5027" s="88">
        <v>7</v>
      </c>
      <c r="F5027" s="88">
        <v>29</v>
      </c>
      <c r="G5027" s="37">
        <v>1</v>
      </c>
    </row>
    <row r="5028" spans="1:7" x14ac:dyDescent="0.4">
      <c r="A5028" s="70">
        <v>41849</v>
      </c>
      <c r="B5028" s="84" t="s">
        <v>308</v>
      </c>
      <c r="C5028" s="74">
        <v>21.9</v>
      </c>
      <c r="D5028" s="86">
        <v>0</v>
      </c>
      <c r="E5028" s="88">
        <v>7</v>
      </c>
      <c r="F5028" s="88">
        <v>29</v>
      </c>
      <c r="G5028" s="37">
        <v>1</v>
      </c>
    </row>
    <row r="5029" spans="1:7" x14ac:dyDescent="0.4">
      <c r="A5029" s="70">
        <v>41849</v>
      </c>
      <c r="B5029" s="84" t="s">
        <v>309</v>
      </c>
      <c r="C5029" s="74">
        <v>22.7</v>
      </c>
      <c r="D5029" s="86">
        <v>0</v>
      </c>
      <c r="E5029" s="88">
        <v>7</v>
      </c>
      <c r="F5029" s="88">
        <v>29</v>
      </c>
      <c r="G5029" s="37">
        <v>0</v>
      </c>
    </row>
    <row r="5030" spans="1:7" x14ac:dyDescent="0.4">
      <c r="A5030" s="70">
        <v>41849</v>
      </c>
      <c r="B5030" s="84" t="s">
        <v>310</v>
      </c>
      <c r="C5030" s="74">
        <v>23.1</v>
      </c>
      <c r="D5030" s="86">
        <v>0</v>
      </c>
      <c r="E5030" s="88">
        <v>7</v>
      </c>
      <c r="F5030" s="88">
        <v>29</v>
      </c>
      <c r="G5030" s="37">
        <v>0</v>
      </c>
    </row>
    <row r="5031" spans="1:7" x14ac:dyDescent="0.4">
      <c r="A5031" s="70">
        <v>41849</v>
      </c>
      <c r="B5031" s="84" t="s">
        <v>311</v>
      </c>
      <c r="C5031" s="74">
        <v>24.9</v>
      </c>
      <c r="D5031" s="86">
        <v>0</v>
      </c>
      <c r="E5031" s="88">
        <v>7</v>
      </c>
      <c r="F5031" s="88">
        <v>29</v>
      </c>
      <c r="G5031" s="37">
        <v>0</v>
      </c>
    </row>
    <row r="5032" spans="1:7" x14ac:dyDescent="0.4">
      <c r="A5032" s="70">
        <v>41849</v>
      </c>
      <c r="B5032" s="84" t="s">
        <v>312</v>
      </c>
      <c r="C5032" s="74">
        <v>26.3</v>
      </c>
      <c r="D5032" s="86">
        <v>0</v>
      </c>
      <c r="E5032" s="88">
        <v>7</v>
      </c>
      <c r="F5032" s="88">
        <v>29</v>
      </c>
      <c r="G5032" s="37">
        <v>0</v>
      </c>
    </row>
    <row r="5033" spans="1:7" x14ac:dyDescent="0.4">
      <c r="A5033" s="70">
        <v>41849</v>
      </c>
      <c r="B5033" s="84" t="s">
        <v>313</v>
      </c>
      <c r="C5033" s="74">
        <v>25.9</v>
      </c>
      <c r="D5033" s="86">
        <v>0</v>
      </c>
      <c r="E5033" s="88">
        <v>7</v>
      </c>
      <c r="F5033" s="88">
        <v>29</v>
      </c>
      <c r="G5033" s="37">
        <v>0</v>
      </c>
    </row>
    <row r="5034" spans="1:7" x14ac:dyDescent="0.4">
      <c r="A5034" s="70">
        <v>41849</v>
      </c>
      <c r="B5034" s="84" t="s">
        <v>314</v>
      </c>
      <c r="C5034" s="74">
        <v>26.1</v>
      </c>
      <c r="D5034" s="86">
        <v>0</v>
      </c>
      <c r="E5034" s="88">
        <v>7</v>
      </c>
      <c r="F5034" s="88">
        <v>29</v>
      </c>
      <c r="G5034" s="37">
        <v>0</v>
      </c>
    </row>
    <row r="5035" spans="1:7" x14ac:dyDescent="0.4">
      <c r="A5035" s="70">
        <v>41849</v>
      </c>
      <c r="B5035" s="84" t="s">
        <v>315</v>
      </c>
      <c r="C5035" s="74">
        <v>26.4</v>
      </c>
      <c r="D5035" s="86">
        <v>0</v>
      </c>
      <c r="E5035" s="88">
        <v>7</v>
      </c>
      <c r="F5035" s="88">
        <v>29</v>
      </c>
      <c r="G5035" s="37">
        <v>0</v>
      </c>
    </row>
    <row r="5036" spans="1:7" x14ac:dyDescent="0.4">
      <c r="A5036" s="70">
        <v>41849</v>
      </c>
      <c r="B5036" s="84" t="s">
        <v>316</v>
      </c>
      <c r="C5036" s="74">
        <v>26.3</v>
      </c>
      <c r="D5036" s="86">
        <v>0</v>
      </c>
      <c r="E5036" s="88">
        <v>7</v>
      </c>
      <c r="F5036" s="88">
        <v>29</v>
      </c>
      <c r="G5036" s="37">
        <v>0</v>
      </c>
    </row>
    <row r="5037" spans="1:7" x14ac:dyDescent="0.4">
      <c r="A5037" s="70">
        <v>41849</v>
      </c>
      <c r="B5037" s="84" t="s">
        <v>317</v>
      </c>
      <c r="C5037" s="74">
        <v>26.2</v>
      </c>
      <c r="D5037" s="86">
        <v>0</v>
      </c>
      <c r="E5037" s="88">
        <v>7</v>
      </c>
      <c r="F5037" s="88">
        <v>29</v>
      </c>
      <c r="G5037" s="37">
        <v>0</v>
      </c>
    </row>
    <row r="5038" spans="1:7" x14ac:dyDescent="0.4">
      <c r="A5038" s="70">
        <v>41849</v>
      </c>
      <c r="B5038" s="84" t="s">
        <v>318</v>
      </c>
      <c r="C5038" s="74">
        <v>25.1</v>
      </c>
      <c r="D5038" s="86">
        <v>0</v>
      </c>
      <c r="E5038" s="88">
        <v>7</v>
      </c>
      <c r="F5038" s="88">
        <v>29</v>
      </c>
      <c r="G5038" s="37">
        <v>0</v>
      </c>
    </row>
    <row r="5039" spans="1:7" x14ac:dyDescent="0.4">
      <c r="A5039" s="70">
        <v>41849</v>
      </c>
      <c r="B5039" s="84" t="s">
        <v>319</v>
      </c>
      <c r="C5039" s="74">
        <v>24.9</v>
      </c>
      <c r="D5039" s="86">
        <v>0</v>
      </c>
      <c r="E5039" s="88">
        <v>7</v>
      </c>
      <c r="F5039" s="88">
        <v>29</v>
      </c>
      <c r="G5039" s="37">
        <v>0</v>
      </c>
    </row>
    <row r="5040" spans="1:7" x14ac:dyDescent="0.4">
      <c r="A5040" s="70">
        <v>41849</v>
      </c>
      <c r="B5040" s="84" t="s">
        <v>320</v>
      </c>
      <c r="C5040" s="74">
        <v>23.2</v>
      </c>
      <c r="D5040" s="86">
        <v>0</v>
      </c>
      <c r="E5040" s="88">
        <v>7</v>
      </c>
      <c r="F5040" s="88">
        <v>29</v>
      </c>
      <c r="G5040" s="37">
        <v>0</v>
      </c>
    </row>
    <row r="5041" spans="1:7" x14ac:dyDescent="0.4">
      <c r="A5041" s="70">
        <v>41849</v>
      </c>
      <c r="B5041" s="84" t="s">
        <v>321</v>
      </c>
      <c r="C5041" s="74">
        <v>22.5</v>
      </c>
      <c r="D5041" s="86">
        <v>0</v>
      </c>
      <c r="E5041" s="88">
        <v>7</v>
      </c>
      <c r="F5041" s="88">
        <v>29</v>
      </c>
      <c r="G5041" s="37">
        <v>0</v>
      </c>
    </row>
    <row r="5042" spans="1:7" x14ac:dyDescent="0.4">
      <c r="A5042" s="70">
        <v>41849</v>
      </c>
      <c r="B5042" s="84" t="s">
        <v>322</v>
      </c>
      <c r="C5042" s="74">
        <v>22.1</v>
      </c>
      <c r="D5042" s="86">
        <v>0</v>
      </c>
      <c r="E5042" s="88">
        <v>7</v>
      </c>
      <c r="F5042" s="88">
        <v>29</v>
      </c>
      <c r="G5042" s="37">
        <v>0</v>
      </c>
    </row>
    <row r="5043" spans="1:7" x14ac:dyDescent="0.4">
      <c r="A5043" s="70">
        <v>41849</v>
      </c>
      <c r="B5043" s="84" t="s">
        <v>323</v>
      </c>
      <c r="C5043" s="74">
        <v>22.1</v>
      </c>
      <c r="D5043" s="86">
        <v>0</v>
      </c>
      <c r="E5043" s="88">
        <v>7</v>
      </c>
      <c r="F5043" s="88">
        <v>29</v>
      </c>
      <c r="G5043" s="37">
        <v>0</v>
      </c>
    </row>
    <row r="5044" spans="1:7" x14ac:dyDescent="0.4">
      <c r="A5044" s="70">
        <v>41849</v>
      </c>
      <c r="B5044" s="84" t="s">
        <v>324</v>
      </c>
      <c r="C5044" s="74">
        <v>22.3</v>
      </c>
      <c r="D5044" s="86">
        <v>0</v>
      </c>
      <c r="E5044" s="88">
        <v>7</v>
      </c>
      <c r="F5044" s="88">
        <v>29</v>
      </c>
      <c r="G5044" s="37">
        <v>0</v>
      </c>
    </row>
    <row r="5045" spans="1:7" x14ac:dyDescent="0.4">
      <c r="A5045" s="70">
        <v>41849</v>
      </c>
      <c r="B5045" s="84" t="s">
        <v>325</v>
      </c>
      <c r="C5045" s="74">
        <v>22.1</v>
      </c>
      <c r="D5045" s="86">
        <v>0</v>
      </c>
      <c r="E5045" s="88">
        <v>7</v>
      </c>
      <c r="F5045" s="88">
        <v>30</v>
      </c>
      <c r="G5045" s="37">
        <v>1</v>
      </c>
    </row>
    <row r="5046" spans="1:7" x14ac:dyDescent="0.4">
      <c r="A5046" s="70">
        <v>41850</v>
      </c>
      <c r="B5046" s="84" t="s">
        <v>302</v>
      </c>
      <c r="C5046" s="74">
        <v>21.2</v>
      </c>
      <c r="D5046" s="86">
        <v>0</v>
      </c>
      <c r="E5046" s="88">
        <v>7</v>
      </c>
      <c r="F5046" s="88">
        <v>30</v>
      </c>
      <c r="G5046" s="37">
        <v>1</v>
      </c>
    </row>
    <row r="5047" spans="1:7" x14ac:dyDescent="0.4">
      <c r="A5047" s="70">
        <v>41850</v>
      </c>
      <c r="B5047" s="84" t="s">
        <v>303</v>
      </c>
      <c r="C5047" s="74">
        <v>21.1</v>
      </c>
      <c r="D5047" s="86">
        <v>0</v>
      </c>
      <c r="E5047" s="88">
        <v>7</v>
      </c>
      <c r="F5047" s="88">
        <v>30</v>
      </c>
      <c r="G5047" s="37">
        <v>1</v>
      </c>
    </row>
    <row r="5048" spans="1:7" x14ac:dyDescent="0.4">
      <c r="A5048" s="70">
        <v>41850</v>
      </c>
      <c r="B5048" s="84" t="s">
        <v>304</v>
      </c>
      <c r="C5048" s="74">
        <v>21</v>
      </c>
      <c r="D5048" s="86">
        <v>0</v>
      </c>
      <c r="E5048" s="88">
        <v>7</v>
      </c>
      <c r="F5048" s="88">
        <v>30</v>
      </c>
      <c r="G5048" s="37">
        <v>1</v>
      </c>
    </row>
    <row r="5049" spans="1:7" x14ac:dyDescent="0.4">
      <c r="A5049" s="70">
        <v>41850</v>
      </c>
      <c r="B5049" s="84" t="s">
        <v>305</v>
      </c>
      <c r="C5049" s="74">
        <v>21</v>
      </c>
      <c r="D5049" s="86">
        <v>0</v>
      </c>
      <c r="E5049" s="88">
        <v>7</v>
      </c>
      <c r="F5049" s="88">
        <v>30</v>
      </c>
      <c r="G5049" s="37">
        <v>1</v>
      </c>
    </row>
    <row r="5050" spans="1:7" x14ac:dyDescent="0.4">
      <c r="A5050" s="70">
        <v>41850</v>
      </c>
      <c r="B5050" s="84" t="s">
        <v>306</v>
      </c>
      <c r="C5050" s="74">
        <v>21.3</v>
      </c>
      <c r="D5050" s="86">
        <v>0</v>
      </c>
      <c r="E5050" s="88">
        <v>7</v>
      </c>
      <c r="F5050" s="88">
        <v>30</v>
      </c>
      <c r="G5050" s="37">
        <v>1</v>
      </c>
    </row>
    <row r="5051" spans="1:7" x14ac:dyDescent="0.4">
      <c r="A5051" s="70">
        <v>41850</v>
      </c>
      <c r="B5051" s="84" t="s">
        <v>307</v>
      </c>
      <c r="C5051" s="74">
        <v>21.6</v>
      </c>
      <c r="D5051" s="86">
        <v>0</v>
      </c>
      <c r="E5051" s="88">
        <v>7</v>
      </c>
      <c r="F5051" s="88">
        <v>30</v>
      </c>
      <c r="G5051" s="37">
        <v>1</v>
      </c>
    </row>
    <row r="5052" spans="1:7" x14ac:dyDescent="0.4">
      <c r="A5052" s="70">
        <v>41850</v>
      </c>
      <c r="B5052" s="84" t="s">
        <v>308</v>
      </c>
      <c r="C5052" s="74">
        <v>22.4</v>
      </c>
      <c r="D5052" s="86">
        <v>0</v>
      </c>
      <c r="E5052" s="88">
        <v>7</v>
      </c>
      <c r="F5052" s="88">
        <v>30</v>
      </c>
      <c r="G5052" s="37">
        <v>1</v>
      </c>
    </row>
    <row r="5053" spans="1:7" x14ac:dyDescent="0.4">
      <c r="A5053" s="70">
        <v>41850</v>
      </c>
      <c r="B5053" s="84" t="s">
        <v>309</v>
      </c>
      <c r="C5053" s="74">
        <v>22.5</v>
      </c>
      <c r="D5053" s="86">
        <v>0</v>
      </c>
      <c r="E5053" s="88">
        <v>7</v>
      </c>
      <c r="F5053" s="88">
        <v>30</v>
      </c>
      <c r="G5053" s="37">
        <v>0</v>
      </c>
    </row>
    <row r="5054" spans="1:7" x14ac:dyDescent="0.4">
      <c r="A5054" s="70">
        <v>41850</v>
      </c>
      <c r="B5054" s="84" t="s">
        <v>310</v>
      </c>
      <c r="C5054" s="74">
        <v>24.2</v>
      </c>
      <c r="D5054" s="86">
        <v>0</v>
      </c>
      <c r="E5054" s="88">
        <v>7</v>
      </c>
      <c r="F5054" s="88">
        <v>30</v>
      </c>
      <c r="G5054" s="37">
        <v>0</v>
      </c>
    </row>
    <row r="5055" spans="1:7" x14ac:dyDescent="0.4">
      <c r="A5055" s="70">
        <v>41850</v>
      </c>
      <c r="B5055" s="84" t="s">
        <v>311</v>
      </c>
      <c r="C5055" s="74">
        <v>26.1</v>
      </c>
      <c r="D5055" s="86">
        <v>0</v>
      </c>
      <c r="E5055" s="88">
        <v>7</v>
      </c>
      <c r="F5055" s="88">
        <v>30</v>
      </c>
      <c r="G5055" s="37">
        <v>0</v>
      </c>
    </row>
    <row r="5056" spans="1:7" x14ac:dyDescent="0.4">
      <c r="A5056" s="70">
        <v>41850</v>
      </c>
      <c r="B5056" s="84" t="s">
        <v>312</v>
      </c>
      <c r="C5056" s="74">
        <v>27.8</v>
      </c>
      <c r="D5056" s="86">
        <v>0</v>
      </c>
      <c r="E5056" s="88">
        <v>7</v>
      </c>
      <c r="F5056" s="88">
        <v>30</v>
      </c>
      <c r="G5056" s="37">
        <v>0</v>
      </c>
    </row>
    <row r="5057" spans="1:7" x14ac:dyDescent="0.4">
      <c r="A5057" s="70">
        <v>41850</v>
      </c>
      <c r="B5057" s="84" t="s">
        <v>313</v>
      </c>
      <c r="C5057" s="74">
        <v>28.4</v>
      </c>
      <c r="D5057" s="86">
        <v>0</v>
      </c>
      <c r="E5057" s="88">
        <v>7</v>
      </c>
      <c r="F5057" s="88">
        <v>30</v>
      </c>
      <c r="G5057" s="37">
        <v>0</v>
      </c>
    </row>
    <row r="5058" spans="1:7" x14ac:dyDescent="0.4">
      <c r="A5058" s="70">
        <v>41850</v>
      </c>
      <c r="B5058" s="84" t="s">
        <v>314</v>
      </c>
      <c r="C5058" s="74">
        <v>30.6</v>
      </c>
      <c r="D5058" s="86">
        <v>0</v>
      </c>
      <c r="E5058" s="88">
        <v>7</v>
      </c>
      <c r="F5058" s="88">
        <v>30</v>
      </c>
      <c r="G5058" s="37">
        <v>0</v>
      </c>
    </row>
    <row r="5059" spans="1:7" x14ac:dyDescent="0.4">
      <c r="A5059" s="70">
        <v>41850</v>
      </c>
      <c r="B5059" s="84" t="s">
        <v>315</v>
      </c>
      <c r="C5059" s="74">
        <v>29.6</v>
      </c>
      <c r="D5059" s="86">
        <v>0</v>
      </c>
      <c r="E5059" s="88">
        <v>7</v>
      </c>
      <c r="F5059" s="88">
        <v>30</v>
      </c>
      <c r="G5059" s="37">
        <v>0</v>
      </c>
    </row>
    <row r="5060" spans="1:7" x14ac:dyDescent="0.4">
      <c r="A5060" s="70">
        <v>41850</v>
      </c>
      <c r="B5060" s="84" t="s">
        <v>316</v>
      </c>
      <c r="C5060" s="74">
        <v>30.2</v>
      </c>
      <c r="D5060" s="86">
        <v>0</v>
      </c>
      <c r="E5060" s="88">
        <v>7</v>
      </c>
      <c r="F5060" s="88">
        <v>30</v>
      </c>
      <c r="G5060" s="37">
        <v>0</v>
      </c>
    </row>
    <row r="5061" spans="1:7" x14ac:dyDescent="0.4">
      <c r="A5061" s="70">
        <v>41850</v>
      </c>
      <c r="B5061" s="84" t="s">
        <v>317</v>
      </c>
      <c r="C5061" s="74">
        <v>28.4</v>
      </c>
      <c r="D5061" s="86">
        <v>0</v>
      </c>
      <c r="E5061" s="88">
        <v>7</v>
      </c>
      <c r="F5061" s="88">
        <v>30</v>
      </c>
      <c r="G5061" s="37">
        <v>0</v>
      </c>
    </row>
    <row r="5062" spans="1:7" x14ac:dyDescent="0.4">
      <c r="A5062" s="70">
        <v>41850</v>
      </c>
      <c r="B5062" s="84" t="s">
        <v>318</v>
      </c>
      <c r="C5062" s="74">
        <v>27.6</v>
      </c>
      <c r="D5062" s="86">
        <v>0</v>
      </c>
      <c r="E5062" s="88">
        <v>7</v>
      </c>
      <c r="F5062" s="88">
        <v>30</v>
      </c>
      <c r="G5062" s="37">
        <v>0</v>
      </c>
    </row>
    <row r="5063" spans="1:7" x14ac:dyDescent="0.4">
      <c r="A5063" s="70">
        <v>41850</v>
      </c>
      <c r="B5063" s="84" t="s">
        <v>319</v>
      </c>
      <c r="C5063" s="74">
        <v>27.1</v>
      </c>
      <c r="D5063" s="86">
        <v>0</v>
      </c>
      <c r="E5063" s="88">
        <v>7</v>
      </c>
      <c r="F5063" s="88">
        <v>30</v>
      </c>
      <c r="G5063" s="37">
        <v>0</v>
      </c>
    </row>
    <row r="5064" spans="1:7" x14ac:dyDescent="0.4">
      <c r="A5064" s="70">
        <v>41850</v>
      </c>
      <c r="B5064" s="84" t="s">
        <v>320</v>
      </c>
      <c r="C5064" s="74">
        <v>26.1</v>
      </c>
      <c r="D5064" s="86">
        <v>0</v>
      </c>
      <c r="E5064" s="88">
        <v>7</v>
      </c>
      <c r="F5064" s="88">
        <v>30</v>
      </c>
      <c r="G5064" s="37">
        <v>0</v>
      </c>
    </row>
    <row r="5065" spans="1:7" x14ac:dyDescent="0.4">
      <c r="A5065" s="70">
        <v>41850</v>
      </c>
      <c r="B5065" s="84" t="s">
        <v>321</v>
      </c>
      <c r="C5065" s="74">
        <v>25.1</v>
      </c>
      <c r="D5065" s="86">
        <v>0</v>
      </c>
      <c r="E5065" s="88">
        <v>7</v>
      </c>
      <c r="F5065" s="88">
        <v>30</v>
      </c>
      <c r="G5065" s="37">
        <v>0</v>
      </c>
    </row>
    <row r="5066" spans="1:7" x14ac:dyDescent="0.4">
      <c r="A5066" s="70">
        <v>41850</v>
      </c>
      <c r="B5066" s="84" t="s">
        <v>322</v>
      </c>
      <c r="C5066" s="74">
        <v>23.7</v>
      </c>
      <c r="D5066" s="86">
        <v>0</v>
      </c>
      <c r="E5066" s="88">
        <v>7</v>
      </c>
      <c r="F5066" s="88">
        <v>30</v>
      </c>
      <c r="G5066" s="37">
        <v>0</v>
      </c>
    </row>
    <row r="5067" spans="1:7" x14ac:dyDescent="0.4">
      <c r="A5067" s="70">
        <v>41850</v>
      </c>
      <c r="B5067" s="84" t="s">
        <v>323</v>
      </c>
      <c r="C5067" s="74">
        <v>23.9</v>
      </c>
      <c r="D5067" s="86">
        <v>0</v>
      </c>
      <c r="E5067" s="88">
        <v>7</v>
      </c>
      <c r="F5067" s="88">
        <v>30</v>
      </c>
      <c r="G5067" s="37">
        <v>0</v>
      </c>
    </row>
    <row r="5068" spans="1:7" x14ac:dyDescent="0.4">
      <c r="A5068" s="70">
        <v>41850</v>
      </c>
      <c r="B5068" s="84" t="s">
        <v>324</v>
      </c>
      <c r="C5068" s="74">
        <v>23.7</v>
      </c>
      <c r="D5068" s="86">
        <v>0</v>
      </c>
      <c r="E5068" s="88">
        <v>7</v>
      </c>
      <c r="F5068" s="88">
        <v>30</v>
      </c>
      <c r="G5068" s="37">
        <v>0</v>
      </c>
    </row>
    <row r="5069" spans="1:7" x14ac:dyDescent="0.4">
      <c r="A5069" s="70">
        <v>41850</v>
      </c>
      <c r="B5069" s="84" t="s">
        <v>325</v>
      </c>
      <c r="C5069" s="74">
        <v>23.6</v>
      </c>
      <c r="D5069" s="86">
        <v>0</v>
      </c>
      <c r="E5069" s="88">
        <v>7</v>
      </c>
      <c r="F5069" s="88">
        <v>31</v>
      </c>
      <c r="G5069" s="37">
        <v>1</v>
      </c>
    </row>
    <row r="5070" spans="1:7" x14ac:dyDescent="0.4">
      <c r="A5070" s="70">
        <v>41851</v>
      </c>
      <c r="B5070" s="84" t="s">
        <v>302</v>
      </c>
      <c r="C5070" s="74">
        <v>23.3</v>
      </c>
      <c r="D5070" s="86">
        <v>0</v>
      </c>
      <c r="E5070" s="88">
        <v>7</v>
      </c>
      <c r="F5070" s="88">
        <v>31</v>
      </c>
      <c r="G5070" s="37">
        <v>1</v>
      </c>
    </row>
    <row r="5071" spans="1:7" x14ac:dyDescent="0.4">
      <c r="A5071" s="70">
        <v>41851</v>
      </c>
      <c r="B5071" s="84" t="s">
        <v>303</v>
      </c>
      <c r="C5071" s="74">
        <v>23</v>
      </c>
      <c r="D5071" s="86">
        <v>0</v>
      </c>
      <c r="E5071" s="88">
        <v>7</v>
      </c>
      <c r="F5071" s="88">
        <v>31</v>
      </c>
      <c r="G5071" s="37">
        <v>1</v>
      </c>
    </row>
    <row r="5072" spans="1:7" x14ac:dyDescent="0.4">
      <c r="A5072" s="70">
        <v>41851</v>
      </c>
      <c r="B5072" s="84" t="s">
        <v>304</v>
      </c>
      <c r="C5072" s="74">
        <v>22.9</v>
      </c>
      <c r="D5072" s="86">
        <v>0</v>
      </c>
      <c r="E5072" s="88">
        <v>7</v>
      </c>
      <c r="F5072" s="88">
        <v>31</v>
      </c>
      <c r="G5072" s="37">
        <v>1</v>
      </c>
    </row>
    <row r="5073" spans="1:7" x14ac:dyDescent="0.4">
      <c r="A5073" s="70">
        <v>41851</v>
      </c>
      <c r="B5073" s="84" t="s">
        <v>305</v>
      </c>
      <c r="C5073" s="74">
        <v>24.1</v>
      </c>
      <c r="D5073" s="86">
        <v>0</v>
      </c>
      <c r="E5073" s="88">
        <v>7</v>
      </c>
      <c r="F5073" s="88">
        <v>31</v>
      </c>
      <c r="G5073" s="37">
        <v>1</v>
      </c>
    </row>
    <row r="5074" spans="1:7" x14ac:dyDescent="0.4">
      <c r="A5074" s="70">
        <v>41851</v>
      </c>
      <c r="B5074" s="84" t="s">
        <v>306</v>
      </c>
      <c r="C5074" s="74">
        <v>24.6</v>
      </c>
      <c r="D5074" s="86">
        <v>0</v>
      </c>
      <c r="E5074" s="88">
        <v>7</v>
      </c>
      <c r="F5074" s="88">
        <v>31</v>
      </c>
      <c r="G5074" s="37">
        <v>1</v>
      </c>
    </row>
    <row r="5075" spans="1:7" x14ac:dyDescent="0.4">
      <c r="A5075" s="70">
        <v>41851</v>
      </c>
      <c r="B5075" s="84" t="s">
        <v>307</v>
      </c>
      <c r="C5075" s="74">
        <v>25.4</v>
      </c>
      <c r="D5075" s="86">
        <v>0</v>
      </c>
      <c r="E5075" s="88">
        <v>7</v>
      </c>
      <c r="F5075" s="88">
        <v>31</v>
      </c>
      <c r="G5075" s="37">
        <v>1</v>
      </c>
    </row>
    <row r="5076" spans="1:7" x14ac:dyDescent="0.4">
      <c r="A5076" s="70">
        <v>41851</v>
      </c>
      <c r="B5076" s="84" t="s">
        <v>308</v>
      </c>
      <c r="C5076" s="74">
        <v>26</v>
      </c>
      <c r="D5076" s="86">
        <v>0</v>
      </c>
      <c r="E5076" s="88">
        <v>7</v>
      </c>
      <c r="F5076" s="88">
        <v>31</v>
      </c>
      <c r="G5076" s="37">
        <v>1</v>
      </c>
    </row>
    <row r="5077" spans="1:7" x14ac:dyDescent="0.4">
      <c r="A5077" s="70">
        <v>41851</v>
      </c>
      <c r="B5077" s="84" t="s">
        <v>309</v>
      </c>
      <c r="C5077" s="74">
        <v>26.8</v>
      </c>
      <c r="D5077" s="86">
        <v>0</v>
      </c>
      <c r="E5077" s="88">
        <v>7</v>
      </c>
      <c r="F5077" s="88">
        <v>31</v>
      </c>
      <c r="G5077" s="37">
        <v>0</v>
      </c>
    </row>
    <row r="5078" spans="1:7" x14ac:dyDescent="0.4">
      <c r="A5078" s="70">
        <v>41851</v>
      </c>
      <c r="B5078" s="84" t="s">
        <v>310</v>
      </c>
      <c r="C5078" s="74">
        <v>27.7</v>
      </c>
      <c r="D5078" s="86">
        <v>0</v>
      </c>
      <c r="E5078" s="88">
        <v>7</v>
      </c>
      <c r="F5078" s="88">
        <v>31</v>
      </c>
      <c r="G5078" s="37">
        <v>0</v>
      </c>
    </row>
    <row r="5079" spans="1:7" x14ac:dyDescent="0.4">
      <c r="A5079" s="70">
        <v>41851</v>
      </c>
      <c r="B5079" s="84" t="s">
        <v>311</v>
      </c>
      <c r="C5079" s="74">
        <v>27.3</v>
      </c>
      <c r="D5079" s="86">
        <v>0</v>
      </c>
      <c r="E5079" s="88">
        <v>7</v>
      </c>
      <c r="F5079" s="88">
        <v>31</v>
      </c>
      <c r="G5079" s="37">
        <v>0</v>
      </c>
    </row>
    <row r="5080" spans="1:7" x14ac:dyDescent="0.4">
      <c r="A5080" s="70">
        <v>41851</v>
      </c>
      <c r="B5080" s="84" t="s">
        <v>312</v>
      </c>
      <c r="C5080" s="74">
        <v>26.9</v>
      </c>
      <c r="D5080" s="86">
        <v>0</v>
      </c>
      <c r="E5080" s="88">
        <v>7</v>
      </c>
      <c r="F5080" s="88">
        <v>31</v>
      </c>
      <c r="G5080" s="37">
        <v>0</v>
      </c>
    </row>
    <row r="5081" spans="1:7" x14ac:dyDescent="0.4">
      <c r="A5081" s="70">
        <v>41851</v>
      </c>
      <c r="B5081" s="84" t="s">
        <v>313</v>
      </c>
      <c r="C5081" s="74">
        <v>25.3</v>
      </c>
      <c r="D5081" s="86">
        <v>0</v>
      </c>
      <c r="E5081" s="88">
        <v>7</v>
      </c>
      <c r="F5081" s="88">
        <v>31</v>
      </c>
      <c r="G5081" s="37">
        <v>0</v>
      </c>
    </row>
    <row r="5082" spans="1:7" x14ac:dyDescent="0.4">
      <c r="A5082" s="70">
        <v>41851</v>
      </c>
      <c r="B5082" s="84" t="s">
        <v>314</v>
      </c>
      <c r="C5082" s="74">
        <v>23.3</v>
      </c>
      <c r="D5082" s="86">
        <v>0</v>
      </c>
      <c r="E5082" s="88">
        <v>7</v>
      </c>
      <c r="F5082" s="88">
        <v>31</v>
      </c>
      <c r="G5082" s="37">
        <v>0</v>
      </c>
    </row>
    <row r="5083" spans="1:7" x14ac:dyDescent="0.4">
      <c r="A5083" s="70">
        <v>41851</v>
      </c>
      <c r="B5083" s="84" t="s">
        <v>315</v>
      </c>
      <c r="C5083" s="74">
        <v>23.8</v>
      </c>
      <c r="D5083" s="86">
        <v>0</v>
      </c>
      <c r="E5083" s="88">
        <v>7</v>
      </c>
      <c r="F5083" s="88">
        <v>31</v>
      </c>
      <c r="G5083" s="37">
        <v>0</v>
      </c>
    </row>
    <row r="5084" spans="1:7" x14ac:dyDescent="0.4">
      <c r="A5084" s="70">
        <v>41851</v>
      </c>
      <c r="B5084" s="84" t="s">
        <v>316</v>
      </c>
      <c r="C5084" s="74">
        <v>24.7</v>
      </c>
      <c r="D5084" s="86">
        <v>0</v>
      </c>
      <c r="E5084" s="88">
        <v>7</v>
      </c>
      <c r="F5084" s="88">
        <v>31</v>
      </c>
      <c r="G5084" s="37">
        <v>0</v>
      </c>
    </row>
    <row r="5085" spans="1:7" x14ac:dyDescent="0.4">
      <c r="A5085" s="70">
        <v>41851</v>
      </c>
      <c r="B5085" s="84" t="s">
        <v>317</v>
      </c>
      <c r="C5085" s="74">
        <v>25.8</v>
      </c>
      <c r="D5085" s="86">
        <v>0</v>
      </c>
      <c r="E5085" s="88">
        <v>7</v>
      </c>
      <c r="F5085" s="88">
        <v>31</v>
      </c>
      <c r="G5085" s="37">
        <v>0</v>
      </c>
    </row>
    <row r="5086" spans="1:7" x14ac:dyDescent="0.4">
      <c r="A5086" s="70">
        <v>41851</v>
      </c>
      <c r="B5086" s="84" t="s">
        <v>318</v>
      </c>
      <c r="C5086" s="74">
        <v>26.5</v>
      </c>
      <c r="D5086" s="86">
        <v>0</v>
      </c>
      <c r="E5086" s="88">
        <v>7</v>
      </c>
      <c r="F5086" s="88">
        <v>31</v>
      </c>
      <c r="G5086" s="37">
        <v>0</v>
      </c>
    </row>
    <row r="5087" spans="1:7" x14ac:dyDescent="0.4">
      <c r="A5087" s="70">
        <v>41851</v>
      </c>
      <c r="B5087" s="84" t="s">
        <v>319</v>
      </c>
      <c r="C5087" s="74">
        <v>25.4</v>
      </c>
      <c r="D5087" s="86">
        <v>0</v>
      </c>
      <c r="E5087" s="88">
        <v>7</v>
      </c>
      <c r="F5087" s="88">
        <v>31</v>
      </c>
      <c r="G5087" s="37">
        <v>0</v>
      </c>
    </row>
    <row r="5088" spans="1:7" x14ac:dyDescent="0.4">
      <c r="A5088" s="70">
        <v>41851</v>
      </c>
      <c r="B5088" s="84" t="s">
        <v>320</v>
      </c>
      <c r="C5088" s="74">
        <v>25.8</v>
      </c>
      <c r="D5088" s="86">
        <v>0</v>
      </c>
      <c r="E5088" s="88">
        <v>7</v>
      </c>
      <c r="F5088" s="88">
        <v>31</v>
      </c>
      <c r="G5088" s="37">
        <v>0</v>
      </c>
    </row>
    <row r="5089" spans="1:7" x14ac:dyDescent="0.4">
      <c r="A5089" s="70">
        <v>41851</v>
      </c>
      <c r="B5089" s="84" t="s">
        <v>321</v>
      </c>
      <c r="C5089" s="74">
        <v>24.6</v>
      </c>
      <c r="D5089" s="86">
        <v>0</v>
      </c>
      <c r="E5089" s="88">
        <v>7</v>
      </c>
      <c r="F5089" s="88">
        <v>31</v>
      </c>
      <c r="G5089" s="37">
        <v>0</v>
      </c>
    </row>
    <row r="5090" spans="1:7" x14ac:dyDescent="0.4">
      <c r="A5090" s="70">
        <v>41851</v>
      </c>
      <c r="B5090" s="84" t="s">
        <v>322</v>
      </c>
      <c r="C5090" s="74">
        <v>24.2</v>
      </c>
      <c r="D5090" s="86">
        <v>0</v>
      </c>
      <c r="E5090" s="88">
        <v>7</v>
      </c>
      <c r="F5090" s="88">
        <v>31</v>
      </c>
      <c r="G5090" s="37">
        <v>0</v>
      </c>
    </row>
    <row r="5091" spans="1:7" x14ac:dyDescent="0.4">
      <c r="A5091" s="70">
        <v>41851</v>
      </c>
      <c r="B5091" s="84" t="s">
        <v>323</v>
      </c>
      <c r="C5091" s="74">
        <v>23.5</v>
      </c>
      <c r="D5091" s="86">
        <v>0</v>
      </c>
      <c r="E5091" s="88">
        <v>7</v>
      </c>
      <c r="F5091" s="88">
        <v>31</v>
      </c>
      <c r="G5091" s="37">
        <v>0</v>
      </c>
    </row>
    <row r="5092" spans="1:7" x14ac:dyDescent="0.4">
      <c r="A5092" s="70">
        <v>41851</v>
      </c>
      <c r="B5092" s="84" t="s">
        <v>324</v>
      </c>
      <c r="C5092" s="74">
        <v>22.6</v>
      </c>
      <c r="D5092" s="86">
        <v>0</v>
      </c>
      <c r="E5092" s="88">
        <v>7</v>
      </c>
      <c r="F5092" s="88">
        <v>31</v>
      </c>
      <c r="G5092" s="37">
        <v>0</v>
      </c>
    </row>
    <row r="5093" spans="1:7" x14ac:dyDescent="0.4">
      <c r="A5093" s="70">
        <v>41851</v>
      </c>
      <c r="B5093" s="84" t="s">
        <v>325</v>
      </c>
      <c r="C5093" s="74">
        <v>22.6</v>
      </c>
      <c r="D5093" s="86">
        <v>0</v>
      </c>
      <c r="E5093" s="88">
        <v>8</v>
      </c>
      <c r="F5093" s="88">
        <v>1</v>
      </c>
      <c r="G5093" s="37">
        <v>1</v>
      </c>
    </row>
    <row r="5094" spans="1:7" x14ac:dyDescent="0.4">
      <c r="A5094" s="70">
        <v>41852</v>
      </c>
      <c r="B5094" s="84" t="s">
        <v>302</v>
      </c>
      <c r="C5094" s="74">
        <v>22</v>
      </c>
      <c r="D5094" s="86">
        <v>0</v>
      </c>
      <c r="E5094" s="88">
        <v>8</v>
      </c>
      <c r="F5094" s="88">
        <v>1</v>
      </c>
      <c r="G5094" s="37">
        <v>1</v>
      </c>
    </row>
    <row r="5095" spans="1:7" x14ac:dyDescent="0.4">
      <c r="A5095" s="70">
        <v>41852</v>
      </c>
      <c r="B5095" s="84" t="s">
        <v>303</v>
      </c>
      <c r="C5095" s="74">
        <v>21.3</v>
      </c>
      <c r="D5095" s="86">
        <v>0</v>
      </c>
      <c r="E5095" s="88">
        <v>8</v>
      </c>
      <c r="F5095" s="88">
        <v>1</v>
      </c>
      <c r="G5095" s="37">
        <v>1</v>
      </c>
    </row>
    <row r="5096" spans="1:7" x14ac:dyDescent="0.4">
      <c r="A5096" s="70">
        <v>41852</v>
      </c>
      <c r="B5096" s="84" t="s">
        <v>304</v>
      </c>
      <c r="C5096" s="74">
        <v>21.5</v>
      </c>
      <c r="D5096" s="86">
        <v>0</v>
      </c>
      <c r="E5096" s="88">
        <v>8</v>
      </c>
      <c r="F5096" s="88">
        <v>1</v>
      </c>
      <c r="G5096" s="37">
        <v>1</v>
      </c>
    </row>
    <row r="5097" spans="1:7" x14ac:dyDescent="0.4">
      <c r="A5097" s="70">
        <v>41852</v>
      </c>
      <c r="B5097" s="84" t="s">
        <v>305</v>
      </c>
      <c r="C5097" s="74">
        <v>21.2</v>
      </c>
      <c r="D5097" s="86">
        <v>0</v>
      </c>
      <c r="E5097" s="88">
        <v>8</v>
      </c>
      <c r="F5097" s="88">
        <v>1</v>
      </c>
      <c r="G5097" s="37">
        <v>1</v>
      </c>
    </row>
    <row r="5098" spans="1:7" x14ac:dyDescent="0.4">
      <c r="A5098" s="70">
        <v>41852</v>
      </c>
      <c r="B5098" s="84" t="s">
        <v>306</v>
      </c>
      <c r="C5098" s="74">
        <v>20.9</v>
      </c>
      <c r="D5098" s="86">
        <v>0</v>
      </c>
      <c r="E5098" s="88">
        <v>8</v>
      </c>
      <c r="F5098" s="88">
        <v>1</v>
      </c>
      <c r="G5098" s="37">
        <v>1</v>
      </c>
    </row>
    <row r="5099" spans="1:7" x14ac:dyDescent="0.4">
      <c r="A5099" s="70">
        <v>41852</v>
      </c>
      <c r="B5099" s="84" t="s">
        <v>307</v>
      </c>
      <c r="C5099" s="74">
        <v>21.9</v>
      </c>
      <c r="D5099" s="86">
        <v>0</v>
      </c>
      <c r="E5099" s="88">
        <v>8</v>
      </c>
      <c r="F5099" s="88">
        <v>1</v>
      </c>
      <c r="G5099" s="37">
        <v>1</v>
      </c>
    </row>
    <row r="5100" spans="1:7" x14ac:dyDescent="0.4">
      <c r="A5100" s="70">
        <v>41852</v>
      </c>
      <c r="B5100" s="84" t="s">
        <v>308</v>
      </c>
      <c r="C5100" s="74">
        <v>23.5</v>
      </c>
      <c r="D5100" s="86">
        <v>0</v>
      </c>
      <c r="E5100" s="88">
        <v>8</v>
      </c>
      <c r="F5100" s="88">
        <v>1</v>
      </c>
      <c r="G5100" s="37">
        <v>1</v>
      </c>
    </row>
    <row r="5101" spans="1:7" x14ac:dyDescent="0.4">
      <c r="A5101" s="70">
        <v>41852</v>
      </c>
      <c r="B5101" s="84" t="s">
        <v>309</v>
      </c>
      <c r="C5101" s="74">
        <v>25.3</v>
      </c>
      <c r="D5101" s="86">
        <v>0</v>
      </c>
      <c r="E5101" s="88">
        <v>8</v>
      </c>
      <c r="F5101" s="88">
        <v>1</v>
      </c>
      <c r="G5101" s="37">
        <v>0</v>
      </c>
    </row>
    <row r="5102" spans="1:7" x14ac:dyDescent="0.4">
      <c r="A5102" s="70">
        <v>41852</v>
      </c>
      <c r="B5102" s="84" t="s">
        <v>310</v>
      </c>
      <c r="C5102" s="74">
        <v>28.1</v>
      </c>
      <c r="D5102" s="86">
        <v>0</v>
      </c>
      <c r="E5102" s="88">
        <v>8</v>
      </c>
      <c r="F5102" s="88">
        <v>1</v>
      </c>
      <c r="G5102" s="37">
        <v>0</v>
      </c>
    </row>
    <row r="5103" spans="1:7" x14ac:dyDescent="0.4">
      <c r="A5103" s="70">
        <v>41852</v>
      </c>
      <c r="B5103" s="84" t="s">
        <v>311</v>
      </c>
      <c r="C5103" s="74">
        <v>31.1</v>
      </c>
      <c r="D5103" s="86">
        <v>0</v>
      </c>
      <c r="E5103" s="88">
        <v>8</v>
      </c>
      <c r="F5103" s="88">
        <v>1</v>
      </c>
      <c r="G5103" s="37">
        <v>0</v>
      </c>
    </row>
    <row r="5104" spans="1:7" x14ac:dyDescent="0.4">
      <c r="A5104" s="70">
        <v>41852</v>
      </c>
      <c r="B5104" s="84" t="s">
        <v>312</v>
      </c>
      <c r="C5104" s="74">
        <v>32.5</v>
      </c>
      <c r="D5104" s="86">
        <v>0</v>
      </c>
      <c r="E5104" s="88">
        <v>8</v>
      </c>
      <c r="F5104" s="88">
        <v>1</v>
      </c>
      <c r="G5104" s="37">
        <v>0</v>
      </c>
    </row>
    <row r="5105" spans="1:7" x14ac:dyDescent="0.4">
      <c r="A5105" s="70">
        <v>41852</v>
      </c>
      <c r="B5105" s="84" t="s">
        <v>313</v>
      </c>
      <c r="C5105" s="74">
        <v>33.200000000000003</v>
      </c>
      <c r="D5105" s="86">
        <v>0</v>
      </c>
      <c r="E5105" s="88">
        <v>8</v>
      </c>
      <c r="F5105" s="88">
        <v>1</v>
      </c>
      <c r="G5105" s="37">
        <v>0</v>
      </c>
    </row>
    <row r="5106" spans="1:7" x14ac:dyDescent="0.4">
      <c r="A5106" s="70">
        <v>41852</v>
      </c>
      <c r="B5106" s="84" t="s">
        <v>314</v>
      </c>
      <c r="C5106" s="74">
        <v>30.3</v>
      </c>
      <c r="D5106" s="86">
        <v>0</v>
      </c>
      <c r="E5106" s="88">
        <v>8</v>
      </c>
      <c r="F5106" s="88">
        <v>1</v>
      </c>
      <c r="G5106" s="37">
        <v>0</v>
      </c>
    </row>
    <row r="5107" spans="1:7" x14ac:dyDescent="0.4">
      <c r="A5107" s="70">
        <v>41852</v>
      </c>
      <c r="B5107" s="84" t="s">
        <v>315</v>
      </c>
      <c r="C5107" s="74">
        <v>26.3</v>
      </c>
      <c r="D5107" s="86">
        <v>0</v>
      </c>
      <c r="E5107" s="88">
        <v>8</v>
      </c>
      <c r="F5107" s="88">
        <v>1</v>
      </c>
      <c r="G5107" s="37">
        <v>0</v>
      </c>
    </row>
    <row r="5108" spans="1:7" x14ac:dyDescent="0.4">
      <c r="A5108" s="70">
        <v>41852</v>
      </c>
      <c r="B5108" s="84" t="s">
        <v>316</v>
      </c>
      <c r="C5108" s="74">
        <v>28.8</v>
      </c>
      <c r="D5108" s="86">
        <v>0</v>
      </c>
      <c r="E5108" s="88">
        <v>8</v>
      </c>
      <c r="F5108" s="88">
        <v>1</v>
      </c>
      <c r="G5108" s="37">
        <v>0</v>
      </c>
    </row>
    <row r="5109" spans="1:7" x14ac:dyDescent="0.4">
      <c r="A5109" s="70">
        <v>41852</v>
      </c>
      <c r="B5109" s="84" t="s">
        <v>317</v>
      </c>
      <c r="C5109" s="74">
        <v>28</v>
      </c>
      <c r="D5109" s="86">
        <v>0</v>
      </c>
      <c r="E5109" s="88">
        <v>8</v>
      </c>
      <c r="F5109" s="88">
        <v>1</v>
      </c>
      <c r="G5109" s="37">
        <v>0</v>
      </c>
    </row>
    <row r="5110" spans="1:7" x14ac:dyDescent="0.4">
      <c r="A5110" s="70">
        <v>41852</v>
      </c>
      <c r="B5110" s="84" t="s">
        <v>318</v>
      </c>
      <c r="C5110" s="74">
        <v>29.4</v>
      </c>
      <c r="D5110" s="86">
        <v>0</v>
      </c>
      <c r="E5110" s="88">
        <v>8</v>
      </c>
      <c r="F5110" s="88">
        <v>1</v>
      </c>
      <c r="G5110" s="37">
        <v>0</v>
      </c>
    </row>
    <row r="5111" spans="1:7" x14ac:dyDescent="0.4">
      <c r="A5111" s="70">
        <v>41852</v>
      </c>
      <c r="B5111" s="84" t="s">
        <v>319</v>
      </c>
      <c r="C5111" s="74">
        <v>28.2</v>
      </c>
      <c r="D5111" s="86">
        <v>0</v>
      </c>
      <c r="E5111" s="88">
        <v>8</v>
      </c>
      <c r="F5111" s="88">
        <v>1</v>
      </c>
      <c r="G5111" s="37">
        <v>0</v>
      </c>
    </row>
    <row r="5112" spans="1:7" x14ac:dyDescent="0.4">
      <c r="A5112" s="70">
        <v>41852</v>
      </c>
      <c r="B5112" s="84" t="s">
        <v>320</v>
      </c>
      <c r="C5112" s="74">
        <v>25.9</v>
      </c>
      <c r="D5112" s="86">
        <v>0</v>
      </c>
      <c r="E5112" s="88">
        <v>8</v>
      </c>
      <c r="F5112" s="88">
        <v>1</v>
      </c>
      <c r="G5112" s="37">
        <v>0</v>
      </c>
    </row>
    <row r="5113" spans="1:7" x14ac:dyDescent="0.4">
      <c r="A5113" s="70">
        <v>41852</v>
      </c>
      <c r="B5113" s="84" t="s">
        <v>321</v>
      </c>
      <c r="C5113" s="74">
        <v>25.2</v>
      </c>
      <c r="D5113" s="86">
        <v>0</v>
      </c>
      <c r="E5113" s="88">
        <v>8</v>
      </c>
      <c r="F5113" s="88">
        <v>1</v>
      </c>
      <c r="G5113" s="37">
        <v>0</v>
      </c>
    </row>
    <row r="5114" spans="1:7" x14ac:dyDescent="0.4">
      <c r="A5114" s="70">
        <v>41852</v>
      </c>
      <c r="B5114" s="84" t="s">
        <v>322</v>
      </c>
      <c r="C5114" s="74">
        <v>25.5</v>
      </c>
      <c r="D5114" s="86">
        <v>0</v>
      </c>
      <c r="E5114" s="88">
        <v>8</v>
      </c>
      <c r="F5114" s="88">
        <v>1</v>
      </c>
      <c r="G5114" s="37">
        <v>0</v>
      </c>
    </row>
    <row r="5115" spans="1:7" x14ac:dyDescent="0.4">
      <c r="A5115" s="70">
        <v>41852</v>
      </c>
      <c r="B5115" s="84" t="s">
        <v>323</v>
      </c>
      <c r="C5115" s="74">
        <v>24.5</v>
      </c>
      <c r="D5115" s="86">
        <v>0</v>
      </c>
      <c r="E5115" s="88">
        <v>8</v>
      </c>
      <c r="F5115" s="88">
        <v>1</v>
      </c>
      <c r="G5115" s="37">
        <v>0</v>
      </c>
    </row>
    <row r="5116" spans="1:7" x14ac:dyDescent="0.4">
      <c r="A5116" s="70">
        <v>41852</v>
      </c>
      <c r="B5116" s="84" t="s">
        <v>324</v>
      </c>
      <c r="C5116" s="74">
        <v>23.5</v>
      </c>
      <c r="D5116" s="86">
        <v>0</v>
      </c>
      <c r="E5116" s="88">
        <v>8</v>
      </c>
      <c r="F5116" s="88">
        <v>1</v>
      </c>
      <c r="G5116" s="37">
        <v>0</v>
      </c>
    </row>
    <row r="5117" spans="1:7" x14ac:dyDescent="0.4">
      <c r="A5117" s="70">
        <v>41852</v>
      </c>
      <c r="B5117" s="84" t="s">
        <v>325</v>
      </c>
      <c r="C5117" s="74">
        <v>23.4</v>
      </c>
      <c r="D5117" s="86">
        <v>0</v>
      </c>
      <c r="E5117" s="88">
        <v>8</v>
      </c>
      <c r="F5117" s="88">
        <v>2</v>
      </c>
      <c r="G5117" s="37">
        <v>1</v>
      </c>
    </row>
    <row r="5118" spans="1:7" x14ac:dyDescent="0.4">
      <c r="A5118" s="70">
        <v>41853</v>
      </c>
      <c r="B5118" s="84" t="s">
        <v>302</v>
      </c>
      <c r="C5118" s="74">
        <v>23.3</v>
      </c>
      <c r="D5118" s="86">
        <v>0</v>
      </c>
      <c r="E5118" s="88">
        <v>8</v>
      </c>
      <c r="F5118" s="88">
        <v>2</v>
      </c>
      <c r="G5118" s="37">
        <v>1</v>
      </c>
    </row>
    <row r="5119" spans="1:7" x14ac:dyDescent="0.4">
      <c r="A5119" s="70">
        <v>41853</v>
      </c>
      <c r="B5119" s="84" t="s">
        <v>303</v>
      </c>
      <c r="C5119" s="74">
        <v>23.3</v>
      </c>
      <c r="D5119" s="86">
        <v>0</v>
      </c>
      <c r="E5119" s="88">
        <v>8</v>
      </c>
      <c r="F5119" s="88">
        <v>2</v>
      </c>
      <c r="G5119" s="37">
        <v>1</v>
      </c>
    </row>
    <row r="5120" spans="1:7" x14ac:dyDescent="0.4">
      <c r="A5120" s="70">
        <v>41853</v>
      </c>
      <c r="B5120" s="84" t="s">
        <v>304</v>
      </c>
      <c r="C5120" s="74">
        <v>23.4</v>
      </c>
      <c r="D5120" s="86">
        <v>0</v>
      </c>
      <c r="E5120" s="88">
        <v>8</v>
      </c>
      <c r="F5120" s="88">
        <v>2</v>
      </c>
      <c r="G5120" s="37">
        <v>1</v>
      </c>
    </row>
    <row r="5121" spans="1:7" x14ac:dyDescent="0.4">
      <c r="A5121" s="70">
        <v>41853</v>
      </c>
      <c r="B5121" s="84" t="s">
        <v>305</v>
      </c>
      <c r="C5121" s="74">
        <v>23.2</v>
      </c>
      <c r="D5121" s="86">
        <v>0</v>
      </c>
      <c r="E5121" s="88">
        <v>8</v>
      </c>
      <c r="F5121" s="88">
        <v>2</v>
      </c>
      <c r="G5121" s="37">
        <v>1</v>
      </c>
    </row>
    <row r="5122" spans="1:7" x14ac:dyDescent="0.4">
      <c r="A5122" s="70">
        <v>41853</v>
      </c>
      <c r="B5122" s="84" t="s">
        <v>306</v>
      </c>
      <c r="C5122" s="74">
        <v>23.2</v>
      </c>
      <c r="D5122" s="86">
        <v>0</v>
      </c>
      <c r="E5122" s="88">
        <v>8</v>
      </c>
      <c r="F5122" s="88">
        <v>2</v>
      </c>
      <c r="G5122" s="37">
        <v>1</v>
      </c>
    </row>
    <row r="5123" spans="1:7" x14ac:dyDescent="0.4">
      <c r="A5123" s="70">
        <v>41853</v>
      </c>
      <c r="B5123" s="84" t="s">
        <v>307</v>
      </c>
      <c r="C5123" s="74">
        <v>23.5</v>
      </c>
      <c r="D5123" s="86">
        <v>0</v>
      </c>
      <c r="E5123" s="88">
        <v>8</v>
      </c>
      <c r="F5123" s="88">
        <v>2</v>
      </c>
      <c r="G5123" s="37">
        <v>1</v>
      </c>
    </row>
    <row r="5124" spans="1:7" x14ac:dyDescent="0.4">
      <c r="A5124" s="70">
        <v>41853</v>
      </c>
      <c r="B5124" s="84" t="s">
        <v>308</v>
      </c>
      <c r="C5124" s="74">
        <v>24</v>
      </c>
      <c r="D5124" s="86">
        <v>0</v>
      </c>
      <c r="E5124" s="88">
        <v>8</v>
      </c>
      <c r="F5124" s="88">
        <v>2</v>
      </c>
      <c r="G5124" s="37">
        <v>1</v>
      </c>
    </row>
    <row r="5125" spans="1:7" x14ac:dyDescent="0.4">
      <c r="A5125" s="70">
        <v>41853</v>
      </c>
      <c r="B5125" s="84" t="s">
        <v>309</v>
      </c>
      <c r="C5125" s="74">
        <v>24.7</v>
      </c>
      <c r="D5125" s="86">
        <v>0</v>
      </c>
      <c r="E5125" s="88">
        <v>8</v>
      </c>
      <c r="F5125" s="88">
        <v>2</v>
      </c>
      <c r="G5125" s="37">
        <v>0</v>
      </c>
    </row>
    <row r="5126" spans="1:7" x14ac:dyDescent="0.4">
      <c r="A5126" s="70">
        <v>41853</v>
      </c>
      <c r="B5126" s="84" t="s">
        <v>310</v>
      </c>
      <c r="C5126" s="74">
        <v>26.4</v>
      </c>
      <c r="D5126" s="86">
        <v>0</v>
      </c>
      <c r="E5126" s="88">
        <v>8</v>
      </c>
      <c r="F5126" s="88">
        <v>2</v>
      </c>
      <c r="G5126" s="37">
        <v>0</v>
      </c>
    </row>
    <row r="5127" spans="1:7" x14ac:dyDescent="0.4">
      <c r="A5127" s="70">
        <v>41853</v>
      </c>
      <c r="B5127" s="84" t="s">
        <v>311</v>
      </c>
      <c r="C5127" s="74">
        <v>27.3</v>
      </c>
      <c r="D5127" s="86">
        <v>0</v>
      </c>
      <c r="E5127" s="88">
        <v>8</v>
      </c>
      <c r="F5127" s="88">
        <v>2</v>
      </c>
      <c r="G5127" s="37">
        <v>0</v>
      </c>
    </row>
    <row r="5128" spans="1:7" x14ac:dyDescent="0.4">
      <c r="A5128" s="70">
        <v>41853</v>
      </c>
      <c r="B5128" s="84" t="s">
        <v>312</v>
      </c>
      <c r="C5128" s="74">
        <v>28.5</v>
      </c>
      <c r="D5128" s="86">
        <v>0</v>
      </c>
      <c r="E5128" s="88">
        <v>8</v>
      </c>
      <c r="F5128" s="88">
        <v>2</v>
      </c>
      <c r="G5128" s="37">
        <v>0</v>
      </c>
    </row>
    <row r="5129" spans="1:7" x14ac:dyDescent="0.4">
      <c r="A5129" s="70">
        <v>41853</v>
      </c>
      <c r="B5129" s="84" t="s">
        <v>313</v>
      </c>
      <c r="C5129" s="74">
        <v>29</v>
      </c>
      <c r="D5129" s="86">
        <v>0</v>
      </c>
      <c r="E5129" s="88">
        <v>8</v>
      </c>
      <c r="F5129" s="88">
        <v>2</v>
      </c>
      <c r="G5129" s="37">
        <v>0</v>
      </c>
    </row>
    <row r="5130" spans="1:7" x14ac:dyDescent="0.4">
      <c r="A5130" s="70">
        <v>41853</v>
      </c>
      <c r="B5130" s="84" t="s">
        <v>314</v>
      </c>
      <c r="C5130" s="74">
        <v>29.8</v>
      </c>
      <c r="D5130" s="86">
        <v>0</v>
      </c>
      <c r="E5130" s="88">
        <v>8</v>
      </c>
      <c r="F5130" s="88">
        <v>2</v>
      </c>
      <c r="G5130" s="37">
        <v>0</v>
      </c>
    </row>
    <row r="5131" spans="1:7" x14ac:dyDescent="0.4">
      <c r="A5131" s="70">
        <v>41853</v>
      </c>
      <c r="B5131" s="84" t="s">
        <v>315</v>
      </c>
      <c r="C5131" s="74">
        <v>30.1</v>
      </c>
      <c r="D5131" s="86">
        <v>0</v>
      </c>
      <c r="E5131" s="88">
        <v>8</v>
      </c>
      <c r="F5131" s="88">
        <v>2</v>
      </c>
      <c r="G5131" s="37">
        <v>0</v>
      </c>
    </row>
    <row r="5132" spans="1:7" x14ac:dyDescent="0.4">
      <c r="A5132" s="70">
        <v>41853</v>
      </c>
      <c r="B5132" s="84" t="s">
        <v>316</v>
      </c>
      <c r="C5132" s="74">
        <v>30.2</v>
      </c>
      <c r="D5132" s="86">
        <v>0</v>
      </c>
      <c r="E5132" s="88">
        <v>8</v>
      </c>
      <c r="F5132" s="88">
        <v>2</v>
      </c>
      <c r="G5132" s="37">
        <v>0</v>
      </c>
    </row>
    <row r="5133" spans="1:7" x14ac:dyDescent="0.4">
      <c r="A5133" s="70">
        <v>41853</v>
      </c>
      <c r="B5133" s="84" t="s">
        <v>317</v>
      </c>
      <c r="C5133" s="74">
        <v>29.9</v>
      </c>
      <c r="D5133" s="86">
        <v>0</v>
      </c>
      <c r="E5133" s="88">
        <v>8</v>
      </c>
      <c r="F5133" s="88">
        <v>2</v>
      </c>
      <c r="G5133" s="37">
        <v>0</v>
      </c>
    </row>
    <row r="5134" spans="1:7" x14ac:dyDescent="0.4">
      <c r="A5134" s="70">
        <v>41853</v>
      </c>
      <c r="B5134" s="84" t="s">
        <v>318</v>
      </c>
      <c r="C5134" s="74">
        <v>29.2</v>
      </c>
      <c r="D5134" s="86">
        <v>0</v>
      </c>
      <c r="E5134" s="88">
        <v>8</v>
      </c>
      <c r="F5134" s="88">
        <v>2</v>
      </c>
      <c r="G5134" s="37">
        <v>0</v>
      </c>
    </row>
    <row r="5135" spans="1:7" x14ac:dyDescent="0.4">
      <c r="A5135" s="70">
        <v>41853</v>
      </c>
      <c r="B5135" s="84" t="s">
        <v>319</v>
      </c>
      <c r="C5135" s="74">
        <v>28.1</v>
      </c>
      <c r="D5135" s="86">
        <v>0</v>
      </c>
      <c r="E5135" s="88">
        <v>8</v>
      </c>
      <c r="F5135" s="88">
        <v>2</v>
      </c>
      <c r="G5135" s="37">
        <v>0</v>
      </c>
    </row>
    <row r="5136" spans="1:7" x14ac:dyDescent="0.4">
      <c r="A5136" s="70">
        <v>41853</v>
      </c>
      <c r="B5136" s="84" t="s">
        <v>320</v>
      </c>
      <c r="C5136" s="74">
        <v>26.9</v>
      </c>
      <c r="D5136" s="86">
        <v>0</v>
      </c>
      <c r="E5136" s="88">
        <v>8</v>
      </c>
      <c r="F5136" s="88">
        <v>2</v>
      </c>
      <c r="G5136" s="37">
        <v>0</v>
      </c>
    </row>
    <row r="5137" spans="1:7" x14ac:dyDescent="0.4">
      <c r="A5137" s="70">
        <v>41853</v>
      </c>
      <c r="B5137" s="84" t="s">
        <v>321</v>
      </c>
      <c r="C5137" s="74">
        <v>25.6</v>
      </c>
      <c r="D5137" s="86">
        <v>0</v>
      </c>
      <c r="E5137" s="88">
        <v>8</v>
      </c>
      <c r="F5137" s="88">
        <v>2</v>
      </c>
      <c r="G5137" s="37">
        <v>0</v>
      </c>
    </row>
    <row r="5138" spans="1:7" x14ac:dyDescent="0.4">
      <c r="A5138" s="70">
        <v>41853</v>
      </c>
      <c r="B5138" s="84" t="s">
        <v>322</v>
      </c>
      <c r="C5138" s="74">
        <v>24.2</v>
      </c>
      <c r="D5138" s="86">
        <v>0</v>
      </c>
      <c r="E5138" s="88">
        <v>8</v>
      </c>
      <c r="F5138" s="88">
        <v>2</v>
      </c>
      <c r="G5138" s="37">
        <v>0</v>
      </c>
    </row>
    <row r="5139" spans="1:7" x14ac:dyDescent="0.4">
      <c r="A5139" s="70">
        <v>41853</v>
      </c>
      <c r="B5139" s="84" t="s">
        <v>323</v>
      </c>
      <c r="C5139" s="74">
        <v>23.3</v>
      </c>
      <c r="D5139" s="86">
        <v>0</v>
      </c>
      <c r="E5139" s="88">
        <v>8</v>
      </c>
      <c r="F5139" s="88">
        <v>2</v>
      </c>
      <c r="G5139" s="37">
        <v>0</v>
      </c>
    </row>
    <row r="5140" spans="1:7" x14ac:dyDescent="0.4">
      <c r="A5140" s="70">
        <v>41853</v>
      </c>
      <c r="B5140" s="84" t="s">
        <v>324</v>
      </c>
      <c r="C5140" s="74">
        <v>23</v>
      </c>
      <c r="D5140" s="86">
        <v>0</v>
      </c>
      <c r="E5140" s="88">
        <v>8</v>
      </c>
      <c r="F5140" s="88">
        <v>2</v>
      </c>
      <c r="G5140" s="37">
        <v>0</v>
      </c>
    </row>
    <row r="5141" spans="1:7" x14ac:dyDescent="0.4">
      <c r="A5141" s="70">
        <v>41853</v>
      </c>
      <c r="B5141" s="84" t="s">
        <v>325</v>
      </c>
      <c r="C5141" s="74">
        <v>22.7</v>
      </c>
      <c r="D5141" s="86">
        <v>0</v>
      </c>
      <c r="E5141" s="88">
        <v>8</v>
      </c>
      <c r="F5141" s="88">
        <v>3</v>
      </c>
      <c r="G5141" s="37">
        <v>1</v>
      </c>
    </row>
    <row r="5142" spans="1:7" x14ac:dyDescent="0.4">
      <c r="A5142" s="70">
        <v>41854</v>
      </c>
      <c r="B5142" s="84" t="s">
        <v>302</v>
      </c>
      <c r="C5142" s="74">
        <v>22.3</v>
      </c>
      <c r="D5142" s="86">
        <v>0</v>
      </c>
      <c r="E5142" s="88">
        <v>8</v>
      </c>
      <c r="F5142" s="88">
        <v>3</v>
      </c>
      <c r="G5142" s="37">
        <v>1</v>
      </c>
    </row>
    <row r="5143" spans="1:7" x14ac:dyDescent="0.4">
      <c r="A5143" s="70">
        <v>41854</v>
      </c>
      <c r="B5143" s="84" t="s">
        <v>303</v>
      </c>
      <c r="C5143" s="74">
        <v>22.1</v>
      </c>
      <c r="D5143" s="86">
        <v>0</v>
      </c>
      <c r="E5143" s="88">
        <v>8</v>
      </c>
      <c r="F5143" s="88">
        <v>3</v>
      </c>
      <c r="G5143" s="37">
        <v>1</v>
      </c>
    </row>
    <row r="5144" spans="1:7" x14ac:dyDescent="0.4">
      <c r="A5144" s="70">
        <v>41854</v>
      </c>
      <c r="B5144" s="84" t="s">
        <v>304</v>
      </c>
      <c r="C5144" s="74">
        <v>21.9</v>
      </c>
      <c r="D5144" s="86">
        <v>0</v>
      </c>
      <c r="E5144" s="88">
        <v>8</v>
      </c>
      <c r="F5144" s="88">
        <v>3</v>
      </c>
      <c r="G5144" s="37">
        <v>1</v>
      </c>
    </row>
    <row r="5145" spans="1:7" x14ac:dyDescent="0.4">
      <c r="A5145" s="70">
        <v>41854</v>
      </c>
      <c r="B5145" s="84" t="s">
        <v>305</v>
      </c>
      <c r="C5145" s="74">
        <v>21.9</v>
      </c>
      <c r="D5145" s="86">
        <v>0</v>
      </c>
      <c r="E5145" s="88">
        <v>8</v>
      </c>
      <c r="F5145" s="88">
        <v>3</v>
      </c>
      <c r="G5145" s="37">
        <v>1</v>
      </c>
    </row>
    <row r="5146" spans="1:7" x14ac:dyDescent="0.4">
      <c r="A5146" s="70">
        <v>41854</v>
      </c>
      <c r="B5146" s="84" t="s">
        <v>306</v>
      </c>
      <c r="C5146" s="74">
        <v>22</v>
      </c>
      <c r="D5146" s="86">
        <v>0</v>
      </c>
      <c r="E5146" s="88">
        <v>8</v>
      </c>
      <c r="F5146" s="88">
        <v>3</v>
      </c>
      <c r="G5146" s="37">
        <v>1</v>
      </c>
    </row>
    <row r="5147" spans="1:7" x14ac:dyDescent="0.4">
      <c r="A5147" s="70">
        <v>41854</v>
      </c>
      <c r="B5147" s="84" t="s">
        <v>307</v>
      </c>
      <c r="C5147" s="74">
        <v>22.4</v>
      </c>
      <c r="D5147" s="86">
        <v>0</v>
      </c>
      <c r="E5147" s="88">
        <v>8</v>
      </c>
      <c r="F5147" s="88">
        <v>3</v>
      </c>
      <c r="G5147" s="37">
        <v>1</v>
      </c>
    </row>
    <row r="5148" spans="1:7" x14ac:dyDescent="0.4">
      <c r="A5148" s="70">
        <v>41854</v>
      </c>
      <c r="B5148" s="84" t="s">
        <v>308</v>
      </c>
      <c r="C5148" s="74">
        <v>23.5</v>
      </c>
      <c r="D5148" s="86">
        <v>0</v>
      </c>
      <c r="E5148" s="88">
        <v>8</v>
      </c>
      <c r="F5148" s="88">
        <v>3</v>
      </c>
      <c r="G5148" s="37">
        <v>1</v>
      </c>
    </row>
    <row r="5149" spans="1:7" x14ac:dyDescent="0.4">
      <c r="A5149" s="70">
        <v>41854</v>
      </c>
      <c r="B5149" s="84" t="s">
        <v>309</v>
      </c>
      <c r="C5149" s="74">
        <v>24</v>
      </c>
      <c r="D5149" s="86">
        <v>0</v>
      </c>
      <c r="E5149" s="88">
        <v>8</v>
      </c>
      <c r="F5149" s="88">
        <v>3</v>
      </c>
      <c r="G5149" s="37">
        <v>0</v>
      </c>
    </row>
    <row r="5150" spans="1:7" x14ac:dyDescent="0.4">
      <c r="A5150" s="70">
        <v>41854</v>
      </c>
      <c r="B5150" s="84" t="s">
        <v>310</v>
      </c>
      <c r="C5150" s="74">
        <v>25.8</v>
      </c>
      <c r="D5150" s="86">
        <v>0</v>
      </c>
      <c r="E5150" s="88">
        <v>8</v>
      </c>
      <c r="F5150" s="88">
        <v>3</v>
      </c>
      <c r="G5150" s="37">
        <v>0</v>
      </c>
    </row>
    <row r="5151" spans="1:7" x14ac:dyDescent="0.4">
      <c r="A5151" s="70">
        <v>41854</v>
      </c>
      <c r="B5151" s="84" t="s">
        <v>311</v>
      </c>
      <c r="C5151" s="74">
        <v>26.9</v>
      </c>
      <c r="D5151" s="86">
        <v>0</v>
      </c>
      <c r="E5151" s="88">
        <v>8</v>
      </c>
      <c r="F5151" s="88">
        <v>3</v>
      </c>
      <c r="G5151" s="37">
        <v>0</v>
      </c>
    </row>
    <row r="5152" spans="1:7" x14ac:dyDescent="0.4">
      <c r="A5152" s="70">
        <v>41854</v>
      </c>
      <c r="B5152" s="84" t="s">
        <v>312</v>
      </c>
      <c r="C5152" s="74">
        <v>27.6</v>
      </c>
      <c r="D5152" s="86">
        <v>0</v>
      </c>
      <c r="E5152" s="88">
        <v>8</v>
      </c>
      <c r="F5152" s="88">
        <v>3</v>
      </c>
      <c r="G5152" s="37">
        <v>0</v>
      </c>
    </row>
    <row r="5153" spans="1:7" x14ac:dyDescent="0.4">
      <c r="A5153" s="70">
        <v>41854</v>
      </c>
      <c r="B5153" s="84" t="s">
        <v>313</v>
      </c>
      <c r="C5153" s="74">
        <v>28.3</v>
      </c>
      <c r="D5153" s="86">
        <v>0</v>
      </c>
      <c r="E5153" s="88">
        <v>8</v>
      </c>
      <c r="F5153" s="88">
        <v>3</v>
      </c>
      <c r="G5153" s="37">
        <v>0</v>
      </c>
    </row>
    <row r="5154" spans="1:7" x14ac:dyDescent="0.4">
      <c r="A5154" s="70">
        <v>41854</v>
      </c>
      <c r="B5154" s="84" t="s">
        <v>314</v>
      </c>
      <c r="C5154" s="74">
        <v>29.6</v>
      </c>
      <c r="D5154" s="86">
        <v>0</v>
      </c>
      <c r="E5154" s="88">
        <v>8</v>
      </c>
      <c r="F5154" s="88">
        <v>3</v>
      </c>
      <c r="G5154" s="37">
        <v>0</v>
      </c>
    </row>
    <row r="5155" spans="1:7" x14ac:dyDescent="0.4">
      <c r="A5155" s="70">
        <v>41854</v>
      </c>
      <c r="B5155" s="84" t="s">
        <v>315</v>
      </c>
      <c r="C5155" s="74">
        <v>28</v>
      </c>
      <c r="D5155" s="86">
        <v>0</v>
      </c>
      <c r="E5155" s="88">
        <v>8</v>
      </c>
      <c r="F5155" s="88">
        <v>3</v>
      </c>
      <c r="G5155" s="37">
        <v>0</v>
      </c>
    </row>
    <row r="5156" spans="1:7" x14ac:dyDescent="0.4">
      <c r="A5156" s="70">
        <v>41854</v>
      </c>
      <c r="B5156" s="84" t="s">
        <v>316</v>
      </c>
      <c r="C5156" s="74">
        <v>27.3</v>
      </c>
      <c r="D5156" s="86">
        <v>0</v>
      </c>
      <c r="E5156" s="88">
        <v>8</v>
      </c>
      <c r="F5156" s="88">
        <v>3</v>
      </c>
      <c r="G5156" s="37">
        <v>0</v>
      </c>
    </row>
    <row r="5157" spans="1:7" x14ac:dyDescent="0.4">
      <c r="A5157" s="70">
        <v>41854</v>
      </c>
      <c r="B5157" s="84" t="s">
        <v>317</v>
      </c>
      <c r="C5157" s="74">
        <v>28.4</v>
      </c>
      <c r="D5157" s="86">
        <v>0</v>
      </c>
      <c r="E5157" s="88">
        <v>8</v>
      </c>
      <c r="F5157" s="88">
        <v>3</v>
      </c>
      <c r="G5157" s="37">
        <v>0</v>
      </c>
    </row>
    <row r="5158" spans="1:7" x14ac:dyDescent="0.4">
      <c r="A5158" s="70">
        <v>41854</v>
      </c>
      <c r="B5158" s="84" t="s">
        <v>318</v>
      </c>
      <c r="C5158" s="74">
        <v>28.1</v>
      </c>
      <c r="D5158" s="86">
        <v>0</v>
      </c>
      <c r="E5158" s="88">
        <v>8</v>
      </c>
      <c r="F5158" s="88">
        <v>3</v>
      </c>
      <c r="G5158" s="37">
        <v>0</v>
      </c>
    </row>
    <row r="5159" spans="1:7" x14ac:dyDescent="0.4">
      <c r="A5159" s="70">
        <v>41854</v>
      </c>
      <c r="B5159" s="84" t="s">
        <v>319</v>
      </c>
      <c r="C5159" s="74">
        <v>27.3</v>
      </c>
      <c r="D5159" s="86">
        <v>0</v>
      </c>
      <c r="E5159" s="88">
        <v>8</v>
      </c>
      <c r="F5159" s="88">
        <v>3</v>
      </c>
      <c r="G5159" s="37">
        <v>0</v>
      </c>
    </row>
    <row r="5160" spans="1:7" x14ac:dyDescent="0.4">
      <c r="A5160" s="70">
        <v>41854</v>
      </c>
      <c r="B5160" s="84" t="s">
        <v>320</v>
      </c>
      <c r="C5160" s="74">
        <v>25.4</v>
      </c>
      <c r="D5160" s="86">
        <v>0</v>
      </c>
      <c r="E5160" s="88">
        <v>8</v>
      </c>
      <c r="F5160" s="88">
        <v>3</v>
      </c>
      <c r="G5160" s="37">
        <v>0</v>
      </c>
    </row>
    <row r="5161" spans="1:7" x14ac:dyDescent="0.4">
      <c r="A5161" s="70">
        <v>41854</v>
      </c>
      <c r="B5161" s="84" t="s">
        <v>321</v>
      </c>
      <c r="C5161" s="74">
        <v>24.1</v>
      </c>
      <c r="D5161" s="86">
        <v>0</v>
      </c>
      <c r="E5161" s="88">
        <v>8</v>
      </c>
      <c r="F5161" s="88">
        <v>3</v>
      </c>
      <c r="G5161" s="37">
        <v>0</v>
      </c>
    </row>
    <row r="5162" spans="1:7" x14ac:dyDescent="0.4">
      <c r="A5162" s="70">
        <v>41854</v>
      </c>
      <c r="B5162" s="84" t="s">
        <v>322</v>
      </c>
      <c r="C5162" s="74">
        <v>22.9</v>
      </c>
      <c r="D5162" s="86">
        <v>0</v>
      </c>
      <c r="E5162" s="88">
        <v>8</v>
      </c>
      <c r="F5162" s="88">
        <v>3</v>
      </c>
      <c r="G5162" s="37">
        <v>0</v>
      </c>
    </row>
    <row r="5163" spans="1:7" x14ac:dyDescent="0.4">
      <c r="A5163" s="70">
        <v>41854</v>
      </c>
      <c r="B5163" s="84" t="s">
        <v>323</v>
      </c>
      <c r="C5163" s="74">
        <v>22.6</v>
      </c>
      <c r="D5163" s="86">
        <v>0</v>
      </c>
      <c r="E5163" s="88">
        <v>8</v>
      </c>
      <c r="F5163" s="88">
        <v>3</v>
      </c>
      <c r="G5163" s="37">
        <v>0</v>
      </c>
    </row>
    <row r="5164" spans="1:7" x14ac:dyDescent="0.4">
      <c r="A5164" s="70">
        <v>41854</v>
      </c>
      <c r="B5164" s="84" t="s">
        <v>324</v>
      </c>
      <c r="C5164" s="74">
        <v>22.1</v>
      </c>
      <c r="D5164" s="86">
        <v>0</v>
      </c>
      <c r="E5164" s="88">
        <v>8</v>
      </c>
      <c r="F5164" s="88">
        <v>3</v>
      </c>
      <c r="G5164" s="37">
        <v>0</v>
      </c>
    </row>
    <row r="5165" spans="1:7" x14ac:dyDescent="0.4">
      <c r="A5165" s="70">
        <v>41854</v>
      </c>
      <c r="B5165" s="84" t="s">
        <v>325</v>
      </c>
      <c r="C5165" s="74">
        <v>21.7</v>
      </c>
      <c r="D5165" s="86">
        <v>0</v>
      </c>
      <c r="E5165" s="88">
        <v>8</v>
      </c>
      <c r="F5165" s="88">
        <v>4</v>
      </c>
      <c r="G5165" s="37">
        <v>1</v>
      </c>
    </row>
    <row r="5166" spans="1:7" x14ac:dyDescent="0.4">
      <c r="A5166" s="70">
        <v>41855</v>
      </c>
      <c r="B5166" s="84" t="s">
        <v>302</v>
      </c>
      <c r="C5166" s="74">
        <v>21.3</v>
      </c>
      <c r="D5166" s="86">
        <v>0</v>
      </c>
      <c r="E5166" s="88">
        <v>8</v>
      </c>
      <c r="F5166" s="88">
        <v>4</v>
      </c>
      <c r="G5166" s="37">
        <v>1</v>
      </c>
    </row>
    <row r="5167" spans="1:7" x14ac:dyDescent="0.4">
      <c r="A5167" s="70">
        <v>41855</v>
      </c>
      <c r="B5167" s="84" t="s">
        <v>303</v>
      </c>
      <c r="C5167" s="74">
        <v>21</v>
      </c>
      <c r="D5167" s="86">
        <v>0</v>
      </c>
      <c r="E5167" s="88">
        <v>8</v>
      </c>
      <c r="F5167" s="88">
        <v>4</v>
      </c>
      <c r="G5167" s="37">
        <v>1</v>
      </c>
    </row>
    <row r="5168" spans="1:7" x14ac:dyDescent="0.4">
      <c r="A5168" s="70">
        <v>41855</v>
      </c>
      <c r="B5168" s="84" t="s">
        <v>304</v>
      </c>
      <c r="C5168" s="74">
        <v>20.7</v>
      </c>
      <c r="D5168" s="86">
        <v>0</v>
      </c>
      <c r="E5168" s="88">
        <v>8</v>
      </c>
      <c r="F5168" s="88">
        <v>4</v>
      </c>
      <c r="G5168" s="37">
        <v>1</v>
      </c>
    </row>
    <row r="5169" spans="1:7" x14ac:dyDescent="0.4">
      <c r="A5169" s="70">
        <v>41855</v>
      </c>
      <c r="B5169" s="84" t="s">
        <v>305</v>
      </c>
      <c r="C5169" s="74">
        <v>20.3</v>
      </c>
      <c r="D5169" s="86">
        <v>0</v>
      </c>
      <c r="E5169" s="88">
        <v>8</v>
      </c>
      <c r="F5169" s="88">
        <v>4</v>
      </c>
      <c r="G5169" s="37">
        <v>1</v>
      </c>
    </row>
    <row r="5170" spans="1:7" x14ac:dyDescent="0.4">
      <c r="A5170" s="70">
        <v>41855</v>
      </c>
      <c r="B5170" s="84" t="s">
        <v>306</v>
      </c>
      <c r="C5170" s="74">
        <v>19.600000000000001</v>
      </c>
      <c r="D5170" s="86">
        <v>0</v>
      </c>
      <c r="E5170" s="88">
        <v>8</v>
      </c>
      <c r="F5170" s="88">
        <v>4</v>
      </c>
      <c r="G5170" s="37">
        <v>1</v>
      </c>
    </row>
    <row r="5171" spans="1:7" x14ac:dyDescent="0.4">
      <c r="A5171" s="70">
        <v>41855</v>
      </c>
      <c r="B5171" s="84" t="s">
        <v>307</v>
      </c>
      <c r="C5171" s="74">
        <v>19.8</v>
      </c>
      <c r="D5171" s="86">
        <v>0</v>
      </c>
      <c r="E5171" s="88">
        <v>8</v>
      </c>
      <c r="F5171" s="88">
        <v>4</v>
      </c>
      <c r="G5171" s="37">
        <v>1</v>
      </c>
    </row>
    <row r="5172" spans="1:7" x14ac:dyDescent="0.4">
      <c r="A5172" s="70">
        <v>41855</v>
      </c>
      <c r="B5172" s="84" t="s">
        <v>308</v>
      </c>
      <c r="C5172" s="74">
        <v>20.6</v>
      </c>
      <c r="D5172" s="86">
        <v>0</v>
      </c>
      <c r="E5172" s="88">
        <v>8</v>
      </c>
      <c r="F5172" s="88">
        <v>4</v>
      </c>
      <c r="G5172" s="37">
        <v>1</v>
      </c>
    </row>
    <row r="5173" spans="1:7" x14ac:dyDescent="0.4">
      <c r="A5173" s="70">
        <v>41855</v>
      </c>
      <c r="B5173" s="84" t="s">
        <v>309</v>
      </c>
      <c r="C5173" s="74">
        <v>21.2</v>
      </c>
      <c r="D5173" s="86">
        <v>0</v>
      </c>
      <c r="E5173" s="88">
        <v>8</v>
      </c>
      <c r="F5173" s="88">
        <v>4</v>
      </c>
      <c r="G5173" s="37">
        <v>0</v>
      </c>
    </row>
    <row r="5174" spans="1:7" x14ac:dyDescent="0.4">
      <c r="A5174" s="70">
        <v>41855</v>
      </c>
      <c r="B5174" s="84" t="s">
        <v>310</v>
      </c>
      <c r="C5174" s="74">
        <v>21.9</v>
      </c>
      <c r="D5174" s="86">
        <v>0</v>
      </c>
      <c r="E5174" s="88">
        <v>8</v>
      </c>
      <c r="F5174" s="88">
        <v>4</v>
      </c>
      <c r="G5174" s="37">
        <v>0</v>
      </c>
    </row>
    <row r="5175" spans="1:7" x14ac:dyDescent="0.4">
      <c r="A5175" s="70">
        <v>41855</v>
      </c>
      <c r="B5175" s="84" t="s">
        <v>311</v>
      </c>
      <c r="C5175" s="74">
        <v>23.3</v>
      </c>
      <c r="D5175" s="86">
        <v>0</v>
      </c>
      <c r="E5175" s="88">
        <v>8</v>
      </c>
      <c r="F5175" s="88">
        <v>4</v>
      </c>
      <c r="G5175" s="37">
        <v>0</v>
      </c>
    </row>
    <row r="5176" spans="1:7" x14ac:dyDescent="0.4">
      <c r="A5176" s="70">
        <v>41855</v>
      </c>
      <c r="B5176" s="84" t="s">
        <v>312</v>
      </c>
      <c r="C5176" s="74">
        <v>23</v>
      </c>
      <c r="D5176" s="86">
        <v>0</v>
      </c>
      <c r="E5176" s="88">
        <v>8</v>
      </c>
      <c r="F5176" s="88">
        <v>4</v>
      </c>
      <c r="G5176" s="37">
        <v>0</v>
      </c>
    </row>
    <row r="5177" spans="1:7" x14ac:dyDescent="0.4">
      <c r="A5177" s="70">
        <v>41855</v>
      </c>
      <c r="B5177" s="84" t="s">
        <v>313</v>
      </c>
      <c r="C5177" s="74">
        <v>23</v>
      </c>
      <c r="D5177" s="86">
        <v>0</v>
      </c>
      <c r="E5177" s="88">
        <v>8</v>
      </c>
      <c r="F5177" s="88">
        <v>4</v>
      </c>
      <c r="G5177" s="37">
        <v>0</v>
      </c>
    </row>
    <row r="5178" spans="1:7" x14ac:dyDescent="0.4">
      <c r="A5178" s="70">
        <v>41855</v>
      </c>
      <c r="B5178" s="84" t="s">
        <v>314</v>
      </c>
      <c r="C5178" s="74">
        <v>22.6</v>
      </c>
      <c r="D5178" s="86">
        <v>0</v>
      </c>
      <c r="E5178" s="88">
        <v>8</v>
      </c>
      <c r="F5178" s="88">
        <v>4</v>
      </c>
      <c r="G5178" s="37">
        <v>0</v>
      </c>
    </row>
    <row r="5179" spans="1:7" x14ac:dyDescent="0.4">
      <c r="A5179" s="70">
        <v>41855</v>
      </c>
      <c r="B5179" s="84" t="s">
        <v>315</v>
      </c>
      <c r="C5179" s="74">
        <v>22.6</v>
      </c>
      <c r="D5179" s="86">
        <v>0</v>
      </c>
      <c r="E5179" s="88">
        <v>8</v>
      </c>
      <c r="F5179" s="88">
        <v>4</v>
      </c>
      <c r="G5179" s="37">
        <v>0</v>
      </c>
    </row>
    <row r="5180" spans="1:7" x14ac:dyDescent="0.4">
      <c r="A5180" s="70">
        <v>41855</v>
      </c>
      <c r="B5180" s="84" t="s">
        <v>316</v>
      </c>
      <c r="C5180" s="74">
        <v>22.5</v>
      </c>
      <c r="D5180" s="86">
        <v>0</v>
      </c>
      <c r="E5180" s="88">
        <v>8</v>
      </c>
      <c r="F5180" s="88">
        <v>4</v>
      </c>
      <c r="G5180" s="37">
        <v>0</v>
      </c>
    </row>
    <row r="5181" spans="1:7" x14ac:dyDescent="0.4">
      <c r="A5181" s="70">
        <v>41855</v>
      </c>
      <c r="B5181" s="84" t="s">
        <v>317</v>
      </c>
      <c r="C5181" s="74">
        <v>22.1</v>
      </c>
      <c r="D5181" s="86">
        <v>0</v>
      </c>
      <c r="E5181" s="88">
        <v>8</v>
      </c>
      <c r="F5181" s="88">
        <v>4</v>
      </c>
      <c r="G5181" s="37">
        <v>0</v>
      </c>
    </row>
    <row r="5182" spans="1:7" x14ac:dyDescent="0.4">
      <c r="A5182" s="70">
        <v>41855</v>
      </c>
      <c r="B5182" s="84" t="s">
        <v>318</v>
      </c>
      <c r="C5182" s="74">
        <v>21.9</v>
      </c>
      <c r="D5182" s="86">
        <v>0</v>
      </c>
      <c r="E5182" s="88">
        <v>8</v>
      </c>
      <c r="F5182" s="88">
        <v>4</v>
      </c>
      <c r="G5182" s="37">
        <v>0</v>
      </c>
    </row>
    <row r="5183" spans="1:7" x14ac:dyDescent="0.4">
      <c r="A5183" s="70">
        <v>41855</v>
      </c>
      <c r="B5183" s="84" t="s">
        <v>319</v>
      </c>
      <c r="C5183" s="74">
        <v>21.6</v>
      </c>
      <c r="D5183" s="86">
        <v>0</v>
      </c>
      <c r="E5183" s="88">
        <v>8</v>
      </c>
      <c r="F5183" s="88">
        <v>4</v>
      </c>
      <c r="G5183" s="37">
        <v>0</v>
      </c>
    </row>
    <row r="5184" spans="1:7" x14ac:dyDescent="0.4">
      <c r="A5184" s="70">
        <v>41855</v>
      </c>
      <c r="B5184" s="84" t="s">
        <v>320</v>
      </c>
      <c r="C5184" s="74">
        <v>21.1</v>
      </c>
      <c r="D5184" s="86">
        <v>0</v>
      </c>
      <c r="E5184" s="88">
        <v>8</v>
      </c>
      <c r="F5184" s="88">
        <v>4</v>
      </c>
      <c r="G5184" s="37">
        <v>0</v>
      </c>
    </row>
    <row r="5185" spans="1:7" x14ac:dyDescent="0.4">
      <c r="A5185" s="70">
        <v>41855</v>
      </c>
      <c r="B5185" s="84" t="s">
        <v>321</v>
      </c>
      <c r="C5185" s="74">
        <v>20.7</v>
      </c>
      <c r="D5185" s="86">
        <v>0</v>
      </c>
      <c r="E5185" s="88">
        <v>8</v>
      </c>
      <c r="F5185" s="88">
        <v>4</v>
      </c>
      <c r="G5185" s="37">
        <v>0</v>
      </c>
    </row>
    <row r="5186" spans="1:7" x14ac:dyDescent="0.4">
      <c r="A5186" s="70">
        <v>41855</v>
      </c>
      <c r="B5186" s="84" t="s">
        <v>322</v>
      </c>
      <c r="C5186" s="74">
        <v>20.5</v>
      </c>
      <c r="D5186" s="86">
        <v>0</v>
      </c>
      <c r="E5186" s="88">
        <v>8</v>
      </c>
      <c r="F5186" s="88">
        <v>4</v>
      </c>
      <c r="G5186" s="37">
        <v>0</v>
      </c>
    </row>
    <row r="5187" spans="1:7" x14ac:dyDescent="0.4">
      <c r="A5187" s="70">
        <v>41855</v>
      </c>
      <c r="B5187" s="84" t="s">
        <v>323</v>
      </c>
      <c r="C5187" s="74">
        <v>20.100000000000001</v>
      </c>
      <c r="D5187" s="86">
        <v>0</v>
      </c>
      <c r="E5187" s="88">
        <v>8</v>
      </c>
      <c r="F5187" s="88">
        <v>4</v>
      </c>
      <c r="G5187" s="37">
        <v>0</v>
      </c>
    </row>
    <row r="5188" spans="1:7" x14ac:dyDescent="0.4">
      <c r="A5188" s="70">
        <v>41855</v>
      </c>
      <c r="B5188" s="84" t="s">
        <v>324</v>
      </c>
      <c r="C5188" s="74">
        <v>19.899999999999999</v>
      </c>
      <c r="D5188" s="86">
        <v>0</v>
      </c>
      <c r="E5188" s="88">
        <v>8</v>
      </c>
      <c r="F5188" s="88">
        <v>4</v>
      </c>
      <c r="G5188" s="37">
        <v>0</v>
      </c>
    </row>
    <row r="5189" spans="1:7" x14ac:dyDescent="0.4">
      <c r="A5189" s="70">
        <v>41855</v>
      </c>
      <c r="B5189" s="84" t="s">
        <v>325</v>
      </c>
      <c r="C5189" s="74">
        <v>19.600000000000001</v>
      </c>
      <c r="D5189" s="86">
        <v>0</v>
      </c>
      <c r="E5189" s="88">
        <v>8</v>
      </c>
      <c r="F5189" s="88">
        <v>5</v>
      </c>
      <c r="G5189" s="37">
        <v>1</v>
      </c>
    </row>
    <row r="5190" spans="1:7" x14ac:dyDescent="0.4">
      <c r="A5190" s="70">
        <v>41856</v>
      </c>
      <c r="B5190" s="84" t="s">
        <v>302</v>
      </c>
      <c r="C5190" s="74">
        <v>19.399999999999999</v>
      </c>
      <c r="D5190" s="86">
        <v>0</v>
      </c>
      <c r="E5190" s="88">
        <v>8</v>
      </c>
      <c r="F5190" s="88">
        <v>5</v>
      </c>
      <c r="G5190" s="37">
        <v>1</v>
      </c>
    </row>
    <row r="5191" spans="1:7" x14ac:dyDescent="0.4">
      <c r="A5191" s="70">
        <v>41856</v>
      </c>
      <c r="B5191" s="84" t="s">
        <v>303</v>
      </c>
      <c r="C5191" s="74">
        <v>19</v>
      </c>
      <c r="D5191" s="86">
        <v>0</v>
      </c>
      <c r="E5191" s="88">
        <v>8</v>
      </c>
      <c r="F5191" s="88">
        <v>5</v>
      </c>
      <c r="G5191" s="37">
        <v>1</v>
      </c>
    </row>
    <row r="5192" spans="1:7" x14ac:dyDescent="0.4">
      <c r="A5192" s="70">
        <v>41856</v>
      </c>
      <c r="B5192" s="84" t="s">
        <v>304</v>
      </c>
      <c r="C5192" s="74">
        <v>18.7</v>
      </c>
      <c r="D5192" s="86">
        <v>0</v>
      </c>
      <c r="E5192" s="88">
        <v>8</v>
      </c>
      <c r="F5192" s="88">
        <v>5</v>
      </c>
      <c r="G5192" s="37">
        <v>1</v>
      </c>
    </row>
    <row r="5193" spans="1:7" x14ac:dyDescent="0.4">
      <c r="A5193" s="70">
        <v>41856</v>
      </c>
      <c r="B5193" s="84" t="s">
        <v>305</v>
      </c>
      <c r="C5193" s="74">
        <v>18.5</v>
      </c>
      <c r="D5193" s="86">
        <v>0</v>
      </c>
      <c r="E5193" s="88">
        <v>8</v>
      </c>
      <c r="F5193" s="88">
        <v>5</v>
      </c>
      <c r="G5193" s="37">
        <v>1</v>
      </c>
    </row>
    <row r="5194" spans="1:7" x14ac:dyDescent="0.4">
      <c r="A5194" s="70">
        <v>41856</v>
      </c>
      <c r="B5194" s="84" t="s">
        <v>306</v>
      </c>
      <c r="C5194" s="74">
        <v>18.399999999999999</v>
      </c>
      <c r="D5194" s="86">
        <v>0</v>
      </c>
      <c r="E5194" s="88">
        <v>8</v>
      </c>
      <c r="F5194" s="88">
        <v>5</v>
      </c>
      <c r="G5194" s="37">
        <v>1</v>
      </c>
    </row>
    <row r="5195" spans="1:7" x14ac:dyDescent="0.4">
      <c r="A5195" s="70">
        <v>41856</v>
      </c>
      <c r="B5195" s="84" t="s">
        <v>307</v>
      </c>
      <c r="C5195" s="74">
        <v>18.399999999999999</v>
      </c>
      <c r="D5195" s="86">
        <v>0</v>
      </c>
      <c r="E5195" s="88">
        <v>8</v>
      </c>
      <c r="F5195" s="88">
        <v>5</v>
      </c>
      <c r="G5195" s="37">
        <v>1</v>
      </c>
    </row>
    <row r="5196" spans="1:7" x14ac:dyDescent="0.4">
      <c r="A5196" s="70">
        <v>41856</v>
      </c>
      <c r="B5196" s="84" t="s">
        <v>308</v>
      </c>
      <c r="C5196" s="74">
        <v>18.399999999999999</v>
      </c>
      <c r="D5196" s="86">
        <v>0</v>
      </c>
      <c r="E5196" s="88">
        <v>8</v>
      </c>
      <c r="F5196" s="88">
        <v>5</v>
      </c>
      <c r="G5196" s="37">
        <v>1</v>
      </c>
    </row>
    <row r="5197" spans="1:7" x14ac:dyDescent="0.4">
      <c r="A5197" s="70">
        <v>41856</v>
      </c>
      <c r="B5197" s="84" t="s">
        <v>309</v>
      </c>
      <c r="C5197" s="74">
        <v>18.399999999999999</v>
      </c>
      <c r="D5197" s="86">
        <v>0</v>
      </c>
      <c r="E5197" s="88">
        <v>8</v>
      </c>
      <c r="F5197" s="88">
        <v>5</v>
      </c>
      <c r="G5197" s="37">
        <v>0</v>
      </c>
    </row>
    <row r="5198" spans="1:7" x14ac:dyDescent="0.4">
      <c r="A5198" s="70">
        <v>41856</v>
      </c>
      <c r="B5198" s="84" t="s">
        <v>310</v>
      </c>
      <c r="C5198" s="74">
        <v>18.600000000000001</v>
      </c>
      <c r="D5198" s="86">
        <v>0</v>
      </c>
      <c r="E5198" s="88">
        <v>8</v>
      </c>
      <c r="F5198" s="88">
        <v>5</v>
      </c>
      <c r="G5198" s="37">
        <v>0</v>
      </c>
    </row>
    <row r="5199" spans="1:7" x14ac:dyDescent="0.4">
      <c r="A5199" s="70">
        <v>41856</v>
      </c>
      <c r="B5199" s="84" t="s">
        <v>311</v>
      </c>
      <c r="C5199" s="74">
        <v>18.5</v>
      </c>
      <c r="D5199" s="86">
        <v>0</v>
      </c>
      <c r="E5199" s="88">
        <v>8</v>
      </c>
      <c r="F5199" s="88">
        <v>5</v>
      </c>
      <c r="G5199" s="37">
        <v>0</v>
      </c>
    </row>
    <row r="5200" spans="1:7" x14ac:dyDescent="0.4">
      <c r="A5200" s="70">
        <v>41856</v>
      </c>
      <c r="B5200" s="84" t="s">
        <v>312</v>
      </c>
      <c r="C5200" s="74">
        <v>18.3</v>
      </c>
      <c r="D5200" s="86">
        <v>0</v>
      </c>
      <c r="E5200" s="88">
        <v>8</v>
      </c>
      <c r="F5200" s="88">
        <v>5</v>
      </c>
      <c r="G5200" s="37">
        <v>0</v>
      </c>
    </row>
    <row r="5201" spans="1:7" x14ac:dyDescent="0.4">
      <c r="A5201" s="70">
        <v>41856</v>
      </c>
      <c r="B5201" s="84" t="s">
        <v>313</v>
      </c>
      <c r="C5201" s="74">
        <v>18.2</v>
      </c>
      <c r="D5201" s="86">
        <v>0</v>
      </c>
      <c r="E5201" s="88">
        <v>8</v>
      </c>
      <c r="F5201" s="88">
        <v>5</v>
      </c>
      <c r="G5201" s="37">
        <v>0</v>
      </c>
    </row>
    <row r="5202" spans="1:7" x14ac:dyDescent="0.4">
      <c r="A5202" s="70">
        <v>41856</v>
      </c>
      <c r="B5202" s="84" t="s">
        <v>314</v>
      </c>
      <c r="C5202" s="74">
        <v>18.399999999999999</v>
      </c>
      <c r="D5202" s="86">
        <v>0</v>
      </c>
      <c r="E5202" s="88">
        <v>8</v>
      </c>
      <c r="F5202" s="88">
        <v>5</v>
      </c>
      <c r="G5202" s="37">
        <v>0</v>
      </c>
    </row>
    <row r="5203" spans="1:7" x14ac:dyDescent="0.4">
      <c r="A5203" s="70">
        <v>41856</v>
      </c>
      <c r="B5203" s="84" t="s">
        <v>315</v>
      </c>
      <c r="C5203" s="74">
        <v>18.7</v>
      </c>
      <c r="D5203" s="86">
        <v>0</v>
      </c>
      <c r="E5203" s="88">
        <v>8</v>
      </c>
      <c r="F5203" s="88">
        <v>5</v>
      </c>
      <c r="G5203" s="37">
        <v>0</v>
      </c>
    </row>
    <row r="5204" spans="1:7" x14ac:dyDescent="0.4">
      <c r="A5204" s="70">
        <v>41856</v>
      </c>
      <c r="B5204" s="84" t="s">
        <v>316</v>
      </c>
      <c r="C5204" s="74">
        <v>18.7</v>
      </c>
      <c r="D5204" s="86">
        <v>0</v>
      </c>
      <c r="E5204" s="88">
        <v>8</v>
      </c>
      <c r="F5204" s="88">
        <v>5</v>
      </c>
      <c r="G5204" s="37">
        <v>0</v>
      </c>
    </row>
    <row r="5205" spans="1:7" x14ac:dyDescent="0.4">
      <c r="A5205" s="70">
        <v>41856</v>
      </c>
      <c r="B5205" s="84" t="s">
        <v>317</v>
      </c>
      <c r="C5205" s="74">
        <v>18.899999999999999</v>
      </c>
      <c r="D5205" s="86">
        <v>0</v>
      </c>
      <c r="E5205" s="88">
        <v>8</v>
      </c>
      <c r="F5205" s="88">
        <v>5</v>
      </c>
      <c r="G5205" s="37">
        <v>0</v>
      </c>
    </row>
    <row r="5206" spans="1:7" x14ac:dyDescent="0.4">
      <c r="A5206" s="70">
        <v>41856</v>
      </c>
      <c r="B5206" s="84" t="s">
        <v>318</v>
      </c>
      <c r="C5206" s="74">
        <v>18.899999999999999</v>
      </c>
      <c r="D5206" s="86">
        <v>0</v>
      </c>
      <c r="E5206" s="88">
        <v>8</v>
      </c>
      <c r="F5206" s="88">
        <v>5</v>
      </c>
      <c r="G5206" s="37">
        <v>0</v>
      </c>
    </row>
    <row r="5207" spans="1:7" x14ac:dyDescent="0.4">
      <c r="A5207" s="70">
        <v>41856</v>
      </c>
      <c r="B5207" s="84" t="s">
        <v>319</v>
      </c>
      <c r="C5207" s="74">
        <v>19</v>
      </c>
      <c r="D5207" s="86">
        <v>0</v>
      </c>
      <c r="E5207" s="88">
        <v>8</v>
      </c>
      <c r="F5207" s="88">
        <v>5</v>
      </c>
      <c r="G5207" s="37">
        <v>0</v>
      </c>
    </row>
    <row r="5208" spans="1:7" x14ac:dyDescent="0.4">
      <c r="A5208" s="70">
        <v>41856</v>
      </c>
      <c r="B5208" s="84" t="s">
        <v>320</v>
      </c>
      <c r="C5208" s="74">
        <v>18.7</v>
      </c>
      <c r="D5208" s="86">
        <v>0</v>
      </c>
      <c r="E5208" s="88">
        <v>8</v>
      </c>
      <c r="F5208" s="88">
        <v>5</v>
      </c>
      <c r="G5208" s="37">
        <v>0</v>
      </c>
    </row>
    <row r="5209" spans="1:7" x14ac:dyDescent="0.4">
      <c r="A5209" s="70">
        <v>41856</v>
      </c>
      <c r="B5209" s="84" t="s">
        <v>321</v>
      </c>
      <c r="C5209" s="74">
        <v>18.7</v>
      </c>
      <c r="D5209" s="86">
        <v>0</v>
      </c>
      <c r="E5209" s="88">
        <v>8</v>
      </c>
      <c r="F5209" s="88">
        <v>5</v>
      </c>
      <c r="G5209" s="37">
        <v>0</v>
      </c>
    </row>
    <row r="5210" spans="1:7" x14ac:dyDescent="0.4">
      <c r="A5210" s="70">
        <v>41856</v>
      </c>
      <c r="B5210" s="84" t="s">
        <v>322</v>
      </c>
      <c r="C5210" s="74">
        <v>18.7</v>
      </c>
      <c r="D5210" s="86">
        <v>0</v>
      </c>
      <c r="E5210" s="88">
        <v>8</v>
      </c>
      <c r="F5210" s="88">
        <v>5</v>
      </c>
      <c r="G5210" s="37">
        <v>0</v>
      </c>
    </row>
    <row r="5211" spans="1:7" x14ac:dyDescent="0.4">
      <c r="A5211" s="70">
        <v>41856</v>
      </c>
      <c r="B5211" s="84" t="s">
        <v>323</v>
      </c>
      <c r="C5211" s="74">
        <v>18.600000000000001</v>
      </c>
      <c r="D5211" s="86">
        <v>0</v>
      </c>
      <c r="E5211" s="88">
        <v>8</v>
      </c>
      <c r="F5211" s="88">
        <v>5</v>
      </c>
      <c r="G5211" s="37">
        <v>0</v>
      </c>
    </row>
    <row r="5212" spans="1:7" x14ac:dyDescent="0.4">
      <c r="A5212" s="70">
        <v>41856</v>
      </c>
      <c r="B5212" s="84" t="s">
        <v>324</v>
      </c>
      <c r="C5212" s="74">
        <v>18.399999999999999</v>
      </c>
      <c r="D5212" s="86">
        <v>0</v>
      </c>
      <c r="E5212" s="88">
        <v>8</v>
      </c>
      <c r="F5212" s="88">
        <v>5</v>
      </c>
      <c r="G5212" s="37">
        <v>0</v>
      </c>
    </row>
    <row r="5213" spans="1:7" x14ac:dyDescent="0.4">
      <c r="A5213" s="70">
        <v>41856</v>
      </c>
      <c r="B5213" s="84" t="s">
        <v>325</v>
      </c>
      <c r="C5213" s="74">
        <v>18.2</v>
      </c>
      <c r="D5213" s="86">
        <v>0</v>
      </c>
      <c r="E5213" s="88">
        <v>8</v>
      </c>
      <c r="F5213" s="88">
        <v>6</v>
      </c>
      <c r="G5213" s="37">
        <v>1</v>
      </c>
    </row>
    <row r="5214" spans="1:7" x14ac:dyDescent="0.4">
      <c r="A5214" s="70">
        <v>41857</v>
      </c>
      <c r="B5214" s="84" t="s">
        <v>302</v>
      </c>
      <c r="C5214" s="74">
        <v>18.2</v>
      </c>
      <c r="D5214" s="86">
        <v>0</v>
      </c>
      <c r="E5214" s="88">
        <v>8</v>
      </c>
      <c r="F5214" s="88">
        <v>6</v>
      </c>
      <c r="G5214" s="37">
        <v>1</v>
      </c>
    </row>
    <row r="5215" spans="1:7" x14ac:dyDescent="0.4">
      <c r="A5215" s="70">
        <v>41857</v>
      </c>
      <c r="B5215" s="84" t="s">
        <v>303</v>
      </c>
      <c r="C5215" s="74">
        <v>18.399999999999999</v>
      </c>
      <c r="D5215" s="86">
        <v>0</v>
      </c>
      <c r="E5215" s="88">
        <v>8</v>
      </c>
      <c r="F5215" s="88">
        <v>6</v>
      </c>
      <c r="G5215" s="37">
        <v>1</v>
      </c>
    </row>
    <row r="5216" spans="1:7" x14ac:dyDescent="0.4">
      <c r="A5216" s="70">
        <v>41857</v>
      </c>
      <c r="B5216" s="84" t="s">
        <v>304</v>
      </c>
      <c r="C5216" s="74">
        <v>18.5</v>
      </c>
      <c r="D5216" s="86">
        <v>0</v>
      </c>
      <c r="E5216" s="88">
        <v>8</v>
      </c>
      <c r="F5216" s="88">
        <v>6</v>
      </c>
      <c r="G5216" s="37">
        <v>1</v>
      </c>
    </row>
    <row r="5217" spans="1:7" x14ac:dyDescent="0.4">
      <c r="A5217" s="70">
        <v>41857</v>
      </c>
      <c r="B5217" s="84" t="s">
        <v>305</v>
      </c>
      <c r="C5217" s="74">
        <v>18.899999999999999</v>
      </c>
      <c r="D5217" s="86">
        <v>0</v>
      </c>
      <c r="E5217" s="88">
        <v>8</v>
      </c>
      <c r="F5217" s="88">
        <v>6</v>
      </c>
      <c r="G5217" s="37">
        <v>1</v>
      </c>
    </row>
    <row r="5218" spans="1:7" x14ac:dyDescent="0.4">
      <c r="A5218" s="70">
        <v>41857</v>
      </c>
      <c r="B5218" s="84" t="s">
        <v>306</v>
      </c>
      <c r="C5218" s="74">
        <v>19.2</v>
      </c>
      <c r="D5218" s="86">
        <v>0</v>
      </c>
      <c r="E5218" s="88">
        <v>8</v>
      </c>
      <c r="F5218" s="88">
        <v>6</v>
      </c>
      <c r="G5218" s="37">
        <v>1</v>
      </c>
    </row>
    <row r="5219" spans="1:7" x14ac:dyDescent="0.4">
      <c r="A5219" s="70">
        <v>41857</v>
      </c>
      <c r="B5219" s="84" t="s">
        <v>307</v>
      </c>
      <c r="C5219" s="74">
        <v>19.600000000000001</v>
      </c>
      <c r="D5219" s="86">
        <v>0</v>
      </c>
      <c r="E5219" s="88">
        <v>8</v>
      </c>
      <c r="F5219" s="88">
        <v>6</v>
      </c>
      <c r="G5219" s="37">
        <v>1</v>
      </c>
    </row>
    <row r="5220" spans="1:7" x14ac:dyDescent="0.4">
      <c r="A5220" s="70">
        <v>41857</v>
      </c>
      <c r="B5220" s="84" t="s">
        <v>308</v>
      </c>
      <c r="C5220" s="74">
        <v>20.2</v>
      </c>
      <c r="D5220" s="86">
        <v>0</v>
      </c>
      <c r="E5220" s="88">
        <v>8</v>
      </c>
      <c r="F5220" s="88">
        <v>6</v>
      </c>
      <c r="G5220" s="37">
        <v>1</v>
      </c>
    </row>
    <row r="5221" spans="1:7" x14ac:dyDescent="0.4">
      <c r="A5221" s="70">
        <v>41857</v>
      </c>
      <c r="B5221" s="84" t="s">
        <v>309</v>
      </c>
      <c r="C5221" s="74">
        <v>22.3</v>
      </c>
      <c r="D5221" s="86">
        <v>0</v>
      </c>
      <c r="E5221" s="88">
        <v>8</v>
      </c>
      <c r="F5221" s="88">
        <v>6</v>
      </c>
      <c r="G5221" s="37">
        <v>0</v>
      </c>
    </row>
    <row r="5222" spans="1:7" x14ac:dyDescent="0.4">
      <c r="A5222" s="70">
        <v>41857</v>
      </c>
      <c r="B5222" s="84" t="s">
        <v>310</v>
      </c>
      <c r="C5222" s="74">
        <v>22.6</v>
      </c>
      <c r="D5222" s="86">
        <v>0</v>
      </c>
      <c r="E5222" s="88">
        <v>8</v>
      </c>
      <c r="F5222" s="88">
        <v>6</v>
      </c>
      <c r="G5222" s="37">
        <v>0</v>
      </c>
    </row>
    <row r="5223" spans="1:7" x14ac:dyDescent="0.4">
      <c r="A5223" s="70">
        <v>41857</v>
      </c>
      <c r="B5223" s="84" t="s">
        <v>311</v>
      </c>
      <c r="C5223" s="74">
        <v>24.2</v>
      </c>
      <c r="D5223" s="86">
        <v>0</v>
      </c>
      <c r="E5223" s="88">
        <v>8</v>
      </c>
      <c r="F5223" s="88">
        <v>6</v>
      </c>
      <c r="G5223" s="37">
        <v>0</v>
      </c>
    </row>
    <row r="5224" spans="1:7" x14ac:dyDescent="0.4">
      <c r="A5224" s="70">
        <v>41857</v>
      </c>
      <c r="B5224" s="84" t="s">
        <v>312</v>
      </c>
      <c r="C5224" s="74">
        <v>23.8</v>
      </c>
      <c r="D5224" s="86">
        <v>0</v>
      </c>
      <c r="E5224" s="88">
        <v>8</v>
      </c>
      <c r="F5224" s="88">
        <v>6</v>
      </c>
      <c r="G5224" s="37">
        <v>0</v>
      </c>
    </row>
    <row r="5225" spans="1:7" x14ac:dyDescent="0.4">
      <c r="A5225" s="70">
        <v>41857</v>
      </c>
      <c r="B5225" s="84" t="s">
        <v>313</v>
      </c>
      <c r="C5225" s="74">
        <v>25.1</v>
      </c>
      <c r="D5225" s="86">
        <v>0</v>
      </c>
      <c r="E5225" s="88">
        <v>8</v>
      </c>
      <c r="F5225" s="88">
        <v>6</v>
      </c>
      <c r="G5225" s="37">
        <v>0</v>
      </c>
    </row>
    <row r="5226" spans="1:7" x14ac:dyDescent="0.4">
      <c r="A5226" s="70">
        <v>41857</v>
      </c>
      <c r="B5226" s="84" t="s">
        <v>314</v>
      </c>
      <c r="C5226" s="74">
        <v>25.1</v>
      </c>
      <c r="D5226" s="86">
        <v>0</v>
      </c>
      <c r="E5226" s="88">
        <v>8</v>
      </c>
      <c r="F5226" s="88">
        <v>6</v>
      </c>
      <c r="G5226" s="37">
        <v>0</v>
      </c>
    </row>
    <row r="5227" spans="1:7" x14ac:dyDescent="0.4">
      <c r="A5227" s="70">
        <v>41857</v>
      </c>
      <c r="B5227" s="84" t="s">
        <v>315</v>
      </c>
      <c r="C5227" s="74">
        <v>25.2</v>
      </c>
      <c r="D5227" s="86">
        <v>0</v>
      </c>
      <c r="E5227" s="88">
        <v>8</v>
      </c>
      <c r="F5227" s="88">
        <v>6</v>
      </c>
      <c r="G5227" s="37">
        <v>0</v>
      </c>
    </row>
    <row r="5228" spans="1:7" x14ac:dyDescent="0.4">
      <c r="A5228" s="70">
        <v>41857</v>
      </c>
      <c r="B5228" s="84" t="s">
        <v>316</v>
      </c>
      <c r="C5228" s="74">
        <v>23</v>
      </c>
      <c r="D5228" s="86">
        <v>0</v>
      </c>
      <c r="E5228" s="88">
        <v>8</v>
      </c>
      <c r="F5228" s="88">
        <v>6</v>
      </c>
      <c r="G5228" s="37">
        <v>0</v>
      </c>
    </row>
    <row r="5229" spans="1:7" x14ac:dyDescent="0.4">
      <c r="A5229" s="70">
        <v>41857</v>
      </c>
      <c r="B5229" s="84" t="s">
        <v>317</v>
      </c>
      <c r="C5229" s="74">
        <v>22.6</v>
      </c>
      <c r="D5229" s="86">
        <v>0</v>
      </c>
      <c r="E5229" s="88">
        <v>8</v>
      </c>
      <c r="F5229" s="88">
        <v>6</v>
      </c>
      <c r="G5229" s="37">
        <v>0</v>
      </c>
    </row>
    <row r="5230" spans="1:7" x14ac:dyDescent="0.4">
      <c r="A5230" s="70">
        <v>41857</v>
      </c>
      <c r="B5230" s="84" t="s">
        <v>318</v>
      </c>
      <c r="C5230" s="74">
        <v>22.6</v>
      </c>
      <c r="D5230" s="86">
        <v>0</v>
      </c>
      <c r="E5230" s="88">
        <v>8</v>
      </c>
      <c r="F5230" s="88">
        <v>6</v>
      </c>
      <c r="G5230" s="37">
        <v>0</v>
      </c>
    </row>
    <row r="5231" spans="1:7" x14ac:dyDescent="0.4">
      <c r="A5231" s="70">
        <v>41857</v>
      </c>
      <c r="B5231" s="84" t="s">
        <v>319</v>
      </c>
      <c r="C5231" s="74">
        <v>22.3</v>
      </c>
      <c r="D5231" s="86">
        <v>0</v>
      </c>
      <c r="E5231" s="88">
        <v>8</v>
      </c>
      <c r="F5231" s="88">
        <v>6</v>
      </c>
      <c r="G5231" s="37">
        <v>0</v>
      </c>
    </row>
    <row r="5232" spans="1:7" x14ac:dyDescent="0.4">
      <c r="A5232" s="70">
        <v>41857</v>
      </c>
      <c r="B5232" s="84" t="s">
        <v>320</v>
      </c>
      <c r="C5232" s="74">
        <v>22.2</v>
      </c>
      <c r="D5232" s="86">
        <v>0</v>
      </c>
      <c r="E5232" s="88">
        <v>8</v>
      </c>
      <c r="F5232" s="88">
        <v>6</v>
      </c>
      <c r="G5232" s="37">
        <v>0</v>
      </c>
    </row>
    <row r="5233" spans="1:7" x14ac:dyDescent="0.4">
      <c r="A5233" s="70">
        <v>41857</v>
      </c>
      <c r="B5233" s="84" t="s">
        <v>321</v>
      </c>
      <c r="C5233" s="74">
        <v>21.9</v>
      </c>
      <c r="D5233" s="86">
        <v>0</v>
      </c>
      <c r="E5233" s="88">
        <v>8</v>
      </c>
      <c r="F5233" s="88">
        <v>6</v>
      </c>
      <c r="G5233" s="37">
        <v>0</v>
      </c>
    </row>
    <row r="5234" spans="1:7" x14ac:dyDescent="0.4">
      <c r="A5234" s="70">
        <v>41857</v>
      </c>
      <c r="B5234" s="84" t="s">
        <v>322</v>
      </c>
      <c r="C5234" s="74">
        <v>21.9</v>
      </c>
      <c r="D5234" s="86">
        <v>0</v>
      </c>
      <c r="E5234" s="88">
        <v>8</v>
      </c>
      <c r="F5234" s="88">
        <v>6</v>
      </c>
      <c r="G5234" s="37">
        <v>0</v>
      </c>
    </row>
    <row r="5235" spans="1:7" x14ac:dyDescent="0.4">
      <c r="A5235" s="70">
        <v>41857</v>
      </c>
      <c r="B5235" s="84" t="s">
        <v>323</v>
      </c>
      <c r="C5235" s="74">
        <v>21.8</v>
      </c>
      <c r="D5235" s="86">
        <v>0</v>
      </c>
      <c r="E5235" s="88">
        <v>8</v>
      </c>
      <c r="F5235" s="88">
        <v>6</v>
      </c>
      <c r="G5235" s="37">
        <v>0</v>
      </c>
    </row>
    <row r="5236" spans="1:7" x14ac:dyDescent="0.4">
      <c r="A5236" s="70">
        <v>41857</v>
      </c>
      <c r="B5236" s="84" t="s">
        <v>324</v>
      </c>
      <c r="C5236" s="74">
        <v>21.5</v>
      </c>
      <c r="D5236" s="86">
        <v>0</v>
      </c>
      <c r="E5236" s="88">
        <v>8</v>
      </c>
      <c r="F5236" s="88">
        <v>6</v>
      </c>
      <c r="G5236" s="37">
        <v>0</v>
      </c>
    </row>
    <row r="5237" spans="1:7" x14ac:dyDescent="0.4">
      <c r="A5237" s="70">
        <v>41857</v>
      </c>
      <c r="B5237" s="84" t="s">
        <v>325</v>
      </c>
      <c r="C5237" s="74">
        <v>21.1</v>
      </c>
      <c r="D5237" s="86">
        <v>0</v>
      </c>
      <c r="E5237" s="88">
        <v>8</v>
      </c>
      <c r="F5237" s="88">
        <v>7</v>
      </c>
      <c r="G5237" s="37">
        <v>1</v>
      </c>
    </row>
    <row r="5238" spans="1:7" x14ac:dyDescent="0.4">
      <c r="A5238" s="70">
        <v>41858</v>
      </c>
      <c r="B5238" s="84" t="s">
        <v>302</v>
      </c>
      <c r="C5238" s="74">
        <v>21</v>
      </c>
      <c r="D5238" s="86">
        <v>0</v>
      </c>
      <c r="E5238" s="88">
        <v>8</v>
      </c>
      <c r="F5238" s="88">
        <v>7</v>
      </c>
      <c r="G5238" s="37">
        <v>1</v>
      </c>
    </row>
    <row r="5239" spans="1:7" x14ac:dyDescent="0.4">
      <c r="A5239" s="70">
        <v>41858</v>
      </c>
      <c r="B5239" s="84" t="s">
        <v>303</v>
      </c>
      <c r="C5239" s="74">
        <v>21.2</v>
      </c>
      <c r="D5239" s="86">
        <v>0</v>
      </c>
      <c r="E5239" s="88">
        <v>8</v>
      </c>
      <c r="F5239" s="88">
        <v>7</v>
      </c>
      <c r="G5239" s="37">
        <v>1</v>
      </c>
    </row>
    <row r="5240" spans="1:7" x14ac:dyDescent="0.4">
      <c r="A5240" s="70">
        <v>41858</v>
      </c>
      <c r="B5240" s="84" t="s">
        <v>304</v>
      </c>
      <c r="C5240" s="74">
        <v>21.1</v>
      </c>
      <c r="D5240" s="86">
        <v>0</v>
      </c>
      <c r="E5240" s="88">
        <v>8</v>
      </c>
      <c r="F5240" s="88">
        <v>7</v>
      </c>
      <c r="G5240" s="37">
        <v>1</v>
      </c>
    </row>
    <row r="5241" spans="1:7" x14ac:dyDescent="0.4">
      <c r="A5241" s="70">
        <v>41858</v>
      </c>
      <c r="B5241" s="84" t="s">
        <v>305</v>
      </c>
      <c r="C5241" s="74">
        <v>21.2</v>
      </c>
      <c r="D5241" s="86">
        <v>0</v>
      </c>
      <c r="E5241" s="88">
        <v>8</v>
      </c>
      <c r="F5241" s="88">
        <v>7</v>
      </c>
      <c r="G5241" s="37">
        <v>1</v>
      </c>
    </row>
    <row r="5242" spans="1:7" x14ac:dyDescent="0.4">
      <c r="A5242" s="70">
        <v>41858</v>
      </c>
      <c r="B5242" s="84" t="s">
        <v>306</v>
      </c>
      <c r="C5242" s="74">
        <v>21.2</v>
      </c>
      <c r="D5242" s="86">
        <v>0</v>
      </c>
      <c r="E5242" s="88">
        <v>8</v>
      </c>
      <c r="F5242" s="88">
        <v>7</v>
      </c>
      <c r="G5242" s="37">
        <v>1</v>
      </c>
    </row>
    <row r="5243" spans="1:7" x14ac:dyDescent="0.4">
      <c r="A5243" s="70">
        <v>41858</v>
      </c>
      <c r="B5243" s="84" t="s">
        <v>307</v>
      </c>
      <c r="C5243" s="74">
        <v>21.5</v>
      </c>
      <c r="D5243" s="86">
        <v>0</v>
      </c>
      <c r="E5243" s="88">
        <v>8</v>
      </c>
      <c r="F5243" s="88">
        <v>7</v>
      </c>
      <c r="G5243" s="37">
        <v>1</v>
      </c>
    </row>
    <row r="5244" spans="1:7" x14ac:dyDescent="0.4">
      <c r="A5244" s="70">
        <v>41858</v>
      </c>
      <c r="B5244" s="84" t="s">
        <v>308</v>
      </c>
      <c r="C5244" s="74">
        <v>22.4</v>
      </c>
      <c r="D5244" s="86">
        <v>0</v>
      </c>
      <c r="E5244" s="88">
        <v>8</v>
      </c>
      <c r="F5244" s="88">
        <v>7</v>
      </c>
      <c r="G5244" s="37">
        <v>1</v>
      </c>
    </row>
    <row r="5245" spans="1:7" x14ac:dyDescent="0.4">
      <c r="A5245" s="70">
        <v>41858</v>
      </c>
      <c r="B5245" s="84" t="s">
        <v>309</v>
      </c>
      <c r="C5245" s="74">
        <v>22.9</v>
      </c>
      <c r="D5245" s="86">
        <v>0</v>
      </c>
      <c r="E5245" s="88">
        <v>8</v>
      </c>
      <c r="F5245" s="88">
        <v>7</v>
      </c>
      <c r="G5245" s="37">
        <v>0</v>
      </c>
    </row>
    <row r="5246" spans="1:7" x14ac:dyDescent="0.4">
      <c r="A5246" s="70">
        <v>41858</v>
      </c>
      <c r="B5246" s="84" t="s">
        <v>310</v>
      </c>
      <c r="C5246" s="74">
        <v>23.4</v>
      </c>
      <c r="D5246" s="86">
        <v>0</v>
      </c>
      <c r="E5246" s="88">
        <v>8</v>
      </c>
      <c r="F5246" s="88">
        <v>7</v>
      </c>
      <c r="G5246" s="37">
        <v>0</v>
      </c>
    </row>
    <row r="5247" spans="1:7" x14ac:dyDescent="0.4">
      <c r="A5247" s="70">
        <v>41858</v>
      </c>
      <c r="B5247" s="84" t="s">
        <v>311</v>
      </c>
      <c r="C5247" s="74">
        <v>24.4</v>
      </c>
      <c r="D5247" s="86">
        <v>0</v>
      </c>
      <c r="E5247" s="88">
        <v>8</v>
      </c>
      <c r="F5247" s="88">
        <v>7</v>
      </c>
      <c r="G5247" s="37">
        <v>0</v>
      </c>
    </row>
    <row r="5248" spans="1:7" x14ac:dyDescent="0.4">
      <c r="A5248" s="70">
        <v>41858</v>
      </c>
      <c r="B5248" s="84" t="s">
        <v>312</v>
      </c>
      <c r="C5248" s="74">
        <v>25.2</v>
      </c>
      <c r="D5248" s="86">
        <v>0</v>
      </c>
      <c r="E5248" s="88">
        <v>8</v>
      </c>
      <c r="F5248" s="88">
        <v>7</v>
      </c>
      <c r="G5248" s="37">
        <v>0</v>
      </c>
    </row>
    <row r="5249" spans="1:7" x14ac:dyDescent="0.4">
      <c r="A5249" s="70">
        <v>41858</v>
      </c>
      <c r="B5249" s="84" t="s">
        <v>313</v>
      </c>
      <c r="C5249" s="74">
        <v>25.4</v>
      </c>
      <c r="D5249" s="86">
        <v>0</v>
      </c>
      <c r="E5249" s="88">
        <v>8</v>
      </c>
      <c r="F5249" s="88">
        <v>7</v>
      </c>
      <c r="G5249" s="37">
        <v>0</v>
      </c>
    </row>
    <row r="5250" spans="1:7" x14ac:dyDescent="0.4">
      <c r="A5250" s="70">
        <v>41858</v>
      </c>
      <c r="B5250" s="84" t="s">
        <v>314</v>
      </c>
      <c r="C5250" s="74">
        <v>25.2</v>
      </c>
      <c r="D5250" s="86">
        <v>0</v>
      </c>
      <c r="E5250" s="88">
        <v>8</v>
      </c>
      <c r="F5250" s="88">
        <v>7</v>
      </c>
      <c r="G5250" s="37">
        <v>0</v>
      </c>
    </row>
    <row r="5251" spans="1:7" x14ac:dyDescent="0.4">
      <c r="A5251" s="70">
        <v>41858</v>
      </c>
      <c r="B5251" s="84" t="s">
        <v>315</v>
      </c>
      <c r="C5251" s="74">
        <v>24.5</v>
      </c>
      <c r="D5251" s="86">
        <v>0</v>
      </c>
      <c r="E5251" s="88">
        <v>8</v>
      </c>
      <c r="F5251" s="88">
        <v>7</v>
      </c>
      <c r="G5251" s="37">
        <v>0</v>
      </c>
    </row>
    <row r="5252" spans="1:7" x14ac:dyDescent="0.4">
      <c r="A5252" s="70">
        <v>41858</v>
      </c>
      <c r="B5252" s="84" t="s">
        <v>316</v>
      </c>
      <c r="C5252" s="74">
        <v>25</v>
      </c>
      <c r="D5252" s="86">
        <v>0</v>
      </c>
      <c r="E5252" s="88">
        <v>8</v>
      </c>
      <c r="F5252" s="88">
        <v>7</v>
      </c>
      <c r="G5252" s="37">
        <v>0</v>
      </c>
    </row>
    <row r="5253" spans="1:7" x14ac:dyDescent="0.4">
      <c r="A5253" s="70">
        <v>41858</v>
      </c>
      <c r="B5253" s="84" t="s">
        <v>317</v>
      </c>
      <c r="C5253" s="74">
        <v>24.6</v>
      </c>
      <c r="D5253" s="86">
        <v>0</v>
      </c>
      <c r="E5253" s="88">
        <v>8</v>
      </c>
      <c r="F5253" s="88">
        <v>7</v>
      </c>
      <c r="G5253" s="37">
        <v>0</v>
      </c>
    </row>
    <row r="5254" spans="1:7" x14ac:dyDescent="0.4">
      <c r="A5254" s="70">
        <v>41858</v>
      </c>
      <c r="B5254" s="84" t="s">
        <v>318</v>
      </c>
      <c r="C5254" s="74">
        <v>24.1</v>
      </c>
      <c r="D5254" s="86">
        <v>0</v>
      </c>
      <c r="E5254" s="88">
        <v>8</v>
      </c>
      <c r="F5254" s="88">
        <v>7</v>
      </c>
      <c r="G5254" s="37">
        <v>0</v>
      </c>
    </row>
    <row r="5255" spans="1:7" x14ac:dyDescent="0.4">
      <c r="A5255" s="70">
        <v>41858</v>
      </c>
      <c r="B5255" s="84" t="s">
        <v>319</v>
      </c>
      <c r="C5255" s="74">
        <v>23.6</v>
      </c>
      <c r="D5255" s="86">
        <v>0</v>
      </c>
      <c r="E5255" s="88">
        <v>8</v>
      </c>
      <c r="F5255" s="88">
        <v>7</v>
      </c>
      <c r="G5255" s="37">
        <v>0</v>
      </c>
    </row>
    <row r="5256" spans="1:7" x14ac:dyDescent="0.4">
      <c r="A5256" s="70">
        <v>41858</v>
      </c>
      <c r="B5256" s="84" t="s">
        <v>320</v>
      </c>
      <c r="C5256" s="74">
        <v>23</v>
      </c>
      <c r="D5256" s="86">
        <v>0</v>
      </c>
      <c r="E5256" s="88">
        <v>8</v>
      </c>
      <c r="F5256" s="88">
        <v>7</v>
      </c>
      <c r="G5256" s="37">
        <v>0</v>
      </c>
    </row>
    <row r="5257" spans="1:7" x14ac:dyDescent="0.4">
      <c r="A5257" s="70">
        <v>41858</v>
      </c>
      <c r="B5257" s="84" t="s">
        <v>321</v>
      </c>
      <c r="C5257" s="74">
        <v>22.6</v>
      </c>
      <c r="D5257" s="86">
        <v>0</v>
      </c>
      <c r="E5257" s="88">
        <v>8</v>
      </c>
      <c r="F5257" s="88">
        <v>7</v>
      </c>
      <c r="G5257" s="37">
        <v>0</v>
      </c>
    </row>
    <row r="5258" spans="1:7" x14ac:dyDescent="0.4">
      <c r="A5258" s="70">
        <v>41858</v>
      </c>
      <c r="B5258" s="84" t="s">
        <v>322</v>
      </c>
      <c r="C5258" s="74">
        <v>22</v>
      </c>
      <c r="D5258" s="86">
        <v>0</v>
      </c>
      <c r="E5258" s="88">
        <v>8</v>
      </c>
      <c r="F5258" s="88">
        <v>7</v>
      </c>
      <c r="G5258" s="37">
        <v>0</v>
      </c>
    </row>
    <row r="5259" spans="1:7" x14ac:dyDescent="0.4">
      <c r="A5259" s="70">
        <v>41858</v>
      </c>
      <c r="B5259" s="84" t="s">
        <v>323</v>
      </c>
      <c r="C5259" s="74">
        <v>21.6</v>
      </c>
      <c r="D5259" s="86">
        <v>0</v>
      </c>
      <c r="E5259" s="88">
        <v>8</v>
      </c>
      <c r="F5259" s="88">
        <v>7</v>
      </c>
      <c r="G5259" s="37">
        <v>0</v>
      </c>
    </row>
    <row r="5260" spans="1:7" x14ac:dyDescent="0.4">
      <c r="A5260" s="70">
        <v>41858</v>
      </c>
      <c r="B5260" s="84" t="s">
        <v>324</v>
      </c>
      <c r="C5260" s="74">
        <v>21.2</v>
      </c>
      <c r="D5260" s="86">
        <v>0</v>
      </c>
      <c r="E5260" s="88">
        <v>8</v>
      </c>
      <c r="F5260" s="88">
        <v>7</v>
      </c>
      <c r="G5260" s="37">
        <v>0</v>
      </c>
    </row>
    <row r="5261" spans="1:7" x14ac:dyDescent="0.4">
      <c r="A5261" s="70">
        <v>41858</v>
      </c>
      <c r="B5261" s="84" t="s">
        <v>325</v>
      </c>
      <c r="C5261" s="74">
        <v>19.899999999999999</v>
      </c>
      <c r="D5261" s="86">
        <v>0</v>
      </c>
      <c r="E5261" s="88">
        <v>8</v>
      </c>
      <c r="F5261" s="88">
        <v>8</v>
      </c>
      <c r="G5261" s="37">
        <v>1</v>
      </c>
    </row>
    <row r="5262" spans="1:7" x14ac:dyDescent="0.4">
      <c r="A5262" s="70">
        <v>41859</v>
      </c>
      <c r="B5262" s="84" t="s">
        <v>302</v>
      </c>
      <c r="C5262" s="74">
        <v>19</v>
      </c>
      <c r="D5262" s="86">
        <v>0</v>
      </c>
      <c r="E5262" s="88">
        <v>8</v>
      </c>
      <c r="F5262" s="88">
        <v>8</v>
      </c>
      <c r="G5262" s="37">
        <v>1</v>
      </c>
    </row>
    <row r="5263" spans="1:7" x14ac:dyDescent="0.4">
      <c r="A5263" s="70">
        <v>41859</v>
      </c>
      <c r="B5263" s="84" t="s">
        <v>303</v>
      </c>
      <c r="C5263" s="74">
        <v>18.8</v>
      </c>
      <c r="D5263" s="86">
        <v>0</v>
      </c>
      <c r="E5263" s="88">
        <v>8</v>
      </c>
      <c r="F5263" s="88">
        <v>8</v>
      </c>
      <c r="G5263" s="37">
        <v>1</v>
      </c>
    </row>
    <row r="5264" spans="1:7" x14ac:dyDescent="0.4">
      <c r="A5264" s="70">
        <v>41859</v>
      </c>
      <c r="B5264" s="84" t="s">
        <v>304</v>
      </c>
      <c r="C5264" s="74">
        <v>18.7</v>
      </c>
      <c r="D5264" s="86">
        <v>0</v>
      </c>
      <c r="E5264" s="88">
        <v>8</v>
      </c>
      <c r="F5264" s="88">
        <v>8</v>
      </c>
      <c r="G5264" s="37">
        <v>1</v>
      </c>
    </row>
    <row r="5265" spans="1:7" x14ac:dyDescent="0.4">
      <c r="A5265" s="70">
        <v>41859</v>
      </c>
      <c r="B5265" s="84" t="s">
        <v>305</v>
      </c>
      <c r="C5265" s="74">
        <v>17.899999999999999</v>
      </c>
      <c r="D5265" s="86">
        <v>0</v>
      </c>
      <c r="E5265" s="88">
        <v>8</v>
      </c>
      <c r="F5265" s="88">
        <v>8</v>
      </c>
      <c r="G5265" s="37">
        <v>1</v>
      </c>
    </row>
    <row r="5266" spans="1:7" x14ac:dyDescent="0.4">
      <c r="A5266" s="70">
        <v>41859</v>
      </c>
      <c r="B5266" s="84" t="s">
        <v>306</v>
      </c>
      <c r="C5266" s="74">
        <v>17.600000000000001</v>
      </c>
      <c r="D5266" s="86">
        <v>0</v>
      </c>
      <c r="E5266" s="88">
        <v>8</v>
      </c>
      <c r="F5266" s="88">
        <v>8</v>
      </c>
      <c r="G5266" s="37">
        <v>1</v>
      </c>
    </row>
    <row r="5267" spans="1:7" x14ac:dyDescent="0.4">
      <c r="A5267" s="70">
        <v>41859</v>
      </c>
      <c r="B5267" s="84" t="s">
        <v>307</v>
      </c>
      <c r="C5267" s="74">
        <v>18.5</v>
      </c>
      <c r="D5267" s="86">
        <v>0</v>
      </c>
      <c r="E5267" s="88">
        <v>8</v>
      </c>
      <c r="F5267" s="88">
        <v>8</v>
      </c>
      <c r="G5267" s="37">
        <v>1</v>
      </c>
    </row>
    <row r="5268" spans="1:7" x14ac:dyDescent="0.4">
      <c r="A5268" s="70">
        <v>41859</v>
      </c>
      <c r="B5268" s="84" t="s">
        <v>308</v>
      </c>
      <c r="C5268" s="74">
        <v>19.8</v>
      </c>
      <c r="D5268" s="86">
        <v>0</v>
      </c>
      <c r="E5268" s="88">
        <v>8</v>
      </c>
      <c r="F5268" s="88">
        <v>8</v>
      </c>
      <c r="G5268" s="37">
        <v>1</v>
      </c>
    </row>
    <row r="5269" spans="1:7" x14ac:dyDescent="0.4">
      <c r="A5269" s="70">
        <v>41859</v>
      </c>
      <c r="B5269" s="84" t="s">
        <v>309</v>
      </c>
      <c r="C5269" s="74">
        <v>22.5</v>
      </c>
      <c r="D5269" s="86">
        <v>0</v>
      </c>
      <c r="E5269" s="88">
        <v>8</v>
      </c>
      <c r="F5269" s="88">
        <v>8</v>
      </c>
      <c r="G5269" s="37">
        <v>0</v>
      </c>
    </row>
    <row r="5270" spans="1:7" x14ac:dyDescent="0.4">
      <c r="A5270" s="70">
        <v>41859</v>
      </c>
      <c r="B5270" s="84" t="s">
        <v>310</v>
      </c>
      <c r="C5270" s="74">
        <v>23</v>
      </c>
      <c r="D5270" s="86">
        <v>0</v>
      </c>
      <c r="E5270" s="88">
        <v>8</v>
      </c>
      <c r="F5270" s="88">
        <v>8</v>
      </c>
      <c r="G5270" s="37">
        <v>0</v>
      </c>
    </row>
    <row r="5271" spans="1:7" x14ac:dyDescent="0.4">
      <c r="A5271" s="70">
        <v>41859</v>
      </c>
      <c r="B5271" s="84" t="s">
        <v>311</v>
      </c>
      <c r="C5271" s="74">
        <v>25</v>
      </c>
      <c r="D5271" s="86">
        <v>0</v>
      </c>
      <c r="E5271" s="88">
        <v>8</v>
      </c>
      <c r="F5271" s="88">
        <v>8</v>
      </c>
      <c r="G5271" s="37">
        <v>0</v>
      </c>
    </row>
    <row r="5272" spans="1:7" x14ac:dyDescent="0.4">
      <c r="A5272" s="70">
        <v>41859</v>
      </c>
      <c r="B5272" s="84" t="s">
        <v>312</v>
      </c>
      <c r="C5272" s="74">
        <v>24.6</v>
      </c>
      <c r="D5272" s="86">
        <v>0</v>
      </c>
      <c r="E5272" s="88">
        <v>8</v>
      </c>
      <c r="F5272" s="88">
        <v>8</v>
      </c>
      <c r="G5272" s="37">
        <v>0</v>
      </c>
    </row>
    <row r="5273" spans="1:7" x14ac:dyDescent="0.4">
      <c r="A5273" s="70">
        <v>41859</v>
      </c>
      <c r="B5273" s="84" t="s">
        <v>313</v>
      </c>
      <c r="C5273" s="74">
        <v>25.7</v>
      </c>
      <c r="D5273" s="86">
        <v>0</v>
      </c>
      <c r="E5273" s="88">
        <v>8</v>
      </c>
      <c r="F5273" s="88">
        <v>8</v>
      </c>
      <c r="G5273" s="37">
        <v>0</v>
      </c>
    </row>
    <row r="5274" spans="1:7" x14ac:dyDescent="0.4">
      <c r="A5274" s="70">
        <v>41859</v>
      </c>
      <c r="B5274" s="84" t="s">
        <v>314</v>
      </c>
      <c r="C5274" s="74">
        <v>27</v>
      </c>
      <c r="D5274" s="86">
        <v>0</v>
      </c>
      <c r="E5274" s="88">
        <v>8</v>
      </c>
      <c r="F5274" s="88">
        <v>8</v>
      </c>
      <c r="G5274" s="37">
        <v>0</v>
      </c>
    </row>
    <row r="5275" spans="1:7" x14ac:dyDescent="0.4">
      <c r="A5275" s="70">
        <v>41859</v>
      </c>
      <c r="B5275" s="84" t="s">
        <v>315</v>
      </c>
      <c r="C5275" s="74">
        <v>27.7</v>
      </c>
      <c r="D5275" s="86">
        <v>0</v>
      </c>
      <c r="E5275" s="88">
        <v>8</v>
      </c>
      <c r="F5275" s="88">
        <v>8</v>
      </c>
      <c r="G5275" s="37">
        <v>0</v>
      </c>
    </row>
    <row r="5276" spans="1:7" x14ac:dyDescent="0.4">
      <c r="A5276" s="70">
        <v>41859</v>
      </c>
      <c r="B5276" s="84" t="s">
        <v>316</v>
      </c>
      <c r="C5276" s="74">
        <v>27.9</v>
      </c>
      <c r="D5276" s="86">
        <v>0</v>
      </c>
      <c r="E5276" s="88">
        <v>8</v>
      </c>
      <c r="F5276" s="88">
        <v>8</v>
      </c>
      <c r="G5276" s="37">
        <v>0</v>
      </c>
    </row>
    <row r="5277" spans="1:7" x14ac:dyDescent="0.4">
      <c r="A5277" s="70">
        <v>41859</v>
      </c>
      <c r="B5277" s="84" t="s">
        <v>317</v>
      </c>
      <c r="C5277" s="74">
        <v>27.9</v>
      </c>
      <c r="D5277" s="86">
        <v>0</v>
      </c>
      <c r="E5277" s="88">
        <v>8</v>
      </c>
      <c r="F5277" s="88">
        <v>8</v>
      </c>
      <c r="G5277" s="37">
        <v>0</v>
      </c>
    </row>
    <row r="5278" spans="1:7" x14ac:dyDescent="0.4">
      <c r="A5278" s="70">
        <v>41859</v>
      </c>
      <c r="B5278" s="84" t="s">
        <v>318</v>
      </c>
      <c r="C5278" s="74">
        <v>27.2</v>
      </c>
      <c r="D5278" s="86">
        <v>0</v>
      </c>
      <c r="E5278" s="88">
        <v>8</v>
      </c>
      <c r="F5278" s="88">
        <v>8</v>
      </c>
      <c r="G5278" s="37">
        <v>0</v>
      </c>
    </row>
    <row r="5279" spans="1:7" x14ac:dyDescent="0.4">
      <c r="A5279" s="70">
        <v>41859</v>
      </c>
      <c r="B5279" s="84" t="s">
        <v>319</v>
      </c>
      <c r="C5279" s="74">
        <v>26</v>
      </c>
      <c r="D5279" s="86">
        <v>0</v>
      </c>
      <c r="E5279" s="88">
        <v>8</v>
      </c>
      <c r="F5279" s="88">
        <v>8</v>
      </c>
      <c r="G5279" s="37">
        <v>0</v>
      </c>
    </row>
    <row r="5280" spans="1:7" x14ac:dyDescent="0.4">
      <c r="A5280" s="70">
        <v>41859</v>
      </c>
      <c r="B5280" s="84" t="s">
        <v>320</v>
      </c>
      <c r="C5280" s="74">
        <v>24.6</v>
      </c>
      <c r="D5280" s="86">
        <v>0</v>
      </c>
      <c r="E5280" s="88">
        <v>8</v>
      </c>
      <c r="F5280" s="88">
        <v>8</v>
      </c>
      <c r="G5280" s="37">
        <v>0</v>
      </c>
    </row>
    <row r="5281" spans="1:7" x14ac:dyDescent="0.4">
      <c r="A5281" s="70">
        <v>41859</v>
      </c>
      <c r="B5281" s="84" t="s">
        <v>321</v>
      </c>
      <c r="C5281" s="74">
        <v>23</v>
      </c>
      <c r="D5281" s="86">
        <v>0</v>
      </c>
      <c r="E5281" s="88">
        <v>8</v>
      </c>
      <c r="F5281" s="88">
        <v>8</v>
      </c>
      <c r="G5281" s="37">
        <v>0</v>
      </c>
    </row>
    <row r="5282" spans="1:7" x14ac:dyDescent="0.4">
      <c r="A5282" s="70">
        <v>41859</v>
      </c>
      <c r="B5282" s="84" t="s">
        <v>322</v>
      </c>
      <c r="C5282" s="74">
        <v>22</v>
      </c>
      <c r="D5282" s="86">
        <v>0</v>
      </c>
      <c r="E5282" s="88">
        <v>8</v>
      </c>
      <c r="F5282" s="88">
        <v>8</v>
      </c>
      <c r="G5282" s="37">
        <v>0</v>
      </c>
    </row>
    <row r="5283" spans="1:7" x14ac:dyDescent="0.4">
      <c r="A5283" s="70">
        <v>41859</v>
      </c>
      <c r="B5283" s="84" t="s">
        <v>323</v>
      </c>
      <c r="C5283" s="74">
        <v>21</v>
      </c>
      <c r="D5283" s="86">
        <v>0</v>
      </c>
      <c r="E5283" s="88">
        <v>8</v>
      </c>
      <c r="F5283" s="88">
        <v>8</v>
      </c>
      <c r="G5283" s="37">
        <v>0</v>
      </c>
    </row>
    <row r="5284" spans="1:7" x14ac:dyDescent="0.4">
      <c r="A5284" s="70">
        <v>41859</v>
      </c>
      <c r="B5284" s="84" t="s">
        <v>324</v>
      </c>
      <c r="C5284" s="74">
        <v>21.3</v>
      </c>
      <c r="D5284" s="86">
        <v>0</v>
      </c>
      <c r="E5284" s="88">
        <v>8</v>
      </c>
      <c r="F5284" s="88">
        <v>8</v>
      </c>
      <c r="G5284" s="37">
        <v>0</v>
      </c>
    </row>
    <row r="5285" spans="1:7" x14ac:dyDescent="0.4">
      <c r="A5285" s="70">
        <v>41859</v>
      </c>
      <c r="B5285" s="84" t="s">
        <v>325</v>
      </c>
      <c r="C5285" s="74">
        <v>20.8</v>
      </c>
      <c r="D5285" s="86">
        <v>0</v>
      </c>
      <c r="E5285" s="88">
        <v>8</v>
      </c>
      <c r="F5285" s="88">
        <v>9</v>
      </c>
      <c r="G5285" s="37">
        <v>1</v>
      </c>
    </row>
    <row r="5286" spans="1:7" x14ac:dyDescent="0.4">
      <c r="A5286" s="70">
        <v>41860</v>
      </c>
      <c r="B5286" s="84" t="s">
        <v>302</v>
      </c>
      <c r="C5286" s="74">
        <v>20.7</v>
      </c>
      <c r="D5286" s="86">
        <v>0</v>
      </c>
      <c r="E5286" s="88">
        <v>8</v>
      </c>
      <c r="F5286" s="88">
        <v>9</v>
      </c>
      <c r="G5286" s="37">
        <v>1</v>
      </c>
    </row>
    <row r="5287" spans="1:7" x14ac:dyDescent="0.4">
      <c r="A5287" s="70">
        <v>41860</v>
      </c>
      <c r="B5287" s="84" t="s">
        <v>303</v>
      </c>
      <c r="C5287" s="74">
        <v>20.5</v>
      </c>
      <c r="D5287" s="86">
        <v>0</v>
      </c>
      <c r="E5287" s="88">
        <v>8</v>
      </c>
      <c r="F5287" s="88">
        <v>9</v>
      </c>
      <c r="G5287" s="37">
        <v>1</v>
      </c>
    </row>
    <row r="5288" spans="1:7" x14ac:dyDescent="0.4">
      <c r="A5288" s="70">
        <v>41860</v>
      </c>
      <c r="B5288" s="84" t="s">
        <v>304</v>
      </c>
      <c r="C5288" s="74">
        <v>20.399999999999999</v>
      </c>
      <c r="D5288" s="86">
        <v>0</v>
      </c>
      <c r="E5288" s="88">
        <v>8</v>
      </c>
      <c r="F5288" s="88">
        <v>9</v>
      </c>
      <c r="G5288" s="37">
        <v>1</v>
      </c>
    </row>
    <row r="5289" spans="1:7" x14ac:dyDescent="0.4">
      <c r="A5289" s="70">
        <v>41860</v>
      </c>
      <c r="B5289" s="84" t="s">
        <v>305</v>
      </c>
      <c r="C5289" s="74">
        <v>19.899999999999999</v>
      </c>
      <c r="D5289" s="86">
        <v>0</v>
      </c>
      <c r="E5289" s="88">
        <v>8</v>
      </c>
      <c r="F5289" s="88">
        <v>9</v>
      </c>
      <c r="G5289" s="37">
        <v>1</v>
      </c>
    </row>
    <row r="5290" spans="1:7" x14ac:dyDescent="0.4">
      <c r="A5290" s="70">
        <v>41860</v>
      </c>
      <c r="B5290" s="84" t="s">
        <v>306</v>
      </c>
      <c r="C5290" s="74">
        <v>19.5</v>
      </c>
      <c r="D5290" s="86">
        <v>0</v>
      </c>
      <c r="E5290" s="88">
        <v>8</v>
      </c>
      <c r="F5290" s="88">
        <v>9</v>
      </c>
      <c r="G5290" s="37">
        <v>1</v>
      </c>
    </row>
    <row r="5291" spans="1:7" x14ac:dyDescent="0.4">
      <c r="A5291" s="70">
        <v>41860</v>
      </c>
      <c r="B5291" s="84" t="s">
        <v>307</v>
      </c>
      <c r="C5291" s="74">
        <v>20</v>
      </c>
      <c r="D5291" s="86">
        <v>0</v>
      </c>
      <c r="E5291" s="88">
        <v>8</v>
      </c>
      <c r="F5291" s="88">
        <v>9</v>
      </c>
      <c r="G5291" s="37">
        <v>1</v>
      </c>
    </row>
    <row r="5292" spans="1:7" x14ac:dyDescent="0.4">
      <c r="A5292" s="70">
        <v>41860</v>
      </c>
      <c r="B5292" s="84" t="s">
        <v>308</v>
      </c>
      <c r="C5292" s="74">
        <v>21</v>
      </c>
      <c r="D5292" s="86">
        <v>0</v>
      </c>
      <c r="E5292" s="88">
        <v>8</v>
      </c>
      <c r="F5292" s="88">
        <v>9</v>
      </c>
      <c r="G5292" s="37">
        <v>1</v>
      </c>
    </row>
    <row r="5293" spans="1:7" x14ac:dyDescent="0.4">
      <c r="A5293" s="70">
        <v>41860</v>
      </c>
      <c r="B5293" s="84" t="s">
        <v>309</v>
      </c>
      <c r="C5293" s="74">
        <v>21.9</v>
      </c>
      <c r="D5293" s="86">
        <v>0</v>
      </c>
      <c r="E5293" s="88">
        <v>8</v>
      </c>
      <c r="F5293" s="88">
        <v>9</v>
      </c>
      <c r="G5293" s="37">
        <v>0</v>
      </c>
    </row>
    <row r="5294" spans="1:7" x14ac:dyDescent="0.4">
      <c r="A5294" s="70">
        <v>41860</v>
      </c>
      <c r="B5294" s="84" t="s">
        <v>310</v>
      </c>
      <c r="C5294" s="74">
        <v>24</v>
      </c>
      <c r="D5294" s="86">
        <v>0</v>
      </c>
      <c r="E5294" s="88">
        <v>8</v>
      </c>
      <c r="F5294" s="88">
        <v>9</v>
      </c>
      <c r="G5294" s="37">
        <v>0</v>
      </c>
    </row>
    <row r="5295" spans="1:7" x14ac:dyDescent="0.4">
      <c r="A5295" s="70">
        <v>41860</v>
      </c>
      <c r="B5295" s="84" t="s">
        <v>311</v>
      </c>
      <c r="C5295" s="74">
        <v>25.1</v>
      </c>
      <c r="D5295" s="86">
        <v>0</v>
      </c>
      <c r="E5295" s="88">
        <v>8</v>
      </c>
      <c r="F5295" s="88">
        <v>9</v>
      </c>
      <c r="G5295" s="37">
        <v>0</v>
      </c>
    </row>
    <row r="5296" spans="1:7" x14ac:dyDescent="0.4">
      <c r="A5296" s="70">
        <v>41860</v>
      </c>
      <c r="B5296" s="84" t="s">
        <v>312</v>
      </c>
      <c r="C5296" s="74">
        <v>25.9</v>
      </c>
      <c r="D5296" s="86">
        <v>0</v>
      </c>
      <c r="E5296" s="88">
        <v>8</v>
      </c>
      <c r="F5296" s="88">
        <v>9</v>
      </c>
      <c r="G5296" s="37">
        <v>0</v>
      </c>
    </row>
    <row r="5297" spans="1:7" x14ac:dyDescent="0.4">
      <c r="A5297" s="70">
        <v>41860</v>
      </c>
      <c r="B5297" s="84" t="s">
        <v>313</v>
      </c>
      <c r="C5297" s="74">
        <v>27</v>
      </c>
      <c r="D5297" s="86">
        <v>0</v>
      </c>
      <c r="E5297" s="88">
        <v>8</v>
      </c>
      <c r="F5297" s="88">
        <v>9</v>
      </c>
      <c r="G5297" s="37">
        <v>0</v>
      </c>
    </row>
    <row r="5298" spans="1:7" x14ac:dyDescent="0.4">
      <c r="A5298" s="70">
        <v>41860</v>
      </c>
      <c r="B5298" s="84" t="s">
        <v>314</v>
      </c>
      <c r="C5298" s="74">
        <v>28</v>
      </c>
      <c r="D5298" s="86">
        <v>0</v>
      </c>
      <c r="E5298" s="88">
        <v>8</v>
      </c>
      <c r="F5298" s="88">
        <v>9</v>
      </c>
      <c r="G5298" s="37">
        <v>0</v>
      </c>
    </row>
    <row r="5299" spans="1:7" x14ac:dyDescent="0.4">
      <c r="A5299" s="70">
        <v>41860</v>
      </c>
      <c r="B5299" s="84" t="s">
        <v>315</v>
      </c>
      <c r="C5299" s="74">
        <v>27.8</v>
      </c>
      <c r="D5299" s="86">
        <v>0</v>
      </c>
      <c r="E5299" s="88">
        <v>8</v>
      </c>
      <c r="F5299" s="88">
        <v>9</v>
      </c>
      <c r="G5299" s="37">
        <v>0</v>
      </c>
    </row>
    <row r="5300" spans="1:7" x14ac:dyDescent="0.4">
      <c r="A5300" s="70">
        <v>41860</v>
      </c>
      <c r="B5300" s="84" t="s">
        <v>316</v>
      </c>
      <c r="C5300" s="74">
        <v>28</v>
      </c>
      <c r="D5300" s="86">
        <v>0</v>
      </c>
      <c r="E5300" s="88">
        <v>8</v>
      </c>
      <c r="F5300" s="88">
        <v>9</v>
      </c>
      <c r="G5300" s="37">
        <v>0</v>
      </c>
    </row>
    <row r="5301" spans="1:7" x14ac:dyDescent="0.4">
      <c r="A5301" s="70">
        <v>41860</v>
      </c>
      <c r="B5301" s="84" t="s">
        <v>317</v>
      </c>
      <c r="C5301" s="74">
        <v>27.4</v>
      </c>
      <c r="D5301" s="86">
        <v>0</v>
      </c>
      <c r="E5301" s="88">
        <v>8</v>
      </c>
      <c r="F5301" s="88">
        <v>9</v>
      </c>
      <c r="G5301" s="37">
        <v>0</v>
      </c>
    </row>
    <row r="5302" spans="1:7" x14ac:dyDescent="0.4">
      <c r="A5302" s="70">
        <v>41860</v>
      </c>
      <c r="B5302" s="84" t="s">
        <v>318</v>
      </c>
      <c r="C5302" s="74">
        <v>26.3</v>
      </c>
      <c r="D5302" s="86">
        <v>0</v>
      </c>
      <c r="E5302" s="88">
        <v>8</v>
      </c>
      <c r="F5302" s="88">
        <v>9</v>
      </c>
      <c r="G5302" s="37">
        <v>0</v>
      </c>
    </row>
    <row r="5303" spans="1:7" x14ac:dyDescent="0.4">
      <c r="A5303" s="70">
        <v>41860</v>
      </c>
      <c r="B5303" s="84" t="s">
        <v>319</v>
      </c>
      <c r="C5303" s="74">
        <v>24.7</v>
      </c>
      <c r="D5303" s="86">
        <v>0</v>
      </c>
      <c r="E5303" s="88">
        <v>8</v>
      </c>
      <c r="F5303" s="88">
        <v>9</v>
      </c>
      <c r="G5303" s="37">
        <v>0</v>
      </c>
    </row>
    <row r="5304" spans="1:7" x14ac:dyDescent="0.4">
      <c r="A5304" s="70">
        <v>41860</v>
      </c>
      <c r="B5304" s="84" t="s">
        <v>320</v>
      </c>
      <c r="C5304" s="74">
        <v>23.1</v>
      </c>
      <c r="D5304" s="86">
        <v>0</v>
      </c>
      <c r="E5304" s="88">
        <v>8</v>
      </c>
      <c r="F5304" s="88">
        <v>9</v>
      </c>
      <c r="G5304" s="37">
        <v>0</v>
      </c>
    </row>
    <row r="5305" spans="1:7" x14ac:dyDescent="0.4">
      <c r="A5305" s="70">
        <v>41860</v>
      </c>
      <c r="B5305" s="84" t="s">
        <v>321</v>
      </c>
      <c r="C5305" s="74">
        <v>22.4</v>
      </c>
      <c r="D5305" s="86">
        <v>0</v>
      </c>
      <c r="E5305" s="88">
        <v>8</v>
      </c>
      <c r="F5305" s="88">
        <v>9</v>
      </c>
      <c r="G5305" s="37">
        <v>0</v>
      </c>
    </row>
    <row r="5306" spans="1:7" x14ac:dyDescent="0.4">
      <c r="A5306" s="70">
        <v>41860</v>
      </c>
      <c r="B5306" s="84" t="s">
        <v>322</v>
      </c>
      <c r="C5306" s="74">
        <v>21.8</v>
      </c>
      <c r="D5306" s="86">
        <v>0</v>
      </c>
      <c r="E5306" s="88">
        <v>8</v>
      </c>
      <c r="F5306" s="88">
        <v>9</v>
      </c>
      <c r="G5306" s="37">
        <v>0</v>
      </c>
    </row>
    <row r="5307" spans="1:7" x14ac:dyDescent="0.4">
      <c r="A5307" s="70">
        <v>41860</v>
      </c>
      <c r="B5307" s="84" t="s">
        <v>323</v>
      </c>
      <c r="C5307" s="74">
        <v>21.8</v>
      </c>
      <c r="D5307" s="86">
        <v>0</v>
      </c>
      <c r="E5307" s="88">
        <v>8</v>
      </c>
      <c r="F5307" s="88">
        <v>9</v>
      </c>
      <c r="G5307" s="37">
        <v>0</v>
      </c>
    </row>
    <row r="5308" spans="1:7" x14ac:dyDescent="0.4">
      <c r="A5308" s="70">
        <v>41860</v>
      </c>
      <c r="B5308" s="84" t="s">
        <v>324</v>
      </c>
      <c r="C5308" s="74">
        <v>21.7</v>
      </c>
      <c r="D5308" s="86">
        <v>0</v>
      </c>
      <c r="E5308" s="88">
        <v>8</v>
      </c>
      <c r="F5308" s="88">
        <v>9</v>
      </c>
      <c r="G5308" s="37">
        <v>0</v>
      </c>
    </row>
    <row r="5309" spans="1:7" x14ac:dyDescent="0.4">
      <c r="A5309" s="70">
        <v>41860</v>
      </c>
      <c r="B5309" s="84" t="s">
        <v>325</v>
      </c>
      <c r="C5309" s="74">
        <v>21.5</v>
      </c>
      <c r="D5309" s="86">
        <v>0</v>
      </c>
      <c r="E5309" s="88">
        <v>8</v>
      </c>
      <c r="F5309" s="88">
        <v>10</v>
      </c>
      <c r="G5309" s="37">
        <v>1</v>
      </c>
    </row>
    <row r="5310" spans="1:7" x14ac:dyDescent="0.4">
      <c r="A5310" s="70">
        <v>41861</v>
      </c>
      <c r="B5310" s="84" t="s">
        <v>302</v>
      </c>
      <c r="C5310" s="74">
        <v>21.2</v>
      </c>
      <c r="D5310" s="86">
        <v>0</v>
      </c>
      <c r="E5310" s="88">
        <v>8</v>
      </c>
      <c r="F5310" s="88">
        <v>10</v>
      </c>
      <c r="G5310" s="37">
        <v>1</v>
      </c>
    </row>
    <row r="5311" spans="1:7" x14ac:dyDescent="0.4">
      <c r="A5311" s="70">
        <v>41861</v>
      </c>
      <c r="B5311" s="84" t="s">
        <v>303</v>
      </c>
      <c r="C5311" s="74">
        <v>21.4</v>
      </c>
      <c r="D5311" s="86">
        <v>0</v>
      </c>
      <c r="E5311" s="88">
        <v>8</v>
      </c>
      <c r="F5311" s="88">
        <v>10</v>
      </c>
      <c r="G5311" s="37">
        <v>1</v>
      </c>
    </row>
    <row r="5312" spans="1:7" x14ac:dyDescent="0.4">
      <c r="A5312" s="70">
        <v>41861</v>
      </c>
      <c r="B5312" s="84" t="s">
        <v>304</v>
      </c>
      <c r="C5312" s="74">
        <v>21.3</v>
      </c>
      <c r="D5312" s="86">
        <v>0</v>
      </c>
      <c r="E5312" s="88">
        <v>8</v>
      </c>
      <c r="F5312" s="88">
        <v>10</v>
      </c>
      <c r="G5312" s="37">
        <v>1</v>
      </c>
    </row>
    <row r="5313" spans="1:7" x14ac:dyDescent="0.4">
      <c r="A5313" s="70">
        <v>41861</v>
      </c>
      <c r="B5313" s="84" t="s">
        <v>305</v>
      </c>
      <c r="C5313" s="74">
        <v>21.3</v>
      </c>
      <c r="D5313" s="86">
        <v>0</v>
      </c>
      <c r="E5313" s="88">
        <v>8</v>
      </c>
      <c r="F5313" s="88">
        <v>10</v>
      </c>
      <c r="G5313" s="37">
        <v>1</v>
      </c>
    </row>
    <row r="5314" spans="1:7" x14ac:dyDescent="0.4">
      <c r="A5314" s="70">
        <v>41861</v>
      </c>
      <c r="B5314" s="84" t="s">
        <v>306</v>
      </c>
      <c r="C5314" s="74">
        <v>20.9</v>
      </c>
      <c r="D5314" s="86">
        <v>0</v>
      </c>
      <c r="E5314" s="88">
        <v>8</v>
      </c>
      <c r="F5314" s="88">
        <v>10</v>
      </c>
      <c r="G5314" s="37">
        <v>1</v>
      </c>
    </row>
    <row r="5315" spans="1:7" x14ac:dyDescent="0.4">
      <c r="A5315" s="70">
        <v>41861</v>
      </c>
      <c r="B5315" s="84" t="s">
        <v>307</v>
      </c>
      <c r="C5315" s="74">
        <v>21.1</v>
      </c>
      <c r="D5315" s="86">
        <v>0</v>
      </c>
      <c r="E5315" s="88">
        <v>8</v>
      </c>
      <c r="F5315" s="88">
        <v>10</v>
      </c>
      <c r="G5315" s="37">
        <v>1</v>
      </c>
    </row>
    <row r="5316" spans="1:7" x14ac:dyDescent="0.4">
      <c r="A5316" s="70">
        <v>41861</v>
      </c>
      <c r="B5316" s="84" t="s">
        <v>308</v>
      </c>
      <c r="C5316" s="74">
        <v>21.8</v>
      </c>
      <c r="D5316" s="86">
        <v>0</v>
      </c>
      <c r="E5316" s="88">
        <v>8</v>
      </c>
      <c r="F5316" s="88">
        <v>10</v>
      </c>
      <c r="G5316" s="37">
        <v>1</v>
      </c>
    </row>
    <row r="5317" spans="1:7" x14ac:dyDescent="0.4">
      <c r="A5317" s="70">
        <v>41861</v>
      </c>
      <c r="B5317" s="84" t="s">
        <v>309</v>
      </c>
      <c r="C5317" s="74">
        <v>23.3</v>
      </c>
      <c r="D5317" s="86">
        <v>0</v>
      </c>
      <c r="E5317" s="88">
        <v>8</v>
      </c>
      <c r="F5317" s="88">
        <v>10</v>
      </c>
      <c r="G5317" s="37">
        <v>0</v>
      </c>
    </row>
    <row r="5318" spans="1:7" x14ac:dyDescent="0.4">
      <c r="A5318" s="70">
        <v>41861</v>
      </c>
      <c r="B5318" s="84" t="s">
        <v>310</v>
      </c>
      <c r="C5318" s="74">
        <v>24.2</v>
      </c>
      <c r="D5318" s="86">
        <v>0</v>
      </c>
      <c r="E5318" s="88">
        <v>8</v>
      </c>
      <c r="F5318" s="88">
        <v>10</v>
      </c>
      <c r="G5318" s="37">
        <v>0</v>
      </c>
    </row>
    <row r="5319" spans="1:7" x14ac:dyDescent="0.4">
      <c r="A5319" s="70">
        <v>41861</v>
      </c>
      <c r="B5319" s="84" t="s">
        <v>311</v>
      </c>
      <c r="C5319" s="74">
        <v>25.3</v>
      </c>
      <c r="D5319" s="86">
        <v>0</v>
      </c>
      <c r="E5319" s="88">
        <v>8</v>
      </c>
      <c r="F5319" s="88">
        <v>10</v>
      </c>
      <c r="G5319" s="37">
        <v>0</v>
      </c>
    </row>
    <row r="5320" spans="1:7" x14ac:dyDescent="0.4">
      <c r="A5320" s="70">
        <v>41861</v>
      </c>
      <c r="B5320" s="84" t="s">
        <v>312</v>
      </c>
      <c r="C5320" s="74">
        <v>26.9</v>
      </c>
      <c r="D5320" s="86">
        <v>0</v>
      </c>
      <c r="E5320" s="88">
        <v>8</v>
      </c>
      <c r="F5320" s="88">
        <v>10</v>
      </c>
      <c r="G5320" s="37">
        <v>0</v>
      </c>
    </row>
    <row r="5321" spans="1:7" x14ac:dyDescent="0.4">
      <c r="A5321" s="70">
        <v>41861</v>
      </c>
      <c r="B5321" s="84" t="s">
        <v>313</v>
      </c>
      <c r="C5321" s="74">
        <v>27.1</v>
      </c>
      <c r="D5321" s="86">
        <v>0</v>
      </c>
      <c r="E5321" s="88">
        <v>8</v>
      </c>
      <c r="F5321" s="88">
        <v>10</v>
      </c>
      <c r="G5321" s="37">
        <v>0</v>
      </c>
    </row>
    <row r="5322" spans="1:7" x14ac:dyDescent="0.4">
      <c r="A5322" s="70">
        <v>41861</v>
      </c>
      <c r="B5322" s="84" t="s">
        <v>314</v>
      </c>
      <c r="C5322" s="74">
        <v>28.2</v>
      </c>
      <c r="D5322" s="86">
        <v>0</v>
      </c>
      <c r="E5322" s="88">
        <v>8</v>
      </c>
      <c r="F5322" s="88">
        <v>10</v>
      </c>
      <c r="G5322" s="37">
        <v>0</v>
      </c>
    </row>
    <row r="5323" spans="1:7" x14ac:dyDescent="0.4">
      <c r="A5323" s="70">
        <v>41861</v>
      </c>
      <c r="B5323" s="84" t="s">
        <v>315</v>
      </c>
      <c r="C5323" s="74">
        <v>28.5</v>
      </c>
      <c r="D5323" s="86">
        <v>0</v>
      </c>
      <c r="E5323" s="88">
        <v>8</v>
      </c>
      <c r="F5323" s="88">
        <v>10</v>
      </c>
      <c r="G5323" s="37">
        <v>0</v>
      </c>
    </row>
    <row r="5324" spans="1:7" x14ac:dyDescent="0.4">
      <c r="A5324" s="70">
        <v>41861</v>
      </c>
      <c r="B5324" s="84" t="s">
        <v>316</v>
      </c>
      <c r="C5324" s="74">
        <v>28.6</v>
      </c>
      <c r="D5324" s="86">
        <v>0</v>
      </c>
      <c r="E5324" s="88">
        <v>8</v>
      </c>
      <c r="F5324" s="88">
        <v>10</v>
      </c>
      <c r="G5324" s="37">
        <v>0</v>
      </c>
    </row>
    <row r="5325" spans="1:7" x14ac:dyDescent="0.4">
      <c r="A5325" s="70">
        <v>41861</v>
      </c>
      <c r="B5325" s="84" t="s">
        <v>317</v>
      </c>
      <c r="C5325" s="74">
        <v>28.5</v>
      </c>
      <c r="D5325" s="86">
        <v>0</v>
      </c>
      <c r="E5325" s="88">
        <v>8</v>
      </c>
      <c r="F5325" s="88">
        <v>10</v>
      </c>
      <c r="G5325" s="37">
        <v>0</v>
      </c>
    </row>
    <row r="5326" spans="1:7" x14ac:dyDescent="0.4">
      <c r="A5326" s="70">
        <v>41861</v>
      </c>
      <c r="B5326" s="84" t="s">
        <v>318</v>
      </c>
      <c r="C5326" s="74">
        <v>28</v>
      </c>
      <c r="D5326" s="86">
        <v>0</v>
      </c>
      <c r="E5326" s="88">
        <v>8</v>
      </c>
      <c r="F5326" s="88">
        <v>10</v>
      </c>
      <c r="G5326" s="37">
        <v>0</v>
      </c>
    </row>
    <row r="5327" spans="1:7" x14ac:dyDescent="0.4">
      <c r="A5327" s="70">
        <v>41861</v>
      </c>
      <c r="B5327" s="84" t="s">
        <v>319</v>
      </c>
      <c r="C5327" s="74">
        <v>26.8</v>
      </c>
      <c r="D5327" s="86">
        <v>0</v>
      </c>
      <c r="E5327" s="88">
        <v>8</v>
      </c>
      <c r="F5327" s="88">
        <v>10</v>
      </c>
      <c r="G5327" s="37">
        <v>0</v>
      </c>
    </row>
    <row r="5328" spans="1:7" x14ac:dyDescent="0.4">
      <c r="A5328" s="70">
        <v>41861</v>
      </c>
      <c r="B5328" s="84" t="s">
        <v>320</v>
      </c>
      <c r="C5328" s="74">
        <v>25.6</v>
      </c>
      <c r="D5328" s="86">
        <v>0</v>
      </c>
      <c r="E5328" s="88">
        <v>8</v>
      </c>
      <c r="F5328" s="88">
        <v>10</v>
      </c>
      <c r="G5328" s="37">
        <v>0</v>
      </c>
    </row>
    <row r="5329" spans="1:7" x14ac:dyDescent="0.4">
      <c r="A5329" s="70">
        <v>41861</v>
      </c>
      <c r="B5329" s="84" t="s">
        <v>321</v>
      </c>
      <c r="C5329" s="74">
        <v>24.9</v>
      </c>
      <c r="D5329" s="86">
        <v>0</v>
      </c>
      <c r="E5329" s="88">
        <v>8</v>
      </c>
      <c r="F5329" s="88">
        <v>10</v>
      </c>
      <c r="G5329" s="37">
        <v>0</v>
      </c>
    </row>
    <row r="5330" spans="1:7" x14ac:dyDescent="0.4">
      <c r="A5330" s="70">
        <v>41861</v>
      </c>
      <c r="B5330" s="84" t="s">
        <v>322</v>
      </c>
      <c r="C5330" s="74">
        <v>24</v>
      </c>
      <c r="D5330" s="86">
        <v>0</v>
      </c>
      <c r="E5330" s="88">
        <v>8</v>
      </c>
      <c r="F5330" s="88">
        <v>10</v>
      </c>
      <c r="G5330" s="37">
        <v>0</v>
      </c>
    </row>
    <row r="5331" spans="1:7" x14ac:dyDescent="0.4">
      <c r="A5331" s="70">
        <v>41861</v>
      </c>
      <c r="B5331" s="84" t="s">
        <v>323</v>
      </c>
      <c r="C5331" s="74">
        <v>23.6</v>
      </c>
      <c r="D5331" s="86">
        <v>0</v>
      </c>
      <c r="E5331" s="88">
        <v>8</v>
      </c>
      <c r="F5331" s="88">
        <v>10</v>
      </c>
      <c r="G5331" s="37">
        <v>0</v>
      </c>
    </row>
    <row r="5332" spans="1:7" x14ac:dyDescent="0.4">
      <c r="A5332" s="70">
        <v>41861</v>
      </c>
      <c r="B5332" s="84" t="s">
        <v>324</v>
      </c>
      <c r="C5332" s="74">
        <v>23.4</v>
      </c>
      <c r="D5332" s="86">
        <v>0</v>
      </c>
      <c r="E5332" s="88">
        <v>8</v>
      </c>
      <c r="F5332" s="88">
        <v>10</v>
      </c>
      <c r="G5332" s="37">
        <v>0</v>
      </c>
    </row>
    <row r="5333" spans="1:7" x14ac:dyDescent="0.4">
      <c r="A5333" s="70">
        <v>41861</v>
      </c>
      <c r="B5333" s="84" t="s">
        <v>325</v>
      </c>
      <c r="C5333" s="74">
        <v>23</v>
      </c>
      <c r="D5333" s="86">
        <v>0</v>
      </c>
      <c r="E5333" s="88">
        <v>8</v>
      </c>
      <c r="F5333" s="88">
        <v>11</v>
      </c>
      <c r="G5333" s="37">
        <v>1</v>
      </c>
    </row>
    <row r="5334" spans="1:7" x14ac:dyDescent="0.4">
      <c r="A5334" s="70">
        <v>41862</v>
      </c>
      <c r="B5334" s="84" t="s">
        <v>302</v>
      </c>
      <c r="C5334" s="74">
        <v>22.7</v>
      </c>
      <c r="D5334" s="86">
        <v>0</v>
      </c>
      <c r="E5334" s="88">
        <v>8</v>
      </c>
      <c r="F5334" s="88">
        <v>11</v>
      </c>
      <c r="G5334" s="37">
        <v>1</v>
      </c>
    </row>
    <row r="5335" spans="1:7" x14ac:dyDescent="0.4">
      <c r="A5335" s="70">
        <v>41862</v>
      </c>
      <c r="B5335" s="84" t="s">
        <v>303</v>
      </c>
      <c r="C5335" s="74">
        <v>22.5</v>
      </c>
      <c r="D5335" s="86">
        <v>0</v>
      </c>
      <c r="E5335" s="88">
        <v>8</v>
      </c>
      <c r="F5335" s="88">
        <v>11</v>
      </c>
      <c r="G5335" s="37">
        <v>1</v>
      </c>
    </row>
    <row r="5336" spans="1:7" x14ac:dyDescent="0.4">
      <c r="A5336" s="70">
        <v>41862</v>
      </c>
      <c r="B5336" s="84" t="s">
        <v>304</v>
      </c>
      <c r="C5336" s="74">
        <v>22.5</v>
      </c>
      <c r="D5336" s="86">
        <v>0</v>
      </c>
      <c r="E5336" s="88">
        <v>8</v>
      </c>
      <c r="F5336" s="88">
        <v>11</v>
      </c>
      <c r="G5336" s="37">
        <v>1</v>
      </c>
    </row>
    <row r="5337" spans="1:7" x14ac:dyDescent="0.4">
      <c r="A5337" s="70">
        <v>41862</v>
      </c>
      <c r="B5337" s="84" t="s">
        <v>305</v>
      </c>
      <c r="C5337" s="74">
        <v>22.5</v>
      </c>
      <c r="D5337" s="86">
        <v>0</v>
      </c>
      <c r="E5337" s="88">
        <v>8</v>
      </c>
      <c r="F5337" s="88">
        <v>11</v>
      </c>
      <c r="G5337" s="37">
        <v>1</v>
      </c>
    </row>
    <row r="5338" spans="1:7" x14ac:dyDescent="0.4">
      <c r="A5338" s="70">
        <v>41862</v>
      </c>
      <c r="B5338" s="84" t="s">
        <v>306</v>
      </c>
      <c r="C5338" s="74">
        <v>22.4</v>
      </c>
      <c r="D5338" s="86">
        <v>0</v>
      </c>
      <c r="E5338" s="88">
        <v>8</v>
      </c>
      <c r="F5338" s="88">
        <v>11</v>
      </c>
      <c r="G5338" s="37">
        <v>1</v>
      </c>
    </row>
    <row r="5339" spans="1:7" x14ac:dyDescent="0.4">
      <c r="A5339" s="70">
        <v>41862</v>
      </c>
      <c r="B5339" s="84" t="s">
        <v>307</v>
      </c>
      <c r="C5339" s="74">
        <v>22.8</v>
      </c>
      <c r="D5339" s="86">
        <v>0</v>
      </c>
      <c r="E5339" s="88">
        <v>8</v>
      </c>
      <c r="F5339" s="88">
        <v>11</v>
      </c>
      <c r="G5339" s="37">
        <v>1</v>
      </c>
    </row>
    <row r="5340" spans="1:7" x14ac:dyDescent="0.4">
      <c r="A5340" s="70">
        <v>41862</v>
      </c>
      <c r="B5340" s="84" t="s">
        <v>308</v>
      </c>
      <c r="C5340" s="74">
        <v>23.5</v>
      </c>
      <c r="D5340" s="86">
        <v>0</v>
      </c>
      <c r="E5340" s="88">
        <v>8</v>
      </c>
      <c r="F5340" s="88">
        <v>11</v>
      </c>
      <c r="G5340" s="37">
        <v>1</v>
      </c>
    </row>
    <row r="5341" spans="1:7" x14ac:dyDescent="0.4">
      <c r="A5341" s="70">
        <v>41862</v>
      </c>
      <c r="B5341" s="84" t="s">
        <v>309</v>
      </c>
      <c r="C5341" s="74">
        <v>24.6</v>
      </c>
      <c r="D5341" s="86">
        <v>0</v>
      </c>
      <c r="E5341" s="88">
        <v>8</v>
      </c>
      <c r="F5341" s="88">
        <v>11</v>
      </c>
      <c r="G5341" s="37">
        <v>0</v>
      </c>
    </row>
    <row r="5342" spans="1:7" x14ac:dyDescent="0.4">
      <c r="A5342" s="70">
        <v>41862</v>
      </c>
      <c r="B5342" s="84" t="s">
        <v>310</v>
      </c>
      <c r="C5342" s="74">
        <v>25.9</v>
      </c>
      <c r="D5342" s="86">
        <v>0</v>
      </c>
      <c r="E5342" s="88">
        <v>8</v>
      </c>
      <c r="F5342" s="88">
        <v>11</v>
      </c>
      <c r="G5342" s="37">
        <v>0</v>
      </c>
    </row>
    <row r="5343" spans="1:7" x14ac:dyDescent="0.4">
      <c r="A5343" s="70">
        <v>41862</v>
      </c>
      <c r="B5343" s="84" t="s">
        <v>311</v>
      </c>
      <c r="C5343" s="74">
        <v>27</v>
      </c>
      <c r="D5343" s="86">
        <v>0</v>
      </c>
      <c r="E5343" s="88">
        <v>8</v>
      </c>
      <c r="F5343" s="88">
        <v>11</v>
      </c>
      <c r="G5343" s="37">
        <v>0</v>
      </c>
    </row>
    <row r="5344" spans="1:7" x14ac:dyDescent="0.4">
      <c r="A5344" s="70">
        <v>41862</v>
      </c>
      <c r="B5344" s="84" t="s">
        <v>312</v>
      </c>
      <c r="C5344" s="74">
        <v>27.8</v>
      </c>
      <c r="D5344" s="86">
        <v>0</v>
      </c>
      <c r="E5344" s="88">
        <v>8</v>
      </c>
      <c r="F5344" s="88">
        <v>11</v>
      </c>
      <c r="G5344" s="37">
        <v>0</v>
      </c>
    </row>
    <row r="5345" spans="1:7" x14ac:dyDescent="0.4">
      <c r="A5345" s="70">
        <v>41862</v>
      </c>
      <c r="B5345" s="84" t="s">
        <v>313</v>
      </c>
      <c r="C5345" s="74">
        <v>28.6</v>
      </c>
      <c r="D5345" s="86">
        <v>0</v>
      </c>
      <c r="E5345" s="88">
        <v>8</v>
      </c>
      <c r="F5345" s="88">
        <v>11</v>
      </c>
      <c r="G5345" s="37">
        <v>0</v>
      </c>
    </row>
    <row r="5346" spans="1:7" x14ac:dyDescent="0.4">
      <c r="A5346" s="70">
        <v>41862</v>
      </c>
      <c r="B5346" s="84" t="s">
        <v>314</v>
      </c>
      <c r="C5346" s="74">
        <v>30.2</v>
      </c>
      <c r="D5346" s="86">
        <v>0</v>
      </c>
      <c r="E5346" s="88">
        <v>8</v>
      </c>
      <c r="F5346" s="88">
        <v>11</v>
      </c>
      <c r="G5346" s="37">
        <v>0</v>
      </c>
    </row>
    <row r="5347" spans="1:7" x14ac:dyDescent="0.4">
      <c r="A5347" s="70">
        <v>41862</v>
      </c>
      <c r="B5347" s="84" t="s">
        <v>315</v>
      </c>
      <c r="C5347" s="74">
        <v>30.7</v>
      </c>
      <c r="D5347" s="86">
        <v>0</v>
      </c>
      <c r="E5347" s="88">
        <v>8</v>
      </c>
      <c r="F5347" s="88">
        <v>11</v>
      </c>
      <c r="G5347" s="37">
        <v>0</v>
      </c>
    </row>
    <row r="5348" spans="1:7" x14ac:dyDescent="0.4">
      <c r="A5348" s="70">
        <v>41862</v>
      </c>
      <c r="B5348" s="84" t="s">
        <v>316</v>
      </c>
      <c r="C5348" s="74">
        <v>31.5</v>
      </c>
      <c r="D5348" s="86">
        <v>0</v>
      </c>
      <c r="E5348" s="88">
        <v>8</v>
      </c>
      <c r="F5348" s="88">
        <v>11</v>
      </c>
      <c r="G5348" s="37">
        <v>0</v>
      </c>
    </row>
    <row r="5349" spans="1:7" x14ac:dyDescent="0.4">
      <c r="A5349" s="70">
        <v>41862</v>
      </c>
      <c r="B5349" s="84" t="s">
        <v>317</v>
      </c>
      <c r="C5349" s="74">
        <v>31.2</v>
      </c>
      <c r="D5349" s="86">
        <v>0</v>
      </c>
      <c r="E5349" s="88">
        <v>8</v>
      </c>
      <c r="F5349" s="88">
        <v>11</v>
      </c>
      <c r="G5349" s="37">
        <v>0</v>
      </c>
    </row>
    <row r="5350" spans="1:7" x14ac:dyDescent="0.4">
      <c r="A5350" s="70">
        <v>41862</v>
      </c>
      <c r="B5350" s="84" t="s">
        <v>318</v>
      </c>
      <c r="C5350" s="74">
        <v>30.2</v>
      </c>
      <c r="D5350" s="86">
        <v>0</v>
      </c>
      <c r="E5350" s="88">
        <v>8</v>
      </c>
      <c r="F5350" s="88">
        <v>11</v>
      </c>
      <c r="G5350" s="37">
        <v>0</v>
      </c>
    </row>
    <row r="5351" spans="1:7" x14ac:dyDescent="0.4">
      <c r="A5351" s="70">
        <v>41862</v>
      </c>
      <c r="B5351" s="84" t="s">
        <v>319</v>
      </c>
      <c r="C5351" s="74">
        <v>29</v>
      </c>
      <c r="D5351" s="86">
        <v>0</v>
      </c>
      <c r="E5351" s="88">
        <v>8</v>
      </c>
      <c r="F5351" s="88">
        <v>11</v>
      </c>
      <c r="G5351" s="37">
        <v>0</v>
      </c>
    </row>
    <row r="5352" spans="1:7" x14ac:dyDescent="0.4">
      <c r="A5352" s="70">
        <v>41862</v>
      </c>
      <c r="B5352" s="84" t="s">
        <v>320</v>
      </c>
      <c r="C5352" s="74">
        <v>28</v>
      </c>
      <c r="D5352" s="86">
        <v>0</v>
      </c>
      <c r="E5352" s="88">
        <v>8</v>
      </c>
      <c r="F5352" s="88">
        <v>11</v>
      </c>
      <c r="G5352" s="37">
        <v>0</v>
      </c>
    </row>
    <row r="5353" spans="1:7" x14ac:dyDescent="0.4">
      <c r="A5353" s="70">
        <v>41862</v>
      </c>
      <c r="B5353" s="84" t="s">
        <v>321</v>
      </c>
      <c r="C5353" s="74">
        <v>26.9</v>
      </c>
      <c r="D5353" s="86">
        <v>0</v>
      </c>
      <c r="E5353" s="88">
        <v>8</v>
      </c>
      <c r="F5353" s="88">
        <v>11</v>
      </c>
      <c r="G5353" s="37">
        <v>0</v>
      </c>
    </row>
    <row r="5354" spans="1:7" x14ac:dyDescent="0.4">
      <c r="A5354" s="70">
        <v>41862</v>
      </c>
      <c r="B5354" s="84" t="s">
        <v>322</v>
      </c>
      <c r="C5354" s="74">
        <v>25.7</v>
      </c>
      <c r="D5354" s="86">
        <v>0</v>
      </c>
      <c r="E5354" s="88">
        <v>8</v>
      </c>
      <c r="F5354" s="88">
        <v>11</v>
      </c>
      <c r="G5354" s="37">
        <v>0</v>
      </c>
    </row>
    <row r="5355" spans="1:7" x14ac:dyDescent="0.4">
      <c r="A5355" s="70">
        <v>41862</v>
      </c>
      <c r="B5355" s="84" t="s">
        <v>323</v>
      </c>
      <c r="C5355" s="74">
        <v>24.8</v>
      </c>
      <c r="D5355" s="86">
        <v>0</v>
      </c>
      <c r="E5355" s="88">
        <v>8</v>
      </c>
      <c r="F5355" s="88">
        <v>11</v>
      </c>
      <c r="G5355" s="37">
        <v>0</v>
      </c>
    </row>
    <row r="5356" spans="1:7" x14ac:dyDescent="0.4">
      <c r="A5356" s="70">
        <v>41862</v>
      </c>
      <c r="B5356" s="84" t="s">
        <v>324</v>
      </c>
      <c r="C5356" s="74">
        <v>24.3</v>
      </c>
      <c r="D5356" s="86">
        <v>0</v>
      </c>
      <c r="E5356" s="88">
        <v>8</v>
      </c>
      <c r="F5356" s="88">
        <v>11</v>
      </c>
      <c r="G5356" s="37">
        <v>0</v>
      </c>
    </row>
    <row r="5357" spans="1:7" x14ac:dyDescent="0.4">
      <c r="A5357" s="70">
        <v>41862</v>
      </c>
      <c r="B5357" s="84" t="s">
        <v>325</v>
      </c>
      <c r="C5357" s="74">
        <v>24.1</v>
      </c>
      <c r="D5357" s="86">
        <v>0</v>
      </c>
      <c r="E5357" s="88">
        <v>8</v>
      </c>
      <c r="F5357" s="88">
        <v>12</v>
      </c>
      <c r="G5357" s="37">
        <v>1</v>
      </c>
    </row>
    <row r="5358" spans="1:7" x14ac:dyDescent="0.4">
      <c r="A5358" s="70">
        <v>41863</v>
      </c>
      <c r="B5358" s="84" t="s">
        <v>302</v>
      </c>
      <c r="C5358" s="74">
        <v>23.9</v>
      </c>
      <c r="D5358" s="86">
        <v>0</v>
      </c>
      <c r="E5358" s="88">
        <v>8</v>
      </c>
      <c r="F5358" s="88">
        <v>12</v>
      </c>
      <c r="G5358" s="37">
        <v>1</v>
      </c>
    </row>
    <row r="5359" spans="1:7" x14ac:dyDescent="0.4">
      <c r="A5359" s="70">
        <v>41863</v>
      </c>
      <c r="B5359" s="84" t="s">
        <v>303</v>
      </c>
      <c r="C5359" s="74">
        <v>23.4</v>
      </c>
      <c r="D5359" s="86">
        <v>0</v>
      </c>
      <c r="E5359" s="88">
        <v>8</v>
      </c>
      <c r="F5359" s="88">
        <v>12</v>
      </c>
      <c r="G5359" s="37">
        <v>1</v>
      </c>
    </row>
    <row r="5360" spans="1:7" x14ac:dyDescent="0.4">
      <c r="A5360" s="70">
        <v>41863</v>
      </c>
      <c r="B5360" s="84" t="s">
        <v>304</v>
      </c>
      <c r="C5360" s="74">
        <v>23.3</v>
      </c>
      <c r="D5360" s="86">
        <v>0</v>
      </c>
      <c r="E5360" s="88">
        <v>8</v>
      </c>
      <c r="F5360" s="88">
        <v>12</v>
      </c>
      <c r="G5360" s="37">
        <v>1</v>
      </c>
    </row>
    <row r="5361" spans="1:7" x14ac:dyDescent="0.4">
      <c r="A5361" s="70">
        <v>41863</v>
      </c>
      <c r="B5361" s="84" t="s">
        <v>305</v>
      </c>
      <c r="C5361" s="74">
        <v>23.4</v>
      </c>
      <c r="D5361" s="86">
        <v>0</v>
      </c>
      <c r="E5361" s="88">
        <v>8</v>
      </c>
      <c r="F5361" s="88">
        <v>12</v>
      </c>
      <c r="G5361" s="37">
        <v>1</v>
      </c>
    </row>
    <row r="5362" spans="1:7" x14ac:dyDescent="0.4">
      <c r="A5362" s="70">
        <v>41863</v>
      </c>
      <c r="B5362" s="84" t="s">
        <v>306</v>
      </c>
      <c r="C5362" s="74">
        <v>23</v>
      </c>
      <c r="D5362" s="86">
        <v>0</v>
      </c>
      <c r="E5362" s="88">
        <v>8</v>
      </c>
      <c r="F5362" s="88">
        <v>12</v>
      </c>
      <c r="G5362" s="37">
        <v>1</v>
      </c>
    </row>
    <row r="5363" spans="1:7" x14ac:dyDescent="0.4">
      <c r="A5363" s="70">
        <v>41863</v>
      </c>
      <c r="B5363" s="84" t="s">
        <v>307</v>
      </c>
      <c r="C5363" s="74">
        <v>23.6</v>
      </c>
      <c r="D5363" s="86">
        <v>0</v>
      </c>
      <c r="E5363" s="88">
        <v>8</v>
      </c>
      <c r="F5363" s="88">
        <v>12</v>
      </c>
      <c r="G5363" s="37">
        <v>1</v>
      </c>
    </row>
    <row r="5364" spans="1:7" x14ac:dyDescent="0.4">
      <c r="A5364" s="70">
        <v>41863</v>
      </c>
      <c r="B5364" s="84" t="s">
        <v>308</v>
      </c>
      <c r="C5364" s="74">
        <v>23.7</v>
      </c>
      <c r="D5364" s="86">
        <v>0</v>
      </c>
      <c r="E5364" s="88">
        <v>8</v>
      </c>
      <c r="F5364" s="88">
        <v>12</v>
      </c>
      <c r="G5364" s="37">
        <v>1</v>
      </c>
    </row>
    <row r="5365" spans="1:7" x14ac:dyDescent="0.4">
      <c r="A5365" s="70">
        <v>41863</v>
      </c>
      <c r="B5365" s="84" t="s">
        <v>309</v>
      </c>
      <c r="C5365" s="74">
        <v>23.9</v>
      </c>
      <c r="D5365" s="86">
        <v>0</v>
      </c>
      <c r="E5365" s="88">
        <v>8</v>
      </c>
      <c r="F5365" s="88">
        <v>12</v>
      </c>
      <c r="G5365" s="37">
        <v>0</v>
      </c>
    </row>
    <row r="5366" spans="1:7" x14ac:dyDescent="0.4">
      <c r="A5366" s="70">
        <v>41863</v>
      </c>
      <c r="B5366" s="84" t="s">
        <v>310</v>
      </c>
      <c r="C5366" s="74">
        <v>24.4</v>
      </c>
      <c r="D5366" s="86">
        <v>0</v>
      </c>
      <c r="E5366" s="88">
        <v>8</v>
      </c>
      <c r="F5366" s="88">
        <v>12</v>
      </c>
      <c r="G5366" s="37">
        <v>0</v>
      </c>
    </row>
    <row r="5367" spans="1:7" x14ac:dyDescent="0.4">
      <c r="A5367" s="70">
        <v>41863</v>
      </c>
      <c r="B5367" s="84" t="s">
        <v>311</v>
      </c>
      <c r="C5367" s="74">
        <v>26</v>
      </c>
      <c r="D5367" s="86">
        <v>0</v>
      </c>
      <c r="E5367" s="88">
        <v>8</v>
      </c>
      <c r="F5367" s="88">
        <v>12</v>
      </c>
      <c r="G5367" s="37">
        <v>0</v>
      </c>
    </row>
    <row r="5368" spans="1:7" x14ac:dyDescent="0.4">
      <c r="A5368" s="70">
        <v>41863</v>
      </c>
      <c r="B5368" s="84" t="s">
        <v>312</v>
      </c>
      <c r="C5368" s="74">
        <v>26.6</v>
      </c>
      <c r="D5368" s="86">
        <v>0</v>
      </c>
      <c r="E5368" s="88">
        <v>8</v>
      </c>
      <c r="F5368" s="88">
        <v>12</v>
      </c>
      <c r="G5368" s="37">
        <v>0</v>
      </c>
    </row>
    <row r="5369" spans="1:7" x14ac:dyDescent="0.4">
      <c r="A5369" s="70">
        <v>41863</v>
      </c>
      <c r="B5369" s="84" t="s">
        <v>313</v>
      </c>
      <c r="C5369" s="74">
        <v>28</v>
      </c>
      <c r="D5369" s="86">
        <v>0</v>
      </c>
      <c r="E5369" s="88">
        <v>8</v>
      </c>
      <c r="F5369" s="88">
        <v>12</v>
      </c>
      <c r="G5369" s="37">
        <v>0</v>
      </c>
    </row>
    <row r="5370" spans="1:7" x14ac:dyDescent="0.4">
      <c r="A5370" s="70">
        <v>41863</v>
      </c>
      <c r="B5370" s="84" t="s">
        <v>314</v>
      </c>
      <c r="C5370" s="74">
        <v>29.4</v>
      </c>
      <c r="D5370" s="86">
        <v>0</v>
      </c>
      <c r="E5370" s="88">
        <v>8</v>
      </c>
      <c r="F5370" s="88">
        <v>12</v>
      </c>
      <c r="G5370" s="37">
        <v>0</v>
      </c>
    </row>
    <row r="5371" spans="1:7" x14ac:dyDescent="0.4">
      <c r="A5371" s="70">
        <v>41863</v>
      </c>
      <c r="B5371" s="84" t="s">
        <v>315</v>
      </c>
      <c r="C5371" s="74">
        <v>29.7</v>
      </c>
      <c r="D5371" s="86">
        <v>0</v>
      </c>
      <c r="E5371" s="88">
        <v>8</v>
      </c>
      <c r="F5371" s="88">
        <v>12</v>
      </c>
      <c r="G5371" s="37">
        <v>0</v>
      </c>
    </row>
    <row r="5372" spans="1:7" x14ac:dyDescent="0.4">
      <c r="A5372" s="70">
        <v>41863</v>
      </c>
      <c r="B5372" s="84" t="s">
        <v>316</v>
      </c>
      <c r="C5372" s="74">
        <v>30.5</v>
      </c>
      <c r="D5372" s="86">
        <v>0</v>
      </c>
      <c r="E5372" s="88">
        <v>8</v>
      </c>
      <c r="F5372" s="88">
        <v>12</v>
      </c>
      <c r="G5372" s="37">
        <v>0</v>
      </c>
    </row>
    <row r="5373" spans="1:7" x14ac:dyDescent="0.4">
      <c r="A5373" s="70">
        <v>41863</v>
      </c>
      <c r="B5373" s="84" t="s">
        <v>317</v>
      </c>
      <c r="C5373" s="74">
        <v>30.3</v>
      </c>
      <c r="D5373" s="86">
        <v>0</v>
      </c>
      <c r="E5373" s="88">
        <v>8</v>
      </c>
      <c r="F5373" s="88">
        <v>12</v>
      </c>
      <c r="G5373" s="37">
        <v>0</v>
      </c>
    </row>
    <row r="5374" spans="1:7" x14ac:dyDescent="0.4">
      <c r="A5374" s="70">
        <v>41863</v>
      </c>
      <c r="B5374" s="84" t="s">
        <v>318</v>
      </c>
      <c r="C5374" s="74">
        <v>29.7</v>
      </c>
      <c r="D5374" s="86">
        <v>0</v>
      </c>
      <c r="E5374" s="88">
        <v>8</v>
      </c>
      <c r="F5374" s="88">
        <v>12</v>
      </c>
      <c r="G5374" s="37">
        <v>0</v>
      </c>
    </row>
    <row r="5375" spans="1:7" x14ac:dyDescent="0.4">
      <c r="A5375" s="70">
        <v>41863</v>
      </c>
      <c r="B5375" s="84" t="s">
        <v>319</v>
      </c>
      <c r="C5375" s="74">
        <v>28.6</v>
      </c>
      <c r="D5375" s="86">
        <v>0</v>
      </c>
      <c r="E5375" s="88">
        <v>8</v>
      </c>
      <c r="F5375" s="88">
        <v>12</v>
      </c>
      <c r="G5375" s="37">
        <v>0</v>
      </c>
    </row>
    <row r="5376" spans="1:7" x14ac:dyDescent="0.4">
      <c r="A5376" s="70">
        <v>41863</v>
      </c>
      <c r="B5376" s="84" t="s">
        <v>320</v>
      </c>
      <c r="C5376" s="74">
        <v>26.6</v>
      </c>
      <c r="D5376" s="86">
        <v>0</v>
      </c>
      <c r="E5376" s="88">
        <v>8</v>
      </c>
      <c r="F5376" s="88">
        <v>12</v>
      </c>
      <c r="G5376" s="37">
        <v>0</v>
      </c>
    </row>
    <row r="5377" spans="1:7" x14ac:dyDescent="0.4">
      <c r="A5377" s="70">
        <v>41863</v>
      </c>
      <c r="B5377" s="84" t="s">
        <v>321</v>
      </c>
      <c r="C5377" s="74">
        <v>25.2</v>
      </c>
      <c r="D5377" s="86">
        <v>0</v>
      </c>
      <c r="E5377" s="88">
        <v>8</v>
      </c>
      <c r="F5377" s="88">
        <v>12</v>
      </c>
      <c r="G5377" s="37">
        <v>0</v>
      </c>
    </row>
    <row r="5378" spans="1:7" x14ac:dyDescent="0.4">
      <c r="A5378" s="70">
        <v>41863</v>
      </c>
      <c r="B5378" s="84" t="s">
        <v>322</v>
      </c>
      <c r="C5378" s="74">
        <v>24.4</v>
      </c>
      <c r="D5378" s="86">
        <v>0</v>
      </c>
      <c r="E5378" s="88">
        <v>8</v>
      </c>
      <c r="F5378" s="88">
        <v>12</v>
      </c>
      <c r="G5378" s="37">
        <v>0</v>
      </c>
    </row>
    <row r="5379" spans="1:7" x14ac:dyDescent="0.4">
      <c r="A5379" s="70">
        <v>41863</v>
      </c>
      <c r="B5379" s="84" t="s">
        <v>323</v>
      </c>
      <c r="C5379" s="74">
        <v>23.9</v>
      </c>
      <c r="D5379" s="86">
        <v>0</v>
      </c>
      <c r="E5379" s="88">
        <v>8</v>
      </c>
      <c r="F5379" s="88">
        <v>12</v>
      </c>
      <c r="G5379" s="37">
        <v>0</v>
      </c>
    </row>
    <row r="5380" spans="1:7" x14ac:dyDescent="0.4">
      <c r="A5380" s="70">
        <v>41863</v>
      </c>
      <c r="B5380" s="84" t="s">
        <v>324</v>
      </c>
      <c r="C5380" s="74">
        <v>23.4</v>
      </c>
      <c r="D5380" s="86">
        <v>0</v>
      </c>
      <c r="E5380" s="88">
        <v>8</v>
      </c>
      <c r="F5380" s="88">
        <v>12</v>
      </c>
      <c r="G5380" s="37">
        <v>0</v>
      </c>
    </row>
    <row r="5381" spans="1:7" x14ac:dyDescent="0.4">
      <c r="A5381" s="70">
        <v>41863</v>
      </c>
      <c r="B5381" s="84" t="s">
        <v>325</v>
      </c>
      <c r="C5381" s="74">
        <v>23.6</v>
      </c>
      <c r="D5381" s="86">
        <v>0</v>
      </c>
      <c r="E5381" s="88">
        <v>8</v>
      </c>
      <c r="F5381" s="88">
        <v>13</v>
      </c>
      <c r="G5381" s="37">
        <v>1</v>
      </c>
    </row>
    <row r="5382" spans="1:7" x14ac:dyDescent="0.4">
      <c r="A5382" s="70">
        <v>41864</v>
      </c>
      <c r="B5382" s="84" t="s">
        <v>302</v>
      </c>
      <c r="C5382" s="74">
        <v>23</v>
      </c>
      <c r="D5382" s="86">
        <v>0</v>
      </c>
      <c r="E5382" s="88">
        <v>8</v>
      </c>
      <c r="F5382" s="88">
        <v>13</v>
      </c>
      <c r="G5382" s="37">
        <v>1</v>
      </c>
    </row>
    <row r="5383" spans="1:7" x14ac:dyDescent="0.4">
      <c r="A5383" s="70">
        <v>41864</v>
      </c>
      <c r="B5383" s="84" t="s">
        <v>303</v>
      </c>
      <c r="C5383" s="74">
        <v>22.9</v>
      </c>
      <c r="D5383" s="86">
        <v>0</v>
      </c>
      <c r="E5383" s="88">
        <v>8</v>
      </c>
      <c r="F5383" s="88">
        <v>13</v>
      </c>
      <c r="G5383" s="37">
        <v>1</v>
      </c>
    </row>
    <row r="5384" spans="1:7" x14ac:dyDescent="0.4">
      <c r="A5384" s="70">
        <v>41864</v>
      </c>
      <c r="B5384" s="84" t="s">
        <v>304</v>
      </c>
      <c r="C5384" s="74">
        <v>22.8</v>
      </c>
      <c r="D5384" s="86">
        <v>0</v>
      </c>
      <c r="E5384" s="88">
        <v>8</v>
      </c>
      <c r="F5384" s="88">
        <v>13</v>
      </c>
      <c r="G5384" s="37">
        <v>1</v>
      </c>
    </row>
    <row r="5385" spans="1:7" x14ac:dyDescent="0.4">
      <c r="A5385" s="70">
        <v>41864</v>
      </c>
      <c r="B5385" s="84" t="s">
        <v>305</v>
      </c>
      <c r="C5385" s="74">
        <v>22.6</v>
      </c>
      <c r="D5385" s="86">
        <v>0</v>
      </c>
      <c r="E5385" s="88">
        <v>8</v>
      </c>
      <c r="F5385" s="88">
        <v>13</v>
      </c>
      <c r="G5385" s="37">
        <v>1</v>
      </c>
    </row>
    <row r="5386" spans="1:7" x14ac:dyDescent="0.4">
      <c r="A5386" s="70">
        <v>41864</v>
      </c>
      <c r="B5386" s="84" t="s">
        <v>306</v>
      </c>
      <c r="C5386" s="74">
        <v>22.6</v>
      </c>
      <c r="D5386" s="86">
        <v>0</v>
      </c>
      <c r="E5386" s="88">
        <v>8</v>
      </c>
      <c r="F5386" s="88">
        <v>13</v>
      </c>
      <c r="G5386" s="37">
        <v>1</v>
      </c>
    </row>
    <row r="5387" spans="1:7" x14ac:dyDescent="0.4">
      <c r="A5387" s="70">
        <v>41864</v>
      </c>
      <c r="B5387" s="84" t="s">
        <v>307</v>
      </c>
      <c r="C5387" s="74">
        <v>22.5</v>
      </c>
      <c r="D5387" s="86">
        <v>0</v>
      </c>
      <c r="E5387" s="88">
        <v>8</v>
      </c>
      <c r="F5387" s="88">
        <v>13</v>
      </c>
      <c r="G5387" s="37">
        <v>1</v>
      </c>
    </row>
    <row r="5388" spans="1:7" x14ac:dyDescent="0.4">
      <c r="A5388" s="70">
        <v>41864</v>
      </c>
      <c r="B5388" s="84" t="s">
        <v>308</v>
      </c>
      <c r="C5388" s="74">
        <v>22.7</v>
      </c>
      <c r="D5388" s="86">
        <v>0</v>
      </c>
      <c r="E5388" s="88">
        <v>8</v>
      </c>
      <c r="F5388" s="88">
        <v>13</v>
      </c>
      <c r="G5388" s="37">
        <v>1</v>
      </c>
    </row>
    <row r="5389" spans="1:7" x14ac:dyDescent="0.4">
      <c r="A5389" s="70">
        <v>41864</v>
      </c>
      <c r="B5389" s="84" t="s">
        <v>309</v>
      </c>
      <c r="C5389" s="74">
        <v>23.3</v>
      </c>
      <c r="D5389" s="86">
        <v>0</v>
      </c>
      <c r="E5389" s="88">
        <v>8</v>
      </c>
      <c r="F5389" s="88">
        <v>13</v>
      </c>
      <c r="G5389" s="37">
        <v>0</v>
      </c>
    </row>
    <row r="5390" spans="1:7" x14ac:dyDescent="0.4">
      <c r="A5390" s="70">
        <v>41864</v>
      </c>
      <c r="B5390" s="84" t="s">
        <v>310</v>
      </c>
      <c r="C5390" s="74">
        <v>24.9</v>
      </c>
      <c r="D5390" s="86">
        <v>0</v>
      </c>
      <c r="E5390" s="88">
        <v>8</v>
      </c>
      <c r="F5390" s="88">
        <v>13</v>
      </c>
      <c r="G5390" s="37">
        <v>0</v>
      </c>
    </row>
    <row r="5391" spans="1:7" x14ac:dyDescent="0.4">
      <c r="A5391" s="70">
        <v>41864</v>
      </c>
      <c r="B5391" s="84" t="s">
        <v>311</v>
      </c>
      <c r="C5391" s="74">
        <v>26.4</v>
      </c>
      <c r="D5391" s="86">
        <v>0</v>
      </c>
      <c r="E5391" s="88">
        <v>8</v>
      </c>
      <c r="F5391" s="88">
        <v>13</v>
      </c>
      <c r="G5391" s="37">
        <v>0</v>
      </c>
    </row>
    <row r="5392" spans="1:7" x14ac:dyDescent="0.4">
      <c r="A5392" s="70">
        <v>41864</v>
      </c>
      <c r="B5392" s="84" t="s">
        <v>312</v>
      </c>
      <c r="C5392" s="74">
        <v>25.9</v>
      </c>
      <c r="D5392" s="86">
        <v>0</v>
      </c>
      <c r="E5392" s="88">
        <v>8</v>
      </c>
      <c r="F5392" s="88">
        <v>13</v>
      </c>
      <c r="G5392" s="37">
        <v>0</v>
      </c>
    </row>
    <row r="5393" spans="1:7" x14ac:dyDescent="0.4">
      <c r="A5393" s="70">
        <v>41864</v>
      </c>
      <c r="B5393" s="84" t="s">
        <v>313</v>
      </c>
      <c r="C5393" s="74">
        <v>28</v>
      </c>
      <c r="D5393" s="86">
        <v>0</v>
      </c>
      <c r="E5393" s="88">
        <v>8</v>
      </c>
      <c r="F5393" s="88">
        <v>13</v>
      </c>
      <c r="G5393" s="37">
        <v>0</v>
      </c>
    </row>
    <row r="5394" spans="1:7" x14ac:dyDescent="0.4">
      <c r="A5394" s="70">
        <v>41864</v>
      </c>
      <c r="B5394" s="84" t="s">
        <v>314</v>
      </c>
      <c r="C5394" s="74">
        <v>27.9</v>
      </c>
      <c r="D5394" s="86">
        <v>0</v>
      </c>
      <c r="E5394" s="88">
        <v>8</v>
      </c>
      <c r="F5394" s="88">
        <v>13</v>
      </c>
      <c r="G5394" s="37">
        <v>0</v>
      </c>
    </row>
    <row r="5395" spans="1:7" x14ac:dyDescent="0.4">
      <c r="A5395" s="70">
        <v>41864</v>
      </c>
      <c r="B5395" s="84" t="s">
        <v>315</v>
      </c>
      <c r="C5395" s="74">
        <v>28.3</v>
      </c>
      <c r="D5395" s="86">
        <v>0</v>
      </c>
      <c r="E5395" s="88">
        <v>8</v>
      </c>
      <c r="F5395" s="88">
        <v>13</v>
      </c>
      <c r="G5395" s="37">
        <v>0</v>
      </c>
    </row>
    <row r="5396" spans="1:7" x14ac:dyDescent="0.4">
      <c r="A5396" s="70">
        <v>41864</v>
      </c>
      <c r="B5396" s="84" t="s">
        <v>316</v>
      </c>
      <c r="C5396" s="74">
        <v>28.5</v>
      </c>
      <c r="D5396" s="86">
        <v>0</v>
      </c>
      <c r="E5396" s="88">
        <v>8</v>
      </c>
      <c r="F5396" s="88">
        <v>13</v>
      </c>
      <c r="G5396" s="37">
        <v>0</v>
      </c>
    </row>
    <row r="5397" spans="1:7" x14ac:dyDescent="0.4">
      <c r="A5397" s="70">
        <v>41864</v>
      </c>
      <c r="B5397" s="84" t="s">
        <v>317</v>
      </c>
      <c r="C5397" s="74">
        <v>28.5</v>
      </c>
      <c r="D5397" s="86">
        <v>0</v>
      </c>
      <c r="E5397" s="88">
        <v>8</v>
      </c>
      <c r="F5397" s="88">
        <v>13</v>
      </c>
      <c r="G5397" s="37">
        <v>0</v>
      </c>
    </row>
    <row r="5398" spans="1:7" x14ac:dyDescent="0.4">
      <c r="A5398" s="70">
        <v>41864</v>
      </c>
      <c r="B5398" s="84" t="s">
        <v>318</v>
      </c>
      <c r="C5398" s="74">
        <v>27.8</v>
      </c>
      <c r="D5398" s="86">
        <v>0</v>
      </c>
      <c r="E5398" s="88">
        <v>8</v>
      </c>
      <c r="F5398" s="88">
        <v>13</v>
      </c>
      <c r="G5398" s="37">
        <v>0</v>
      </c>
    </row>
    <row r="5399" spans="1:7" x14ac:dyDescent="0.4">
      <c r="A5399" s="70">
        <v>41864</v>
      </c>
      <c r="B5399" s="84" t="s">
        <v>319</v>
      </c>
      <c r="C5399" s="74">
        <v>26.8</v>
      </c>
      <c r="D5399" s="86">
        <v>0</v>
      </c>
      <c r="E5399" s="88">
        <v>8</v>
      </c>
      <c r="F5399" s="88">
        <v>13</v>
      </c>
      <c r="G5399" s="37">
        <v>0</v>
      </c>
    </row>
    <row r="5400" spans="1:7" x14ac:dyDescent="0.4">
      <c r="A5400" s="70">
        <v>41864</v>
      </c>
      <c r="B5400" s="84" t="s">
        <v>320</v>
      </c>
      <c r="C5400" s="74">
        <v>26.2</v>
      </c>
      <c r="D5400" s="86">
        <v>0</v>
      </c>
      <c r="E5400" s="88">
        <v>8</v>
      </c>
      <c r="F5400" s="88">
        <v>13</v>
      </c>
      <c r="G5400" s="37">
        <v>0</v>
      </c>
    </row>
    <row r="5401" spans="1:7" x14ac:dyDescent="0.4">
      <c r="A5401" s="70">
        <v>41864</v>
      </c>
      <c r="B5401" s="84" t="s">
        <v>321</v>
      </c>
      <c r="C5401" s="74">
        <v>25.8</v>
      </c>
      <c r="D5401" s="86">
        <v>0</v>
      </c>
      <c r="E5401" s="88">
        <v>8</v>
      </c>
      <c r="F5401" s="88">
        <v>13</v>
      </c>
      <c r="G5401" s="37">
        <v>0</v>
      </c>
    </row>
    <row r="5402" spans="1:7" x14ac:dyDescent="0.4">
      <c r="A5402" s="70">
        <v>41864</v>
      </c>
      <c r="B5402" s="84" t="s">
        <v>322</v>
      </c>
      <c r="C5402" s="74">
        <v>25.4</v>
      </c>
      <c r="D5402" s="86">
        <v>0</v>
      </c>
      <c r="E5402" s="88">
        <v>8</v>
      </c>
      <c r="F5402" s="88">
        <v>13</v>
      </c>
      <c r="G5402" s="37">
        <v>0</v>
      </c>
    </row>
    <row r="5403" spans="1:7" x14ac:dyDescent="0.4">
      <c r="A5403" s="70">
        <v>41864</v>
      </c>
      <c r="B5403" s="84" t="s">
        <v>323</v>
      </c>
      <c r="C5403" s="74">
        <v>24.6</v>
      </c>
      <c r="D5403" s="86">
        <v>0</v>
      </c>
      <c r="E5403" s="88">
        <v>8</v>
      </c>
      <c r="F5403" s="88">
        <v>13</v>
      </c>
      <c r="G5403" s="37">
        <v>0</v>
      </c>
    </row>
    <row r="5404" spans="1:7" x14ac:dyDescent="0.4">
      <c r="A5404" s="70">
        <v>41864</v>
      </c>
      <c r="B5404" s="84" t="s">
        <v>324</v>
      </c>
      <c r="C5404" s="74">
        <v>24.4</v>
      </c>
      <c r="D5404" s="86">
        <v>0</v>
      </c>
      <c r="E5404" s="88">
        <v>8</v>
      </c>
      <c r="F5404" s="88">
        <v>13</v>
      </c>
      <c r="G5404" s="37">
        <v>0</v>
      </c>
    </row>
    <row r="5405" spans="1:7" x14ac:dyDescent="0.4">
      <c r="A5405" s="70">
        <v>41864</v>
      </c>
      <c r="B5405" s="84" t="s">
        <v>325</v>
      </c>
      <c r="C5405" s="74">
        <v>24.4</v>
      </c>
      <c r="D5405" s="86">
        <v>0</v>
      </c>
      <c r="E5405" s="88">
        <v>8</v>
      </c>
      <c r="F5405" s="88">
        <v>14</v>
      </c>
      <c r="G5405" s="37">
        <v>1</v>
      </c>
    </row>
    <row r="5406" spans="1:7" x14ac:dyDescent="0.4">
      <c r="A5406" s="70">
        <v>41865</v>
      </c>
      <c r="B5406" s="84" t="s">
        <v>302</v>
      </c>
      <c r="C5406" s="74">
        <v>24.3</v>
      </c>
      <c r="D5406" s="86">
        <v>0</v>
      </c>
      <c r="E5406" s="88">
        <v>8</v>
      </c>
      <c r="F5406" s="88">
        <v>14</v>
      </c>
      <c r="G5406" s="37">
        <v>1</v>
      </c>
    </row>
    <row r="5407" spans="1:7" x14ac:dyDescent="0.4">
      <c r="A5407" s="70">
        <v>41865</v>
      </c>
      <c r="B5407" s="84" t="s">
        <v>303</v>
      </c>
      <c r="C5407" s="74">
        <v>24.1</v>
      </c>
      <c r="D5407" s="86">
        <v>0</v>
      </c>
      <c r="E5407" s="88">
        <v>8</v>
      </c>
      <c r="F5407" s="88">
        <v>14</v>
      </c>
      <c r="G5407" s="37">
        <v>1</v>
      </c>
    </row>
    <row r="5408" spans="1:7" x14ac:dyDescent="0.4">
      <c r="A5408" s="70">
        <v>41865</v>
      </c>
      <c r="B5408" s="84" t="s">
        <v>304</v>
      </c>
      <c r="C5408" s="74">
        <v>24</v>
      </c>
      <c r="D5408" s="86">
        <v>0</v>
      </c>
      <c r="E5408" s="88">
        <v>8</v>
      </c>
      <c r="F5408" s="88">
        <v>14</v>
      </c>
      <c r="G5408" s="37">
        <v>1</v>
      </c>
    </row>
    <row r="5409" spans="1:7" x14ac:dyDescent="0.4">
      <c r="A5409" s="70">
        <v>41865</v>
      </c>
      <c r="B5409" s="84" t="s">
        <v>305</v>
      </c>
      <c r="C5409" s="74">
        <v>23.7</v>
      </c>
      <c r="D5409" s="86">
        <v>0</v>
      </c>
      <c r="E5409" s="88">
        <v>8</v>
      </c>
      <c r="F5409" s="88">
        <v>14</v>
      </c>
      <c r="G5409" s="37">
        <v>1</v>
      </c>
    </row>
    <row r="5410" spans="1:7" x14ac:dyDescent="0.4">
      <c r="A5410" s="70">
        <v>41865</v>
      </c>
      <c r="B5410" s="84" t="s">
        <v>306</v>
      </c>
      <c r="C5410" s="74">
        <v>23.5</v>
      </c>
      <c r="D5410" s="86">
        <v>0</v>
      </c>
      <c r="E5410" s="88">
        <v>8</v>
      </c>
      <c r="F5410" s="88">
        <v>14</v>
      </c>
      <c r="G5410" s="37">
        <v>1</v>
      </c>
    </row>
    <row r="5411" spans="1:7" x14ac:dyDescent="0.4">
      <c r="A5411" s="70">
        <v>41865</v>
      </c>
      <c r="B5411" s="84" t="s">
        <v>307</v>
      </c>
      <c r="C5411" s="74">
        <v>23.9</v>
      </c>
      <c r="D5411" s="86">
        <v>0</v>
      </c>
      <c r="E5411" s="88">
        <v>8</v>
      </c>
      <c r="F5411" s="88">
        <v>14</v>
      </c>
      <c r="G5411" s="37">
        <v>1</v>
      </c>
    </row>
    <row r="5412" spans="1:7" x14ac:dyDescent="0.4">
      <c r="A5412" s="70">
        <v>41865</v>
      </c>
      <c r="B5412" s="84" t="s">
        <v>308</v>
      </c>
      <c r="C5412" s="74">
        <v>24.6</v>
      </c>
      <c r="D5412" s="86">
        <v>0</v>
      </c>
      <c r="E5412" s="88">
        <v>8</v>
      </c>
      <c r="F5412" s="88">
        <v>14</v>
      </c>
      <c r="G5412" s="37">
        <v>1</v>
      </c>
    </row>
    <row r="5413" spans="1:7" x14ac:dyDescent="0.4">
      <c r="A5413" s="70">
        <v>41865</v>
      </c>
      <c r="B5413" s="84" t="s">
        <v>309</v>
      </c>
      <c r="C5413" s="74">
        <v>24.9</v>
      </c>
      <c r="D5413" s="86">
        <v>0</v>
      </c>
      <c r="E5413" s="88">
        <v>8</v>
      </c>
      <c r="F5413" s="88">
        <v>14</v>
      </c>
      <c r="G5413" s="37">
        <v>0</v>
      </c>
    </row>
    <row r="5414" spans="1:7" x14ac:dyDescent="0.4">
      <c r="A5414" s="70">
        <v>41865</v>
      </c>
      <c r="B5414" s="84" t="s">
        <v>310</v>
      </c>
      <c r="C5414" s="74">
        <v>26.8</v>
      </c>
      <c r="D5414" s="86">
        <v>0</v>
      </c>
      <c r="E5414" s="88">
        <v>8</v>
      </c>
      <c r="F5414" s="88">
        <v>14</v>
      </c>
      <c r="G5414" s="37">
        <v>0</v>
      </c>
    </row>
    <row r="5415" spans="1:7" x14ac:dyDescent="0.4">
      <c r="A5415" s="70">
        <v>41865</v>
      </c>
      <c r="B5415" s="84" t="s">
        <v>311</v>
      </c>
      <c r="C5415" s="74">
        <v>28.5</v>
      </c>
      <c r="D5415" s="86">
        <v>0</v>
      </c>
      <c r="E5415" s="88">
        <v>8</v>
      </c>
      <c r="F5415" s="88">
        <v>14</v>
      </c>
      <c r="G5415" s="37">
        <v>0</v>
      </c>
    </row>
    <row r="5416" spans="1:7" x14ac:dyDescent="0.4">
      <c r="A5416" s="70">
        <v>41865</v>
      </c>
      <c r="B5416" s="84" t="s">
        <v>312</v>
      </c>
      <c r="C5416" s="74">
        <v>29</v>
      </c>
      <c r="D5416" s="86">
        <v>0</v>
      </c>
      <c r="E5416" s="88">
        <v>8</v>
      </c>
      <c r="F5416" s="88">
        <v>14</v>
      </c>
      <c r="G5416" s="37">
        <v>0</v>
      </c>
    </row>
    <row r="5417" spans="1:7" x14ac:dyDescent="0.4">
      <c r="A5417" s="70">
        <v>41865</v>
      </c>
      <c r="B5417" s="84" t="s">
        <v>313</v>
      </c>
      <c r="C5417" s="74">
        <v>28.4</v>
      </c>
      <c r="D5417" s="86">
        <v>0</v>
      </c>
      <c r="E5417" s="88">
        <v>8</v>
      </c>
      <c r="F5417" s="88">
        <v>14</v>
      </c>
      <c r="G5417" s="37">
        <v>0</v>
      </c>
    </row>
    <row r="5418" spans="1:7" x14ac:dyDescent="0.4">
      <c r="A5418" s="70">
        <v>41865</v>
      </c>
      <c r="B5418" s="84" t="s">
        <v>314</v>
      </c>
      <c r="C5418" s="74">
        <v>28.4</v>
      </c>
      <c r="D5418" s="86">
        <v>0</v>
      </c>
      <c r="E5418" s="88">
        <v>8</v>
      </c>
      <c r="F5418" s="88">
        <v>14</v>
      </c>
      <c r="G5418" s="37">
        <v>0</v>
      </c>
    </row>
    <row r="5419" spans="1:7" x14ac:dyDescent="0.4">
      <c r="A5419" s="70">
        <v>41865</v>
      </c>
      <c r="B5419" s="84" t="s">
        <v>315</v>
      </c>
      <c r="C5419" s="74">
        <v>27.8</v>
      </c>
      <c r="D5419" s="86">
        <v>0</v>
      </c>
      <c r="E5419" s="88">
        <v>8</v>
      </c>
      <c r="F5419" s="88">
        <v>14</v>
      </c>
      <c r="G5419" s="37">
        <v>0</v>
      </c>
    </row>
    <row r="5420" spans="1:7" x14ac:dyDescent="0.4">
      <c r="A5420" s="70">
        <v>41865</v>
      </c>
      <c r="B5420" s="84" t="s">
        <v>316</v>
      </c>
      <c r="C5420" s="74">
        <v>27.3</v>
      </c>
      <c r="D5420" s="86">
        <v>0</v>
      </c>
      <c r="E5420" s="88">
        <v>8</v>
      </c>
      <c r="F5420" s="88">
        <v>14</v>
      </c>
      <c r="G5420" s="37">
        <v>0</v>
      </c>
    </row>
    <row r="5421" spans="1:7" x14ac:dyDescent="0.4">
      <c r="A5421" s="70">
        <v>41865</v>
      </c>
      <c r="B5421" s="84" t="s">
        <v>317</v>
      </c>
      <c r="C5421" s="74">
        <v>27.2</v>
      </c>
      <c r="D5421" s="86">
        <v>0</v>
      </c>
      <c r="E5421" s="88">
        <v>8</v>
      </c>
      <c r="F5421" s="88">
        <v>14</v>
      </c>
      <c r="G5421" s="37">
        <v>0</v>
      </c>
    </row>
    <row r="5422" spans="1:7" x14ac:dyDescent="0.4">
      <c r="A5422" s="70">
        <v>41865</v>
      </c>
      <c r="B5422" s="84" t="s">
        <v>318</v>
      </c>
      <c r="C5422" s="74">
        <v>27.7</v>
      </c>
      <c r="D5422" s="86">
        <v>0</v>
      </c>
      <c r="E5422" s="88">
        <v>8</v>
      </c>
      <c r="F5422" s="88">
        <v>14</v>
      </c>
      <c r="G5422" s="37">
        <v>0</v>
      </c>
    </row>
    <row r="5423" spans="1:7" x14ac:dyDescent="0.4">
      <c r="A5423" s="70">
        <v>41865</v>
      </c>
      <c r="B5423" s="84" t="s">
        <v>319</v>
      </c>
      <c r="C5423" s="74">
        <v>27.1</v>
      </c>
      <c r="D5423" s="86">
        <v>0</v>
      </c>
      <c r="E5423" s="88">
        <v>8</v>
      </c>
      <c r="F5423" s="88">
        <v>14</v>
      </c>
      <c r="G5423" s="37">
        <v>0</v>
      </c>
    </row>
    <row r="5424" spans="1:7" x14ac:dyDescent="0.4">
      <c r="A5424" s="70">
        <v>41865</v>
      </c>
      <c r="B5424" s="84" t="s">
        <v>320</v>
      </c>
      <c r="C5424" s="74">
        <v>26.4</v>
      </c>
      <c r="D5424" s="86">
        <v>0</v>
      </c>
      <c r="E5424" s="88">
        <v>8</v>
      </c>
      <c r="F5424" s="88">
        <v>14</v>
      </c>
      <c r="G5424" s="37">
        <v>0</v>
      </c>
    </row>
    <row r="5425" spans="1:7" x14ac:dyDescent="0.4">
      <c r="A5425" s="70">
        <v>41865</v>
      </c>
      <c r="B5425" s="84" t="s">
        <v>321</v>
      </c>
      <c r="C5425" s="74">
        <v>25.6</v>
      </c>
      <c r="D5425" s="86">
        <v>0</v>
      </c>
      <c r="E5425" s="88">
        <v>8</v>
      </c>
      <c r="F5425" s="88">
        <v>14</v>
      </c>
      <c r="G5425" s="37">
        <v>0</v>
      </c>
    </row>
    <row r="5426" spans="1:7" x14ac:dyDescent="0.4">
      <c r="A5426" s="70">
        <v>41865</v>
      </c>
      <c r="B5426" s="84" t="s">
        <v>322</v>
      </c>
      <c r="C5426" s="74">
        <v>24.9</v>
      </c>
      <c r="D5426" s="86">
        <v>0</v>
      </c>
      <c r="E5426" s="88">
        <v>8</v>
      </c>
      <c r="F5426" s="88">
        <v>14</v>
      </c>
      <c r="G5426" s="37">
        <v>0</v>
      </c>
    </row>
    <row r="5427" spans="1:7" x14ac:dyDescent="0.4">
      <c r="A5427" s="70">
        <v>41865</v>
      </c>
      <c r="B5427" s="84" t="s">
        <v>323</v>
      </c>
      <c r="C5427" s="74">
        <v>25.2</v>
      </c>
      <c r="D5427" s="86">
        <v>0</v>
      </c>
      <c r="E5427" s="88">
        <v>8</v>
      </c>
      <c r="F5427" s="88">
        <v>14</v>
      </c>
      <c r="G5427" s="37">
        <v>0</v>
      </c>
    </row>
    <row r="5428" spans="1:7" x14ac:dyDescent="0.4">
      <c r="A5428" s="70">
        <v>41865</v>
      </c>
      <c r="B5428" s="84" t="s">
        <v>324</v>
      </c>
      <c r="C5428" s="74">
        <v>24.9</v>
      </c>
      <c r="D5428" s="86">
        <v>0</v>
      </c>
      <c r="E5428" s="88">
        <v>8</v>
      </c>
      <c r="F5428" s="88">
        <v>14</v>
      </c>
      <c r="G5428" s="37">
        <v>0</v>
      </c>
    </row>
    <row r="5429" spans="1:7" x14ac:dyDescent="0.4">
      <c r="A5429" s="70">
        <v>41865</v>
      </c>
      <c r="B5429" s="84" t="s">
        <v>325</v>
      </c>
      <c r="C5429" s="74">
        <v>24.7</v>
      </c>
      <c r="D5429" s="86">
        <v>0</v>
      </c>
      <c r="E5429" s="88">
        <v>8</v>
      </c>
      <c r="F5429" s="88">
        <v>15</v>
      </c>
      <c r="G5429" s="37">
        <v>1</v>
      </c>
    </row>
    <row r="5430" spans="1:7" x14ac:dyDescent="0.4">
      <c r="A5430" s="70">
        <v>41866</v>
      </c>
      <c r="B5430" s="84" t="s">
        <v>302</v>
      </c>
      <c r="C5430" s="74">
        <v>24.2</v>
      </c>
      <c r="D5430" s="86">
        <v>0</v>
      </c>
      <c r="E5430" s="88">
        <v>8</v>
      </c>
      <c r="F5430" s="88">
        <v>15</v>
      </c>
      <c r="G5430" s="37">
        <v>1</v>
      </c>
    </row>
    <row r="5431" spans="1:7" x14ac:dyDescent="0.4">
      <c r="A5431" s="70">
        <v>41866</v>
      </c>
      <c r="B5431" s="84" t="s">
        <v>303</v>
      </c>
      <c r="C5431" s="74">
        <v>24</v>
      </c>
      <c r="D5431" s="86">
        <v>0</v>
      </c>
      <c r="E5431" s="88">
        <v>8</v>
      </c>
      <c r="F5431" s="88">
        <v>15</v>
      </c>
      <c r="G5431" s="37">
        <v>1</v>
      </c>
    </row>
    <row r="5432" spans="1:7" x14ac:dyDescent="0.4">
      <c r="A5432" s="70">
        <v>41866</v>
      </c>
      <c r="B5432" s="84" t="s">
        <v>304</v>
      </c>
      <c r="C5432" s="74">
        <v>23.9</v>
      </c>
      <c r="D5432" s="86">
        <v>0</v>
      </c>
      <c r="E5432" s="88">
        <v>8</v>
      </c>
      <c r="F5432" s="88">
        <v>15</v>
      </c>
      <c r="G5432" s="37">
        <v>1</v>
      </c>
    </row>
    <row r="5433" spans="1:7" x14ac:dyDescent="0.4">
      <c r="A5433" s="70">
        <v>41866</v>
      </c>
      <c r="B5433" s="84" t="s">
        <v>305</v>
      </c>
      <c r="C5433" s="74">
        <v>23.9</v>
      </c>
      <c r="D5433" s="86">
        <v>0</v>
      </c>
      <c r="E5433" s="88">
        <v>8</v>
      </c>
      <c r="F5433" s="88">
        <v>15</v>
      </c>
      <c r="G5433" s="37">
        <v>1</v>
      </c>
    </row>
    <row r="5434" spans="1:7" x14ac:dyDescent="0.4">
      <c r="A5434" s="70">
        <v>41866</v>
      </c>
      <c r="B5434" s="84" t="s">
        <v>306</v>
      </c>
      <c r="C5434" s="74">
        <v>23.4</v>
      </c>
      <c r="D5434" s="86">
        <v>0</v>
      </c>
      <c r="E5434" s="88">
        <v>8</v>
      </c>
      <c r="F5434" s="88">
        <v>15</v>
      </c>
      <c r="G5434" s="37">
        <v>1</v>
      </c>
    </row>
    <row r="5435" spans="1:7" x14ac:dyDescent="0.4">
      <c r="A5435" s="70">
        <v>41866</v>
      </c>
      <c r="B5435" s="84" t="s">
        <v>307</v>
      </c>
      <c r="C5435" s="74">
        <v>22.9</v>
      </c>
      <c r="D5435" s="86">
        <v>0</v>
      </c>
      <c r="E5435" s="88">
        <v>8</v>
      </c>
      <c r="F5435" s="88">
        <v>15</v>
      </c>
      <c r="G5435" s="37">
        <v>1</v>
      </c>
    </row>
    <row r="5436" spans="1:7" x14ac:dyDescent="0.4">
      <c r="A5436" s="70">
        <v>41866</v>
      </c>
      <c r="B5436" s="84" t="s">
        <v>308</v>
      </c>
      <c r="C5436" s="74">
        <v>22.8</v>
      </c>
      <c r="D5436" s="86">
        <v>0</v>
      </c>
      <c r="E5436" s="88">
        <v>8</v>
      </c>
      <c r="F5436" s="88">
        <v>15</v>
      </c>
      <c r="G5436" s="37">
        <v>1</v>
      </c>
    </row>
    <row r="5437" spans="1:7" x14ac:dyDescent="0.4">
      <c r="A5437" s="70">
        <v>41866</v>
      </c>
      <c r="B5437" s="84" t="s">
        <v>309</v>
      </c>
      <c r="C5437" s="74">
        <v>23.5</v>
      </c>
      <c r="D5437" s="86">
        <v>0</v>
      </c>
      <c r="E5437" s="88">
        <v>8</v>
      </c>
      <c r="F5437" s="88">
        <v>15</v>
      </c>
      <c r="G5437" s="37">
        <v>0</v>
      </c>
    </row>
    <row r="5438" spans="1:7" x14ac:dyDescent="0.4">
      <c r="A5438" s="70">
        <v>41866</v>
      </c>
      <c r="B5438" s="84" t="s">
        <v>310</v>
      </c>
      <c r="C5438" s="74">
        <v>23.6</v>
      </c>
      <c r="D5438" s="86">
        <v>0</v>
      </c>
      <c r="E5438" s="88">
        <v>8</v>
      </c>
      <c r="F5438" s="88">
        <v>15</v>
      </c>
      <c r="G5438" s="37">
        <v>0</v>
      </c>
    </row>
    <row r="5439" spans="1:7" x14ac:dyDescent="0.4">
      <c r="A5439" s="70">
        <v>41866</v>
      </c>
      <c r="B5439" s="84" t="s">
        <v>311</v>
      </c>
      <c r="C5439" s="74">
        <v>23.6</v>
      </c>
      <c r="D5439" s="86">
        <v>0</v>
      </c>
      <c r="E5439" s="88">
        <v>8</v>
      </c>
      <c r="F5439" s="88">
        <v>15</v>
      </c>
      <c r="G5439" s="37">
        <v>0</v>
      </c>
    </row>
    <row r="5440" spans="1:7" x14ac:dyDescent="0.4">
      <c r="A5440" s="70">
        <v>41866</v>
      </c>
      <c r="B5440" s="84" t="s">
        <v>312</v>
      </c>
      <c r="C5440" s="74">
        <v>23.6</v>
      </c>
      <c r="D5440" s="86">
        <v>0</v>
      </c>
      <c r="E5440" s="88">
        <v>8</v>
      </c>
      <c r="F5440" s="88">
        <v>15</v>
      </c>
      <c r="G5440" s="37">
        <v>0</v>
      </c>
    </row>
    <row r="5441" spans="1:7" x14ac:dyDescent="0.4">
      <c r="A5441" s="70">
        <v>41866</v>
      </c>
      <c r="B5441" s="84" t="s">
        <v>313</v>
      </c>
      <c r="C5441" s="74">
        <v>23.7</v>
      </c>
      <c r="D5441" s="86">
        <v>0</v>
      </c>
      <c r="E5441" s="88">
        <v>8</v>
      </c>
      <c r="F5441" s="88">
        <v>15</v>
      </c>
      <c r="G5441" s="37">
        <v>0</v>
      </c>
    </row>
    <row r="5442" spans="1:7" x14ac:dyDescent="0.4">
      <c r="A5442" s="70">
        <v>41866</v>
      </c>
      <c r="B5442" s="84" t="s">
        <v>314</v>
      </c>
      <c r="C5442" s="74">
        <v>25.2</v>
      </c>
      <c r="D5442" s="86">
        <v>0</v>
      </c>
      <c r="E5442" s="88">
        <v>8</v>
      </c>
      <c r="F5442" s="88">
        <v>15</v>
      </c>
      <c r="G5442" s="37">
        <v>0</v>
      </c>
    </row>
    <row r="5443" spans="1:7" x14ac:dyDescent="0.4">
      <c r="A5443" s="70">
        <v>41866</v>
      </c>
      <c r="B5443" s="84" t="s">
        <v>315</v>
      </c>
      <c r="C5443" s="74">
        <v>24.9</v>
      </c>
      <c r="D5443" s="86">
        <v>0</v>
      </c>
      <c r="E5443" s="88">
        <v>8</v>
      </c>
      <c r="F5443" s="88">
        <v>15</v>
      </c>
      <c r="G5443" s="37">
        <v>0</v>
      </c>
    </row>
    <row r="5444" spans="1:7" x14ac:dyDescent="0.4">
      <c r="A5444" s="70">
        <v>41866</v>
      </c>
      <c r="B5444" s="84" t="s">
        <v>316</v>
      </c>
      <c r="C5444" s="74">
        <v>25.2</v>
      </c>
      <c r="D5444" s="86">
        <v>0</v>
      </c>
      <c r="E5444" s="88">
        <v>8</v>
      </c>
      <c r="F5444" s="88">
        <v>15</v>
      </c>
      <c r="G5444" s="37">
        <v>0</v>
      </c>
    </row>
    <row r="5445" spans="1:7" x14ac:dyDescent="0.4">
      <c r="A5445" s="70">
        <v>41866</v>
      </c>
      <c r="B5445" s="84" t="s">
        <v>317</v>
      </c>
      <c r="C5445" s="74">
        <v>24.8</v>
      </c>
      <c r="D5445" s="86">
        <v>0</v>
      </c>
      <c r="E5445" s="88">
        <v>8</v>
      </c>
      <c r="F5445" s="88">
        <v>15</v>
      </c>
      <c r="G5445" s="37">
        <v>0</v>
      </c>
    </row>
    <row r="5446" spans="1:7" x14ac:dyDescent="0.4">
      <c r="A5446" s="70">
        <v>41866</v>
      </c>
      <c r="B5446" s="84" t="s">
        <v>318</v>
      </c>
      <c r="C5446" s="74">
        <v>25</v>
      </c>
      <c r="D5446" s="86">
        <v>0</v>
      </c>
      <c r="E5446" s="88">
        <v>8</v>
      </c>
      <c r="F5446" s="88">
        <v>15</v>
      </c>
      <c r="G5446" s="37">
        <v>0</v>
      </c>
    </row>
    <row r="5447" spans="1:7" x14ac:dyDescent="0.4">
      <c r="A5447" s="70">
        <v>41866</v>
      </c>
      <c r="B5447" s="84" t="s">
        <v>319</v>
      </c>
      <c r="C5447" s="74">
        <v>24.8</v>
      </c>
      <c r="D5447" s="86">
        <v>0</v>
      </c>
      <c r="E5447" s="88">
        <v>8</v>
      </c>
      <c r="F5447" s="88">
        <v>15</v>
      </c>
      <c r="G5447" s="37">
        <v>0</v>
      </c>
    </row>
    <row r="5448" spans="1:7" x14ac:dyDescent="0.4">
      <c r="A5448" s="70">
        <v>41866</v>
      </c>
      <c r="B5448" s="84" t="s">
        <v>320</v>
      </c>
      <c r="C5448" s="74">
        <v>23.9</v>
      </c>
      <c r="D5448" s="86">
        <v>0</v>
      </c>
      <c r="E5448" s="88">
        <v>8</v>
      </c>
      <c r="F5448" s="88">
        <v>15</v>
      </c>
      <c r="G5448" s="37">
        <v>0</v>
      </c>
    </row>
    <row r="5449" spans="1:7" x14ac:dyDescent="0.4">
      <c r="A5449" s="70">
        <v>41866</v>
      </c>
      <c r="B5449" s="84" t="s">
        <v>321</v>
      </c>
      <c r="C5449" s="74">
        <v>23.9</v>
      </c>
      <c r="D5449" s="86">
        <v>0</v>
      </c>
      <c r="E5449" s="88">
        <v>8</v>
      </c>
      <c r="F5449" s="88">
        <v>15</v>
      </c>
      <c r="G5449" s="37">
        <v>0</v>
      </c>
    </row>
    <row r="5450" spans="1:7" x14ac:dyDescent="0.4">
      <c r="A5450" s="70">
        <v>41866</v>
      </c>
      <c r="B5450" s="84" t="s">
        <v>322</v>
      </c>
      <c r="C5450" s="74">
        <v>23.7</v>
      </c>
      <c r="D5450" s="86">
        <v>0</v>
      </c>
      <c r="E5450" s="88">
        <v>8</v>
      </c>
      <c r="F5450" s="88">
        <v>15</v>
      </c>
      <c r="G5450" s="37">
        <v>0</v>
      </c>
    </row>
    <row r="5451" spans="1:7" x14ac:dyDescent="0.4">
      <c r="A5451" s="70">
        <v>41866</v>
      </c>
      <c r="B5451" s="84" t="s">
        <v>323</v>
      </c>
      <c r="C5451" s="74">
        <v>23.2</v>
      </c>
      <c r="D5451" s="86">
        <v>0</v>
      </c>
      <c r="E5451" s="88">
        <v>8</v>
      </c>
      <c r="F5451" s="88">
        <v>15</v>
      </c>
      <c r="G5451" s="37">
        <v>0</v>
      </c>
    </row>
    <row r="5452" spans="1:7" x14ac:dyDescent="0.4">
      <c r="A5452" s="70">
        <v>41866</v>
      </c>
      <c r="B5452" s="84" t="s">
        <v>324</v>
      </c>
      <c r="C5452" s="74">
        <v>22.7</v>
      </c>
      <c r="D5452" s="86">
        <v>0</v>
      </c>
      <c r="E5452" s="88">
        <v>8</v>
      </c>
      <c r="F5452" s="88">
        <v>15</v>
      </c>
      <c r="G5452" s="37">
        <v>0</v>
      </c>
    </row>
    <row r="5453" spans="1:7" x14ac:dyDescent="0.4">
      <c r="A5453" s="70">
        <v>41866</v>
      </c>
      <c r="B5453" s="84" t="s">
        <v>325</v>
      </c>
      <c r="C5453" s="74">
        <v>22.1</v>
      </c>
      <c r="D5453" s="86">
        <v>0</v>
      </c>
      <c r="E5453" s="88">
        <v>8</v>
      </c>
      <c r="F5453" s="88">
        <v>16</v>
      </c>
      <c r="G5453" s="37">
        <v>1</v>
      </c>
    </row>
    <row r="5454" spans="1:7" x14ac:dyDescent="0.4">
      <c r="A5454" s="70">
        <v>41867</v>
      </c>
      <c r="B5454" s="84" t="s">
        <v>302</v>
      </c>
      <c r="C5454" s="74">
        <v>21.8</v>
      </c>
      <c r="D5454" s="86">
        <v>0</v>
      </c>
      <c r="E5454" s="88">
        <v>8</v>
      </c>
      <c r="F5454" s="88">
        <v>16</v>
      </c>
      <c r="G5454" s="37">
        <v>1</v>
      </c>
    </row>
    <row r="5455" spans="1:7" x14ac:dyDescent="0.4">
      <c r="A5455" s="70">
        <v>41867</v>
      </c>
      <c r="B5455" s="84" t="s">
        <v>303</v>
      </c>
      <c r="C5455" s="74">
        <v>21.7</v>
      </c>
      <c r="D5455" s="86">
        <v>0</v>
      </c>
      <c r="E5455" s="88">
        <v>8</v>
      </c>
      <c r="F5455" s="88">
        <v>16</v>
      </c>
      <c r="G5455" s="37">
        <v>1</v>
      </c>
    </row>
    <row r="5456" spans="1:7" x14ac:dyDescent="0.4">
      <c r="A5456" s="70">
        <v>41867</v>
      </c>
      <c r="B5456" s="84" t="s">
        <v>304</v>
      </c>
      <c r="C5456" s="74">
        <v>22</v>
      </c>
      <c r="D5456" s="86">
        <v>0</v>
      </c>
      <c r="E5456" s="88">
        <v>8</v>
      </c>
      <c r="F5456" s="88">
        <v>16</v>
      </c>
      <c r="G5456" s="37">
        <v>1</v>
      </c>
    </row>
    <row r="5457" spans="1:7" x14ac:dyDescent="0.4">
      <c r="A5457" s="70">
        <v>41867</v>
      </c>
      <c r="B5457" s="84" t="s">
        <v>305</v>
      </c>
      <c r="C5457" s="74">
        <v>21.7</v>
      </c>
      <c r="D5457" s="86">
        <v>0</v>
      </c>
      <c r="E5457" s="88">
        <v>8</v>
      </c>
      <c r="F5457" s="88">
        <v>16</v>
      </c>
      <c r="G5457" s="37">
        <v>1</v>
      </c>
    </row>
    <row r="5458" spans="1:7" x14ac:dyDescent="0.4">
      <c r="A5458" s="70">
        <v>41867</v>
      </c>
      <c r="B5458" s="84" t="s">
        <v>306</v>
      </c>
      <c r="C5458" s="74">
        <v>21.7</v>
      </c>
      <c r="D5458" s="86">
        <v>0</v>
      </c>
      <c r="E5458" s="88">
        <v>8</v>
      </c>
      <c r="F5458" s="88">
        <v>16</v>
      </c>
      <c r="G5458" s="37">
        <v>1</v>
      </c>
    </row>
    <row r="5459" spans="1:7" x14ac:dyDescent="0.4">
      <c r="A5459" s="70">
        <v>41867</v>
      </c>
      <c r="B5459" s="84" t="s">
        <v>307</v>
      </c>
      <c r="C5459" s="74">
        <v>21.9</v>
      </c>
      <c r="D5459" s="86">
        <v>0</v>
      </c>
      <c r="E5459" s="88">
        <v>8</v>
      </c>
      <c r="F5459" s="88">
        <v>16</v>
      </c>
      <c r="G5459" s="37">
        <v>1</v>
      </c>
    </row>
    <row r="5460" spans="1:7" x14ac:dyDescent="0.4">
      <c r="A5460" s="70">
        <v>41867</v>
      </c>
      <c r="B5460" s="84" t="s">
        <v>308</v>
      </c>
      <c r="C5460" s="74">
        <v>22.1</v>
      </c>
      <c r="D5460" s="86">
        <v>0</v>
      </c>
      <c r="E5460" s="88">
        <v>8</v>
      </c>
      <c r="F5460" s="88">
        <v>16</v>
      </c>
      <c r="G5460" s="37">
        <v>1</v>
      </c>
    </row>
    <row r="5461" spans="1:7" x14ac:dyDescent="0.4">
      <c r="A5461" s="70">
        <v>41867</v>
      </c>
      <c r="B5461" s="84" t="s">
        <v>309</v>
      </c>
      <c r="C5461" s="74">
        <v>23.1</v>
      </c>
      <c r="D5461" s="86">
        <v>0</v>
      </c>
      <c r="E5461" s="88">
        <v>8</v>
      </c>
      <c r="F5461" s="88">
        <v>16</v>
      </c>
      <c r="G5461" s="37">
        <v>0</v>
      </c>
    </row>
    <row r="5462" spans="1:7" x14ac:dyDescent="0.4">
      <c r="A5462" s="70">
        <v>41867</v>
      </c>
      <c r="B5462" s="84" t="s">
        <v>310</v>
      </c>
      <c r="C5462" s="74">
        <v>23.5</v>
      </c>
      <c r="D5462" s="86">
        <v>0</v>
      </c>
      <c r="E5462" s="88">
        <v>8</v>
      </c>
      <c r="F5462" s="88">
        <v>16</v>
      </c>
      <c r="G5462" s="37">
        <v>0</v>
      </c>
    </row>
    <row r="5463" spans="1:7" x14ac:dyDescent="0.4">
      <c r="A5463" s="70">
        <v>41867</v>
      </c>
      <c r="B5463" s="84" t="s">
        <v>311</v>
      </c>
      <c r="C5463" s="74">
        <v>24.7</v>
      </c>
      <c r="D5463" s="86">
        <v>0</v>
      </c>
      <c r="E5463" s="88">
        <v>8</v>
      </c>
      <c r="F5463" s="88">
        <v>16</v>
      </c>
      <c r="G5463" s="37">
        <v>0</v>
      </c>
    </row>
    <row r="5464" spans="1:7" x14ac:dyDescent="0.4">
      <c r="A5464" s="70">
        <v>41867</v>
      </c>
      <c r="B5464" s="84" t="s">
        <v>312</v>
      </c>
      <c r="C5464" s="74">
        <v>25.3</v>
      </c>
      <c r="D5464" s="86">
        <v>0</v>
      </c>
      <c r="E5464" s="88">
        <v>8</v>
      </c>
      <c r="F5464" s="88">
        <v>16</v>
      </c>
      <c r="G5464" s="37">
        <v>0</v>
      </c>
    </row>
    <row r="5465" spans="1:7" x14ac:dyDescent="0.4">
      <c r="A5465" s="70">
        <v>41867</v>
      </c>
      <c r="B5465" s="84" t="s">
        <v>313</v>
      </c>
      <c r="C5465" s="74">
        <v>26</v>
      </c>
      <c r="D5465" s="86">
        <v>0</v>
      </c>
      <c r="E5465" s="88">
        <v>8</v>
      </c>
      <c r="F5465" s="88">
        <v>16</v>
      </c>
      <c r="G5465" s="37">
        <v>0</v>
      </c>
    </row>
    <row r="5466" spans="1:7" x14ac:dyDescent="0.4">
      <c r="A5466" s="70">
        <v>41867</v>
      </c>
      <c r="B5466" s="84" t="s">
        <v>314</v>
      </c>
      <c r="C5466" s="74">
        <v>26.4</v>
      </c>
      <c r="D5466" s="86">
        <v>0</v>
      </c>
      <c r="E5466" s="88">
        <v>8</v>
      </c>
      <c r="F5466" s="88">
        <v>16</v>
      </c>
      <c r="G5466" s="37">
        <v>0</v>
      </c>
    </row>
    <row r="5467" spans="1:7" x14ac:dyDescent="0.4">
      <c r="A5467" s="70">
        <v>41867</v>
      </c>
      <c r="B5467" s="84" t="s">
        <v>315</v>
      </c>
      <c r="C5467" s="74">
        <v>25.8</v>
      </c>
      <c r="D5467" s="86">
        <v>0</v>
      </c>
      <c r="E5467" s="88">
        <v>8</v>
      </c>
      <c r="F5467" s="88">
        <v>16</v>
      </c>
      <c r="G5467" s="37">
        <v>0</v>
      </c>
    </row>
    <row r="5468" spans="1:7" x14ac:dyDescent="0.4">
      <c r="A5468" s="70">
        <v>41867</v>
      </c>
      <c r="B5468" s="84" t="s">
        <v>316</v>
      </c>
      <c r="C5468" s="74">
        <v>26.6</v>
      </c>
      <c r="D5468" s="86">
        <v>0</v>
      </c>
      <c r="E5468" s="88">
        <v>8</v>
      </c>
      <c r="F5468" s="88">
        <v>16</v>
      </c>
      <c r="G5468" s="37">
        <v>0</v>
      </c>
    </row>
    <row r="5469" spans="1:7" x14ac:dyDescent="0.4">
      <c r="A5469" s="70">
        <v>41867</v>
      </c>
      <c r="B5469" s="84" t="s">
        <v>317</v>
      </c>
      <c r="C5469" s="74">
        <v>26.4</v>
      </c>
      <c r="D5469" s="86">
        <v>0</v>
      </c>
      <c r="E5469" s="88">
        <v>8</v>
      </c>
      <c r="F5469" s="88">
        <v>16</v>
      </c>
      <c r="G5469" s="37">
        <v>0</v>
      </c>
    </row>
    <row r="5470" spans="1:7" x14ac:dyDescent="0.4">
      <c r="A5470" s="70">
        <v>41867</v>
      </c>
      <c r="B5470" s="84" t="s">
        <v>318</v>
      </c>
      <c r="C5470" s="74">
        <v>25.6</v>
      </c>
      <c r="D5470" s="86">
        <v>0</v>
      </c>
      <c r="E5470" s="88">
        <v>8</v>
      </c>
      <c r="F5470" s="88">
        <v>16</v>
      </c>
      <c r="G5470" s="37">
        <v>0</v>
      </c>
    </row>
    <row r="5471" spans="1:7" x14ac:dyDescent="0.4">
      <c r="A5471" s="70">
        <v>41867</v>
      </c>
      <c r="B5471" s="84" t="s">
        <v>319</v>
      </c>
      <c r="C5471" s="74">
        <v>23.7</v>
      </c>
      <c r="D5471" s="86">
        <v>0</v>
      </c>
      <c r="E5471" s="88">
        <v>8</v>
      </c>
      <c r="F5471" s="88">
        <v>16</v>
      </c>
      <c r="G5471" s="37">
        <v>0</v>
      </c>
    </row>
    <row r="5472" spans="1:7" x14ac:dyDescent="0.4">
      <c r="A5472" s="70">
        <v>41867</v>
      </c>
      <c r="B5472" s="84" t="s">
        <v>320</v>
      </c>
      <c r="C5472" s="74">
        <v>22.6</v>
      </c>
      <c r="D5472" s="86">
        <v>0</v>
      </c>
      <c r="E5472" s="88">
        <v>8</v>
      </c>
      <c r="F5472" s="88">
        <v>16</v>
      </c>
      <c r="G5472" s="37">
        <v>0</v>
      </c>
    </row>
    <row r="5473" spans="1:7" x14ac:dyDescent="0.4">
      <c r="A5473" s="70">
        <v>41867</v>
      </c>
      <c r="B5473" s="84" t="s">
        <v>321</v>
      </c>
      <c r="C5473" s="74">
        <v>22.3</v>
      </c>
      <c r="D5473" s="86">
        <v>0</v>
      </c>
      <c r="E5473" s="88">
        <v>8</v>
      </c>
      <c r="F5473" s="88">
        <v>16</v>
      </c>
      <c r="G5473" s="37">
        <v>0</v>
      </c>
    </row>
    <row r="5474" spans="1:7" x14ac:dyDescent="0.4">
      <c r="A5474" s="70">
        <v>41867</v>
      </c>
      <c r="B5474" s="84" t="s">
        <v>322</v>
      </c>
      <c r="C5474" s="74">
        <v>21.6</v>
      </c>
      <c r="D5474" s="86">
        <v>0</v>
      </c>
      <c r="E5474" s="88">
        <v>8</v>
      </c>
      <c r="F5474" s="88">
        <v>16</v>
      </c>
      <c r="G5474" s="37">
        <v>0</v>
      </c>
    </row>
    <row r="5475" spans="1:7" x14ac:dyDescent="0.4">
      <c r="A5475" s="70">
        <v>41867</v>
      </c>
      <c r="B5475" s="84" t="s">
        <v>323</v>
      </c>
      <c r="C5475" s="74">
        <v>20.9</v>
      </c>
      <c r="D5475" s="86">
        <v>0</v>
      </c>
      <c r="E5475" s="88">
        <v>8</v>
      </c>
      <c r="F5475" s="88">
        <v>16</v>
      </c>
      <c r="G5475" s="37">
        <v>0</v>
      </c>
    </row>
    <row r="5476" spans="1:7" x14ac:dyDescent="0.4">
      <c r="A5476" s="70">
        <v>41867</v>
      </c>
      <c r="B5476" s="84" t="s">
        <v>324</v>
      </c>
      <c r="C5476" s="74">
        <v>20</v>
      </c>
      <c r="D5476" s="86">
        <v>0</v>
      </c>
      <c r="E5476" s="88">
        <v>8</v>
      </c>
      <c r="F5476" s="88">
        <v>16</v>
      </c>
      <c r="G5476" s="37">
        <v>0</v>
      </c>
    </row>
    <row r="5477" spans="1:7" x14ac:dyDescent="0.4">
      <c r="A5477" s="70">
        <v>41867</v>
      </c>
      <c r="B5477" s="84" t="s">
        <v>325</v>
      </c>
      <c r="C5477" s="74">
        <v>19.5</v>
      </c>
      <c r="D5477" s="86">
        <v>0</v>
      </c>
      <c r="E5477" s="88">
        <v>8</v>
      </c>
      <c r="F5477" s="88">
        <v>17</v>
      </c>
      <c r="G5477" s="37">
        <v>1</v>
      </c>
    </row>
    <row r="5478" spans="1:7" x14ac:dyDescent="0.4">
      <c r="A5478" s="70">
        <v>41868</v>
      </c>
      <c r="B5478" s="84" t="s">
        <v>302</v>
      </c>
      <c r="C5478" s="74">
        <v>19</v>
      </c>
      <c r="D5478" s="86">
        <v>0</v>
      </c>
      <c r="E5478" s="88">
        <v>8</v>
      </c>
      <c r="F5478" s="88">
        <v>17</v>
      </c>
      <c r="G5478" s="37">
        <v>1</v>
      </c>
    </row>
    <row r="5479" spans="1:7" x14ac:dyDescent="0.4">
      <c r="A5479" s="70">
        <v>41868</v>
      </c>
      <c r="B5479" s="84" t="s">
        <v>303</v>
      </c>
      <c r="C5479" s="74">
        <v>18.399999999999999</v>
      </c>
      <c r="D5479" s="86">
        <v>0</v>
      </c>
      <c r="E5479" s="88">
        <v>8</v>
      </c>
      <c r="F5479" s="88">
        <v>17</v>
      </c>
      <c r="G5479" s="37">
        <v>1</v>
      </c>
    </row>
    <row r="5480" spans="1:7" x14ac:dyDescent="0.4">
      <c r="A5480" s="70">
        <v>41868</v>
      </c>
      <c r="B5480" s="84" t="s">
        <v>304</v>
      </c>
      <c r="C5480" s="74">
        <v>17.8</v>
      </c>
      <c r="D5480" s="86">
        <v>0</v>
      </c>
      <c r="E5480" s="88">
        <v>8</v>
      </c>
      <c r="F5480" s="88">
        <v>17</v>
      </c>
      <c r="G5480" s="37">
        <v>1</v>
      </c>
    </row>
    <row r="5481" spans="1:7" x14ac:dyDescent="0.4">
      <c r="A5481" s="70">
        <v>41868</v>
      </c>
      <c r="B5481" s="84" t="s">
        <v>305</v>
      </c>
      <c r="C5481" s="74">
        <v>16.899999999999999</v>
      </c>
      <c r="D5481" s="86">
        <v>0</v>
      </c>
      <c r="E5481" s="88">
        <v>8</v>
      </c>
      <c r="F5481" s="88">
        <v>17</v>
      </c>
      <c r="G5481" s="37">
        <v>1</v>
      </c>
    </row>
    <row r="5482" spans="1:7" x14ac:dyDescent="0.4">
      <c r="A5482" s="70">
        <v>41868</v>
      </c>
      <c r="B5482" s="84" t="s">
        <v>306</v>
      </c>
      <c r="C5482" s="74">
        <v>16.399999999999999</v>
      </c>
      <c r="D5482" s="86">
        <v>0</v>
      </c>
      <c r="E5482" s="88">
        <v>8</v>
      </c>
      <c r="F5482" s="88">
        <v>17</v>
      </c>
      <c r="G5482" s="37">
        <v>1</v>
      </c>
    </row>
    <row r="5483" spans="1:7" x14ac:dyDescent="0.4">
      <c r="A5483" s="70">
        <v>41868</v>
      </c>
      <c r="B5483" s="84" t="s">
        <v>307</v>
      </c>
      <c r="C5483" s="74">
        <v>17.399999999999999</v>
      </c>
      <c r="D5483" s="86">
        <v>0</v>
      </c>
      <c r="E5483" s="88">
        <v>8</v>
      </c>
      <c r="F5483" s="88">
        <v>17</v>
      </c>
      <c r="G5483" s="37">
        <v>1</v>
      </c>
    </row>
    <row r="5484" spans="1:7" x14ac:dyDescent="0.4">
      <c r="A5484" s="70">
        <v>41868</v>
      </c>
      <c r="B5484" s="84" t="s">
        <v>308</v>
      </c>
      <c r="C5484" s="74">
        <v>19.399999999999999</v>
      </c>
      <c r="D5484" s="86">
        <v>0</v>
      </c>
      <c r="E5484" s="88">
        <v>8</v>
      </c>
      <c r="F5484" s="88">
        <v>17</v>
      </c>
      <c r="G5484" s="37">
        <v>1</v>
      </c>
    </row>
    <row r="5485" spans="1:7" x14ac:dyDescent="0.4">
      <c r="A5485" s="70">
        <v>41868</v>
      </c>
      <c r="B5485" s="84" t="s">
        <v>309</v>
      </c>
      <c r="C5485" s="74">
        <v>21</v>
      </c>
      <c r="D5485" s="86">
        <v>0</v>
      </c>
      <c r="E5485" s="88">
        <v>8</v>
      </c>
      <c r="F5485" s="88">
        <v>17</v>
      </c>
      <c r="G5485" s="37">
        <v>0</v>
      </c>
    </row>
    <row r="5486" spans="1:7" x14ac:dyDescent="0.4">
      <c r="A5486" s="70">
        <v>41868</v>
      </c>
      <c r="B5486" s="84" t="s">
        <v>310</v>
      </c>
      <c r="C5486" s="74">
        <v>22.8</v>
      </c>
      <c r="D5486" s="86">
        <v>0</v>
      </c>
      <c r="E5486" s="88">
        <v>8</v>
      </c>
      <c r="F5486" s="88">
        <v>17</v>
      </c>
      <c r="G5486" s="37">
        <v>0</v>
      </c>
    </row>
    <row r="5487" spans="1:7" x14ac:dyDescent="0.4">
      <c r="A5487" s="70">
        <v>41868</v>
      </c>
      <c r="B5487" s="84" t="s">
        <v>311</v>
      </c>
      <c r="C5487" s="74">
        <v>24.5</v>
      </c>
      <c r="D5487" s="86">
        <v>0</v>
      </c>
      <c r="E5487" s="88">
        <v>8</v>
      </c>
      <c r="F5487" s="88">
        <v>17</v>
      </c>
      <c r="G5487" s="37">
        <v>0</v>
      </c>
    </row>
    <row r="5488" spans="1:7" x14ac:dyDescent="0.4">
      <c r="A5488" s="70">
        <v>41868</v>
      </c>
      <c r="B5488" s="84" t="s">
        <v>312</v>
      </c>
      <c r="C5488" s="74">
        <v>26.2</v>
      </c>
      <c r="D5488" s="86">
        <v>0</v>
      </c>
      <c r="E5488" s="88">
        <v>8</v>
      </c>
      <c r="F5488" s="88">
        <v>17</v>
      </c>
      <c r="G5488" s="37">
        <v>0</v>
      </c>
    </row>
    <row r="5489" spans="1:7" x14ac:dyDescent="0.4">
      <c r="A5489" s="70">
        <v>41868</v>
      </c>
      <c r="B5489" s="84" t="s">
        <v>313</v>
      </c>
      <c r="C5489" s="74">
        <v>27.5</v>
      </c>
      <c r="D5489" s="86">
        <v>0</v>
      </c>
      <c r="E5489" s="88">
        <v>8</v>
      </c>
      <c r="F5489" s="88">
        <v>17</v>
      </c>
      <c r="G5489" s="37">
        <v>0</v>
      </c>
    </row>
    <row r="5490" spans="1:7" x14ac:dyDescent="0.4">
      <c r="A5490" s="70">
        <v>41868</v>
      </c>
      <c r="B5490" s="84" t="s">
        <v>314</v>
      </c>
      <c r="C5490" s="74">
        <v>27.3</v>
      </c>
      <c r="D5490" s="86">
        <v>0</v>
      </c>
      <c r="E5490" s="88">
        <v>8</v>
      </c>
      <c r="F5490" s="88">
        <v>17</v>
      </c>
      <c r="G5490" s="37">
        <v>0</v>
      </c>
    </row>
    <row r="5491" spans="1:7" x14ac:dyDescent="0.4">
      <c r="A5491" s="70">
        <v>41868</v>
      </c>
      <c r="B5491" s="84" t="s">
        <v>315</v>
      </c>
      <c r="C5491" s="74">
        <v>28.5</v>
      </c>
      <c r="D5491" s="86">
        <v>0</v>
      </c>
      <c r="E5491" s="88">
        <v>8</v>
      </c>
      <c r="F5491" s="88">
        <v>17</v>
      </c>
      <c r="G5491" s="37">
        <v>0</v>
      </c>
    </row>
    <row r="5492" spans="1:7" x14ac:dyDescent="0.4">
      <c r="A5492" s="70">
        <v>41868</v>
      </c>
      <c r="B5492" s="84" t="s">
        <v>316</v>
      </c>
      <c r="C5492" s="74">
        <v>28.6</v>
      </c>
      <c r="D5492" s="86">
        <v>0</v>
      </c>
      <c r="E5492" s="88">
        <v>8</v>
      </c>
      <c r="F5492" s="88">
        <v>17</v>
      </c>
      <c r="G5492" s="37">
        <v>0</v>
      </c>
    </row>
    <row r="5493" spans="1:7" x14ac:dyDescent="0.4">
      <c r="A5493" s="70">
        <v>41868</v>
      </c>
      <c r="B5493" s="84" t="s">
        <v>317</v>
      </c>
      <c r="C5493" s="74">
        <v>28</v>
      </c>
      <c r="D5493" s="86">
        <v>0</v>
      </c>
      <c r="E5493" s="88">
        <v>8</v>
      </c>
      <c r="F5493" s="88">
        <v>17</v>
      </c>
      <c r="G5493" s="37">
        <v>0</v>
      </c>
    </row>
    <row r="5494" spans="1:7" x14ac:dyDescent="0.4">
      <c r="A5494" s="70">
        <v>41868</v>
      </c>
      <c r="B5494" s="84" t="s">
        <v>318</v>
      </c>
      <c r="C5494" s="74">
        <v>26.6</v>
      </c>
      <c r="D5494" s="86">
        <v>0</v>
      </c>
      <c r="E5494" s="88">
        <v>8</v>
      </c>
      <c r="F5494" s="88">
        <v>17</v>
      </c>
      <c r="G5494" s="37">
        <v>0</v>
      </c>
    </row>
    <row r="5495" spans="1:7" x14ac:dyDescent="0.4">
      <c r="A5495" s="70">
        <v>41868</v>
      </c>
      <c r="B5495" s="84" t="s">
        <v>319</v>
      </c>
      <c r="C5495" s="74">
        <v>25</v>
      </c>
      <c r="D5495" s="86">
        <v>0</v>
      </c>
      <c r="E5495" s="88">
        <v>8</v>
      </c>
      <c r="F5495" s="88">
        <v>17</v>
      </c>
      <c r="G5495" s="37">
        <v>0</v>
      </c>
    </row>
    <row r="5496" spans="1:7" x14ac:dyDescent="0.4">
      <c r="A5496" s="70">
        <v>41868</v>
      </c>
      <c r="B5496" s="84" t="s">
        <v>320</v>
      </c>
      <c r="C5496" s="74">
        <v>23.8</v>
      </c>
      <c r="D5496" s="86">
        <v>0</v>
      </c>
      <c r="E5496" s="88">
        <v>8</v>
      </c>
      <c r="F5496" s="88">
        <v>17</v>
      </c>
      <c r="G5496" s="37">
        <v>0</v>
      </c>
    </row>
    <row r="5497" spans="1:7" x14ac:dyDescent="0.4">
      <c r="A5497" s="70">
        <v>41868</v>
      </c>
      <c r="B5497" s="84" t="s">
        <v>321</v>
      </c>
      <c r="C5497" s="74">
        <v>22.8</v>
      </c>
      <c r="D5497" s="86">
        <v>0</v>
      </c>
      <c r="E5497" s="88">
        <v>8</v>
      </c>
      <c r="F5497" s="88">
        <v>17</v>
      </c>
      <c r="G5497" s="37">
        <v>0</v>
      </c>
    </row>
    <row r="5498" spans="1:7" x14ac:dyDescent="0.4">
      <c r="A5498" s="70">
        <v>41868</v>
      </c>
      <c r="B5498" s="84" t="s">
        <v>322</v>
      </c>
      <c r="C5498" s="74">
        <v>22.2</v>
      </c>
      <c r="D5498" s="86">
        <v>0</v>
      </c>
      <c r="E5498" s="88">
        <v>8</v>
      </c>
      <c r="F5498" s="88">
        <v>17</v>
      </c>
      <c r="G5498" s="37">
        <v>0</v>
      </c>
    </row>
    <row r="5499" spans="1:7" x14ac:dyDescent="0.4">
      <c r="A5499" s="70">
        <v>41868</v>
      </c>
      <c r="B5499" s="84" t="s">
        <v>323</v>
      </c>
      <c r="C5499" s="74">
        <v>21.8</v>
      </c>
      <c r="D5499" s="86">
        <v>0</v>
      </c>
      <c r="E5499" s="88">
        <v>8</v>
      </c>
      <c r="F5499" s="88">
        <v>17</v>
      </c>
      <c r="G5499" s="37">
        <v>0</v>
      </c>
    </row>
    <row r="5500" spans="1:7" x14ac:dyDescent="0.4">
      <c r="A5500" s="70">
        <v>41868</v>
      </c>
      <c r="B5500" s="84" t="s">
        <v>324</v>
      </c>
      <c r="C5500" s="74">
        <v>21.3</v>
      </c>
      <c r="D5500" s="86">
        <v>0</v>
      </c>
      <c r="E5500" s="88">
        <v>8</v>
      </c>
      <c r="F5500" s="88">
        <v>17</v>
      </c>
      <c r="G5500" s="37">
        <v>0</v>
      </c>
    </row>
    <row r="5501" spans="1:7" x14ac:dyDescent="0.4">
      <c r="A5501" s="70">
        <v>41868</v>
      </c>
      <c r="B5501" s="84" t="s">
        <v>325</v>
      </c>
      <c r="C5501" s="74">
        <v>20.9</v>
      </c>
      <c r="D5501" s="86">
        <v>0</v>
      </c>
      <c r="E5501" s="88">
        <v>8</v>
      </c>
      <c r="F5501" s="88">
        <v>18</v>
      </c>
      <c r="G5501" s="37">
        <v>1</v>
      </c>
    </row>
    <row r="5502" spans="1:7" x14ac:dyDescent="0.4">
      <c r="A5502" s="70">
        <v>41869</v>
      </c>
      <c r="B5502" s="84" t="s">
        <v>302</v>
      </c>
      <c r="C5502" s="74">
        <v>20.6</v>
      </c>
      <c r="D5502" s="86">
        <v>0</v>
      </c>
      <c r="E5502" s="88">
        <v>8</v>
      </c>
      <c r="F5502" s="88">
        <v>18</v>
      </c>
      <c r="G5502" s="37">
        <v>1</v>
      </c>
    </row>
    <row r="5503" spans="1:7" x14ac:dyDescent="0.4">
      <c r="A5503" s="70">
        <v>41869</v>
      </c>
      <c r="B5503" s="84" t="s">
        <v>303</v>
      </c>
      <c r="C5503" s="74">
        <v>20.3</v>
      </c>
      <c r="D5503" s="86">
        <v>0</v>
      </c>
      <c r="E5503" s="88">
        <v>8</v>
      </c>
      <c r="F5503" s="88">
        <v>18</v>
      </c>
      <c r="G5503" s="37">
        <v>1</v>
      </c>
    </row>
    <row r="5504" spans="1:7" x14ac:dyDescent="0.4">
      <c r="A5504" s="70">
        <v>41869</v>
      </c>
      <c r="B5504" s="84" t="s">
        <v>304</v>
      </c>
      <c r="C5504" s="74">
        <v>19.8</v>
      </c>
      <c r="D5504" s="86">
        <v>0</v>
      </c>
      <c r="E5504" s="88">
        <v>8</v>
      </c>
      <c r="F5504" s="88">
        <v>18</v>
      </c>
      <c r="G5504" s="37">
        <v>1</v>
      </c>
    </row>
    <row r="5505" spans="1:7" x14ac:dyDescent="0.4">
      <c r="A5505" s="70">
        <v>41869</v>
      </c>
      <c r="B5505" s="84" t="s">
        <v>305</v>
      </c>
      <c r="C5505" s="74">
        <v>19.5</v>
      </c>
      <c r="D5505" s="86">
        <v>0</v>
      </c>
      <c r="E5505" s="88">
        <v>8</v>
      </c>
      <c r="F5505" s="88">
        <v>18</v>
      </c>
      <c r="G5505" s="37">
        <v>1</v>
      </c>
    </row>
    <row r="5506" spans="1:7" x14ac:dyDescent="0.4">
      <c r="A5506" s="70">
        <v>41869</v>
      </c>
      <c r="B5506" s="84" t="s">
        <v>306</v>
      </c>
      <c r="C5506" s="74">
        <v>19.5</v>
      </c>
      <c r="D5506" s="86">
        <v>0</v>
      </c>
      <c r="E5506" s="88">
        <v>8</v>
      </c>
      <c r="F5506" s="88">
        <v>18</v>
      </c>
      <c r="G5506" s="37">
        <v>1</v>
      </c>
    </row>
    <row r="5507" spans="1:7" x14ac:dyDescent="0.4">
      <c r="A5507" s="70">
        <v>41869</v>
      </c>
      <c r="B5507" s="84" t="s">
        <v>307</v>
      </c>
      <c r="C5507" s="74">
        <v>19.8</v>
      </c>
      <c r="D5507" s="86">
        <v>0</v>
      </c>
      <c r="E5507" s="88">
        <v>8</v>
      </c>
      <c r="F5507" s="88">
        <v>18</v>
      </c>
      <c r="G5507" s="37">
        <v>1</v>
      </c>
    </row>
    <row r="5508" spans="1:7" x14ac:dyDescent="0.4">
      <c r="A5508" s="70">
        <v>41869</v>
      </c>
      <c r="B5508" s="84" t="s">
        <v>308</v>
      </c>
      <c r="C5508" s="74">
        <v>21.3</v>
      </c>
      <c r="D5508" s="86">
        <v>0</v>
      </c>
      <c r="E5508" s="88">
        <v>8</v>
      </c>
      <c r="F5508" s="88">
        <v>18</v>
      </c>
      <c r="G5508" s="37">
        <v>1</v>
      </c>
    </row>
    <row r="5509" spans="1:7" x14ac:dyDescent="0.4">
      <c r="A5509" s="70">
        <v>41869</v>
      </c>
      <c r="B5509" s="84" t="s">
        <v>309</v>
      </c>
      <c r="C5509" s="74">
        <v>23</v>
      </c>
      <c r="D5509" s="86">
        <v>0</v>
      </c>
      <c r="E5509" s="88">
        <v>8</v>
      </c>
      <c r="F5509" s="88">
        <v>18</v>
      </c>
      <c r="G5509" s="37">
        <v>0</v>
      </c>
    </row>
    <row r="5510" spans="1:7" x14ac:dyDescent="0.4">
      <c r="A5510" s="70">
        <v>41869</v>
      </c>
      <c r="B5510" s="84" t="s">
        <v>310</v>
      </c>
      <c r="C5510" s="74">
        <v>25.6</v>
      </c>
      <c r="D5510" s="86">
        <v>0</v>
      </c>
      <c r="E5510" s="88">
        <v>8</v>
      </c>
      <c r="F5510" s="88">
        <v>18</v>
      </c>
      <c r="G5510" s="37">
        <v>0</v>
      </c>
    </row>
    <row r="5511" spans="1:7" x14ac:dyDescent="0.4">
      <c r="A5511" s="70">
        <v>41869</v>
      </c>
      <c r="B5511" s="84" t="s">
        <v>311</v>
      </c>
      <c r="C5511" s="74">
        <v>27</v>
      </c>
      <c r="D5511" s="86">
        <v>0</v>
      </c>
      <c r="E5511" s="88">
        <v>8</v>
      </c>
      <c r="F5511" s="88">
        <v>18</v>
      </c>
      <c r="G5511" s="37">
        <v>0</v>
      </c>
    </row>
    <row r="5512" spans="1:7" x14ac:dyDescent="0.4">
      <c r="A5512" s="70">
        <v>41869</v>
      </c>
      <c r="B5512" s="84" t="s">
        <v>312</v>
      </c>
      <c r="C5512" s="74">
        <v>28.1</v>
      </c>
      <c r="D5512" s="86">
        <v>0</v>
      </c>
      <c r="E5512" s="88">
        <v>8</v>
      </c>
      <c r="F5512" s="88">
        <v>18</v>
      </c>
      <c r="G5512" s="37">
        <v>0</v>
      </c>
    </row>
    <row r="5513" spans="1:7" x14ac:dyDescent="0.4">
      <c r="A5513" s="70">
        <v>41869</v>
      </c>
      <c r="B5513" s="84" t="s">
        <v>313</v>
      </c>
      <c r="C5513" s="74">
        <v>29.8</v>
      </c>
      <c r="D5513" s="86">
        <v>0</v>
      </c>
      <c r="E5513" s="88">
        <v>8</v>
      </c>
      <c r="F5513" s="88">
        <v>18</v>
      </c>
      <c r="G5513" s="37">
        <v>0</v>
      </c>
    </row>
    <row r="5514" spans="1:7" x14ac:dyDescent="0.4">
      <c r="A5514" s="70">
        <v>41869</v>
      </c>
      <c r="B5514" s="84" t="s">
        <v>314</v>
      </c>
      <c r="C5514" s="74">
        <v>30</v>
      </c>
      <c r="D5514" s="86">
        <v>0</v>
      </c>
      <c r="E5514" s="88">
        <v>8</v>
      </c>
      <c r="F5514" s="88">
        <v>18</v>
      </c>
      <c r="G5514" s="37">
        <v>0</v>
      </c>
    </row>
    <row r="5515" spans="1:7" x14ac:dyDescent="0.4">
      <c r="A5515" s="70">
        <v>41869</v>
      </c>
      <c r="B5515" s="84" t="s">
        <v>315</v>
      </c>
      <c r="C5515" s="74">
        <v>29.7</v>
      </c>
      <c r="D5515" s="86">
        <v>0</v>
      </c>
      <c r="E5515" s="88">
        <v>8</v>
      </c>
      <c r="F5515" s="88">
        <v>18</v>
      </c>
      <c r="G5515" s="37">
        <v>0</v>
      </c>
    </row>
    <row r="5516" spans="1:7" x14ac:dyDescent="0.4">
      <c r="A5516" s="70">
        <v>41869</v>
      </c>
      <c r="B5516" s="84" t="s">
        <v>316</v>
      </c>
      <c r="C5516" s="74">
        <v>28.9</v>
      </c>
      <c r="D5516" s="86">
        <v>0</v>
      </c>
      <c r="E5516" s="88">
        <v>8</v>
      </c>
      <c r="F5516" s="88">
        <v>18</v>
      </c>
      <c r="G5516" s="37">
        <v>0</v>
      </c>
    </row>
    <row r="5517" spans="1:7" x14ac:dyDescent="0.4">
      <c r="A5517" s="70">
        <v>41869</v>
      </c>
      <c r="B5517" s="84" t="s">
        <v>317</v>
      </c>
      <c r="C5517" s="74">
        <v>29.2</v>
      </c>
      <c r="D5517" s="86">
        <v>0</v>
      </c>
      <c r="E5517" s="88">
        <v>8</v>
      </c>
      <c r="F5517" s="88">
        <v>18</v>
      </c>
      <c r="G5517" s="37">
        <v>0</v>
      </c>
    </row>
    <row r="5518" spans="1:7" x14ac:dyDescent="0.4">
      <c r="A5518" s="70">
        <v>41869</v>
      </c>
      <c r="B5518" s="84" t="s">
        <v>318</v>
      </c>
      <c r="C5518" s="74">
        <v>27.6</v>
      </c>
      <c r="D5518" s="86">
        <v>0</v>
      </c>
      <c r="E5518" s="88">
        <v>8</v>
      </c>
      <c r="F5518" s="88">
        <v>18</v>
      </c>
      <c r="G5518" s="37">
        <v>0</v>
      </c>
    </row>
    <row r="5519" spans="1:7" x14ac:dyDescent="0.4">
      <c r="A5519" s="70">
        <v>41869</v>
      </c>
      <c r="B5519" s="84" t="s">
        <v>319</v>
      </c>
      <c r="C5519" s="74">
        <v>25.9</v>
      </c>
      <c r="D5519" s="86">
        <v>0</v>
      </c>
      <c r="E5519" s="88">
        <v>8</v>
      </c>
      <c r="F5519" s="88">
        <v>18</v>
      </c>
      <c r="G5519" s="37">
        <v>0</v>
      </c>
    </row>
    <row r="5520" spans="1:7" x14ac:dyDescent="0.4">
      <c r="A5520" s="70">
        <v>41869</v>
      </c>
      <c r="B5520" s="84" t="s">
        <v>320</v>
      </c>
      <c r="C5520" s="74">
        <v>25.6</v>
      </c>
      <c r="D5520" s="86">
        <v>0</v>
      </c>
      <c r="E5520" s="88">
        <v>8</v>
      </c>
      <c r="F5520" s="88">
        <v>18</v>
      </c>
      <c r="G5520" s="37">
        <v>0</v>
      </c>
    </row>
    <row r="5521" spans="1:7" x14ac:dyDescent="0.4">
      <c r="A5521" s="70">
        <v>41869</v>
      </c>
      <c r="B5521" s="84" t="s">
        <v>321</v>
      </c>
      <c r="C5521" s="74">
        <v>24.9</v>
      </c>
      <c r="D5521" s="86">
        <v>0</v>
      </c>
      <c r="E5521" s="88">
        <v>8</v>
      </c>
      <c r="F5521" s="88">
        <v>18</v>
      </c>
      <c r="G5521" s="37">
        <v>0</v>
      </c>
    </row>
    <row r="5522" spans="1:7" x14ac:dyDescent="0.4">
      <c r="A5522" s="70">
        <v>41869</v>
      </c>
      <c r="B5522" s="84" t="s">
        <v>322</v>
      </c>
      <c r="C5522" s="74">
        <v>23.9</v>
      </c>
      <c r="D5522" s="86">
        <v>0</v>
      </c>
      <c r="E5522" s="88">
        <v>8</v>
      </c>
      <c r="F5522" s="88">
        <v>18</v>
      </c>
      <c r="G5522" s="37">
        <v>0</v>
      </c>
    </row>
    <row r="5523" spans="1:7" x14ac:dyDescent="0.4">
      <c r="A5523" s="70">
        <v>41869</v>
      </c>
      <c r="B5523" s="84" t="s">
        <v>323</v>
      </c>
      <c r="C5523" s="74">
        <v>23.1</v>
      </c>
      <c r="D5523" s="86">
        <v>0</v>
      </c>
      <c r="E5523" s="88">
        <v>8</v>
      </c>
      <c r="F5523" s="88">
        <v>18</v>
      </c>
      <c r="G5523" s="37">
        <v>0</v>
      </c>
    </row>
    <row r="5524" spans="1:7" x14ac:dyDescent="0.4">
      <c r="A5524" s="70">
        <v>41869</v>
      </c>
      <c r="B5524" s="84" t="s">
        <v>324</v>
      </c>
      <c r="C5524" s="74">
        <v>22.5</v>
      </c>
      <c r="D5524" s="86">
        <v>0</v>
      </c>
      <c r="E5524" s="88">
        <v>8</v>
      </c>
      <c r="F5524" s="88">
        <v>18</v>
      </c>
      <c r="G5524" s="37">
        <v>0</v>
      </c>
    </row>
    <row r="5525" spans="1:7" x14ac:dyDescent="0.4">
      <c r="A5525" s="70">
        <v>41869</v>
      </c>
      <c r="B5525" s="84" t="s">
        <v>325</v>
      </c>
      <c r="C5525" s="74">
        <v>21.9</v>
      </c>
      <c r="D5525" s="86">
        <v>0</v>
      </c>
      <c r="E5525" s="88">
        <v>8</v>
      </c>
      <c r="F5525" s="88">
        <v>19</v>
      </c>
      <c r="G5525" s="37">
        <v>1</v>
      </c>
    </row>
    <row r="5526" spans="1:7" x14ac:dyDescent="0.4">
      <c r="A5526" s="70">
        <v>41870</v>
      </c>
      <c r="B5526" s="84" t="s">
        <v>302</v>
      </c>
      <c r="C5526" s="74">
        <v>21.7</v>
      </c>
      <c r="D5526" s="86">
        <v>0</v>
      </c>
      <c r="E5526" s="88">
        <v>8</v>
      </c>
      <c r="F5526" s="88">
        <v>19</v>
      </c>
      <c r="G5526" s="37">
        <v>1</v>
      </c>
    </row>
    <row r="5527" spans="1:7" x14ac:dyDescent="0.4">
      <c r="A5527" s="70">
        <v>41870</v>
      </c>
      <c r="B5527" s="84" t="s">
        <v>303</v>
      </c>
      <c r="C5527" s="74">
        <v>21.1</v>
      </c>
      <c r="D5527" s="86">
        <v>0</v>
      </c>
      <c r="E5527" s="88">
        <v>8</v>
      </c>
      <c r="F5527" s="88">
        <v>19</v>
      </c>
      <c r="G5527" s="37">
        <v>1</v>
      </c>
    </row>
    <row r="5528" spans="1:7" x14ac:dyDescent="0.4">
      <c r="A5528" s="70">
        <v>41870</v>
      </c>
      <c r="B5528" s="84" t="s">
        <v>304</v>
      </c>
      <c r="C5528" s="74">
        <v>20.7</v>
      </c>
      <c r="D5528" s="86">
        <v>0</v>
      </c>
      <c r="E5528" s="88">
        <v>8</v>
      </c>
      <c r="F5528" s="88">
        <v>19</v>
      </c>
      <c r="G5528" s="37">
        <v>1</v>
      </c>
    </row>
    <row r="5529" spans="1:7" x14ac:dyDescent="0.4">
      <c r="A5529" s="70">
        <v>41870</v>
      </c>
      <c r="B5529" s="84" t="s">
        <v>305</v>
      </c>
      <c r="C5529" s="74">
        <v>20.3</v>
      </c>
      <c r="D5529" s="86">
        <v>0</v>
      </c>
      <c r="E5529" s="88">
        <v>8</v>
      </c>
      <c r="F5529" s="88">
        <v>19</v>
      </c>
      <c r="G5529" s="37">
        <v>1</v>
      </c>
    </row>
    <row r="5530" spans="1:7" x14ac:dyDescent="0.4">
      <c r="A5530" s="70">
        <v>41870</v>
      </c>
      <c r="B5530" s="84" t="s">
        <v>306</v>
      </c>
      <c r="C5530" s="74">
        <v>19.899999999999999</v>
      </c>
      <c r="D5530" s="86">
        <v>0</v>
      </c>
      <c r="E5530" s="88">
        <v>8</v>
      </c>
      <c r="F5530" s="88">
        <v>19</v>
      </c>
      <c r="G5530" s="37">
        <v>1</v>
      </c>
    </row>
    <row r="5531" spans="1:7" x14ac:dyDescent="0.4">
      <c r="A5531" s="70">
        <v>41870</v>
      </c>
      <c r="B5531" s="84" t="s">
        <v>307</v>
      </c>
      <c r="C5531" s="74">
        <v>20.5</v>
      </c>
      <c r="D5531" s="86">
        <v>0</v>
      </c>
      <c r="E5531" s="88">
        <v>8</v>
      </c>
      <c r="F5531" s="88">
        <v>19</v>
      </c>
      <c r="G5531" s="37">
        <v>1</v>
      </c>
    </row>
    <row r="5532" spans="1:7" x14ac:dyDescent="0.4">
      <c r="A5532" s="70">
        <v>41870</v>
      </c>
      <c r="B5532" s="84" t="s">
        <v>308</v>
      </c>
      <c r="C5532" s="74">
        <v>21.6</v>
      </c>
      <c r="D5532" s="86">
        <v>0</v>
      </c>
      <c r="E5532" s="88">
        <v>8</v>
      </c>
      <c r="F5532" s="88">
        <v>19</v>
      </c>
      <c r="G5532" s="37">
        <v>1</v>
      </c>
    </row>
    <row r="5533" spans="1:7" x14ac:dyDescent="0.4">
      <c r="A5533" s="70">
        <v>41870</v>
      </c>
      <c r="B5533" s="84" t="s">
        <v>309</v>
      </c>
      <c r="C5533" s="74">
        <v>23.4</v>
      </c>
      <c r="D5533" s="86">
        <v>0</v>
      </c>
      <c r="E5533" s="88">
        <v>8</v>
      </c>
      <c r="F5533" s="88">
        <v>19</v>
      </c>
      <c r="G5533" s="37">
        <v>0</v>
      </c>
    </row>
    <row r="5534" spans="1:7" x14ac:dyDescent="0.4">
      <c r="A5534" s="70">
        <v>41870</v>
      </c>
      <c r="B5534" s="84" t="s">
        <v>310</v>
      </c>
      <c r="C5534" s="74">
        <v>24.7</v>
      </c>
      <c r="D5534" s="86">
        <v>0</v>
      </c>
      <c r="E5534" s="88">
        <v>8</v>
      </c>
      <c r="F5534" s="88">
        <v>19</v>
      </c>
      <c r="G5534" s="37">
        <v>0</v>
      </c>
    </row>
    <row r="5535" spans="1:7" x14ac:dyDescent="0.4">
      <c r="A5535" s="70">
        <v>41870</v>
      </c>
      <c r="B5535" s="84" t="s">
        <v>311</v>
      </c>
      <c r="C5535" s="74">
        <v>26.1</v>
      </c>
      <c r="D5535" s="86">
        <v>0</v>
      </c>
      <c r="E5535" s="88">
        <v>8</v>
      </c>
      <c r="F5535" s="88">
        <v>19</v>
      </c>
      <c r="G5535" s="37">
        <v>0</v>
      </c>
    </row>
    <row r="5536" spans="1:7" x14ac:dyDescent="0.4">
      <c r="A5536" s="70">
        <v>41870</v>
      </c>
      <c r="B5536" s="84" t="s">
        <v>312</v>
      </c>
      <c r="C5536" s="74">
        <v>27.8</v>
      </c>
      <c r="D5536" s="86">
        <v>0</v>
      </c>
      <c r="E5536" s="88">
        <v>8</v>
      </c>
      <c r="F5536" s="88">
        <v>19</v>
      </c>
      <c r="G5536" s="37">
        <v>0</v>
      </c>
    </row>
    <row r="5537" spans="1:7" x14ac:dyDescent="0.4">
      <c r="A5537" s="70">
        <v>41870</v>
      </c>
      <c r="B5537" s="84" t="s">
        <v>313</v>
      </c>
      <c r="C5537" s="74">
        <v>29</v>
      </c>
      <c r="D5537" s="86">
        <v>0</v>
      </c>
      <c r="E5537" s="88">
        <v>8</v>
      </c>
      <c r="F5537" s="88">
        <v>19</v>
      </c>
      <c r="G5537" s="37">
        <v>0</v>
      </c>
    </row>
    <row r="5538" spans="1:7" x14ac:dyDescent="0.4">
      <c r="A5538" s="70">
        <v>41870</v>
      </c>
      <c r="B5538" s="84" t="s">
        <v>314</v>
      </c>
      <c r="C5538" s="74">
        <v>29</v>
      </c>
      <c r="D5538" s="86">
        <v>0</v>
      </c>
      <c r="E5538" s="88">
        <v>8</v>
      </c>
      <c r="F5538" s="88">
        <v>19</v>
      </c>
      <c r="G5538" s="37">
        <v>0</v>
      </c>
    </row>
    <row r="5539" spans="1:7" x14ac:dyDescent="0.4">
      <c r="A5539" s="70">
        <v>41870</v>
      </c>
      <c r="B5539" s="84" t="s">
        <v>315</v>
      </c>
      <c r="C5539" s="74">
        <v>29.4</v>
      </c>
      <c r="D5539" s="86">
        <v>0</v>
      </c>
      <c r="E5539" s="88">
        <v>8</v>
      </c>
      <c r="F5539" s="88">
        <v>19</v>
      </c>
      <c r="G5539" s="37">
        <v>0</v>
      </c>
    </row>
    <row r="5540" spans="1:7" x14ac:dyDescent="0.4">
      <c r="A5540" s="70">
        <v>41870</v>
      </c>
      <c r="B5540" s="84" t="s">
        <v>316</v>
      </c>
      <c r="C5540" s="74">
        <v>27.8</v>
      </c>
      <c r="D5540" s="86">
        <v>0</v>
      </c>
      <c r="E5540" s="88">
        <v>8</v>
      </c>
      <c r="F5540" s="88">
        <v>19</v>
      </c>
      <c r="G5540" s="37">
        <v>0</v>
      </c>
    </row>
    <row r="5541" spans="1:7" x14ac:dyDescent="0.4">
      <c r="A5541" s="70">
        <v>41870</v>
      </c>
      <c r="B5541" s="84" t="s">
        <v>317</v>
      </c>
      <c r="C5541" s="74">
        <v>28.3</v>
      </c>
      <c r="D5541" s="86">
        <v>0</v>
      </c>
      <c r="E5541" s="88">
        <v>8</v>
      </c>
      <c r="F5541" s="88">
        <v>19</v>
      </c>
      <c r="G5541" s="37">
        <v>0</v>
      </c>
    </row>
    <row r="5542" spans="1:7" x14ac:dyDescent="0.4">
      <c r="A5542" s="70">
        <v>41870</v>
      </c>
      <c r="B5542" s="84" t="s">
        <v>318</v>
      </c>
      <c r="C5542" s="74">
        <v>27.3</v>
      </c>
      <c r="D5542" s="86">
        <v>0</v>
      </c>
      <c r="E5542" s="88">
        <v>8</v>
      </c>
      <c r="F5542" s="88">
        <v>19</v>
      </c>
      <c r="G5542" s="37">
        <v>0</v>
      </c>
    </row>
    <row r="5543" spans="1:7" x14ac:dyDescent="0.4">
      <c r="A5543" s="70">
        <v>41870</v>
      </c>
      <c r="B5543" s="84" t="s">
        <v>319</v>
      </c>
      <c r="C5543" s="74">
        <v>26.4</v>
      </c>
      <c r="D5543" s="86">
        <v>0</v>
      </c>
      <c r="E5543" s="88">
        <v>8</v>
      </c>
      <c r="F5543" s="88">
        <v>19</v>
      </c>
      <c r="G5543" s="37">
        <v>0</v>
      </c>
    </row>
    <row r="5544" spans="1:7" x14ac:dyDescent="0.4">
      <c r="A5544" s="70">
        <v>41870</v>
      </c>
      <c r="B5544" s="84" t="s">
        <v>320</v>
      </c>
      <c r="C5544" s="74">
        <v>24.5</v>
      </c>
      <c r="D5544" s="86">
        <v>0</v>
      </c>
      <c r="E5544" s="88">
        <v>8</v>
      </c>
      <c r="F5544" s="88">
        <v>19</v>
      </c>
      <c r="G5544" s="37">
        <v>0</v>
      </c>
    </row>
    <row r="5545" spans="1:7" x14ac:dyDescent="0.4">
      <c r="A5545" s="70">
        <v>41870</v>
      </c>
      <c r="B5545" s="84" t="s">
        <v>321</v>
      </c>
      <c r="C5545" s="74">
        <v>24.2</v>
      </c>
      <c r="D5545" s="86">
        <v>0</v>
      </c>
      <c r="E5545" s="88">
        <v>8</v>
      </c>
      <c r="F5545" s="88">
        <v>19</v>
      </c>
      <c r="G5545" s="37">
        <v>0</v>
      </c>
    </row>
    <row r="5546" spans="1:7" x14ac:dyDescent="0.4">
      <c r="A5546" s="70">
        <v>41870</v>
      </c>
      <c r="B5546" s="84" t="s">
        <v>322</v>
      </c>
      <c r="C5546" s="74">
        <v>23.6</v>
      </c>
      <c r="D5546" s="86">
        <v>0</v>
      </c>
      <c r="E5546" s="88">
        <v>8</v>
      </c>
      <c r="F5546" s="88">
        <v>19</v>
      </c>
      <c r="G5546" s="37">
        <v>0</v>
      </c>
    </row>
    <row r="5547" spans="1:7" x14ac:dyDescent="0.4">
      <c r="A5547" s="70">
        <v>41870</v>
      </c>
      <c r="B5547" s="84" t="s">
        <v>323</v>
      </c>
      <c r="C5547" s="74">
        <v>23</v>
      </c>
      <c r="D5547" s="86">
        <v>0</v>
      </c>
      <c r="E5547" s="88">
        <v>8</v>
      </c>
      <c r="F5547" s="88">
        <v>19</v>
      </c>
      <c r="G5547" s="37">
        <v>0</v>
      </c>
    </row>
    <row r="5548" spans="1:7" x14ac:dyDescent="0.4">
      <c r="A5548" s="70">
        <v>41870</v>
      </c>
      <c r="B5548" s="84" t="s">
        <v>324</v>
      </c>
      <c r="C5548" s="74">
        <v>22.6</v>
      </c>
      <c r="D5548" s="86">
        <v>0</v>
      </c>
      <c r="E5548" s="88">
        <v>8</v>
      </c>
      <c r="F5548" s="88">
        <v>19</v>
      </c>
      <c r="G5548" s="37">
        <v>0</v>
      </c>
    </row>
    <row r="5549" spans="1:7" x14ac:dyDescent="0.4">
      <c r="A5549" s="70">
        <v>41870</v>
      </c>
      <c r="B5549" s="84" t="s">
        <v>325</v>
      </c>
      <c r="C5549" s="74">
        <v>22.1</v>
      </c>
      <c r="D5549" s="86">
        <v>0</v>
      </c>
      <c r="E5549" s="88">
        <v>8</v>
      </c>
      <c r="F5549" s="88">
        <v>20</v>
      </c>
      <c r="G5549" s="37">
        <v>1</v>
      </c>
    </row>
    <row r="5550" spans="1:7" x14ac:dyDescent="0.4">
      <c r="A5550" s="70">
        <v>41871</v>
      </c>
      <c r="B5550" s="84" t="s">
        <v>302</v>
      </c>
      <c r="C5550" s="74">
        <v>21.8</v>
      </c>
      <c r="D5550" s="86">
        <v>0</v>
      </c>
      <c r="E5550" s="88">
        <v>8</v>
      </c>
      <c r="F5550" s="88">
        <v>20</v>
      </c>
      <c r="G5550" s="37">
        <v>1</v>
      </c>
    </row>
    <row r="5551" spans="1:7" x14ac:dyDescent="0.4">
      <c r="A5551" s="70">
        <v>41871</v>
      </c>
      <c r="B5551" s="84" t="s">
        <v>303</v>
      </c>
      <c r="C5551" s="74">
        <v>21.4</v>
      </c>
      <c r="D5551" s="86">
        <v>0</v>
      </c>
      <c r="E5551" s="88">
        <v>8</v>
      </c>
      <c r="F5551" s="88">
        <v>20</v>
      </c>
      <c r="G5551" s="37">
        <v>1</v>
      </c>
    </row>
    <row r="5552" spans="1:7" x14ac:dyDescent="0.4">
      <c r="A5552" s="70">
        <v>41871</v>
      </c>
      <c r="B5552" s="84" t="s">
        <v>304</v>
      </c>
      <c r="C5552" s="74">
        <v>21.1</v>
      </c>
      <c r="D5552" s="86">
        <v>0</v>
      </c>
      <c r="E5552" s="88">
        <v>8</v>
      </c>
      <c r="F5552" s="88">
        <v>20</v>
      </c>
      <c r="G5552" s="37">
        <v>1</v>
      </c>
    </row>
    <row r="5553" spans="1:7" x14ac:dyDescent="0.4">
      <c r="A5553" s="70">
        <v>41871</v>
      </c>
      <c r="B5553" s="84" t="s">
        <v>305</v>
      </c>
      <c r="C5553" s="74">
        <v>21.1</v>
      </c>
      <c r="D5553" s="86">
        <v>0</v>
      </c>
      <c r="E5553" s="88">
        <v>8</v>
      </c>
      <c r="F5553" s="88">
        <v>20</v>
      </c>
      <c r="G5553" s="37">
        <v>1</v>
      </c>
    </row>
    <row r="5554" spans="1:7" x14ac:dyDescent="0.4">
      <c r="A5554" s="70">
        <v>41871</v>
      </c>
      <c r="B5554" s="84" t="s">
        <v>306</v>
      </c>
      <c r="C5554" s="74">
        <v>21</v>
      </c>
      <c r="D5554" s="86">
        <v>0</v>
      </c>
      <c r="E5554" s="88">
        <v>8</v>
      </c>
      <c r="F5554" s="88">
        <v>20</v>
      </c>
      <c r="G5554" s="37">
        <v>1</v>
      </c>
    </row>
    <row r="5555" spans="1:7" x14ac:dyDescent="0.4">
      <c r="A5555" s="70">
        <v>41871</v>
      </c>
      <c r="B5555" s="84" t="s">
        <v>307</v>
      </c>
      <c r="C5555" s="74">
        <v>21.3</v>
      </c>
      <c r="D5555" s="86">
        <v>0</v>
      </c>
      <c r="E5555" s="88">
        <v>8</v>
      </c>
      <c r="F5555" s="88">
        <v>20</v>
      </c>
      <c r="G5555" s="37">
        <v>1</v>
      </c>
    </row>
    <row r="5556" spans="1:7" x14ac:dyDescent="0.4">
      <c r="A5556" s="70">
        <v>41871</v>
      </c>
      <c r="B5556" s="84" t="s">
        <v>308</v>
      </c>
      <c r="C5556" s="74">
        <v>21.5</v>
      </c>
      <c r="D5556" s="86">
        <v>0</v>
      </c>
      <c r="E5556" s="88">
        <v>8</v>
      </c>
      <c r="F5556" s="88">
        <v>20</v>
      </c>
      <c r="G5556" s="37">
        <v>1</v>
      </c>
    </row>
    <row r="5557" spans="1:7" x14ac:dyDescent="0.4">
      <c r="A5557" s="70">
        <v>41871</v>
      </c>
      <c r="B5557" s="84" t="s">
        <v>309</v>
      </c>
      <c r="C5557" s="74">
        <v>22.3</v>
      </c>
      <c r="D5557" s="86">
        <v>0</v>
      </c>
      <c r="E5557" s="88">
        <v>8</v>
      </c>
      <c r="F5557" s="88">
        <v>20</v>
      </c>
      <c r="G5557" s="37">
        <v>0</v>
      </c>
    </row>
    <row r="5558" spans="1:7" x14ac:dyDescent="0.4">
      <c r="A5558" s="70">
        <v>41871</v>
      </c>
      <c r="B5558" s="84" t="s">
        <v>310</v>
      </c>
      <c r="C5558" s="74">
        <v>23.3</v>
      </c>
      <c r="D5558" s="86">
        <v>0</v>
      </c>
      <c r="E5558" s="88">
        <v>8</v>
      </c>
      <c r="F5558" s="88">
        <v>20</v>
      </c>
      <c r="G5558" s="37">
        <v>0</v>
      </c>
    </row>
    <row r="5559" spans="1:7" x14ac:dyDescent="0.4">
      <c r="A5559" s="70">
        <v>41871</v>
      </c>
      <c r="B5559" s="84" t="s">
        <v>311</v>
      </c>
      <c r="C5559" s="74">
        <v>25.7</v>
      </c>
      <c r="D5559" s="86">
        <v>0</v>
      </c>
      <c r="E5559" s="88">
        <v>8</v>
      </c>
      <c r="F5559" s="88">
        <v>20</v>
      </c>
      <c r="G5559" s="37">
        <v>0</v>
      </c>
    </row>
    <row r="5560" spans="1:7" x14ac:dyDescent="0.4">
      <c r="A5560" s="70">
        <v>41871</v>
      </c>
      <c r="B5560" s="84" t="s">
        <v>312</v>
      </c>
      <c r="C5560" s="74">
        <v>26.7</v>
      </c>
      <c r="D5560" s="86">
        <v>0</v>
      </c>
      <c r="E5560" s="88">
        <v>8</v>
      </c>
      <c r="F5560" s="88">
        <v>20</v>
      </c>
      <c r="G5560" s="37">
        <v>0</v>
      </c>
    </row>
    <row r="5561" spans="1:7" x14ac:dyDescent="0.4">
      <c r="A5561" s="70">
        <v>41871</v>
      </c>
      <c r="B5561" s="84" t="s">
        <v>313</v>
      </c>
      <c r="C5561" s="74">
        <v>25.4</v>
      </c>
      <c r="D5561" s="86">
        <v>0</v>
      </c>
      <c r="E5561" s="88">
        <v>8</v>
      </c>
      <c r="F5561" s="88">
        <v>20</v>
      </c>
      <c r="G5561" s="37">
        <v>0</v>
      </c>
    </row>
    <row r="5562" spans="1:7" x14ac:dyDescent="0.4">
      <c r="A5562" s="70">
        <v>41871</v>
      </c>
      <c r="B5562" s="84" t="s">
        <v>314</v>
      </c>
      <c r="C5562" s="74">
        <v>26.6</v>
      </c>
      <c r="D5562" s="86">
        <v>0</v>
      </c>
      <c r="E5562" s="88">
        <v>8</v>
      </c>
      <c r="F5562" s="88">
        <v>20</v>
      </c>
      <c r="G5562" s="37">
        <v>0</v>
      </c>
    </row>
    <row r="5563" spans="1:7" x14ac:dyDescent="0.4">
      <c r="A5563" s="70">
        <v>41871</v>
      </c>
      <c r="B5563" s="84" t="s">
        <v>315</v>
      </c>
      <c r="C5563" s="74">
        <v>28.4</v>
      </c>
      <c r="D5563" s="86">
        <v>0</v>
      </c>
      <c r="E5563" s="88">
        <v>8</v>
      </c>
      <c r="F5563" s="88">
        <v>20</v>
      </c>
      <c r="G5563" s="37">
        <v>0</v>
      </c>
    </row>
    <row r="5564" spans="1:7" x14ac:dyDescent="0.4">
      <c r="A5564" s="70">
        <v>41871</v>
      </c>
      <c r="B5564" s="84" t="s">
        <v>316</v>
      </c>
      <c r="C5564" s="74">
        <v>28.7</v>
      </c>
      <c r="D5564" s="86">
        <v>0</v>
      </c>
      <c r="E5564" s="88">
        <v>8</v>
      </c>
      <c r="F5564" s="88">
        <v>20</v>
      </c>
      <c r="G5564" s="37">
        <v>0</v>
      </c>
    </row>
    <row r="5565" spans="1:7" x14ac:dyDescent="0.4">
      <c r="A5565" s="70">
        <v>41871</v>
      </c>
      <c r="B5565" s="84" t="s">
        <v>317</v>
      </c>
      <c r="C5565" s="74">
        <v>27.6</v>
      </c>
      <c r="D5565" s="86">
        <v>0</v>
      </c>
      <c r="E5565" s="88">
        <v>8</v>
      </c>
      <c r="F5565" s="88">
        <v>20</v>
      </c>
      <c r="G5565" s="37">
        <v>0</v>
      </c>
    </row>
    <row r="5566" spans="1:7" x14ac:dyDescent="0.4">
      <c r="A5566" s="70">
        <v>41871</v>
      </c>
      <c r="B5566" s="84" t="s">
        <v>318</v>
      </c>
      <c r="C5566" s="74">
        <v>27.1</v>
      </c>
      <c r="D5566" s="86">
        <v>0</v>
      </c>
      <c r="E5566" s="88">
        <v>8</v>
      </c>
      <c r="F5566" s="88">
        <v>20</v>
      </c>
      <c r="G5566" s="37">
        <v>0</v>
      </c>
    </row>
    <row r="5567" spans="1:7" x14ac:dyDescent="0.4">
      <c r="A5567" s="70">
        <v>41871</v>
      </c>
      <c r="B5567" s="84" t="s">
        <v>319</v>
      </c>
      <c r="C5567" s="74">
        <v>26.6</v>
      </c>
      <c r="D5567" s="86">
        <v>0</v>
      </c>
      <c r="E5567" s="88">
        <v>8</v>
      </c>
      <c r="F5567" s="88">
        <v>20</v>
      </c>
      <c r="G5567" s="37">
        <v>0</v>
      </c>
    </row>
    <row r="5568" spans="1:7" x14ac:dyDescent="0.4">
      <c r="A5568" s="70">
        <v>41871</v>
      </c>
      <c r="B5568" s="84" t="s">
        <v>320</v>
      </c>
      <c r="C5568" s="74">
        <v>25.8</v>
      </c>
      <c r="D5568" s="86">
        <v>0</v>
      </c>
      <c r="E5568" s="88">
        <v>8</v>
      </c>
      <c r="F5568" s="88">
        <v>20</v>
      </c>
      <c r="G5568" s="37">
        <v>0</v>
      </c>
    </row>
    <row r="5569" spans="1:7" x14ac:dyDescent="0.4">
      <c r="A5569" s="70">
        <v>41871</v>
      </c>
      <c r="B5569" s="84" t="s">
        <v>321</v>
      </c>
      <c r="C5569" s="74">
        <v>23.8</v>
      </c>
      <c r="D5569" s="86">
        <v>0</v>
      </c>
      <c r="E5569" s="88">
        <v>8</v>
      </c>
      <c r="F5569" s="88">
        <v>20</v>
      </c>
      <c r="G5569" s="37">
        <v>0</v>
      </c>
    </row>
    <row r="5570" spans="1:7" x14ac:dyDescent="0.4">
      <c r="A5570" s="70">
        <v>41871</v>
      </c>
      <c r="B5570" s="84" t="s">
        <v>322</v>
      </c>
      <c r="C5570" s="74">
        <v>24.2</v>
      </c>
      <c r="D5570" s="86">
        <v>0</v>
      </c>
      <c r="E5570" s="88">
        <v>8</v>
      </c>
      <c r="F5570" s="88">
        <v>20</v>
      </c>
      <c r="G5570" s="37">
        <v>0</v>
      </c>
    </row>
    <row r="5571" spans="1:7" x14ac:dyDescent="0.4">
      <c r="A5571" s="70">
        <v>41871</v>
      </c>
      <c r="B5571" s="84" t="s">
        <v>323</v>
      </c>
      <c r="C5571" s="74">
        <v>24.2</v>
      </c>
      <c r="D5571" s="86">
        <v>0</v>
      </c>
      <c r="E5571" s="88">
        <v>8</v>
      </c>
      <c r="F5571" s="88">
        <v>20</v>
      </c>
      <c r="G5571" s="37">
        <v>0</v>
      </c>
    </row>
    <row r="5572" spans="1:7" x14ac:dyDescent="0.4">
      <c r="A5572" s="70">
        <v>41871</v>
      </c>
      <c r="B5572" s="84" t="s">
        <v>324</v>
      </c>
      <c r="C5572" s="74">
        <v>24.2</v>
      </c>
      <c r="D5572" s="86">
        <v>0</v>
      </c>
      <c r="E5572" s="88">
        <v>8</v>
      </c>
      <c r="F5572" s="88">
        <v>20</v>
      </c>
      <c r="G5572" s="37">
        <v>0</v>
      </c>
    </row>
    <row r="5573" spans="1:7" x14ac:dyDescent="0.4">
      <c r="A5573" s="70">
        <v>41871</v>
      </c>
      <c r="B5573" s="84" t="s">
        <v>325</v>
      </c>
      <c r="C5573" s="74">
        <v>23.1</v>
      </c>
      <c r="D5573" s="86">
        <v>0</v>
      </c>
      <c r="E5573" s="88">
        <v>8</v>
      </c>
      <c r="F5573" s="88">
        <v>21</v>
      </c>
      <c r="G5573" s="37">
        <v>1</v>
      </c>
    </row>
    <row r="5574" spans="1:7" x14ac:dyDescent="0.4">
      <c r="A5574" s="70">
        <v>41872</v>
      </c>
      <c r="B5574" s="84" t="s">
        <v>302</v>
      </c>
      <c r="C5574" s="74">
        <v>21.7</v>
      </c>
      <c r="D5574" s="86">
        <v>0</v>
      </c>
      <c r="E5574" s="88">
        <v>8</v>
      </c>
      <c r="F5574" s="88">
        <v>21</v>
      </c>
      <c r="G5574" s="37">
        <v>1</v>
      </c>
    </row>
    <row r="5575" spans="1:7" x14ac:dyDescent="0.4">
      <c r="A5575" s="70">
        <v>41872</v>
      </c>
      <c r="B5575" s="84" t="s">
        <v>303</v>
      </c>
      <c r="C5575" s="74">
        <v>21.3</v>
      </c>
      <c r="D5575" s="86">
        <v>0</v>
      </c>
      <c r="E5575" s="88">
        <v>8</v>
      </c>
      <c r="F5575" s="88">
        <v>21</v>
      </c>
      <c r="G5575" s="37">
        <v>1</v>
      </c>
    </row>
    <row r="5576" spans="1:7" x14ac:dyDescent="0.4">
      <c r="A5576" s="70">
        <v>41872</v>
      </c>
      <c r="B5576" s="84" t="s">
        <v>304</v>
      </c>
      <c r="C5576" s="74">
        <v>21.6</v>
      </c>
      <c r="D5576" s="86">
        <v>0</v>
      </c>
      <c r="E5576" s="88">
        <v>8</v>
      </c>
      <c r="F5576" s="88">
        <v>21</v>
      </c>
      <c r="G5576" s="37">
        <v>1</v>
      </c>
    </row>
    <row r="5577" spans="1:7" x14ac:dyDescent="0.4">
      <c r="A5577" s="70">
        <v>41872</v>
      </c>
      <c r="B5577" s="84" t="s">
        <v>305</v>
      </c>
      <c r="C5577" s="74">
        <v>20.9</v>
      </c>
      <c r="D5577" s="86">
        <v>0</v>
      </c>
      <c r="E5577" s="88">
        <v>8</v>
      </c>
      <c r="F5577" s="88">
        <v>21</v>
      </c>
      <c r="G5577" s="37">
        <v>1</v>
      </c>
    </row>
    <row r="5578" spans="1:7" x14ac:dyDescent="0.4">
      <c r="A5578" s="70">
        <v>41872</v>
      </c>
      <c r="B5578" s="84" t="s">
        <v>306</v>
      </c>
      <c r="C5578" s="74">
        <v>20.9</v>
      </c>
      <c r="D5578" s="86">
        <v>0</v>
      </c>
      <c r="E5578" s="88">
        <v>8</v>
      </c>
      <c r="F5578" s="88">
        <v>21</v>
      </c>
      <c r="G5578" s="37">
        <v>1</v>
      </c>
    </row>
    <row r="5579" spans="1:7" x14ac:dyDescent="0.4">
      <c r="A5579" s="70">
        <v>41872</v>
      </c>
      <c r="B5579" s="84" t="s">
        <v>307</v>
      </c>
      <c r="C5579" s="74">
        <v>21.8</v>
      </c>
      <c r="D5579" s="86">
        <v>0</v>
      </c>
      <c r="E5579" s="88">
        <v>8</v>
      </c>
      <c r="F5579" s="88">
        <v>21</v>
      </c>
      <c r="G5579" s="37">
        <v>1</v>
      </c>
    </row>
    <row r="5580" spans="1:7" x14ac:dyDescent="0.4">
      <c r="A5580" s="70">
        <v>41872</v>
      </c>
      <c r="B5580" s="84" t="s">
        <v>308</v>
      </c>
      <c r="C5580" s="74">
        <v>23</v>
      </c>
      <c r="D5580" s="86">
        <v>0</v>
      </c>
      <c r="E5580" s="88">
        <v>8</v>
      </c>
      <c r="F5580" s="88">
        <v>21</v>
      </c>
      <c r="G5580" s="37">
        <v>1</v>
      </c>
    </row>
    <row r="5581" spans="1:7" x14ac:dyDescent="0.4">
      <c r="A5581" s="70">
        <v>41872</v>
      </c>
      <c r="B5581" s="84" t="s">
        <v>309</v>
      </c>
      <c r="C5581" s="74">
        <v>23.9</v>
      </c>
      <c r="D5581" s="86">
        <v>0</v>
      </c>
      <c r="E5581" s="88">
        <v>8</v>
      </c>
      <c r="F5581" s="88">
        <v>21</v>
      </c>
      <c r="G5581" s="37">
        <v>0</v>
      </c>
    </row>
    <row r="5582" spans="1:7" x14ac:dyDescent="0.4">
      <c r="A5582" s="70">
        <v>41872</v>
      </c>
      <c r="B5582" s="84" t="s">
        <v>310</v>
      </c>
      <c r="C5582" s="74">
        <v>25.9</v>
      </c>
      <c r="D5582" s="86">
        <v>0</v>
      </c>
      <c r="E5582" s="88">
        <v>8</v>
      </c>
      <c r="F5582" s="88">
        <v>21</v>
      </c>
      <c r="G5582" s="37">
        <v>0</v>
      </c>
    </row>
    <row r="5583" spans="1:7" x14ac:dyDescent="0.4">
      <c r="A5583" s="70">
        <v>41872</v>
      </c>
      <c r="B5583" s="84" t="s">
        <v>311</v>
      </c>
      <c r="C5583" s="74">
        <v>26.1</v>
      </c>
      <c r="D5583" s="86">
        <v>0</v>
      </c>
      <c r="E5583" s="88">
        <v>8</v>
      </c>
      <c r="F5583" s="88">
        <v>21</v>
      </c>
      <c r="G5583" s="37">
        <v>0</v>
      </c>
    </row>
    <row r="5584" spans="1:7" x14ac:dyDescent="0.4">
      <c r="A5584" s="70">
        <v>41872</v>
      </c>
      <c r="B5584" s="84" t="s">
        <v>312</v>
      </c>
      <c r="C5584" s="74">
        <v>28.7</v>
      </c>
      <c r="D5584" s="86">
        <v>0</v>
      </c>
      <c r="E5584" s="88">
        <v>8</v>
      </c>
      <c r="F5584" s="88">
        <v>21</v>
      </c>
      <c r="G5584" s="37">
        <v>0</v>
      </c>
    </row>
    <row r="5585" spans="1:7" x14ac:dyDescent="0.4">
      <c r="A5585" s="70">
        <v>41872</v>
      </c>
      <c r="B5585" s="84" t="s">
        <v>313</v>
      </c>
      <c r="C5585" s="74">
        <v>26.1</v>
      </c>
      <c r="D5585" s="86">
        <v>0</v>
      </c>
      <c r="E5585" s="88">
        <v>8</v>
      </c>
      <c r="F5585" s="88">
        <v>21</v>
      </c>
      <c r="G5585" s="37">
        <v>0</v>
      </c>
    </row>
    <row r="5586" spans="1:7" x14ac:dyDescent="0.4">
      <c r="A5586" s="70">
        <v>41872</v>
      </c>
      <c r="B5586" s="84" t="s">
        <v>314</v>
      </c>
      <c r="C5586" s="74">
        <v>25.6</v>
      </c>
      <c r="D5586" s="86">
        <v>0</v>
      </c>
      <c r="E5586" s="88">
        <v>8</v>
      </c>
      <c r="F5586" s="88">
        <v>21</v>
      </c>
      <c r="G5586" s="37">
        <v>0</v>
      </c>
    </row>
    <row r="5587" spans="1:7" x14ac:dyDescent="0.4">
      <c r="A5587" s="70">
        <v>41872</v>
      </c>
      <c r="B5587" s="84" t="s">
        <v>315</v>
      </c>
      <c r="C5587" s="74">
        <v>25.3</v>
      </c>
      <c r="D5587" s="86">
        <v>0</v>
      </c>
      <c r="E5587" s="88">
        <v>8</v>
      </c>
      <c r="F5587" s="88">
        <v>21</v>
      </c>
      <c r="G5587" s="37">
        <v>0</v>
      </c>
    </row>
    <row r="5588" spans="1:7" x14ac:dyDescent="0.4">
      <c r="A5588" s="70">
        <v>41872</v>
      </c>
      <c r="B5588" s="84" t="s">
        <v>316</v>
      </c>
      <c r="C5588" s="74">
        <v>23</v>
      </c>
      <c r="D5588" s="86">
        <v>0</v>
      </c>
      <c r="E5588" s="88">
        <v>8</v>
      </c>
      <c r="F5588" s="88">
        <v>21</v>
      </c>
      <c r="G5588" s="37">
        <v>0</v>
      </c>
    </row>
    <row r="5589" spans="1:7" x14ac:dyDescent="0.4">
      <c r="A5589" s="70">
        <v>41872</v>
      </c>
      <c r="B5589" s="84" t="s">
        <v>317</v>
      </c>
      <c r="C5589" s="74">
        <v>20.6</v>
      </c>
      <c r="D5589" s="86">
        <v>0</v>
      </c>
      <c r="E5589" s="88">
        <v>8</v>
      </c>
      <c r="F5589" s="88">
        <v>21</v>
      </c>
      <c r="G5589" s="37">
        <v>0</v>
      </c>
    </row>
    <row r="5590" spans="1:7" x14ac:dyDescent="0.4">
      <c r="A5590" s="70">
        <v>41872</v>
      </c>
      <c r="B5590" s="84" t="s">
        <v>318</v>
      </c>
      <c r="C5590" s="74">
        <v>19.899999999999999</v>
      </c>
      <c r="D5590" s="86">
        <v>0</v>
      </c>
      <c r="E5590" s="88">
        <v>8</v>
      </c>
      <c r="F5590" s="88">
        <v>21</v>
      </c>
      <c r="G5590" s="37">
        <v>0</v>
      </c>
    </row>
    <row r="5591" spans="1:7" x14ac:dyDescent="0.4">
      <c r="A5591" s="70">
        <v>41872</v>
      </c>
      <c r="B5591" s="84" t="s">
        <v>319</v>
      </c>
      <c r="C5591" s="74">
        <v>19.600000000000001</v>
      </c>
      <c r="D5591" s="86">
        <v>0</v>
      </c>
      <c r="E5591" s="88">
        <v>8</v>
      </c>
      <c r="F5591" s="88">
        <v>21</v>
      </c>
      <c r="G5591" s="37">
        <v>0</v>
      </c>
    </row>
    <row r="5592" spans="1:7" x14ac:dyDescent="0.4">
      <c r="A5592" s="70">
        <v>41872</v>
      </c>
      <c r="B5592" s="84" t="s">
        <v>320</v>
      </c>
      <c r="C5592" s="74">
        <v>18.899999999999999</v>
      </c>
      <c r="D5592" s="86">
        <v>0</v>
      </c>
      <c r="E5592" s="88">
        <v>8</v>
      </c>
      <c r="F5592" s="88">
        <v>21</v>
      </c>
      <c r="G5592" s="37">
        <v>0</v>
      </c>
    </row>
    <row r="5593" spans="1:7" x14ac:dyDescent="0.4">
      <c r="A5593" s="70">
        <v>41872</v>
      </c>
      <c r="B5593" s="84" t="s">
        <v>321</v>
      </c>
      <c r="C5593" s="74">
        <v>18.7</v>
      </c>
      <c r="D5593" s="86">
        <v>0</v>
      </c>
      <c r="E5593" s="88">
        <v>8</v>
      </c>
      <c r="F5593" s="88">
        <v>21</v>
      </c>
      <c r="G5593" s="37">
        <v>0</v>
      </c>
    </row>
    <row r="5594" spans="1:7" x14ac:dyDescent="0.4">
      <c r="A5594" s="70">
        <v>41872</v>
      </c>
      <c r="B5594" s="84" t="s">
        <v>322</v>
      </c>
      <c r="C5594" s="74">
        <v>18.600000000000001</v>
      </c>
      <c r="D5594" s="86">
        <v>0</v>
      </c>
      <c r="E5594" s="88">
        <v>8</v>
      </c>
      <c r="F5594" s="88">
        <v>21</v>
      </c>
      <c r="G5594" s="37">
        <v>0</v>
      </c>
    </row>
    <row r="5595" spans="1:7" x14ac:dyDescent="0.4">
      <c r="A5595" s="70">
        <v>41872</v>
      </c>
      <c r="B5595" s="84" t="s">
        <v>323</v>
      </c>
      <c r="C5595" s="74">
        <v>18.3</v>
      </c>
      <c r="D5595" s="86">
        <v>0</v>
      </c>
      <c r="E5595" s="88">
        <v>8</v>
      </c>
      <c r="F5595" s="88">
        <v>21</v>
      </c>
      <c r="G5595" s="37">
        <v>0</v>
      </c>
    </row>
    <row r="5596" spans="1:7" x14ac:dyDescent="0.4">
      <c r="A5596" s="70">
        <v>41872</v>
      </c>
      <c r="B5596" s="84" t="s">
        <v>324</v>
      </c>
      <c r="C5596" s="74">
        <v>18.7</v>
      </c>
      <c r="D5596" s="86">
        <v>0</v>
      </c>
      <c r="E5596" s="88">
        <v>8</v>
      </c>
      <c r="F5596" s="88">
        <v>21</v>
      </c>
      <c r="G5596" s="37">
        <v>0</v>
      </c>
    </row>
    <row r="5597" spans="1:7" x14ac:dyDescent="0.4">
      <c r="A5597" s="70">
        <v>41872</v>
      </c>
      <c r="B5597" s="84" t="s">
        <v>325</v>
      </c>
      <c r="C5597" s="74">
        <v>18.899999999999999</v>
      </c>
      <c r="D5597" s="86">
        <v>0</v>
      </c>
      <c r="E5597" s="88">
        <v>8</v>
      </c>
      <c r="F5597" s="88">
        <v>22</v>
      </c>
      <c r="G5597" s="37">
        <v>1</v>
      </c>
    </row>
    <row r="5598" spans="1:7" x14ac:dyDescent="0.4">
      <c r="A5598" s="70">
        <v>41873</v>
      </c>
      <c r="B5598" s="84" t="s">
        <v>302</v>
      </c>
      <c r="C5598" s="74">
        <v>18.5</v>
      </c>
      <c r="D5598" s="86">
        <v>0</v>
      </c>
      <c r="E5598" s="88">
        <v>8</v>
      </c>
      <c r="F5598" s="88">
        <v>22</v>
      </c>
      <c r="G5598" s="37">
        <v>1</v>
      </c>
    </row>
    <row r="5599" spans="1:7" x14ac:dyDescent="0.4">
      <c r="A5599" s="70">
        <v>41873</v>
      </c>
      <c r="B5599" s="84" t="s">
        <v>303</v>
      </c>
      <c r="C5599" s="74">
        <v>18.8</v>
      </c>
      <c r="D5599" s="86">
        <v>0</v>
      </c>
      <c r="E5599" s="88">
        <v>8</v>
      </c>
      <c r="F5599" s="88">
        <v>22</v>
      </c>
      <c r="G5599" s="37">
        <v>1</v>
      </c>
    </row>
    <row r="5600" spans="1:7" x14ac:dyDescent="0.4">
      <c r="A5600" s="70">
        <v>41873</v>
      </c>
      <c r="B5600" s="84" t="s">
        <v>304</v>
      </c>
      <c r="C5600" s="74">
        <v>18.7</v>
      </c>
      <c r="D5600" s="86">
        <v>0</v>
      </c>
      <c r="E5600" s="88">
        <v>8</v>
      </c>
      <c r="F5600" s="88">
        <v>22</v>
      </c>
      <c r="G5600" s="37">
        <v>1</v>
      </c>
    </row>
    <row r="5601" spans="1:7" x14ac:dyDescent="0.4">
      <c r="A5601" s="70">
        <v>41873</v>
      </c>
      <c r="B5601" s="84" t="s">
        <v>305</v>
      </c>
      <c r="C5601" s="74">
        <v>18.7</v>
      </c>
      <c r="D5601" s="86">
        <v>0</v>
      </c>
      <c r="E5601" s="88">
        <v>8</v>
      </c>
      <c r="F5601" s="88">
        <v>22</v>
      </c>
      <c r="G5601" s="37">
        <v>1</v>
      </c>
    </row>
    <row r="5602" spans="1:7" x14ac:dyDescent="0.4">
      <c r="A5602" s="70">
        <v>41873</v>
      </c>
      <c r="B5602" s="84" t="s">
        <v>306</v>
      </c>
      <c r="C5602" s="74">
        <v>18.8</v>
      </c>
      <c r="D5602" s="86">
        <v>0</v>
      </c>
      <c r="E5602" s="88">
        <v>8</v>
      </c>
      <c r="F5602" s="88">
        <v>22</v>
      </c>
      <c r="G5602" s="37">
        <v>1</v>
      </c>
    </row>
    <row r="5603" spans="1:7" x14ac:dyDescent="0.4">
      <c r="A5603" s="70">
        <v>41873</v>
      </c>
      <c r="B5603" s="84" t="s">
        <v>307</v>
      </c>
      <c r="C5603" s="74">
        <v>18.899999999999999</v>
      </c>
      <c r="D5603" s="86">
        <v>0</v>
      </c>
      <c r="E5603" s="88">
        <v>8</v>
      </c>
      <c r="F5603" s="88">
        <v>22</v>
      </c>
      <c r="G5603" s="37">
        <v>1</v>
      </c>
    </row>
    <row r="5604" spans="1:7" x14ac:dyDescent="0.4">
      <c r="A5604" s="70">
        <v>41873</v>
      </c>
      <c r="B5604" s="84" t="s">
        <v>308</v>
      </c>
      <c r="C5604" s="74">
        <v>19.3</v>
      </c>
      <c r="D5604" s="86">
        <v>0</v>
      </c>
      <c r="E5604" s="88">
        <v>8</v>
      </c>
      <c r="F5604" s="88">
        <v>22</v>
      </c>
      <c r="G5604" s="37">
        <v>1</v>
      </c>
    </row>
    <row r="5605" spans="1:7" x14ac:dyDescent="0.4">
      <c r="A5605" s="70">
        <v>41873</v>
      </c>
      <c r="B5605" s="84" t="s">
        <v>309</v>
      </c>
      <c r="C5605" s="74">
        <v>19.7</v>
      </c>
      <c r="D5605" s="86">
        <v>0</v>
      </c>
      <c r="E5605" s="88">
        <v>8</v>
      </c>
      <c r="F5605" s="88">
        <v>22</v>
      </c>
      <c r="G5605" s="37">
        <v>0</v>
      </c>
    </row>
    <row r="5606" spans="1:7" x14ac:dyDescent="0.4">
      <c r="A5606" s="70">
        <v>41873</v>
      </c>
      <c r="B5606" s="84" t="s">
        <v>310</v>
      </c>
      <c r="C5606" s="74">
        <v>20.399999999999999</v>
      </c>
      <c r="D5606" s="86">
        <v>0</v>
      </c>
      <c r="E5606" s="88">
        <v>8</v>
      </c>
      <c r="F5606" s="88">
        <v>22</v>
      </c>
      <c r="G5606" s="37">
        <v>0</v>
      </c>
    </row>
    <row r="5607" spans="1:7" x14ac:dyDescent="0.4">
      <c r="A5607" s="70">
        <v>41873</v>
      </c>
      <c r="B5607" s="84" t="s">
        <v>311</v>
      </c>
      <c r="C5607" s="74">
        <v>20.399999999999999</v>
      </c>
      <c r="D5607" s="86">
        <v>0</v>
      </c>
      <c r="E5607" s="88">
        <v>8</v>
      </c>
      <c r="F5607" s="88">
        <v>22</v>
      </c>
      <c r="G5607" s="37">
        <v>0</v>
      </c>
    </row>
    <row r="5608" spans="1:7" x14ac:dyDescent="0.4">
      <c r="A5608" s="70">
        <v>41873</v>
      </c>
      <c r="B5608" s="84" t="s">
        <v>312</v>
      </c>
      <c r="C5608" s="74">
        <v>21.1</v>
      </c>
      <c r="D5608" s="86">
        <v>0</v>
      </c>
      <c r="E5608" s="88">
        <v>8</v>
      </c>
      <c r="F5608" s="88">
        <v>22</v>
      </c>
      <c r="G5608" s="37">
        <v>0</v>
      </c>
    </row>
    <row r="5609" spans="1:7" x14ac:dyDescent="0.4">
      <c r="A5609" s="70">
        <v>41873</v>
      </c>
      <c r="B5609" s="84" t="s">
        <v>313</v>
      </c>
      <c r="C5609" s="74">
        <v>21.4</v>
      </c>
      <c r="D5609" s="86">
        <v>0</v>
      </c>
      <c r="E5609" s="88">
        <v>8</v>
      </c>
      <c r="F5609" s="88">
        <v>22</v>
      </c>
      <c r="G5609" s="37">
        <v>0</v>
      </c>
    </row>
    <row r="5610" spans="1:7" x14ac:dyDescent="0.4">
      <c r="A5610" s="70">
        <v>41873</v>
      </c>
      <c r="B5610" s="84" t="s">
        <v>314</v>
      </c>
      <c r="C5610" s="74">
        <v>21.4</v>
      </c>
      <c r="D5610" s="86">
        <v>0</v>
      </c>
      <c r="E5610" s="88">
        <v>8</v>
      </c>
      <c r="F5610" s="88">
        <v>22</v>
      </c>
      <c r="G5610" s="37">
        <v>0</v>
      </c>
    </row>
    <row r="5611" spans="1:7" x14ac:dyDescent="0.4">
      <c r="A5611" s="70">
        <v>41873</v>
      </c>
      <c r="B5611" s="84" t="s">
        <v>315</v>
      </c>
      <c r="C5611" s="74">
        <v>21.4</v>
      </c>
      <c r="D5611" s="86">
        <v>0</v>
      </c>
      <c r="E5611" s="88">
        <v>8</v>
      </c>
      <c r="F5611" s="88">
        <v>22</v>
      </c>
      <c r="G5611" s="37">
        <v>0</v>
      </c>
    </row>
    <row r="5612" spans="1:7" x14ac:dyDescent="0.4">
      <c r="A5612" s="70">
        <v>41873</v>
      </c>
      <c r="B5612" s="84" t="s">
        <v>316</v>
      </c>
      <c r="C5612" s="74">
        <v>21.9</v>
      </c>
      <c r="D5612" s="86">
        <v>0</v>
      </c>
      <c r="E5612" s="88">
        <v>8</v>
      </c>
      <c r="F5612" s="88">
        <v>22</v>
      </c>
      <c r="G5612" s="37">
        <v>0</v>
      </c>
    </row>
    <row r="5613" spans="1:7" x14ac:dyDescent="0.4">
      <c r="A5613" s="70">
        <v>41873</v>
      </c>
      <c r="B5613" s="84" t="s">
        <v>317</v>
      </c>
      <c r="C5613" s="74">
        <v>21.8</v>
      </c>
      <c r="D5613" s="86">
        <v>0</v>
      </c>
      <c r="E5613" s="88">
        <v>8</v>
      </c>
      <c r="F5613" s="88">
        <v>22</v>
      </c>
      <c r="G5613" s="37">
        <v>0</v>
      </c>
    </row>
    <row r="5614" spans="1:7" x14ac:dyDescent="0.4">
      <c r="A5614" s="70">
        <v>41873</v>
      </c>
      <c r="B5614" s="84" t="s">
        <v>318</v>
      </c>
      <c r="C5614" s="74">
        <v>21.8</v>
      </c>
      <c r="D5614" s="86">
        <v>0</v>
      </c>
      <c r="E5614" s="88">
        <v>8</v>
      </c>
      <c r="F5614" s="88">
        <v>22</v>
      </c>
      <c r="G5614" s="37">
        <v>0</v>
      </c>
    </row>
    <row r="5615" spans="1:7" x14ac:dyDescent="0.4">
      <c r="A5615" s="70">
        <v>41873</v>
      </c>
      <c r="B5615" s="84" t="s">
        <v>319</v>
      </c>
      <c r="C5615" s="74">
        <v>21.6</v>
      </c>
      <c r="D5615" s="86">
        <v>0</v>
      </c>
      <c r="E5615" s="88">
        <v>8</v>
      </c>
      <c r="F5615" s="88">
        <v>22</v>
      </c>
      <c r="G5615" s="37">
        <v>0</v>
      </c>
    </row>
    <row r="5616" spans="1:7" x14ac:dyDescent="0.4">
      <c r="A5616" s="70">
        <v>41873</v>
      </c>
      <c r="B5616" s="84" t="s">
        <v>320</v>
      </c>
      <c r="C5616" s="74">
        <v>21.2</v>
      </c>
      <c r="D5616" s="86">
        <v>0</v>
      </c>
      <c r="E5616" s="88">
        <v>8</v>
      </c>
      <c r="F5616" s="88">
        <v>22</v>
      </c>
      <c r="G5616" s="37">
        <v>0</v>
      </c>
    </row>
    <row r="5617" spans="1:7" x14ac:dyDescent="0.4">
      <c r="A5617" s="70">
        <v>41873</v>
      </c>
      <c r="B5617" s="84" t="s">
        <v>321</v>
      </c>
      <c r="C5617" s="74">
        <v>20.7</v>
      </c>
      <c r="D5617" s="86">
        <v>0</v>
      </c>
      <c r="E5617" s="88">
        <v>8</v>
      </c>
      <c r="F5617" s="88">
        <v>22</v>
      </c>
      <c r="G5617" s="37">
        <v>0</v>
      </c>
    </row>
    <row r="5618" spans="1:7" x14ac:dyDescent="0.4">
      <c r="A5618" s="70">
        <v>41873</v>
      </c>
      <c r="B5618" s="84" t="s">
        <v>322</v>
      </c>
      <c r="C5618" s="74">
        <v>20.2</v>
      </c>
      <c r="D5618" s="86">
        <v>0</v>
      </c>
      <c r="E5618" s="88">
        <v>8</v>
      </c>
      <c r="F5618" s="88">
        <v>22</v>
      </c>
      <c r="G5618" s="37">
        <v>0</v>
      </c>
    </row>
    <row r="5619" spans="1:7" x14ac:dyDescent="0.4">
      <c r="A5619" s="70">
        <v>41873</v>
      </c>
      <c r="B5619" s="84" t="s">
        <v>323</v>
      </c>
      <c r="C5619" s="74">
        <v>19.399999999999999</v>
      </c>
      <c r="D5619" s="86">
        <v>0</v>
      </c>
      <c r="E5619" s="88">
        <v>8</v>
      </c>
      <c r="F5619" s="88">
        <v>22</v>
      </c>
      <c r="G5619" s="37">
        <v>0</v>
      </c>
    </row>
    <row r="5620" spans="1:7" x14ac:dyDescent="0.4">
      <c r="A5620" s="70">
        <v>41873</v>
      </c>
      <c r="B5620" s="84" t="s">
        <v>324</v>
      </c>
      <c r="C5620" s="74">
        <v>18.600000000000001</v>
      </c>
      <c r="D5620" s="86">
        <v>0</v>
      </c>
      <c r="E5620" s="88">
        <v>8</v>
      </c>
      <c r="F5620" s="88">
        <v>22</v>
      </c>
      <c r="G5620" s="37">
        <v>0</v>
      </c>
    </row>
    <row r="5621" spans="1:7" x14ac:dyDescent="0.4">
      <c r="A5621" s="70">
        <v>41873</v>
      </c>
      <c r="B5621" s="84" t="s">
        <v>325</v>
      </c>
      <c r="C5621" s="74">
        <v>17.7</v>
      </c>
      <c r="D5621" s="86">
        <v>0</v>
      </c>
      <c r="E5621" s="88">
        <v>8</v>
      </c>
      <c r="F5621" s="88">
        <v>23</v>
      </c>
      <c r="G5621" s="37">
        <v>1</v>
      </c>
    </row>
    <row r="5622" spans="1:7" x14ac:dyDescent="0.4">
      <c r="A5622" s="70">
        <v>41874</v>
      </c>
      <c r="B5622" s="84" t="s">
        <v>302</v>
      </c>
      <c r="C5622" s="74">
        <v>16.899999999999999</v>
      </c>
      <c r="D5622" s="86">
        <v>0</v>
      </c>
      <c r="E5622" s="88">
        <v>8</v>
      </c>
      <c r="F5622" s="88">
        <v>23</v>
      </c>
      <c r="G5622" s="37">
        <v>1</v>
      </c>
    </row>
    <row r="5623" spans="1:7" x14ac:dyDescent="0.4">
      <c r="A5623" s="70">
        <v>41874</v>
      </c>
      <c r="B5623" s="84" t="s">
        <v>303</v>
      </c>
      <c r="C5623" s="74">
        <v>16.100000000000001</v>
      </c>
      <c r="D5623" s="86">
        <v>0</v>
      </c>
      <c r="E5623" s="88">
        <v>8</v>
      </c>
      <c r="F5623" s="88">
        <v>23</v>
      </c>
      <c r="G5623" s="37">
        <v>1</v>
      </c>
    </row>
    <row r="5624" spans="1:7" x14ac:dyDescent="0.4">
      <c r="A5624" s="70">
        <v>41874</v>
      </c>
      <c r="B5624" s="84" t="s">
        <v>304</v>
      </c>
      <c r="C5624" s="74">
        <v>16.399999999999999</v>
      </c>
      <c r="D5624" s="86">
        <v>0</v>
      </c>
      <c r="E5624" s="88">
        <v>8</v>
      </c>
      <c r="F5624" s="88">
        <v>23</v>
      </c>
      <c r="G5624" s="37">
        <v>1</v>
      </c>
    </row>
    <row r="5625" spans="1:7" x14ac:dyDescent="0.4">
      <c r="A5625" s="70">
        <v>41874</v>
      </c>
      <c r="B5625" s="84" t="s">
        <v>305</v>
      </c>
      <c r="C5625" s="74">
        <v>16.8</v>
      </c>
      <c r="D5625" s="86">
        <v>0</v>
      </c>
      <c r="E5625" s="88">
        <v>8</v>
      </c>
      <c r="F5625" s="88">
        <v>23</v>
      </c>
      <c r="G5625" s="37">
        <v>1</v>
      </c>
    </row>
    <row r="5626" spans="1:7" x14ac:dyDescent="0.4">
      <c r="A5626" s="70">
        <v>41874</v>
      </c>
      <c r="B5626" s="84" t="s">
        <v>306</v>
      </c>
      <c r="C5626" s="74">
        <v>16.899999999999999</v>
      </c>
      <c r="D5626" s="86">
        <v>0</v>
      </c>
      <c r="E5626" s="88">
        <v>8</v>
      </c>
      <c r="F5626" s="88">
        <v>23</v>
      </c>
      <c r="G5626" s="37">
        <v>1</v>
      </c>
    </row>
    <row r="5627" spans="1:7" x14ac:dyDescent="0.4">
      <c r="A5627" s="70">
        <v>41874</v>
      </c>
      <c r="B5627" s="84" t="s">
        <v>307</v>
      </c>
      <c r="C5627" s="74">
        <v>17.600000000000001</v>
      </c>
      <c r="D5627" s="86">
        <v>0</v>
      </c>
      <c r="E5627" s="88">
        <v>8</v>
      </c>
      <c r="F5627" s="88">
        <v>23</v>
      </c>
      <c r="G5627" s="37">
        <v>1</v>
      </c>
    </row>
    <row r="5628" spans="1:7" x14ac:dyDescent="0.4">
      <c r="A5628" s="70">
        <v>41874</v>
      </c>
      <c r="B5628" s="84" t="s">
        <v>308</v>
      </c>
      <c r="C5628" s="74">
        <v>18.5</v>
      </c>
      <c r="D5628" s="86">
        <v>0</v>
      </c>
      <c r="E5628" s="88">
        <v>8</v>
      </c>
      <c r="F5628" s="88">
        <v>23</v>
      </c>
      <c r="G5628" s="37">
        <v>1</v>
      </c>
    </row>
    <row r="5629" spans="1:7" x14ac:dyDescent="0.4">
      <c r="A5629" s="70">
        <v>41874</v>
      </c>
      <c r="B5629" s="84" t="s">
        <v>309</v>
      </c>
      <c r="C5629" s="74">
        <v>20.2</v>
      </c>
      <c r="D5629" s="86">
        <v>0</v>
      </c>
      <c r="E5629" s="88">
        <v>8</v>
      </c>
      <c r="F5629" s="88">
        <v>23</v>
      </c>
      <c r="G5629" s="37">
        <v>0</v>
      </c>
    </row>
    <row r="5630" spans="1:7" x14ac:dyDescent="0.4">
      <c r="A5630" s="70">
        <v>41874</v>
      </c>
      <c r="B5630" s="84" t="s">
        <v>310</v>
      </c>
      <c r="C5630" s="74">
        <v>21.8</v>
      </c>
      <c r="D5630" s="86">
        <v>0</v>
      </c>
      <c r="E5630" s="88">
        <v>8</v>
      </c>
      <c r="F5630" s="88">
        <v>23</v>
      </c>
      <c r="G5630" s="37">
        <v>0</v>
      </c>
    </row>
    <row r="5631" spans="1:7" x14ac:dyDescent="0.4">
      <c r="A5631" s="70">
        <v>41874</v>
      </c>
      <c r="B5631" s="84" t="s">
        <v>311</v>
      </c>
      <c r="C5631" s="74">
        <v>21.9</v>
      </c>
      <c r="D5631" s="86">
        <v>0</v>
      </c>
      <c r="E5631" s="88">
        <v>8</v>
      </c>
      <c r="F5631" s="88">
        <v>23</v>
      </c>
      <c r="G5631" s="37">
        <v>0</v>
      </c>
    </row>
    <row r="5632" spans="1:7" x14ac:dyDescent="0.4">
      <c r="A5632" s="70">
        <v>41874</v>
      </c>
      <c r="B5632" s="84" t="s">
        <v>312</v>
      </c>
      <c r="C5632" s="74">
        <v>24.1</v>
      </c>
      <c r="D5632" s="86">
        <v>0</v>
      </c>
      <c r="E5632" s="88">
        <v>8</v>
      </c>
      <c r="F5632" s="88">
        <v>23</v>
      </c>
      <c r="G5632" s="37">
        <v>0</v>
      </c>
    </row>
    <row r="5633" spans="1:7" x14ac:dyDescent="0.4">
      <c r="A5633" s="70">
        <v>41874</v>
      </c>
      <c r="B5633" s="84" t="s">
        <v>313</v>
      </c>
      <c r="C5633" s="74">
        <v>23.9</v>
      </c>
      <c r="D5633" s="86">
        <v>0</v>
      </c>
      <c r="E5633" s="88">
        <v>8</v>
      </c>
      <c r="F5633" s="88">
        <v>23</v>
      </c>
      <c r="G5633" s="37">
        <v>0</v>
      </c>
    </row>
    <row r="5634" spans="1:7" x14ac:dyDescent="0.4">
      <c r="A5634" s="70">
        <v>41874</v>
      </c>
      <c r="B5634" s="84" t="s">
        <v>314</v>
      </c>
      <c r="C5634" s="74">
        <v>25.4</v>
      </c>
      <c r="D5634" s="86">
        <v>0</v>
      </c>
      <c r="E5634" s="88">
        <v>8</v>
      </c>
      <c r="F5634" s="88">
        <v>23</v>
      </c>
      <c r="G5634" s="37">
        <v>0</v>
      </c>
    </row>
    <row r="5635" spans="1:7" x14ac:dyDescent="0.4">
      <c r="A5635" s="70">
        <v>41874</v>
      </c>
      <c r="B5635" s="84" t="s">
        <v>315</v>
      </c>
      <c r="C5635" s="74">
        <v>24.9</v>
      </c>
      <c r="D5635" s="86">
        <v>0</v>
      </c>
      <c r="E5635" s="88">
        <v>8</v>
      </c>
      <c r="F5635" s="88">
        <v>23</v>
      </c>
      <c r="G5635" s="37">
        <v>0</v>
      </c>
    </row>
    <row r="5636" spans="1:7" x14ac:dyDescent="0.4">
      <c r="A5636" s="70">
        <v>41874</v>
      </c>
      <c r="B5636" s="84" t="s">
        <v>316</v>
      </c>
      <c r="C5636" s="74">
        <v>24.8</v>
      </c>
      <c r="D5636" s="86">
        <v>0</v>
      </c>
      <c r="E5636" s="88">
        <v>8</v>
      </c>
      <c r="F5636" s="88">
        <v>23</v>
      </c>
      <c r="G5636" s="37">
        <v>0</v>
      </c>
    </row>
    <row r="5637" spans="1:7" x14ac:dyDescent="0.4">
      <c r="A5637" s="70">
        <v>41874</v>
      </c>
      <c r="B5637" s="84" t="s">
        <v>317</v>
      </c>
      <c r="C5637" s="74">
        <v>24.9</v>
      </c>
      <c r="D5637" s="86">
        <v>0</v>
      </c>
      <c r="E5637" s="88">
        <v>8</v>
      </c>
      <c r="F5637" s="88">
        <v>23</v>
      </c>
      <c r="G5637" s="37">
        <v>0</v>
      </c>
    </row>
    <row r="5638" spans="1:7" x14ac:dyDescent="0.4">
      <c r="A5638" s="70">
        <v>41874</v>
      </c>
      <c r="B5638" s="84" t="s">
        <v>318</v>
      </c>
      <c r="C5638" s="74">
        <v>23.9</v>
      </c>
      <c r="D5638" s="86">
        <v>0</v>
      </c>
      <c r="E5638" s="88">
        <v>8</v>
      </c>
      <c r="F5638" s="88">
        <v>23</v>
      </c>
      <c r="G5638" s="37">
        <v>0</v>
      </c>
    </row>
    <row r="5639" spans="1:7" x14ac:dyDescent="0.4">
      <c r="A5639" s="70">
        <v>41874</v>
      </c>
      <c r="B5639" s="84" t="s">
        <v>319</v>
      </c>
      <c r="C5639" s="74">
        <v>22.5</v>
      </c>
      <c r="D5639" s="86">
        <v>0</v>
      </c>
      <c r="E5639" s="88">
        <v>8</v>
      </c>
      <c r="F5639" s="88">
        <v>23</v>
      </c>
      <c r="G5639" s="37">
        <v>0</v>
      </c>
    </row>
    <row r="5640" spans="1:7" x14ac:dyDescent="0.4">
      <c r="A5640" s="70">
        <v>41874</v>
      </c>
      <c r="B5640" s="84" t="s">
        <v>320</v>
      </c>
      <c r="C5640" s="74">
        <v>20</v>
      </c>
      <c r="D5640" s="86">
        <v>0</v>
      </c>
      <c r="E5640" s="88">
        <v>8</v>
      </c>
      <c r="F5640" s="88">
        <v>23</v>
      </c>
      <c r="G5640" s="37">
        <v>0</v>
      </c>
    </row>
    <row r="5641" spans="1:7" x14ac:dyDescent="0.4">
      <c r="A5641" s="70">
        <v>41874</v>
      </c>
      <c r="B5641" s="84" t="s">
        <v>321</v>
      </c>
      <c r="C5641" s="74">
        <v>18.899999999999999</v>
      </c>
      <c r="D5641" s="86">
        <v>0</v>
      </c>
      <c r="E5641" s="88">
        <v>8</v>
      </c>
      <c r="F5641" s="88">
        <v>23</v>
      </c>
      <c r="G5641" s="37">
        <v>0</v>
      </c>
    </row>
    <row r="5642" spans="1:7" x14ac:dyDescent="0.4">
      <c r="A5642" s="70">
        <v>41874</v>
      </c>
      <c r="B5642" s="84" t="s">
        <v>322</v>
      </c>
      <c r="C5642" s="74">
        <v>18.100000000000001</v>
      </c>
      <c r="D5642" s="86">
        <v>0</v>
      </c>
      <c r="E5642" s="88">
        <v>8</v>
      </c>
      <c r="F5642" s="88">
        <v>23</v>
      </c>
      <c r="G5642" s="37">
        <v>0</v>
      </c>
    </row>
    <row r="5643" spans="1:7" x14ac:dyDescent="0.4">
      <c r="A5643" s="70">
        <v>41874</v>
      </c>
      <c r="B5643" s="84" t="s">
        <v>323</v>
      </c>
      <c r="C5643" s="74">
        <v>17.8</v>
      </c>
      <c r="D5643" s="86">
        <v>0</v>
      </c>
      <c r="E5643" s="88">
        <v>8</v>
      </c>
      <c r="F5643" s="88">
        <v>23</v>
      </c>
      <c r="G5643" s="37">
        <v>0</v>
      </c>
    </row>
    <row r="5644" spans="1:7" x14ac:dyDescent="0.4">
      <c r="A5644" s="70">
        <v>41874</v>
      </c>
      <c r="B5644" s="84" t="s">
        <v>324</v>
      </c>
      <c r="C5644" s="74">
        <v>17.7</v>
      </c>
      <c r="D5644" s="86">
        <v>0</v>
      </c>
      <c r="E5644" s="88">
        <v>8</v>
      </c>
      <c r="F5644" s="88">
        <v>23</v>
      </c>
      <c r="G5644" s="37">
        <v>0</v>
      </c>
    </row>
    <row r="5645" spans="1:7" x14ac:dyDescent="0.4">
      <c r="A5645" s="70">
        <v>41874</v>
      </c>
      <c r="B5645" s="84" t="s">
        <v>325</v>
      </c>
      <c r="C5645" s="74">
        <v>17.600000000000001</v>
      </c>
      <c r="D5645" s="86">
        <v>0</v>
      </c>
      <c r="E5645" s="88">
        <v>8</v>
      </c>
      <c r="F5645" s="88">
        <v>24</v>
      </c>
      <c r="G5645" s="37">
        <v>1</v>
      </c>
    </row>
    <row r="5646" spans="1:7" x14ac:dyDescent="0.4">
      <c r="A5646" s="70">
        <v>41875</v>
      </c>
      <c r="B5646" s="84" t="s">
        <v>302</v>
      </c>
      <c r="C5646" s="74">
        <v>17.3</v>
      </c>
      <c r="D5646" s="86">
        <v>0</v>
      </c>
      <c r="E5646" s="88">
        <v>8</v>
      </c>
      <c r="F5646" s="88">
        <v>24</v>
      </c>
      <c r="G5646" s="37">
        <v>1</v>
      </c>
    </row>
    <row r="5647" spans="1:7" x14ac:dyDescent="0.4">
      <c r="A5647" s="70">
        <v>41875</v>
      </c>
      <c r="B5647" s="84" t="s">
        <v>303</v>
      </c>
      <c r="C5647" s="74">
        <v>16.2</v>
      </c>
      <c r="D5647" s="86">
        <v>0</v>
      </c>
      <c r="E5647" s="88">
        <v>8</v>
      </c>
      <c r="F5647" s="88">
        <v>24</v>
      </c>
      <c r="G5647" s="37">
        <v>1</v>
      </c>
    </row>
    <row r="5648" spans="1:7" x14ac:dyDescent="0.4">
      <c r="A5648" s="70">
        <v>41875</v>
      </c>
      <c r="B5648" s="84" t="s">
        <v>304</v>
      </c>
      <c r="C5648" s="74">
        <v>14.9</v>
      </c>
      <c r="D5648" s="86">
        <v>0</v>
      </c>
      <c r="E5648" s="88">
        <v>8</v>
      </c>
      <c r="F5648" s="88">
        <v>24</v>
      </c>
      <c r="G5648" s="37">
        <v>1</v>
      </c>
    </row>
    <row r="5649" spans="1:7" x14ac:dyDescent="0.4">
      <c r="A5649" s="70">
        <v>41875</v>
      </c>
      <c r="B5649" s="84" t="s">
        <v>305</v>
      </c>
      <c r="C5649" s="74">
        <v>14.2</v>
      </c>
      <c r="D5649" s="86">
        <v>0</v>
      </c>
      <c r="E5649" s="88">
        <v>8</v>
      </c>
      <c r="F5649" s="88">
        <v>24</v>
      </c>
      <c r="G5649" s="37">
        <v>1</v>
      </c>
    </row>
    <row r="5650" spans="1:7" x14ac:dyDescent="0.4">
      <c r="A5650" s="70">
        <v>41875</v>
      </c>
      <c r="B5650" s="84" t="s">
        <v>306</v>
      </c>
      <c r="C5650" s="74">
        <v>14.4</v>
      </c>
      <c r="D5650" s="86">
        <v>0</v>
      </c>
      <c r="E5650" s="88">
        <v>8</v>
      </c>
      <c r="F5650" s="88">
        <v>24</v>
      </c>
      <c r="G5650" s="37">
        <v>1</v>
      </c>
    </row>
    <row r="5651" spans="1:7" x14ac:dyDescent="0.4">
      <c r="A5651" s="70">
        <v>41875</v>
      </c>
      <c r="B5651" s="84" t="s">
        <v>307</v>
      </c>
      <c r="C5651" s="74">
        <v>15.5</v>
      </c>
      <c r="D5651" s="86">
        <v>0</v>
      </c>
      <c r="E5651" s="88">
        <v>8</v>
      </c>
      <c r="F5651" s="88">
        <v>24</v>
      </c>
      <c r="G5651" s="37">
        <v>1</v>
      </c>
    </row>
    <row r="5652" spans="1:7" x14ac:dyDescent="0.4">
      <c r="A5652" s="70">
        <v>41875</v>
      </c>
      <c r="B5652" s="84" t="s">
        <v>308</v>
      </c>
      <c r="C5652" s="74">
        <v>17.399999999999999</v>
      </c>
      <c r="D5652" s="86">
        <v>0</v>
      </c>
      <c r="E5652" s="88">
        <v>8</v>
      </c>
      <c r="F5652" s="88">
        <v>24</v>
      </c>
      <c r="G5652" s="37">
        <v>1</v>
      </c>
    </row>
    <row r="5653" spans="1:7" x14ac:dyDescent="0.4">
      <c r="A5653" s="70">
        <v>41875</v>
      </c>
      <c r="B5653" s="84" t="s">
        <v>309</v>
      </c>
      <c r="C5653" s="74">
        <v>19.3</v>
      </c>
      <c r="D5653" s="86">
        <v>0</v>
      </c>
      <c r="E5653" s="88">
        <v>8</v>
      </c>
      <c r="F5653" s="88">
        <v>24</v>
      </c>
      <c r="G5653" s="37">
        <v>0</v>
      </c>
    </row>
    <row r="5654" spans="1:7" x14ac:dyDescent="0.4">
      <c r="A5654" s="70">
        <v>41875</v>
      </c>
      <c r="B5654" s="84" t="s">
        <v>310</v>
      </c>
      <c r="C5654" s="74">
        <v>20.7</v>
      </c>
      <c r="D5654" s="86">
        <v>0</v>
      </c>
      <c r="E5654" s="88">
        <v>8</v>
      </c>
      <c r="F5654" s="88">
        <v>24</v>
      </c>
      <c r="G5654" s="37">
        <v>0</v>
      </c>
    </row>
    <row r="5655" spans="1:7" x14ac:dyDescent="0.4">
      <c r="A5655" s="70">
        <v>41875</v>
      </c>
      <c r="B5655" s="84" t="s">
        <v>311</v>
      </c>
      <c r="C5655" s="74">
        <v>23.3</v>
      </c>
      <c r="D5655" s="86">
        <v>0</v>
      </c>
      <c r="E5655" s="88">
        <v>8</v>
      </c>
      <c r="F5655" s="88">
        <v>24</v>
      </c>
      <c r="G5655" s="37">
        <v>0</v>
      </c>
    </row>
    <row r="5656" spans="1:7" x14ac:dyDescent="0.4">
      <c r="A5656" s="70">
        <v>41875</v>
      </c>
      <c r="B5656" s="84" t="s">
        <v>312</v>
      </c>
      <c r="C5656" s="74">
        <v>25</v>
      </c>
      <c r="D5656" s="86">
        <v>0</v>
      </c>
      <c r="E5656" s="88">
        <v>8</v>
      </c>
      <c r="F5656" s="88">
        <v>24</v>
      </c>
      <c r="G5656" s="37">
        <v>0</v>
      </c>
    </row>
    <row r="5657" spans="1:7" x14ac:dyDescent="0.4">
      <c r="A5657" s="70">
        <v>41875</v>
      </c>
      <c r="B5657" s="84" t="s">
        <v>313</v>
      </c>
      <c r="C5657" s="74">
        <v>27</v>
      </c>
      <c r="D5657" s="86">
        <v>0</v>
      </c>
      <c r="E5657" s="88">
        <v>8</v>
      </c>
      <c r="F5657" s="88">
        <v>24</v>
      </c>
      <c r="G5657" s="37">
        <v>0</v>
      </c>
    </row>
    <row r="5658" spans="1:7" x14ac:dyDescent="0.4">
      <c r="A5658" s="70">
        <v>41875</v>
      </c>
      <c r="B5658" s="84" t="s">
        <v>314</v>
      </c>
      <c r="C5658" s="74">
        <v>27.3</v>
      </c>
      <c r="D5658" s="86">
        <v>0</v>
      </c>
      <c r="E5658" s="88">
        <v>8</v>
      </c>
      <c r="F5658" s="88">
        <v>24</v>
      </c>
      <c r="G5658" s="37">
        <v>0</v>
      </c>
    </row>
    <row r="5659" spans="1:7" x14ac:dyDescent="0.4">
      <c r="A5659" s="70">
        <v>41875</v>
      </c>
      <c r="B5659" s="84" t="s">
        <v>315</v>
      </c>
      <c r="C5659" s="74">
        <v>28.2</v>
      </c>
      <c r="D5659" s="86">
        <v>0</v>
      </c>
      <c r="E5659" s="88">
        <v>8</v>
      </c>
      <c r="F5659" s="88">
        <v>24</v>
      </c>
      <c r="G5659" s="37">
        <v>0</v>
      </c>
    </row>
    <row r="5660" spans="1:7" x14ac:dyDescent="0.4">
      <c r="A5660" s="70">
        <v>41875</v>
      </c>
      <c r="B5660" s="84" t="s">
        <v>316</v>
      </c>
      <c r="C5660" s="74">
        <v>26.9</v>
      </c>
      <c r="D5660" s="86">
        <v>0</v>
      </c>
      <c r="E5660" s="88">
        <v>8</v>
      </c>
      <c r="F5660" s="88">
        <v>24</v>
      </c>
      <c r="G5660" s="37">
        <v>0</v>
      </c>
    </row>
    <row r="5661" spans="1:7" x14ac:dyDescent="0.4">
      <c r="A5661" s="70">
        <v>41875</v>
      </c>
      <c r="B5661" s="84" t="s">
        <v>317</v>
      </c>
      <c r="C5661" s="74">
        <v>26.2</v>
      </c>
      <c r="D5661" s="86">
        <v>0</v>
      </c>
      <c r="E5661" s="88">
        <v>8</v>
      </c>
      <c r="F5661" s="88">
        <v>24</v>
      </c>
      <c r="G5661" s="37">
        <v>0</v>
      </c>
    </row>
    <row r="5662" spans="1:7" x14ac:dyDescent="0.4">
      <c r="A5662" s="70">
        <v>41875</v>
      </c>
      <c r="B5662" s="84" t="s">
        <v>318</v>
      </c>
      <c r="C5662" s="74">
        <v>25.6</v>
      </c>
      <c r="D5662" s="86">
        <v>0</v>
      </c>
      <c r="E5662" s="88">
        <v>8</v>
      </c>
      <c r="F5662" s="88">
        <v>24</v>
      </c>
      <c r="G5662" s="37">
        <v>0</v>
      </c>
    </row>
    <row r="5663" spans="1:7" x14ac:dyDescent="0.4">
      <c r="A5663" s="70">
        <v>41875</v>
      </c>
      <c r="B5663" s="84" t="s">
        <v>319</v>
      </c>
      <c r="C5663" s="74">
        <v>24.6</v>
      </c>
      <c r="D5663" s="86">
        <v>0</v>
      </c>
      <c r="E5663" s="88">
        <v>8</v>
      </c>
      <c r="F5663" s="88">
        <v>24</v>
      </c>
      <c r="G5663" s="37">
        <v>0</v>
      </c>
    </row>
    <row r="5664" spans="1:7" x14ac:dyDescent="0.4">
      <c r="A5664" s="70">
        <v>41875</v>
      </c>
      <c r="B5664" s="84" t="s">
        <v>320</v>
      </c>
      <c r="C5664" s="74">
        <v>23.1</v>
      </c>
      <c r="D5664" s="86">
        <v>0</v>
      </c>
      <c r="E5664" s="88">
        <v>8</v>
      </c>
      <c r="F5664" s="88">
        <v>24</v>
      </c>
      <c r="G5664" s="37">
        <v>0</v>
      </c>
    </row>
    <row r="5665" spans="1:7" x14ac:dyDescent="0.4">
      <c r="A5665" s="70">
        <v>41875</v>
      </c>
      <c r="B5665" s="84" t="s">
        <v>321</v>
      </c>
      <c r="C5665" s="74">
        <v>22.8</v>
      </c>
      <c r="D5665" s="86">
        <v>0</v>
      </c>
      <c r="E5665" s="88">
        <v>8</v>
      </c>
      <c r="F5665" s="88">
        <v>24</v>
      </c>
      <c r="G5665" s="37">
        <v>0</v>
      </c>
    </row>
    <row r="5666" spans="1:7" x14ac:dyDescent="0.4">
      <c r="A5666" s="70">
        <v>41875</v>
      </c>
      <c r="B5666" s="84" t="s">
        <v>322</v>
      </c>
      <c r="C5666" s="74">
        <v>21.7</v>
      </c>
      <c r="D5666" s="86">
        <v>0</v>
      </c>
      <c r="E5666" s="88">
        <v>8</v>
      </c>
      <c r="F5666" s="88">
        <v>24</v>
      </c>
      <c r="G5666" s="37">
        <v>0</v>
      </c>
    </row>
    <row r="5667" spans="1:7" x14ac:dyDescent="0.4">
      <c r="A5667" s="70">
        <v>41875</v>
      </c>
      <c r="B5667" s="84" t="s">
        <v>323</v>
      </c>
      <c r="C5667" s="74">
        <v>20.6</v>
      </c>
      <c r="D5667" s="86">
        <v>0</v>
      </c>
      <c r="E5667" s="88">
        <v>8</v>
      </c>
      <c r="F5667" s="88">
        <v>24</v>
      </c>
      <c r="G5667" s="37">
        <v>0</v>
      </c>
    </row>
    <row r="5668" spans="1:7" x14ac:dyDescent="0.4">
      <c r="A5668" s="70">
        <v>41875</v>
      </c>
      <c r="B5668" s="84" t="s">
        <v>324</v>
      </c>
      <c r="C5668" s="74">
        <v>20</v>
      </c>
      <c r="D5668" s="86">
        <v>0</v>
      </c>
      <c r="E5668" s="88">
        <v>8</v>
      </c>
      <c r="F5668" s="88">
        <v>24</v>
      </c>
      <c r="G5668" s="37">
        <v>0</v>
      </c>
    </row>
    <row r="5669" spans="1:7" x14ac:dyDescent="0.4">
      <c r="A5669" s="70">
        <v>41875</v>
      </c>
      <c r="B5669" s="84" t="s">
        <v>325</v>
      </c>
      <c r="C5669" s="74">
        <v>19.399999999999999</v>
      </c>
      <c r="D5669" s="86">
        <v>0</v>
      </c>
      <c r="E5669" s="88">
        <v>8</v>
      </c>
      <c r="F5669" s="88">
        <v>25</v>
      </c>
      <c r="G5669" s="37">
        <v>1</v>
      </c>
    </row>
    <row r="5670" spans="1:7" x14ac:dyDescent="0.4">
      <c r="A5670" s="70">
        <v>41876</v>
      </c>
      <c r="B5670" s="84" t="s">
        <v>302</v>
      </c>
      <c r="C5670" s="74">
        <v>19.100000000000001</v>
      </c>
      <c r="D5670" s="86">
        <v>0</v>
      </c>
      <c r="E5670" s="88">
        <v>8</v>
      </c>
      <c r="F5670" s="88">
        <v>25</v>
      </c>
      <c r="G5670" s="37">
        <v>1</v>
      </c>
    </row>
    <row r="5671" spans="1:7" x14ac:dyDescent="0.4">
      <c r="A5671" s="70">
        <v>41876</v>
      </c>
      <c r="B5671" s="84" t="s">
        <v>303</v>
      </c>
      <c r="C5671" s="74">
        <v>18.8</v>
      </c>
      <c r="D5671" s="86">
        <v>0</v>
      </c>
      <c r="E5671" s="88">
        <v>8</v>
      </c>
      <c r="F5671" s="88">
        <v>25</v>
      </c>
      <c r="G5671" s="37">
        <v>1</v>
      </c>
    </row>
    <row r="5672" spans="1:7" x14ac:dyDescent="0.4">
      <c r="A5672" s="70">
        <v>41876</v>
      </c>
      <c r="B5672" s="84" t="s">
        <v>304</v>
      </c>
      <c r="C5672" s="74">
        <v>18.8</v>
      </c>
      <c r="D5672" s="86">
        <v>0</v>
      </c>
      <c r="E5672" s="88">
        <v>8</v>
      </c>
      <c r="F5672" s="88">
        <v>25</v>
      </c>
      <c r="G5672" s="37">
        <v>1</v>
      </c>
    </row>
    <row r="5673" spans="1:7" x14ac:dyDescent="0.4">
      <c r="A5673" s="70">
        <v>41876</v>
      </c>
      <c r="B5673" s="84" t="s">
        <v>305</v>
      </c>
      <c r="C5673" s="74">
        <v>18.7</v>
      </c>
      <c r="D5673" s="86">
        <v>0</v>
      </c>
      <c r="E5673" s="88">
        <v>8</v>
      </c>
      <c r="F5673" s="88">
        <v>25</v>
      </c>
      <c r="G5673" s="37">
        <v>1</v>
      </c>
    </row>
    <row r="5674" spans="1:7" x14ac:dyDescent="0.4">
      <c r="A5674" s="70">
        <v>41876</v>
      </c>
      <c r="B5674" s="84" t="s">
        <v>306</v>
      </c>
      <c r="C5674" s="74">
        <v>18.600000000000001</v>
      </c>
      <c r="D5674" s="86">
        <v>0</v>
      </c>
      <c r="E5674" s="88">
        <v>8</v>
      </c>
      <c r="F5674" s="88">
        <v>25</v>
      </c>
      <c r="G5674" s="37">
        <v>1</v>
      </c>
    </row>
    <row r="5675" spans="1:7" x14ac:dyDescent="0.4">
      <c r="A5675" s="70">
        <v>41876</v>
      </c>
      <c r="B5675" s="84" t="s">
        <v>307</v>
      </c>
      <c r="C5675" s="74">
        <v>18.5</v>
      </c>
      <c r="D5675" s="86">
        <v>0</v>
      </c>
      <c r="E5675" s="88">
        <v>8</v>
      </c>
      <c r="F5675" s="88">
        <v>25</v>
      </c>
      <c r="G5675" s="37">
        <v>1</v>
      </c>
    </row>
    <row r="5676" spans="1:7" x14ac:dyDescent="0.4">
      <c r="A5676" s="70">
        <v>41876</v>
      </c>
      <c r="B5676" s="84" t="s">
        <v>308</v>
      </c>
      <c r="C5676" s="74">
        <v>18.600000000000001</v>
      </c>
      <c r="D5676" s="86">
        <v>0</v>
      </c>
      <c r="E5676" s="88">
        <v>8</v>
      </c>
      <c r="F5676" s="88">
        <v>25</v>
      </c>
      <c r="G5676" s="37">
        <v>1</v>
      </c>
    </row>
    <row r="5677" spans="1:7" x14ac:dyDescent="0.4">
      <c r="A5677" s="70">
        <v>41876</v>
      </c>
      <c r="B5677" s="84" t="s">
        <v>309</v>
      </c>
      <c r="C5677" s="74">
        <v>18.8</v>
      </c>
      <c r="D5677" s="86">
        <v>0</v>
      </c>
      <c r="E5677" s="88">
        <v>8</v>
      </c>
      <c r="F5677" s="88">
        <v>25</v>
      </c>
      <c r="G5677" s="37">
        <v>0</v>
      </c>
    </row>
    <row r="5678" spans="1:7" x14ac:dyDescent="0.4">
      <c r="A5678" s="70">
        <v>41876</v>
      </c>
      <c r="B5678" s="84" t="s">
        <v>310</v>
      </c>
      <c r="C5678" s="74">
        <v>19.3</v>
      </c>
      <c r="D5678" s="86">
        <v>0</v>
      </c>
      <c r="E5678" s="88">
        <v>8</v>
      </c>
      <c r="F5678" s="88">
        <v>25</v>
      </c>
      <c r="G5678" s="37">
        <v>0</v>
      </c>
    </row>
    <row r="5679" spans="1:7" x14ac:dyDescent="0.4">
      <c r="A5679" s="70">
        <v>41876</v>
      </c>
      <c r="B5679" s="84" t="s">
        <v>311</v>
      </c>
      <c r="C5679" s="74">
        <v>20.100000000000001</v>
      </c>
      <c r="D5679" s="86">
        <v>0</v>
      </c>
      <c r="E5679" s="88">
        <v>8</v>
      </c>
      <c r="F5679" s="88">
        <v>25</v>
      </c>
      <c r="G5679" s="37">
        <v>0</v>
      </c>
    </row>
    <row r="5680" spans="1:7" x14ac:dyDescent="0.4">
      <c r="A5680" s="70">
        <v>41876</v>
      </c>
      <c r="B5680" s="84" t="s">
        <v>312</v>
      </c>
      <c r="C5680" s="74">
        <v>23.3</v>
      </c>
      <c r="D5680" s="86">
        <v>0</v>
      </c>
      <c r="E5680" s="88">
        <v>8</v>
      </c>
      <c r="F5680" s="88">
        <v>25</v>
      </c>
      <c r="G5680" s="37">
        <v>0</v>
      </c>
    </row>
    <row r="5681" spans="1:7" x14ac:dyDescent="0.4">
      <c r="A5681" s="70">
        <v>41876</v>
      </c>
      <c r="B5681" s="84" t="s">
        <v>313</v>
      </c>
      <c r="C5681" s="74">
        <v>25.7</v>
      </c>
      <c r="D5681" s="86">
        <v>0</v>
      </c>
      <c r="E5681" s="88">
        <v>8</v>
      </c>
      <c r="F5681" s="88">
        <v>25</v>
      </c>
      <c r="G5681" s="37">
        <v>0</v>
      </c>
    </row>
    <row r="5682" spans="1:7" x14ac:dyDescent="0.4">
      <c r="A5682" s="70">
        <v>41876</v>
      </c>
      <c r="B5682" s="84" t="s">
        <v>314</v>
      </c>
      <c r="C5682" s="74">
        <v>27.3</v>
      </c>
      <c r="D5682" s="86">
        <v>0</v>
      </c>
      <c r="E5682" s="88">
        <v>8</v>
      </c>
      <c r="F5682" s="88">
        <v>25</v>
      </c>
      <c r="G5682" s="37">
        <v>0</v>
      </c>
    </row>
    <row r="5683" spans="1:7" x14ac:dyDescent="0.4">
      <c r="A5683" s="70">
        <v>41876</v>
      </c>
      <c r="B5683" s="84" t="s">
        <v>315</v>
      </c>
      <c r="C5683" s="74">
        <v>29.1</v>
      </c>
      <c r="D5683" s="86">
        <v>0</v>
      </c>
      <c r="E5683" s="88">
        <v>8</v>
      </c>
      <c r="F5683" s="88">
        <v>25</v>
      </c>
      <c r="G5683" s="37">
        <v>0</v>
      </c>
    </row>
    <row r="5684" spans="1:7" x14ac:dyDescent="0.4">
      <c r="A5684" s="70">
        <v>41876</v>
      </c>
      <c r="B5684" s="84" t="s">
        <v>316</v>
      </c>
      <c r="C5684" s="74">
        <v>29.9</v>
      </c>
      <c r="D5684" s="86">
        <v>0</v>
      </c>
      <c r="E5684" s="88">
        <v>8</v>
      </c>
      <c r="F5684" s="88">
        <v>25</v>
      </c>
      <c r="G5684" s="37">
        <v>0</v>
      </c>
    </row>
    <row r="5685" spans="1:7" x14ac:dyDescent="0.4">
      <c r="A5685" s="70">
        <v>41876</v>
      </c>
      <c r="B5685" s="84" t="s">
        <v>317</v>
      </c>
      <c r="C5685" s="74">
        <v>29.7</v>
      </c>
      <c r="D5685" s="86">
        <v>0</v>
      </c>
      <c r="E5685" s="88">
        <v>8</v>
      </c>
      <c r="F5685" s="88">
        <v>25</v>
      </c>
      <c r="G5685" s="37">
        <v>0</v>
      </c>
    </row>
    <row r="5686" spans="1:7" x14ac:dyDescent="0.4">
      <c r="A5686" s="70">
        <v>41876</v>
      </c>
      <c r="B5686" s="84" t="s">
        <v>318</v>
      </c>
      <c r="C5686" s="74">
        <v>29.1</v>
      </c>
      <c r="D5686" s="86">
        <v>0</v>
      </c>
      <c r="E5686" s="88">
        <v>8</v>
      </c>
      <c r="F5686" s="88">
        <v>25</v>
      </c>
      <c r="G5686" s="37">
        <v>0</v>
      </c>
    </row>
    <row r="5687" spans="1:7" x14ac:dyDescent="0.4">
      <c r="A5687" s="70">
        <v>41876</v>
      </c>
      <c r="B5687" s="84" t="s">
        <v>319</v>
      </c>
      <c r="C5687" s="74">
        <v>27.3</v>
      </c>
      <c r="D5687" s="86">
        <v>0</v>
      </c>
      <c r="E5687" s="88">
        <v>8</v>
      </c>
      <c r="F5687" s="88">
        <v>25</v>
      </c>
      <c r="G5687" s="37">
        <v>0</v>
      </c>
    </row>
    <row r="5688" spans="1:7" x14ac:dyDescent="0.4">
      <c r="A5688" s="70">
        <v>41876</v>
      </c>
      <c r="B5688" s="84" t="s">
        <v>320</v>
      </c>
      <c r="C5688" s="74">
        <v>24</v>
      </c>
      <c r="D5688" s="86">
        <v>0</v>
      </c>
      <c r="E5688" s="88">
        <v>8</v>
      </c>
      <c r="F5688" s="88">
        <v>25</v>
      </c>
      <c r="G5688" s="37">
        <v>0</v>
      </c>
    </row>
    <row r="5689" spans="1:7" x14ac:dyDescent="0.4">
      <c r="A5689" s="70">
        <v>41876</v>
      </c>
      <c r="B5689" s="84" t="s">
        <v>321</v>
      </c>
      <c r="C5689" s="74">
        <v>23</v>
      </c>
      <c r="D5689" s="86">
        <v>0</v>
      </c>
      <c r="E5689" s="88">
        <v>8</v>
      </c>
      <c r="F5689" s="88">
        <v>25</v>
      </c>
      <c r="G5689" s="37">
        <v>0</v>
      </c>
    </row>
    <row r="5690" spans="1:7" x14ac:dyDescent="0.4">
      <c r="A5690" s="70">
        <v>41876</v>
      </c>
      <c r="B5690" s="84" t="s">
        <v>322</v>
      </c>
      <c r="C5690" s="74">
        <v>22.5</v>
      </c>
      <c r="D5690" s="86">
        <v>0</v>
      </c>
      <c r="E5690" s="88">
        <v>8</v>
      </c>
      <c r="F5690" s="88">
        <v>25</v>
      </c>
      <c r="G5690" s="37">
        <v>0</v>
      </c>
    </row>
    <row r="5691" spans="1:7" x14ac:dyDescent="0.4">
      <c r="A5691" s="70">
        <v>41876</v>
      </c>
      <c r="B5691" s="84" t="s">
        <v>323</v>
      </c>
      <c r="C5691" s="74">
        <v>22.7</v>
      </c>
      <c r="D5691" s="86">
        <v>0</v>
      </c>
      <c r="E5691" s="88">
        <v>8</v>
      </c>
      <c r="F5691" s="88">
        <v>25</v>
      </c>
      <c r="G5691" s="37">
        <v>0</v>
      </c>
    </row>
    <row r="5692" spans="1:7" x14ac:dyDescent="0.4">
      <c r="A5692" s="70">
        <v>41876</v>
      </c>
      <c r="B5692" s="84" t="s">
        <v>324</v>
      </c>
      <c r="C5692" s="74">
        <v>22.2</v>
      </c>
      <c r="D5692" s="86">
        <v>0</v>
      </c>
      <c r="E5692" s="88">
        <v>8</v>
      </c>
      <c r="F5692" s="88">
        <v>25</v>
      </c>
      <c r="G5692" s="37">
        <v>0</v>
      </c>
    </row>
    <row r="5693" spans="1:7" x14ac:dyDescent="0.4">
      <c r="A5693" s="70">
        <v>41876</v>
      </c>
      <c r="B5693" s="84" t="s">
        <v>325</v>
      </c>
      <c r="C5693" s="74">
        <v>21.8</v>
      </c>
      <c r="D5693" s="86">
        <v>0</v>
      </c>
      <c r="E5693" s="88">
        <v>8</v>
      </c>
      <c r="F5693" s="88">
        <v>26</v>
      </c>
      <c r="G5693" s="37">
        <v>1</v>
      </c>
    </row>
    <row r="5694" spans="1:7" x14ac:dyDescent="0.4">
      <c r="A5694" s="70">
        <v>41877</v>
      </c>
      <c r="B5694" s="84" t="s">
        <v>302</v>
      </c>
      <c r="C5694" s="74">
        <v>21.7</v>
      </c>
      <c r="D5694" s="86">
        <v>0</v>
      </c>
      <c r="E5694" s="88">
        <v>8</v>
      </c>
      <c r="F5694" s="88">
        <v>26</v>
      </c>
      <c r="G5694" s="37">
        <v>1</v>
      </c>
    </row>
    <row r="5695" spans="1:7" x14ac:dyDescent="0.4">
      <c r="A5695" s="70">
        <v>41877</v>
      </c>
      <c r="B5695" s="84" t="s">
        <v>303</v>
      </c>
      <c r="C5695" s="74">
        <v>21.5</v>
      </c>
      <c r="D5695" s="86">
        <v>0</v>
      </c>
      <c r="E5695" s="88">
        <v>8</v>
      </c>
      <c r="F5695" s="88">
        <v>26</v>
      </c>
      <c r="G5695" s="37">
        <v>1</v>
      </c>
    </row>
    <row r="5696" spans="1:7" x14ac:dyDescent="0.4">
      <c r="A5696" s="70">
        <v>41877</v>
      </c>
      <c r="B5696" s="84" t="s">
        <v>304</v>
      </c>
      <c r="C5696" s="74">
        <v>21.7</v>
      </c>
      <c r="D5696" s="86">
        <v>0</v>
      </c>
      <c r="E5696" s="88">
        <v>8</v>
      </c>
      <c r="F5696" s="88">
        <v>26</v>
      </c>
      <c r="G5696" s="37">
        <v>1</v>
      </c>
    </row>
    <row r="5697" spans="1:7" x14ac:dyDescent="0.4">
      <c r="A5697" s="70">
        <v>41877</v>
      </c>
      <c r="B5697" s="84" t="s">
        <v>305</v>
      </c>
      <c r="C5697" s="74">
        <v>21</v>
      </c>
      <c r="D5697" s="86">
        <v>0</v>
      </c>
      <c r="E5697" s="88">
        <v>8</v>
      </c>
      <c r="F5697" s="88">
        <v>26</v>
      </c>
      <c r="G5697" s="37">
        <v>1</v>
      </c>
    </row>
    <row r="5698" spans="1:7" x14ac:dyDescent="0.4">
      <c r="A5698" s="70">
        <v>41877</v>
      </c>
      <c r="B5698" s="84" t="s">
        <v>306</v>
      </c>
      <c r="C5698" s="74">
        <v>21.1</v>
      </c>
      <c r="D5698" s="86">
        <v>0</v>
      </c>
      <c r="E5698" s="88">
        <v>8</v>
      </c>
      <c r="F5698" s="88">
        <v>26</v>
      </c>
      <c r="G5698" s="37">
        <v>1</v>
      </c>
    </row>
    <row r="5699" spans="1:7" x14ac:dyDescent="0.4">
      <c r="A5699" s="70">
        <v>41877</v>
      </c>
      <c r="B5699" s="84" t="s">
        <v>307</v>
      </c>
      <c r="C5699" s="74">
        <v>20.9</v>
      </c>
      <c r="D5699" s="86">
        <v>0</v>
      </c>
      <c r="E5699" s="88">
        <v>8</v>
      </c>
      <c r="F5699" s="88">
        <v>26</v>
      </c>
      <c r="G5699" s="37">
        <v>1</v>
      </c>
    </row>
    <row r="5700" spans="1:7" x14ac:dyDescent="0.4">
      <c r="A5700" s="70">
        <v>41877</v>
      </c>
      <c r="B5700" s="84" t="s">
        <v>308</v>
      </c>
      <c r="C5700" s="74">
        <v>21.5</v>
      </c>
      <c r="D5700" s="86">
        <v>0</v>
      </c>
      <c r="E5700" s="88">
        <v>8</v>
      </c>
      <c r="F5700" s="88">
        <v>26</v>
      </c>
      <c r="G5700" s="37">
        <v>1</v>
      </c>
    </row>
    <row r="5701" spans="1:7" x14ac:dyDescent="0.4">
      <c r="A5701" s="70">
        <v>41877</v>
      </c>
      <c r="B5701" s="84" t="s">
        <v>309</v>
      </c>
      <c r="C5701" s="74">
        <v>23.2</v>
      </c>
      <c r="D5701" s="86">
        <v>0</v>
      </c>
      <c r="E5701" s="88">
        <v>8</v>
      </c>
      <c r="F5701" s="88">
        <v>26</v>
      </c>
      <c r="G5701" s="37">
        <v>0</v>
      </c>
    </row>
    <row r="5702" spans="1:7" x14ac:dyDescent="0.4">
      <c r="A5702" s="70">
        <v>41877</v>
      </c>
      <c r="B5702" s="84" t="s">
        <v>310</v>
      </c>
      <c r="C5702" s="74">
        <v>24.5</v>
      </c>
      <c r="D5702" s="86">
        <v>0</v>
      </c>
      <c r="E5702" s="88">
        <v>8</v>
      </c>
      <c r="F5702" s="88">
        <v>26</v>
      </c>
      <c r="G5702" s="37">
        <v>0</v>
      </c>
    </row>
    <row r="5703" spans="1:7" x14ac:dyDescent="0.4">
      <c r="A5703" s="70">
        <v>41877</v>
      </c>
      <c r="B5703" s="84" t="s">
        <v>311</v>
      </c>
      <c r="C5703" s="74">
        <v>26</v>
      </c>
      <c r="D5703" s="86">
        <v>0</v>
      </c>
      <c r="E5703" s="88">
        <v>8</v>
      </c>
      <c r="F5703" s="88">
        <v>26</v>
      </c>
      <c r="G5703" s="37">
        <v>0</v>
      </c>
    </row>
    <row r="5704" spans="1:7" x14ac:dyDescent="0.4">
      <c r="A5704" s="70">
        <v>41877</v>
      </c>
      <c r="B5704" s="84" t="s">
        <v>312</v>
      </c>
      <c r="C5704" s="74">
        <v>27.7</v>
      </c>
      <c r="D5704" s="86">
        <v>0</v>
      </c>
      <c r="E5704" s="88">
        <v>8</v>
      </c>
      <c r="F5704" s="88">
        <v>26</v>
      </c>
      <c r="G5704" s="37">
        <v>0</v>
      </c>
    </row>
    <row r="5705" spans="1:7" x14ac:dyDescent="0.4">
      <c r="A5705" s="70">
        <v>41877</v>
      </c>
      <c r="B5705" s="84" t="s">
        <v>313</v>
      </c>
      <c r="C5705" s="74">
        <v>29.4</v>
      </c>
      <c r="D5705" s="86">
        <v>0</v>
      </c>
      <c r="E5705" s="88">
        <v>8</v>
      </c>
      <c r="F5705" s="88">
        <v>26</v>
      </c>
      <c r="G5705" s="37">
        <v>0</v>
      </c>
    </row>
    <row r="5706" spans="1:7" x14ac:dyDescent="0.4">
      <c r="A5706" s="70">
        <v>41877</v>
      </c>
      <c r="B5706" s="84" t="s">
        <v>314</v>
      </c>
      <c r="C5706" s="74">
        <v>30.4</v>
      </c>
      <c r="D5706" s="86">
        <v>0</v>
      </c>
      <c r="E5706" s="88">
        <v>8</v>
      </c>
      <c r="F5706" s="88">
        <v>26</v>
      </c>
      <c r="G5706" s="37">
        <v>0</v>
      </c>
    </row>
    <row r="5707" spans="1:7" x14ac:dyDescent="0.4">
      <c r="A5707" s="70">
        <v>41877</v>
      </c>
      <c r="B5707" s="84" t="s">
        <v>315</v>
      </c>
      <c r="C5707" s="74">
        <v>30.9</v>
      </c>
      <c r="D5707" s="86">
        <v>0</v>
      </c>
      <c r="E5707" s="88">
        <v>8</v>
      </c>
      <c r="F5707" s="88">
        <v>26</v>
      </c>
      <c r="G5707" s="37">
        <v>0</v>
      </c>
    </row>
    <row r="5708" spans="1:7" x14ac:dyDescent="0.4">
      <c r="A5708" s="70">
        <v>41877</v>
      </c>
      <c r="B5708" s="84" t="s">
        <v>316</v>
      </c>
      <c r="C5708" s="74">
        <v>31</v>
      </c>
      <c r="D5708" s="86">
        <v>0</v>
      </c>
      <c r="E5708" s="88">
        <v>8</v>
      </c>
      <c r="F5708" s="88">
        <v>26</v>
      </c>
      <c r="G5708" s="37">
        <v>0</v>
      </c>
    </row>
    <row r="5709" spans="1:7" x14ac:dyDescent="0.4">
      <c r="A5709" s="70">
        <v>41877</v>
      </c>
      <c r="B5709" s="84" t="s">
        <v>317</v>
      </c>
      <c r="C5709" s="74">
        <v>30.4</v>
      </c>
      <c r="D5709" s="86">
        <v>0</v>
      </c>
      <c r="E5709" s="88">
        <v>8</v>
      </c>
      <c r="F5709" s="88">
        <v>26</v>
      </c>
      <c r="G5709" s="37">
        <v>0</v>
      </c>
    </row>
    <row r="5710" spans="1:7" x14ac:dyDescent="0.4">
      <c r="A5710" s="70">
        <v>41877</v>
      </c>
      <c r="B5710" s="84" t="s">
        <v>318</v>
      </c>
      <c r="C5710" s="74">
        <v>29.8</v>
      </c>
      <c r="D5710" s="86">
        <v>0</v>
      </c>
      <c r="E5710" s="88">
        <v>8</v>
      </c>
      <c r="F5710" s="88">
        <v>26</v>
      </c>
      <c r="G5710" s="37">
        <v>0</v>
      </c>
    </row>
    <row r="5711" spans="1:7" x14ac:dyDescent="0.4">
      <c r="A5711" s="70">
        <v>41877</v>
      </c>
      <c r="B5711" s="84" t="s">
        <v>319</v>
      </c>
      <c r="C5711" s="74">
        <v>28.4</v>
      </c>
      <c r="D5711" s="86">
        <v>0</v>
      </c>
      <c r="E5711" s="88">
        <v>8</v>
      </c>
      <c r="F5711" s="88">
        <v>26</v>
      </c>
      <c r="G5711" s="37">
        <v>0</v>
      </c>
    </row>
    <row r="5712" spans="1:7" x14ac:dyDescent="0.4">
      <c r="A5712" s="70">
        <v>41877</v>
      </c>
      <c r="B5712" s="84" t="s">
        <v>320</v>
      </c>
      <c r="C5712" s="74">
        <v>26.5</v>
      </c>
      <c r="D5712" s="86">
        <v>0</v>
      </c>
      <c r="E5712" s="88">
        <v>8</v>
      </c>
      <c r="F5712" s="88">
        <v>26</v>
      </c>
      <c r="G5712" s="37">
        <v>0</v>
      </c>
    </row>
    <row r="5713" spans="1:7" x14ac:dyDescent="0.4">
      <c r="A5713" s="70">
        <v>41877</v>
      </c>
      <c r="B5713" s="84" t="s">
        <v>321</v>
      </c>
      <c r="C5713" s="74">
        <v>25.2</v>
      </c>
      <c r="D5713" s="86">
        <v>0</v>
      </c>
      <c r="E5713" s="88">
        <v>8</v>
      </c>
      <c r="F5713" s="88">
        <v>26</v>
      </c>
      <c r="G5713" s="37">
        <v>0</v>
      </c>
    </row>
    <row r="5714" spans="1:7" x14ac:dyDescent="0.4">
      <c r="A5714" s="70">
        <v>41877</v>
      </c>
      <c r="B5714" s="84" t="s">
        <v>322</v>
      </c>
      <c r="C5714" s="74">
        <v>24.4</v>
      </c>
      <c r="D5714" s="86">
        <v>0</v>
      </c>
      <c r="E5714" s="88">
        <v>8</v>
      </c>
      <c r="F5714" s="88">
        <v>26</v>
      </c>
      <c r="G5714" s="37">
        <v>0</v>
      </c>
    </row>
    <row r="5715" spans="1:7" x14ac:dyDescent="0.4">
      <c r="A5715" s="70">
        <v>41877</v>
      </c>
      <c r="B5715" s="84" t="s">
        <v>323</v>
      </c>
      <c r="C5715" s="74">
        <v>23.9</v>
      </c>
      <c r="D5715" s="86">
        <v>0</v>
      </c>
      <c r="E5715" s="88">
        <v>8</v>
      </c>
      <c r="F5715" s="88">
        <v>26</v>
      </c>
      <c r="G5715" s="37">
        <v>0</v>
      </c>
    </row>
    <row r="5716" spans="1:7" x14ac:dyDescent="0.4">
      <c r="A5716" s="70">
        <v>41877</v>
      </c>
      <c r="B5716" s="84" t="s">
        <v>324</v>
      </c>
      <c r="C5716" s="74">
        <v>22.7</v>
      </c>
      <c r="D5716" s="86">
        <v>0</v>
      </c>
      <c r="E5716" s="88">
        <v>8</v>
      </c>
      <c r="F5716" s="88">
        <v>26</v>
      </c>
      <c r="G5716" s="37">
        <v>0</v>
      </c>
    </row>
    <row r="5717" spans="1:7" x14ac:dyDescent="0.4">
      <c r="A5717" s="70">
        <v>41877</v>
      </c>
      <c r="B5717" s="84" t="s">
        <v>325</v>
      </c>
      <c r="C5717" s="74">
        <v>22.8</v>
      </c>
      <c r="D5717" s="86">
        <v>0</v>
      </c>
      <c r="E5717" s="88">
        <v>8</v>
      </c>
      <c r="F5717" s="88">
        <v>27</v>
      </c>
      <c r="G5717" s="37">
        <v>1</v>
      </c>
    </row>
    <row r="5718" spans="1:7" x14ac:dyDescent="0.4">
      <c r="A5718" s="70">
        <v>41878</v>
      </c>
      <c r="B5718" s="84" t="s">
        <v>302</v>
      </c>
      <c r="C5718" s="74">
        <v>22.3</v>
      </c>
      <c r="D5718" s="86">
        <v>0</v>
      </c>
      <c r="E5718" s="88">
        <v>8</v>
      </c>
      <c r="F5718" s="88">
        <v>27</v>
      </c>
      <c r="G5718" s="37">
        <v>1</v>
      </c>
    </row>
    <row r="5719" spans="1:7" x14ac:dyDescent="0.4">
      <c r="A5719" s="70">
        <v>41878</v>
      </c>
      <c r="B5719" s="84" t="s">
        <v>303</v>
      </c>
      <c r="C5719" s="74">
        <v>22.2</v>
      </c>
      <c r="D5719" s="86">
        <v>0</v>
      </c>
      <c r="E5719" s="88">
        <v>8</v>
      </c>
      <c r="F5719" s="88">
        <v>27</v>
      </c>
      <c r="G5719" s="37">
        <v>1</v>
      </c>
    </row>
    <row r="5720" spans="1:7" x14ac:dyDescent="0.4">
      <c r="A5720" s="70">
        <v>41878</v>
      </c>
      <c r="B5720" s="84" t="s">
        <v>304</v>
      </c>
      <c r="C5720" s="74">
        <v>21.7</v>
      </c>
      <c r="D5720" s="86">
        <v>0</v>
      </c>
      <c r="E5720" s="88">
        <v>8</v>
      </c>
      <c r="F5720" s="88">
        <v>27</v>
      </c>
      <c r="G5720" s="37">
        <v>1</v>
      </c>
    </row>
    <row r="5721" spans="1:7" x14ac:dyDescent="0.4">
      <c r="A5721" s="70">
        <v>41878</v>
      </c>
      <c r="B5721" s="84" t="s">
        <v>305</v>
      </c>
      <c r="C5721" s="74">
        <v>21.2</v>
      </c>
      <c r="D5721" s="86">
        <v>0</v>
      </c>
      <c r="E5721" s="88">
        <v>8</v>
      </c>
      <c r="F5721" s="88">
        <v>27</v>
      </c>
      <c r="G5721" s="37">
        <v>1</v>
      </c>
    </row>
    <row r="5722" spans="1:7" x14ac:dyDescent="0.4">
      <c r="A5722" s="70">
        <v>41878</v>
      </c>
      <c r="B5722" s="84" t="s">
        <v>306</v>
      </c>
      <c r="C5722" s="74">
        <v>21</v>
      </c>
      <c r="D5722" s="86">
        <v>0</v>
      </c>
      <c r="E5722" s="88">
        <v>8</v>
      </c>
      <c r="F5722" s="88">
        <v>27</v>
      </c>
      <c r="G5722" s="37">
        <v>1</v>
      </c>
    </row>
    <row r="5723" spans="1:7" x14ac:dyDescent="0.4">
      <c r="A5723" s="70">
        <v>41878</v>
      </c>
      <c r="B5723" s="84" t="s">
        <v>307</v>
      </c>
      <c r="C5723" s="74">
        <v>20.9</v>
      </c>
      <c r="D5723" s="86">
        <v>0</v>
      </c>
      <c r="E5723" s="88">
        <v>8</v>
      </c>
      <c r="F5723" s="88">
        <v>27</v>
      </c>
      <c r="G5723" s="37">
        <v>1</v>
      </c>
    </row>
    <row r="5724" spans="1:7" x14ac:dyDescent="0.4">
      <c r="A5724" s="70">
        <v>41878</v>
      </c>
      <c r="B5724" s="84" t="s">
        <v>308</v>
      </c>
      <c r="C5724" s="74">
        <v>21.8</v>
      </c>
      <c r="D5724" s="86">
        <v>0</v>
      </c>
      <c r="E5724" s="88">
        <v>8</v>
      </c>
      <c r="F5724" s="88">
        <v>27</v>
      </c>
      <c r="G5724" s="37">
        <v>1</v>
      </c>
    </row>
    <row r="5725" spans="1:7" x14ac:dyDescent="0.4">
      <c r="A5725" s="70">
        <v>41878</v>
      </c>
      <c r="B5725" s="84" t="s">
        <v>309</v>
      </c>
      <c r="C5725" s="74">
        <v>22.8</v>
      </c>
      <c r="D5725" s="86">
        <v>0</v>
      </c>
      <c r="E5725" s="88">
        <v>8</v>
      </c>
      <c r="F5725" s="88">
        <v>27</v>
      </c>
      <c r="G5725" s="37">
        <v>0</v>
      </c>
    </row>
    <row r="5726" spans="1:7" x14ac:dyDescent="0.4">
      <c r="A5726" s="70">
        <v>41878</v>
      </c>
      <c r="B5726" s="84" t="s">
        <v>310</v>
      </c>
      <c r="C5726" s="74">
        <v>24.5</v>
      </c>
      <c r="D5726" s="86">
        <v>0</v>
      </c>
      <c r="E5726" s="88">
        <v>8</v>
      </c>
      <c r="F5726" s="88">
        <v>27</v>
      </c>
      <c r="G5726" s="37">
        <v>0</v>
      </c>
    </row>
    <row r="5727" spans="1:7" x14ac:dyDescent="0.4">
      <c r="A5727" s="70">
        <v>41878</v>
      </c>
      <c r="B5727" s="84" t="s">
        <v>311</v>
      </c>
      <c r="C5727" s="74">
        <v>25.2</v>
      </c>
      <c r="D5727" s="86">
        <v>0</v>
      </c>
      <c r="E5727" s="88">
        <v>8</v>
      </c>
      <c r="F5727" s="88">
        <v>27</v>
      </c>
      <c r="G5727" s="37">
        <v>0</v>
      </c>
    </row>
    <row r="5728" spans="1:7" x14ac:dyDescent="0.4">
      <c r="A5728" s="70">
        <v>41878</v>
      </c>
      <c r="B5728" s="84" t="s">
        <v>312</v>
      </c>
      <c r="C5728" s="74">
        <v>28.8</v>
      </c>
      <c r="D5728" s="86">
        <v>0</v>
      </c>
      <c r="E5728" s="88">
        <v>8</v>
      </c>
      <c r="F5728" s="88">
        <v>27</v>
      </c>
      <c r="G5728" s="37">
        <v>0</v>
      </c>
    </row>
    <row r="5729" spans="1:7" x14ac:dyDescent="0.4">
      <c r="A5729" s="70">
        <v>41878</v>
      </c>
      <c r="B5729" s="84" t="s">
        <v>313</v>
      </c>
      <c r="C5729" s="74">
        <v>29.8</v>
      </c>
      <c r="D5729" s="86">
        <v>0</v>
      </c>
      <c r="E5729" s="88">
        <v>8</v>
      </c>
      <c r="F5729" s="88">
        <v>27</v>
      </c>
      <c r="G5729" s="37">
        <v>0</v>
      </c>
    </row>
    <row r="5730" spans="1:7" x14ac:dyDescent="0.4">
      <c r="A5730" s="70">
        <v>41878</v>
      </c>
      <c r="B5730" s="84" t="s">
        <v>314</v>
      </c>
      <c r="C5730" s="74">
        <v>30.5</v>
      </c>
      <c r="D5730" s="86">
        <v>0</v>
      </c>
      <c r="E5730" s="88">
        <v>8</v>
      </c>
      <c r="F5730" s="88">
        <v>27</v>
      </c>
      <c r="G5730" s="37">
        <v>0</v>
      </c>
    </row>
    <row r="5731" spans="1:7" x14ac:dyDescent="0.4">
      <c r="A5731" s="70">
        <v>41878</v>
      </c>
      <c r="B5731" s="84" t="s">
        <v>315</v>
      </c>
      <c r="C5731" s="74">
        <v>31.5</v>
      </c>
      <c r="D5731" s="86">
        <v>0</v>
      </c>
      <c r="E5731" s="88">
        <v>8</v>
      </c>
      <c r="F5731" s="88">
        <v>27</v>
      </c>
      <c r="G5731" s="37">
        <v>0</v>
      </c>
    </row>
    <row r="5732" spans="1:7" x14ac:dyDescent="0.4">
      <c r="A5732" s="70">
        <v>41878</v>
      </c>
      <c r="B5732" s="84" t="s">
        <v>316</v>
      </c>
      <c r="C5732" s="74">
        <v>30.5</v>
      </c>
      <c r="D5732" s="86">
        <v>0</v>
      </c>
      <c r="E5732" s="88">
        <v>8</v>
      </c>
      <c r="F5732" s="88">
        <v>27</v>
      </c>
      <c r="G5732" s="37">
        <v>0</v>
      </c>
    </row>
    <row r="5733" spans="1:7" x14ac:dyDescent="0.4">
      <c r="A5733" s="70">
        <v>41878</v>
      </c>
      <c r="B5733" s="84" t="s">
        <v>317</v>
      </c>
      <c r="C5733" s="74">
        <v>30.1</v>
      </c>
      <c r="D5733" s="86">
        <v>0</v>
      </c>
      <c r="E5733" s="88">
        <v>8</v>
      </c>
      <c r="F5733" s="88">
        <v>27</v>
      </c>
      <c r="G5733" s="37">
        <v>0</v>
      </c>
    </row>
    <row r="5734" spans="1:7" x14ac:dyDescent="0.4">
      <c r="A5734" s="70">
        <v>41878</v>
      </c>
      <c r="B5734" s="84" t="s">
        <v>318</v>
      </c>
      <c r="C5734" s="74">
        <v>29.6</v>
      </c>
      <c r="D5734" s="86">
        <v>0</v>
      </c>
      <c r="E5734" s="88">
        <v>8</v>
      </c>
      <c r="F5734" s="88">
        <v>27</v>
      </c>
      <c r="G5734" s="37">
        <v>0</v>
      </c>
    </row>
    <row r="5735" spans="1:7" x14ac:dyDescent="0.4">
      <c r="A5735" s="70">
        <v>41878</v>
      </c>
      <c r="B5735" s="84" t="s">
        <v>319</v>
      </c>
      <c r="C5735" s="74">
        <v>26.5</v>
      </c>
      <c r="D5735" s="86">
        <v>0</v>
      </c>
      <c r="E5735" s="88">
        <v>8</v>
      </c>
      <c r="F5735" s="88">
        <v>27</v>
      </c>
      <c r="G5735" s="37">
        <v>0</v>
      </c>
    </row>
    <row r="5736" spans="1:7" x14ac:dyDescent="0.4">
      <c r="A5736" s="70">
        <v>41878</v>
      </c>
      <c r="B5736" s="84" t="s">
        <v>320</v>
      </c>
      <c r="C5736" s="74">
        <v>24.9</v>
      </c>
      <c r="D5736" s="86">
        <v>0</v>
      </c>
      <c r="E5736" s="88">
        <v>8</v>
      </c>
      <c r="F5736" s="88">
        <v>27</v>
      </c>
      <c r="G5736" s="37">
        <v>0</v>
      </c>
    </row>
    <row r="5737" spans="1:7" x14ac:dyDescent="0.4">
      <c r="A5737" s="70">
        <v>41878</v>
      </c>
      <c r="B5737" s="84" t="s">
        <v>321</v>
      </c>
      <c r="C5737" s="74">
        <v>25.8</v>
      </c>
      <c r="D5737" s="86">
        <v>0</v>
      </c>
      <c r="E5737" s="88">
        <v>8</v>
      </c>
      <c r="F5737" s="88">
        <v>27</v>
      </c>
      <c r="G5737" s="37">
        <v>0</v>
      </c>
    </row>
    <row r="5738" spans="1:7" x14ac:dyDescent="0.4">
      <c r="A5738" s="70">
        <v>41878</v>
      </c>
      <c r="B5738" s="84" t="s">
        <v>322</v>
      </c>
      <c r="C5738" s="74">
        <v>25</v>
      </c>
      <c r="D5738" s="86">
        <v>0</v>
      </c>
      <c r="E5738" s="88">
        <v>8</v>
      </c>
      <c r="F5738" s="88">
        <v>27</v>
      </c>
      <c r="G5738" s="37">
        <v>0</v>
      </c>
    </row>
    <row r="5739" spans="1:7" x14ac:dyDescent="0.4">
      <c r="A5739" s="70">
        <v>41878</v>
      </c>
      <c r="B5739" s="84" t="s">
        <v>323</v>
      </c>
      <c r="C5739" s="74">
        <v>24</v>
      </c>
      <c r="D5739" s="86">
        <v>0</v>
      </c>
      <c r="E5739" s="88">
        <v>8</v>
      </c>
      <c r="F5739" s="88">
        <v>27</v>
      </c>
      <c r="G5739" s="37">
        <v>0</v>
      </c>
    </row>
    <row r="5740" spans="1:7" x14ac:dyDescent="0.4">
      <c r="A5740" s="70">
        <v>41878</v>
      </c>
      <c r="B5740" s="84" t="s">
        <v>324</v>
      </c>
      <c r="C5740" s="74">
        <v>23.6</v>
      </c>
      <c r="D5740" s="86">
        <v>0</v>
      </c>
      <c r="E5740" s="88">
        <v>8</v>
      </c>
      <c r="F5740" s="88">
        <v>27</v>
      </c>
      <c r="G5740" s="37">
        <v>0</v>
      </c>
    </row>
    <row r="5741" spans="1:7" x14ac:dyDescent="0.4">
      <c r="A5741" s="70">
        <v>41878</v>
      </c>
      <c r="B5741" s="84" t="s">
        <v>325</v>
      </c>
      <c r="C5741" s="74">
        <v>23.4</v>
      </c>
      <c r="D5741" s="86">
        <v>0</v>
      </c>
      <c r="E5741" s="88">
        <v>8</v>
      </c>
      <c r="F5741" s="88">
        <v>28</v>
      </c>
      <c r="G5741" s="37">
        <v>1</v>
      </c>
    </row>
    <row r="5742" spans="1:7" x14ac:dyDescent="0.4">
      <c r="A5742" s="70">
        <v>41879</v>
      </c>
      <c r="B5742" s="84" t="s">
        <v>302</v>
      </c>
      <c r="C5742" s="74">
        <v>23.4</v>
      </c>
      <c r="D5742" s="86">
        <v>0</v>
      </c>
      <c r="E5742" s="88">
        <v>8</v>
      </c>
      <c r="F5742" s="88">
        <v>28</v>
      </c>
      <c r="G5742" s="37">
        <v>1</v>
      </c>
    </row>
    <row r="5743" spans="1:7" x14ac:dyDescent="0.4">
      <c r="A5743" s="70">
        <v>41879</v>
      </c>
      <c r="B5743" s="84" t="s">
        <v>303</v>
      </c>
      <c r="C5743" s="74">
        <v>23.1</v>
      </c>
      <c r="D5743" s="86">
        <v>0</v>
      </c>
      <c r="E5743" s="88">
        <v>8</v>
      </c>
      <c r="F5743" s="88">
        <v>28</v>
      </c>
      <c r="G5743" s="37">
        <v>1</v>
      </c>
    </row>
    <row r="5744" spans="1:7" x14ac:dyDescent="0.4">
      <c r="A5744" s="70">
        <v>41879</v>
      </c>
      <c r="B5744" s="84" t="s">
        <v>304</v>
      </c>
      <c r="C5744" s="74">
        <v>22.9</v>
      </c>
      <c r="D5744" s="86">
        <v>0</v>
      </c>
      <c r="E5744" s="88">
        <v>8</v>
      </c>
      <c r="F5744" s="88">
        <v>28</v>
      </c>
      <c r="G5744" s="37">
        <v>1</v>
      </c>
    </row>
    <row r="5745" spans="1:7" x14ac:dyDescent="0.4">
      <c r="A5745" s="70">
        <v>41879</v>
      </c>
      <c r="B5745" s="84" t="s">
        <v>305</v>
      </c>
      <c r="C5745" s="74">
        <v>22.7</v>
      </c>
      <c r="D5745" s="86">
        <v>0</v>
      </c>
      <c r="E5745" s="88">
        <v>8</v>
      </c>
      <c r="F5745" s="88">
        <v>28</v>
      </c>
      <c r="G5745" s="37">
        <v>1</v>
      </c>
    </row>
    <row r="5746" spans="1:7" x14ac:dyDescent="0.4">
      <c r="A5746" s="70">
        <v>41879</v>
      </c>
      <c r="B5746" s="84" t="s">
        <v>306</v>
      </c>
      <c r="C5746" s="74">
        <v>22.6</v>
      </c>
      <c r="D5746" s="86">
        <v>0</v>
      </c>
      <c r="E5746" s="88">
        <v>8</v>
      </c>
      <c r="F5746" s="88">
        <v>28</v>
      </c>
      <c r="G5746" s="37">
        <v>1</v>
      </c>
    </row>
    <row r="5747" spans="1:7" x14ac:dyDescent="0.4">
      <c r="A5747" s="70">
        <v>41879</v>
      </c>
      <c r="B5747" s="84" t="s">
        <v>307</v>
      </c>
      <c r="C5747" s="74">
        <v>22.4</v>
      </c>
      <c r="D5747" s="86">
        <v>0</v>
      </c>
      <c r="E5747" s="88">
        <v>8</v>
      </c>
      <c r="F5747" s="88">
        <v>28</v>
      </c>
      <c r="G5747" s="37">
        <v>1</v>
      </c>
    </row>
    <row r="5748" spans="1:7" x14ac:dyDescent="0.4">
      <c r="A5748" s="70">
        <v>41879</v>
      </c>
      <c r="B5748" s="84" t="s">
        <v>308</v>
      </c>
      <c r="C5748" s="74">
        <v>22.8</v>
      </c>
      <c r="D5748" s="86">
        <v>0</v>
      </c>
      <c r="E5748" s="88">
        <v>8</v>
      </c>
      <c r="F5748" s="88">
        <v>28</v>
      </c>
      <c r="G5748" s="37">
        <v>1</v>
      </c>
    </row>
    <row r="5749" spans="1:7" x14ac:dyDescent="0.4">
      <c r="A5749" s="70">
        <v>41879</v>
      </c>
      <c r="B5749" s="84" t="s">
        <v>309</v>
      </c>
      <c r="C5749" s="74">
        <v>23.7</v>
      </c>
      <c r="D5749" s="86">
        <v>0</v>
      </c>
      <c r="E5749" s="88">
        <v>8</v>
      </c>
      <c r="F5749" s="88">
        <v>28</v>
      </c>
      <c r="G5749" s="37">
        <v>0</v>
      </c>
    </row>
    <row r="5750" spans="1:7" x14ac:dyDescent="0.4">
      <c r="A5750" s="70">
        <v>41879</v>
      </c>
      <c r="B5750" s="84" t="s">
        <v>310</v>
      </c>
      <c r="C5750" s="74">
        <v>24.8</v>
      </c>
      <c r="D5750" s="86">
        <v>0</v>
      </c>
      <c r="E5750" s="88">
        <v>8</v>
      </c>
      <c r="F5750" s="88">
        <v>28</v>
      </c>
      <c r="G5750" s="37">
        <v>0</v>
      </c>
    </row>
    <row r="5751" spans="1:7" x14ac:dyDescent="0.4">
      <c r="A5751" s="70">
        <v>41879</v>
      </c>
      <c r="B5751" s="84" t="s">
        <v>311</v>
      </c>
      <c r="C5751" s="74">
        <v>27.1</v>
      </c>
      <c r="D5751" s="86">
        <v>0</v>
      </c>
      <c r="E5751" s="88">
        <v>8</v>
      </c>
      <c r="F5751" s="88">
        <v>28</v>
      </c>
      <c r="G5751" s="37">
        <v>0</v>
      </c>
    </row>
    <row r="5752" spans="1:7" x14ac:dyDescent="0.4">
      <c r="A5752" s="70">
        <v>41879</v>
      </c>
      <c r="B5752" s="84" t="s">
        <v>312</v>
      </c>
      <c r="C5752" s="74">
        <v>27.9</v>
      </c>
      <c r="D5752" s="86">
        <v>0</v>
      </c>
      <c r="E5752" s="88">
        <v>8</v>
      </c>
      <c r="F5752" s="88">
        <v>28</v>
      </c>
      <c r="G5752" s="37">
        <v>0</v>
      </c>
    </row>
    <row r="5753" spans="1:7" x14ac:dyDescent="0.4">
      <c r="A5753" s="70">
        <v>41879</v>
      </c>
      <c r="B5753" s="84" t="s">
        <v>313</v>
      </c>
      <c r="C5753" s="74">
        <v>29.8</v>
      </c>
      <c r="D5753" s="86">
        <v>0</v>
      </c>
      <c r="E5753" s="88">
        <v>8</v>
      </c>
      <c r="F5753" s="88">
        <v>28</v>
      </c>
      <c r="G5753" s="37">
        <v>0</v>
      </c>
    </row>
    <row r="5754" spans="1:7" x14ac:dyDescent="0.4">
      <c r="A5754" s="70">
        <v>41879</v>
      </c>
      <c r="B5754" s="84" t="s">
        <v>314</v>
      </c>
      <c r="C5754" s="74">
        <v>30.5</v>
      </c>
      <c r="D5754" s="86">
        <v>0</v>
      </c>
      <c r="E5754" s="88">
        <v>8</v>
      </c>
      <c r="F5754" s="88">
        <v>28</v>
      </c>
      <c r="G5754" s="37">
        <v>0</v>
      </c>
    </row>
    <row r="5755" spans="1:7" x14ac:dyDescent="0.4">
      <c r="A5755" s="70">
        <v>41879</v>
      </c>
      <c r="B5755" s="84" t="s">
        <v>315</v>
      </c>
      <c r="C5755" s="74">
        <v>30.6</v>
      </c>
      <c r="D5755" s="86">
        <v>0</v>
      </c>
      <c r="E5755" s="88">
        <v>8</v>
      </c>
      <c r="F5755" s="88">
        <v>28</v>
      </c>
      <c r="G5755" s="37">
        <v>0</v>
      </c>
    </row>
    <row r="5756" spans="1:7" x14ac:dyDescent="0.4">
      <c r="A5756" s="70">
        <v>41879</v>
      </c>
      <c r="B5756" s="84" t="s">
        <v>316</v>
      </c>
      <c r="C5756" s="74">
        <v>30.6</v>
      </c>
      <c r="D5756" s="86">
        <v>0</v>
      </c>
      <c r="E5756" s="88">
        <v>8</v>
      </c>
      <c r="F5756" s="88">
        <v>28</v>
      </c>
      <c r="G5756" s="37">
        <v>0</v>
      </c>
    </row>
    <row r="5757" spans="1:7" x14ac:dyDescent="0.4">
      <c r="A5757" s="70">
        <v>41879</v>
      </c>
      <c r="B5757" s="84" t="s">
        <v>317</v>
      </c>
      <c r="C5757" s="74">
        <v>30.2</v>
      </c>
      <c r="D5757" s="86">
        <v>0</v>
      </c>
      <c r="E5757" s="88">
        <v>8</v>
      </c>
      <c r="F5757" s="88">
        <v>28</v>
      </c>
      <c r="G5757" s="37">
        <v>0</v>
      </c>
    </row>
    <row r="5758" spans="1:7" x14ac:dyDescent="0.4">
      <c r="A5758" s="70">
        <v>41879</v>
      </c>
      <c r="B5758" s="84" t="s">
        <v>318</v>
      </c>
      <c r="C5758" s="74">
        <v>29.4</v>
      </c>
      <c r="D5758" s="86">
        <v>0</v>
      </c>
      <c r="E5758" s="88">
        <v>8</v>
      </c>
      <c r="F5758" s="88">
        <v>28</v>
      </c>
      <c r="G5758" s="37">
        <v>0</v>
      </c>
    </row>
    <row r="5759" spans="1:7" x14ac:dyDescent="0.4">
      <c r="A5759" s="70">
        <v>41879</v>
      </c>
      <c r="B5759" s="84" t="s">
        <v>319</v>
      </c>
      <c r="C5759" s="74">
        <v>27.8</v>
      </c>
      <c r="D5759" s="86">
        <v>0</v>
      </c>
      <c r="E5759" s="88">
        <v>8</v>
      </c>
      <c r="F5759" s="88">
        <v>28</v>
      </c>
      <c r="G5759" s="37">
        <v>0</v>
      </c>
    </row>
    <row r="5760" spans="1:7" x14ac:dyDescent="0.4">
      <c r="A5760" s="70">
        <v>41879</v>
      </c>
      <c r="B5760" s="84" t="s">
        <v>320</v>
      </c>
      <c r="C5760" s="74">
        <v>26.6</v>
      </c>
      <c r="D5760" s="86">
        <v>0</v>
      </c>
      <c r="E5760" s="88">
        <v>8</v>
      </c>
      <c r="F5760" s="88">
        <v>28</v>
      </c>
      <c r="G5760" s="37">
        <v>0</v>
      </c>
    </row>
    <row r="5761" spans="1:7" x14ac:dyDescent="0.4">
      <c r="A5761" s="70">
        <v>41879</v>
      </c>
      <c r="B5761" s="84" t="s">
        <v>321</v>
      </c>
      <c r="C5761" s="74">
        <v>26</v>
      </c>
      <c r="D5761" s="86">
        <v>0</v>
      </c>
      <c r="E5761" s="88">
        <v>8</v>
      </c>
      <c r="F5761" s="88">
        <v>28</v>
      </c>
      <c r="G5761" s="37">
        <v>0</v>
      </c>
    </row>
    <row r="5762" spans="1:7" x14ac:dyDescent="0.4">
      <c r="A5762" s="70">
        <v>41879</v>
      </c>
      <c r="B5762" s="84" t="s">
        <v>322</v>
      </c>
      <c r="C5762" s="74">
        <v>25.1</v>
      </c>
      <c r="D5762" s="86">
        <v>0</v>
      </c>
      <c r="E5762" s="88">
        <v>8</v>
      </c>
      <c r="F5762" s="88">
        <v>28</v>
      </c>
      <c r="G5762" s="37">
        <v>0</v>
      </c>
    </row>
    <row r="5763" spans="1:7" x14ac:dyDescent="0.4">
      <c r="A5763" s="70">
        <v>41879</v>
      </c>
      <c r="B5763" s="84" t="s">
        <v>323</v>
      </c>
      <c r="C5763" s="74">
        <v>24.6</v>
      </c>
      <c r="D5763" s="86">
        <v>0</v>
      </c>
      <c r="E5763" s="88">
        <v>8</v>
      </c>
      <c r="F5763" s="88">
        <v>28</v>
      </c>
      <c r="G5763" s="37">
        <v>0</v>
      </c>
    </row>
    <row r="5764" spans="1:7" x14ac:dyDescent="0.4">
      <c r="A5764" s="70">
        <v>41879</v>
      </c>
      <c r="B5764" s="84" t="s">
        <v>324</v>
      </c>
      <c r="C5764" s="74">
        <v>24.3</v>
      </c>
      <c r="D5764" s="86">
        <v>0</v>
      </c>
      <c r="E5764" s="88">
        <v>8</v>
      </c>
      <c r="F5764" s="88">
        <v>28</v>
      </c>
      <c r="G5764" s="37">
        <v>0</v>
      </c>
    </row>
    <row r="5765" spans="1:7" x14ac:dyDescent="0.4">
      <c r="A5765" s="70">
        <v>41879</v>
      </c>
      <c r="B5765" s="84" t="s">
        <v>325</v>
      </c>
      <c r="C5765" s="74">
        <v>24.2</v>
      </c>
      <c r="D5765" s="86">
        <v>0</v>
      </c>
      <c r="E5765" s="88">
        <v>8</v>
      </c>
      <c r="F5765" s="88">
        <v>29</v>
      </c>
      <c r="G5765" s="37">
        <v>1</v>
      </c>
    </row>
    <row r="5766" spans="1:7" x14ac:dyDescent="0.4">
      <c r="A5766" s="70">
        <v>41880</v>
      </c>
      <c r="B5766" s="84" t="s">
        <v>302</v>
      </c>
      <c r="C5766" s="74">
        <v>23.9</v>
      </c>
      <c r="D5766" s="86">
        <v>0</v>
      </c>
      <c r="E5766" s="88">
        <v>8</v>
      </c>
      <c r="F5766" s="88">
        <v>29</v>
      </c>
      <c r="G5766" s="37">
        <v>1</v>
      </c>
    </row>
    <row r="5767" spans="1:7" x14ac:dyDescent="0.4">
      <c r="A5767" s="70">
        <v>41880</v>
      </c>
      <c r="B5767" s="84" t="s">
        <v>303</v>
      </c>
      <c r="C5767" s="74">
        <v>23.8</v>
      </c>
      <c r="D5767" s="86">
        <v>0</v>
      </c>
      <c r="E5767" s="88">
        <v>8</v>
      </c>
      <c r="F5767" s="88">
        <v>29</v>
      </c>
      <c r="G5767" s="37">
        <v>1</v>
      </c>
    </row>
    <row r="5768" spans="1:7" x14ac:dyDescent="0.4">
      <c r="A5768" s="70">
        <v>41880</v>
      </c>
      <c r="B5768" s="84" t="s">
        <v>304</v>
      </c>
      <c r="C5768" s="74">
        <v>23.5</v>
      </c>
      <c r="D5768" s="86">
        <v>0</v>
      </c>
      <c r="E5768" s="88">
        <v>8</v>
      </c>
      <c r="F5768" s="88">
        <v>29</v>
      </c>
      <c r="G5768" s="37">
        <v>1</v>
      </c>
    </row>
    <row r="5769" spans="1:7" x14ac:dyDescent="0.4">
      <c r="A5769" s="70">
        <v>41880</v>
      </c>
      <c r="B5769" s="84" t="s">
        <v>305</v>
      </c>
      <c r="C5769" s="74">
        <v>23.1</v>
      </c>
      <c r="D5769" s="86">
        <v>0</v>
      </c>
      <c r="E5769" s="88">
        <v>8</v>
      </c>
      <c r="F5769" s="88">
        <v>29</v>
      </c>
      <c r="G5769" s="37">
        <v>1</v>
      </c>
    </row>
    <row r="5770" spans="1:7" x14ac:dyDescent="0.4">
      <c r="A5770" s="70">
        <v>41880</v>
      </c>
      <c r="B5770" s="84" t="s">
        <v>306</v>
      </c>
      <c r="C5770" s="74">
        <v>21.9</v>
      </c>
      <c r="D5770" s="86">
        <v>0</v>
      </c>
      <c r="E5770" s="88">
        <v>8</v>
      </c>
      <c r="F5770" s="88">
        <v>29</v>
      </c>
      <c r="G5770" s="37">
        <v>1</v>
      </c>
    </row>
    <row r="5771" spans="1:7" x14ac:dyDescent="0.4">
      <c r="A5771" s="70">
        <v>41880</v>
      </c>
      <c r="B5771" s="84" t="s">
        <v>307</v>
      </c>
      <c r="C5771" s="74">
        <v>22.1</v>
      </c>
      <c r="D5771" s="86">
        <v>0</v>
      </c>
      <c r="E5771" s="88">
        <v>8</v>
      </c>
      <c r="F5771" s="88">
        <v>29</v>
      </c>
      <c r="G5771" s="37">
        <v>1</v>
      </c>
    </row>
    <row r="5772" spans="1:7" x14ac:dyDescent="0.4">
      <c r="A5772" s="70">
        <v>41880</v>
      </c>
      <c r="B5772" s="84" t="s">
        <v>308</v>
      </c>
      <c r="C5772" s="74">
        <v>24.2</v>
      </c>
      <c r="D5772" s="86">
        <v>0</v>
      </c>
      <c r="E5772" s="88">
        <v>8</v>
      </c>
      <c r="F5772" s="88">
        <v>29</v>
      </c>
      <c r="G5772" s="37">
        <v>1</v>
      </c>
    </row>
    <row r="5773" spans="1:7" x14ac:dyDescent="0.4">
      <c r="A5773" s="70">
        <v>41880</v>
      </c>
      <c r="B5773" s="84" t="s">
        <v>309</v>
      </c>
      <c r="C5773" s="74">
        <v>25.2</v>
      </c>
      <c r="D5773" s="86">
        <v>0</v>
      </c>
      <c r="E5773" s="88">
        <v>8</v>
      </c>
      <c r="F5773" s="88">
        <v>29</v>
      </c>
      <c r="G5773" s="37">
        <v>0</v>
      </c>
    </row>
    <row r="5774" spans="1:7" x14ac:dyDescent="0.4">
      <c r="A5774" s="70">
        <v>41880</v>
      </c>
      <c r="B5774" s="84" t="s">
        <v>310</v>
      </c>
      <c r="C5774" s="74">
        <v>26.4</v>
      </c>
      <c r="D5774" s="86">
        <v>0</v>
      </c>
      <c r="E5774" s="88">
        <v>8</v>
      </c>
      <c r="F5774" s="88">
        <v>29</v>
      </c>
      <c r="G5774" s="37">
        <v>0</v>
      </c>
    </row>
    <row r="5775" spans="1:7" x14ac:dyDescent="0.4">
      <c r="A5775" s="70">
        <v>41880</v>
      </c>
      <c r="B5775" s="84" t="s">
        <v>311</v>
      </c>
      <c r="C5775" s="74">
        <v>28.1</v>
      </c>
      <c r="D5775" s="86">
        <v>0</v>
      </c>
      <c r="E5775" s="88">
        <v>8</v>
      </c>
      <c r="F5775" s="88">
        <v>29</v>
      </c>
      <c r="G5775" s="37">
        <v>0</v>
      </c>
    </row>
    <row r="5776" spans="1:7" x14ac:dyDescent="0.4">
      <c r="A5776" s="70">
        <v>41880</v>
      </c>
      <c r="B5776" s="84" t="s">
        <v>312</v>
      </c>
      <c r="C5776" s="74">
        <v>28.2</v>
      </c>
      <c r="D5776" s="86">
        <v>0</v>
      </c>
      <c r="E5776" s="88">
        <v>8</v>
      </c>
      <c r="F5776" s="88">
        <v>29</v>
      </c>
      <c r="G5776" s="37">
        <v>0</v>
      </c>
    </row>
    <row r="5777" spans="1:7" x14ac:dyDescent="0.4">
      <c r="A5777" s="70">
        <v>41880</v>
      </c>
      <c r="B5777" s="84" t="s">
        <v>313</v>
      </c>
      <c r="C5777" s="74">
        <v>28.4</v>
      </c>
      <c r="D5777" s="86">
        <v>0</v>
      </c>
      <c r="E5777" s="88">
        <v>8</v>
      </c>
      <c r="F5777" s="88">
        <v>29</v>
      </c>
      <c r="G5777" s="37">
        <v>0</v>
      </c>
    </row>
    <row r="5778" spans="1:7" x14ac:dyDescent="0.4">
      <c r="A5778" s="70">
        <v>41880</v>
      </c>
      <c r="B5778" s="84" t="s">
        <v>314</v>
      </c>
      <c r="C5778" s="74">
        <v>29</v>
      </c>
      <c r="D5778" s="86">
        <v>0</v>
      </c>
      <c r="E5778" s="88">
        <v>8</v>
      </c>
      <c r="F5778" s="88">
        <v>29</v>
      </c>
      <c r="G5778" s="37">
        <v>0</v>
      </c>
    </row>
    <row r="5779" spans="1:7" x14ac:dyDescent="0.4">
      <c r="A5779" s="70">
        <v>41880</v>
      </c>
      <c r="B5779" s="84" t="s">
        <v>315</v>
      </c>
      <c r="C5779" s="74">
        <v>28.8</v>
      </c>
      <c r="D5779" s="86">
        <v>0</v>
      </c>
      <c r="E5779" s="88">
        <v>8</v>
      </c>
      <c r="F5779" s="88">
        <v>29</v>
      </c>
      <c r="G5779" s="37">
        <v>0</v>
      </c>
    </row>
    <row r="5780" spans="1:7" x14ac:dyDescent="0.4">
      <c r="A5780" s="70">
        <v>41880</v>
      </c>
      <c r="B5780" s="84" t="s">
        <v>316</v>
      </c>
      <c r="C5780" s="74">
        <v>29.1</v>
      </c>
      <c r="D5780" s="86">
        <v>0</v>
      </c>
      <c r="E5780" s="88">
        <v>8</v>
      </c>
      <c r="F5780" s="88">
        <v>29</v>
      </c>
      <c r="G5780" s="37">
        <v>0</v>
      </c>
    </row>
    <row r="5781" spans="1:7" x14ac:dyDescent="0.4">
      <c r="A5781" s="70">
        <v>41880</v>
      </c>
      <c r="B5781" s="84" t="s">
        <v>317</v>
      </c>
      <c r="C5781" s="74">
        <v>28.5</v>
      </c>
      <c r="D5781" s="86">
        <v>0</v>
      </c>
      <c r="E5781" s="88">
        <v>8</v>
      </c>
      <c r="F5781" s="88">
        <v>29</v>
      </c>
      <c r="G5781" s="37">
        <v>0</v>
      </c>
    </row>
    <row r="5782" spans="1:7" x14ac:dyDescent="0.4">
      <c r="A5782" s="70">
        <v>41880</v>
      </c>
      <c r="B5782" s="84" t="s">
        <v>318</v>
      </c>
      <c r="C5782" s="74">
        <v>27.8</v>
      </c>
      <c r="D5782" s="86">
        <v>0</v>
      </c>
      <c r="E5782" s="88">
        <v>8</v>
      </c>
      <c r="F5782" s="88">
        <v>29</v>
      </c>
      <c r="G5782" s="37">
        <v>0</v>
      </c>
    </row>
    <row r="5783" spans="1:7" x14ac:dyDescent="0.4">
      <c r="A5783" s="70">
        <v>41880</v>
      </c>
      <c r="B5783" s="84" t="s">
        <v>319</v>
      </c>
      <c r="C5783" s="74">
        <v>26.7</v>
      </c>
      <c r="D5783" s="86">
        <v>0</v>
      </c>
      <c r="E5783" s="88">
        <v>8</v>
      </c>
      <c r="F5783" s="88">
        <v>29</v>
      </c>
      <c r="G5783" s="37">
        <v>0</v>
      </c>
    </row>
    <row r="5784" spans="1:7" x14ac:dyDescent="0.4">
      <c r="A5784" s="70">
        <v>41880</v>
      </c>
      <c r="B5784" s="84" t="s">
        <v>320</v>
      </c>
      <c r="C5784" s="74">
        <v>25.8</v>
      </c>
      <c r="D5784" s="86">
        <v>0</v>
      </c>
      <c r="E5784" s="88">
        <v>8</v>
      </c>
      <c r="F5784" s="88">
        <v>29</v>
      </c>
      <c r="G5784" s="37">
        <v>0</v>
      </c>
    </row>
    <row r="5785" spans="1:7" x14ac:dyDescent="0.4">
      <c r="A5785" s="70">
        <v>41880</v>
      </c>
      <c r="B5785" s="84" t="s">
        <v>321</v>
      </c>
      <c r="C5785" s="74">
        <v>24.3</v>
      </c>
      <c r="D5785" s="86">
        <v>0</v>
      </c>
      <c r="E5785" s="88">
        <v>8</v>
      </c>
      <c r="F5785" s="88">
        <v>29</v>
      </c>
      <c r="G5785" s="37">
        <v>0</v>
      </c>
    </row>
    <row r="5786" spans="1:7" x14ac:dyDescent="0.4">
      <c r="A5786" s="70">
        <v>41880</v>
      </c>
      <c r="B5786" s="84" t="s">
        <v>322</v>
      </c>
      <c r="C5786" s="74">
        <v>23.5</v>
      </c>
      <c r="D5786" s="86">
        <v>0</v>
      </c>
      <c r="E5786" s="88">
        <v>8</v>
      </c>
      <c r="F5786" s="88">
        <v>29</v>
      </c>
      <c r="G5786" s="37">
        <v>0</v>
      </c>
    </row>
    <row r="5787" spans="1:7" x14ac:dyDescent="0.4">
      <c r="A5787" s="70">
        <v>41880</v>
      </c>
      <c r="B5787" s="84" t="s">
        <v>323</v>
      </c>
      <c r="C5787" s="74">
        <v>23</v>
      </c>
      <c r="D5787" s="86">
        <v>0</v>
      </c>
      <c r="E5787" s="88">
        <v>8</v>
      </c>
      <c r="F5787" s="88">
        <v>29</v>
      </c>
      <c r="G5787" s="37">
        <v>0</v>
      </c>
    </row>
    <row r="5788" spans="1:7" x14ac:dyDescent="0.4">
      <c r="A5788" s="70">
        <v>41880</v>
      </c>
      <c r="B5788" s="84" t="s">
        <v>324</v>
      </c>
      <c r="C5788" s="74">
        <v>23.3</v>
      </c>
      <c r="D5788" s="86">
        <v>0</v>
      </c>
      <c r="E5788" s="88">
        <v>8</v>
      </c>
      <c r="F5788" s="88">
        <v>29</v>
      </c>
      <c r="G5788" s="37">
        <v>0</v>
      </c>
    </row>
    <row r="5789" spans="1:7" x14ac:dyDescent="0.4">
      <c r="A5789" s="70">
        <v>41880</v>
      </c>
      <c r="B5789" s="84" t="s">
        <v>325</v>
      </c>
      <c r="C5789" s="74">
        <v>23</v>
      </c>
      <c r="D5789" s="86">
        <v>0</v>
      </c>
      <c r="E5789" s="88">
        <v>8</v>
      </c>
      <c r="F5789" s="88">
        <v>30</v>
      </c>
      <c r="G5789" s="37">
        <v>1</v>
      </c>
    </row>
    <row r="5790" spans="1:7" x14ac:dyDescent="0.4">
      <c r="A5790" s="70">
        <v>41881</v>
      </c>
      <c r="B5790" s="84" t="s">
        <v>302</v>
      </c>
      <c r="C5790" s="74">
        <v>22.9</v>
      </c>
      <c r="D5790" s="86">
        <v>0</v>
      </c>
      <c r="E5790" s="88">
        <v>8</v>
      </c>
      <c r="F5790" s="88">
        <v>30</v>
      </c>
      <c r="G5790" s="37">
        <v>1</v>
      </c>
    </row>
    <row r="5791" spans="1:7" x14ac:dyDescent="0.4">
      <c r="A5791" s="70">
        <v>41881</v>
      </c>
      <c r="B5791" s="84" t="s">
        <v>303</v>
      </c>
      <c r="C5791" s="74">
        <v>22.6</v>
      </c>
      <c r="D5791" s="86">
        <v>0</v>
      </c>
      <c r="E5791" s="88">
        <v>8</v>
      </c>
      <c r="F5791" s="88">
        <v>30</v>
      </c>
      <c r="G5791" s="37">
        <v>1</v>
      </c>
    </row>
    <row r="5792" spans="1:7" x14ac:dyDescent="0.4">
      <c r="A5792" s="70">
        <v>41881</v>
      </c>
      <c r="B5792" s="84" t="s">
        <v>304</v>
      </c>
      <c r="C5792" s="74">
        <v>22.7</v>
      </c>
      <c r="D5792" s="86">
        <v>0</v>
      </c>
      <c r="E5792" s="88">
        <v>8</v>
      </c>
      <c r="F5792" s="88">
        <v>30</v>
      </c>
      <c r="G5792" s="37">
        <v>1</v>
      </c>
    </row>
    <row r="5793" spans="1:7" x14ac:dyDescent="0.4">
      <c r="A5793" s="70">
        <v>41881</v>
      </c>
      <c r="B5793" s="84" t="s">
        <v>305</v>
      </c>
      <c r="C5793" s="74">
        <v>22.9</v>
      </c>
      <c r="D5793" s="86">
        <v>0</v>
      </c>
      <c r="E5793" s="88">
        <v>8</v>
      </c>
      <c r="F5793" s="88">
        <v>30</v>
      </c>
      <c r="G5793" s="37">
        <v>1</v>
      </c>
    </row>
    <row r="5794" spans="1:7" x14ac:dyDescent="0.4">
      <c r="A5794" s="70">
        <v>41881</v>
      </c>
      <c r="B5794" s="84" t="s">
        <v>306</v>
      </c>
      <c r="C5794" s="74">
        <v>23.1</v>
      </c>
      <c r="D5794" s="86">
        <v>0</v>
      </c>
      <c r="E5794" s="88">
        <v>8</v>
      </c>
      <c r="F5794" s="88">
        <v>30</v>
      </c>
      <c r="G5794" s="37">
        <v>1</v>
      </c>
    </row>
    <row r="5795" spans="1:7" x14ac:dyDescent="0.4">
      <c r="A5795" s="70">
        <v>41881</v>
      </c>
      <c r="B5795" s="84" t="s">
        <v>307</v>
      </c>
      <c r="C5795" s="74">
        <v>23.3</v>
      </c>
      <c r="D5795" s="86">
        <v>0</v>
      </c>
      <c r="E5795" s="88">
        <v>8</v>
      </c>
      <c r="F5795" s="88">
        <v>30</v>
      </c>
      <c r="G5795" s="37">
        <v>1</v>
      </c>
    </row>
    <row r="5796" spans="1:7" x14ac:dyDescent="0.4">
      <c r="A5796" s="70">
        <v>41881</v>
      </c>
      <c r="B5796" s="84" t="s">
        <v>308</v>
      </c>
      <c r="C5796" s="74">
        <v>23.9</v>
      </c>
      <c r="D5796" s="86">
        <v>0</v>
      </c>
      <c r="E5796" s="88">
        <v>8</v>
      </c>
      <c r="F5796" s="88">
        <v>30</v>
      </c>
      <c r="G5796" s="37">
        <v>1</v>
      </c>
    </row>
    <row r="5797" spans="1:7" x14ac:dyDescent="0.4">
      <c r="A5797" s="70">
        <v>41881</v>
      </c>
      <c r="B5797" s="84" t="s">
        <v>309</v>
      </c>
      <c r="C5797" s="74">
        <v>24.7</v>
      </c>
      <c r="D5797" s="86">
        <v>0</v>
      </c>
      <c r="E5797" s="88">
        <v>8</v>
      </c>
      <c r="F5797" s="88">
        <v>30</v>
      </c>
      <c r="G5797" s="37">
        <v>0</v>
      </c>
    </row>
    <row r="5798" spans="1:7" x14ac:dyDescent="0.4">
      <c r="A5798" s="70">
        <v>41881</v>
      </c>
      <c r="B5798" s="84" t="s">
        <v>310</v>
      </c>
      <c r="C5798" s="74">
        <v>25.6</v>
      </c>
      <c r="D5798" s="86">
        <v>0</v>
      </c>
      <c r="E5798" s="88">
        <v>8</v>
      </c>
      <c r="F5798" s="88">
        <v>30</v>
      </c>
      <c r="G5798" s="37">
        <v>0</v>
      </c>
    </row>
    <row r="5799" spans="1:7" x14ac:dyDescent="0.4">
      <c r="A5799" s="70">
        <v>41881</v>
      </c>
      <c r="B5799" s="84" t="s">
        <v>311</v>
      </c>
      <c r="C5799" s="74">
        <v>26.5</v>
      </c>
      <c r="D5799" s="86">
        <v>0</v>
      </c>
      <c r="E5799" s="88">
        <v>8</v>
      </c>
      <c r="F5799" s="88">
        <v>30</v>
      </c>
      <c r="G5799" s="37">
        <v>0</v>
      </c>
    </row>
    <row r="5800" spans="1:7" x14ac:dyDescent="0.4">
      <c r="A5800" s="70">
        <v>41881</v>
      </c>
      <c r="B5800" s="84" t="s">
        <v>312</v>
      </c>
      <c r="C5800" s="74">
        <v>27.3</v>
      </c>
      <c r="D5800" s="86">
        <v>0</v>
      </c>
      <c r="E5800" s="88">
        <v>8</v>
      </c>
      <c r="F5800" s="88">
        <v>30</v>
      </c>
      <c r="G5800" s="37">
        <v>0</v>
      </c>
    </row>
    <row r="5801" spans="1:7" x14ac:dyDescent="0.4">
      <c r="A5801" s="70">
        <v>41881</v>
      </c>
      <c r="B5801" s="84" t="s">
        <v>313</v>
      </c>
      <c r="C5801" s="74">
        <v>28.7</v>
      </c>
      <c r="D5801" s="86">
        <v>0</v>
      </c>
      <c r="E5801" s="88">
        <v>8</v>
      </c>
      <c r="F5801" s="88">
        <v>30</v>
      </c>
      <c r="G5801" s="37">
        <v>0</v>
      </c>
    </row>
    <row r="5802" spans="1:7" x14ac:dyDescent="0.4">
      <c r="A5802" s="70">
        <v>41881</v>
      </c>
      <c r="B5802" s="84" t="s">
        <v>314</v>
      </c>
      <c r="C5802" s="74">
        <v>30.5</v>
      </c>
      <c r="D5802" s="86">
        <v>0</v>
      </c>
      <c r="E5802" s="88">
        <v>8</v>
      </c>
      <c r="F5802" s="88">
        <v>30</v>
      </c>
      <c r="G5802" s="37">
        <v>0</v>
      </c>
    </row>
    <row r="5803" spans="1:7" x14ac:dyDescent="0.4">
      <c r="A5803" s="70">
        <v>41881</v>
      </c>
      <c r="B5803" s="84" t="s">
        <v>315</v>
      </c>
      <c r="C5803" s="74">
        <v>29.9</v>
      </c>
      <c r="D5803" s="86">
        <v>0</v>
      </c>
      <c r="E5803" s="88">
        <v>8</v>
      </c>
      <c r="F5803" s="88">
        <v>30</v>
      </c>
      <c r="G5803" s="37">
        <v>0</v>
      </c>
    </row>
    <row r="5804" spans="1:7" x14ac:dyDescent="0.4">
      <c r="A5804" s="70">
        <v>41881</v>
      </c>
      <c r="B5804" s="84" t="s">
        <v>316</v>
      </c>
      <c r="C5804" s="74">
        <v>29</v>
      </c>
      <c r="D5804" s="86">
        <v>0</v>
      </c>
      <c r="E5804" s="88">
        <v>8</v>
      </c>
      <c r="F5804" s="88">
        <v>30</v>
      </c>
      <c r="G5804" s="37">
        <v>0</v>
      </c>
    </row>
    <row r="5805" spans="1:7" x14ac:dyDescent="0.4">
      <c r="A5805" s="70">
        <v>41881</v>
      </c>
      <c r="B5805" s="84" t="s">
        <v>317</v>
      </c>
      <c r="C5805" s="74">
        <v>28.2</v>
      </c>
      <c r="D5805" s="86">
        <v>0</v>
      </c>
      <c r="E5805" s="88">
        <v>8</v>
      </c>
      <c r="F5805" s="88">
        <v>30</v>
      </c>
      <c r="G5805" s="37">
        <v>0</v>
      </c>
    </row>
    <row r="5806" spans="1:7" x14ac:dyDescent="0.4">
      <c r="A5806" s="70">
        <v>41881</v>
      </c>
      <c r="B5806" s="84" t="s">
        <v>318</v>
      </c>
      <c r="C5806" s="74">
        <v>26.8</v>
      </c>
      <c r="D5806" s="86">
        <v>0</v>
      </c>
      <c r="E5806" s="88">
        <v>8</v>
      </c>
      <c r="F5806" s="88">
        <v>30</v>
      </c>
      <c r="G5806" s="37">
        <v>0</v>
      </c>
    </row>
    <row r="5807" spans="1:7" x14ac:dyDescent="0.4">
      <c r="A5807" s="70">
        <v>41881</v>
      </c>
      <c r="B5807" s="84" t="s">
        <v>319</v>
      </c>
      <c r="C5807" s="74">
        <v>25.9</v>
      </c>
      <c r="D5807" s="86">
        <v>0</v>
      </c>
      <c r="E5807" s="88">
        <v>8</v>
      </c>
      <c r="F5807" s="88">
        <v>30</v>
      </c>
      <c r="G5807" s="37">
        <v>0</v>
      </c>
    </row>
    <row r="5808" spans="1:7" x14ac:dyDescent="0.4">
      <c r="A5808" s="70">
        <v>41881</v>
      </c>
      <c r="B5808" s="84" t="s">
        <v>320</v>
      </c>
      <c r="C5808" s="74">
        <v>25.4</v>
      </c>
      <c r="D5808" s="86">
        <v>0</v>
      </c>
      <c r="E5808" s="88">
        <v>8</v>
      </c>
      <c r="F5808" s="88">
        <v>30</v>
      </c>
      <c r="G5808" s="37">
        <v>0</v>
      </c>
    </row>
    <row r="5809" spans="1:7" x14ac:dyDescent="0.4">
      <c r="A5809" s="70">
        <v>41881</v>
      </c>
      <c r="B5809" s="84" t="s">
        <v>321</v>
      </c>
      <c r="C5809" s="74">
        <v>23.6</v>
      </c>
      <c r="D5809" s="86">
        <v>0</v>
      </c>
      <c r="E5809" s="88">
        <v>8</v>
      </c>
      <c r="F5809" s="88">
        <v>30</v>
      </c>
      <c r="G5809" s="37">
        <v>0</v>
      </c>
    </row>
    <row r="5810" spans="1:7" x14ac:dyDescent="0.4">
      <c r="A5810" s="70">
        <v>41881</v>
      </c>
      <c r="B5810" s="84" t="s">
        <v>322</v>
      </c>
      <c r="C5810" s="74">
        <v>22.1</v>
      </c>
      <c r="D5810" s="86">
        <v>0</v>
      </c>
      <c r="E5810" s="88">
        <v>8</v>
      </c>
      <c r="F5810" s="88">
        <v>30</v>
      </c>
      <c r="G5810" s="37">
        <v>0</v>
      </c>
    </row>
    <row r="5811" spans="1:7" x14ac:dyDescent="0.4">
      <c r="A5811" s="70">
        <v>41881</v>
      </c>
      <c r="B5811" s="84" t="s">
        <v>323</v>
      </c>
      <c r="C5811" s="74">
        <v>22.1</v>
      </c>
      <c r="D5811" s="86">
        <v>0</v>
      </c>
      <c r="E5811" s="88">
        <v>8</v>
      </c>
      <c r="F5811" s="88">
        <v>30</v>
      </c>
      <c r="G5811" s="37">
        <v>0</v>
      </c>
    </row>
    <row r="5812" spans="1:7" x14ac:dyDescent="0.4">
      <c r="A5812" s="70">
        <v>41881</v>
      </c>
      <c r="B5812" s="84" t="s">
        <v>324</v>
      </c>
      <c r="C5812" s="74">
        <v>22.1</v>
      </c>
      <c r="D5812" s="86">
        <v>0</v>
      </c>
      <c r="E5812" s="88">
        <v>8</v>
      </c>
      <c r="F5812" s="88">
        <v>30</v>
      </c>
      <c r="G5812" s="37">
        <v>0</v>
      </c>
    </row>
    <row r="5813" spans="1:7" x14ac:dyDescent="0.4">
      <c r="A5813" s="70">
        <v>41881</v>
      </c>
      <c r="B5813" s="84" t="s">
        <v>325</v>
      </c>
      <c r="C5813" s="74">
        <v>22.3</v>
      </c>
      <c r="D5813" s="86">
        <v>0</v>
      </c>
      <c r="E5813" s="88">
        <v>8</v>
      </c>
      <c r="F5813" s="88">
        <v>31</v>
      </c>
      <c r="G5813" s="37">
        <v>1</v>
      </c>
    </row>
    <row r="5814" spans="1:7" x14ac:dyDescent="0.4">
      <c r="A5814" s="70">
        <v>41882</v>
      </c>
      <c r="B5814" s="84" t="s">
        <v>302</v>
      </c>
      <c r="C5814" s="74">
        <v>22.5</v>
      </c>
      <c r="D5814" s="86">
        <v>0</v>
      </c>
      <c r="E5814" s="88">
        <v>8</v>
      </c>
      <c r="F5814" s="88">
        <v>31</v>
      </c>
      <c r="G5814" s="37">
        <v>1</v>
      </c>
    </row>
    <row r="5815" spans="1:7" x14ac:dyDescent="0.4">
      <c r="A5815" s="70">
        <v>41882</v>
      </c>
      <c r="B5815" s="84" t="s">
        <v>303</v>
      </c>
      <c r="C5815" s="74">
        <v>21.3</v>
      </c>
      <c r="D5815" s="86">
        <v>0</v>
      </c>
      <c r="E5815" s="88">
        <v>8</v>
      </c>
      <c r="F5815" s="88">
        <v>31</v>
      </c>
      <c r="G5815" s="37">
        <v>1</v>
      </c>
    </row>
    <row r="5816" spans="1:7" x14ac:dyDescent="0.4">
      <c r="A5816" s="70">
        <v>41882</v>
      </c>
      <c r="B5816" s="84" t="s">
        <v>304</v>
      </c>
      <c r="C5816" s="74">
        <v>20.8</v>
      </c>
      <c r="D5816" s="86">
        <v>0</v>
      </c>
      <c r="E5816" s="88">
        <v>8</v>
      </c>
      <c r="F5816" s="88">
        <v>31</v>
      </c>
      <c r="G5816" s="37">
        <v>1</v>
      </c>
    </row>
    <row r="5817" spans="1:7" x14ac:dyDescent="0.4">
      <c r="A5817" s="70">
        <v>41882</v>
      </c>
      <c r="B5817" s="84" t="s">
        <v>305</v>
      </c>
      <c r="C5817" s="74">
        <v>20.7</v>
      </c>
      <c r="D5817" s="86">
        <v>0</v>
      </c>
      <c r="E5817" s="88">
        <v>8</v>
      </c>
      <c r="F5817" s="88">
        <v>31</v>
      </c>
      <c r="G5817" s="37">
        <v>1</v>
      </c>
    </row>
    <row r="5818" spans="1:7" x14ac:dyDescent="0.4">
      <c r="A5818" s="70">
        <v>41882</v>
      </c>
      <c r="B5818" s="84" t="s">
        <v>306</v>
      </c>
      <c r="C5818" s="74">
        <v>20.2</v>
      </c>
      <c r="D5818" s="86">
        <v>0</v>
      </c>
      <c r="E5818" s="88">
        <v>8</v>
      </c>
      <c r="F5818" s="88">
        <v>31</v>
      </c>
      <c r="G5818" s="37">
        <v>1</v>
      </c>
    </row>
    <row r="5819" spans="1:7" x14ac:dyDescent="0.4">
      <c r="A5819" s="70">
        <v>41882</v>
      </c>
      <c r="B5819" s="84" t="s">
        <v>307</v>
      </c>
      <c r="C5819" s="74">
        <v>20.2</v>
      </c>
      <c r="D5819" s="86">
        <v>0</v>
      </c>
      <c r="E5819" s="88">
        <v>8</v>
      </c>
      <c r="F5819" s="88">
        <v>31</v>
      </c>
      <c r="G5819" s="37">
        <v>1</v>
      </c>
    </row>
    <row r="5820" spans="1:7" x14ac:dyDescent="0.4">
      <c r="A5820" s="70">
        <v>41882</v>
      </c>
      <c r="B5820" s="84" t="s">
        <v>308</v>
      </c>
      <c r="C5820" s="74">
        <v>22.2</v>
      </c>
      <c r="D5820" s="86">
        <v>0</v>
      </c>
      <c r="E5820" s="88">
        <v>8</v>
      </c>
      <c r="F5820" s="88">
        <v>31</v>
      </c>
      <c r="G5820" s="37">
        <v>1</v>
      </c>
    </row>
    <row r="5821" spans="1:7" x14ac:dyDescent="0.4">
      <c r="A5821" s="70">
        <v>41882</v>
      </c>
      <c r="B5821" s="84" t="s">
        <v>309</v>
      </c>
      <c r="C5821" s="74">
        <v>24.5</v>
      </c>
      <c r="D5821" s="86">
        <v>0</v>
      </c>
      <c r="E5821" s="88">
        <v>8</v>
      </c>
      <c r="F5821" s="88">
        <v>31</v>
      </c>
      <c r="G5821" s="37">
        <v>0</v>
      </c>
    </row>
    <row r="5822" spans="1:7" x14ac:dyDescent="0.4">
      <c r="A5822" s="70">
        <v>41882</v>
      </c>
      <c r="B5822" s="84" t="s">
        <v>310</v>
      </c>
      <c r="C5822" s="74">
        <v>26.3</v>
      </c>
      <c r="D5822" s="86">
        <v>0</v>
      </c>
      <c r="E5822" s="88">
        <v>8</v>
      </c>
      <c r="F5822" s="88">
        <v>31</v>
      </c>
      <c r="G5822" s="37">
        <v>0</v>
      </c>
    </row>
    <row r="5823" spans="1:7" x14ac:dyDescent="0.4">
      <c r="A5823" s="70">
        <v>41882</v>
      </c>
      <c r="B5823" s="84" t="s">
        <v>311</v>
      </c>
      <c r="C5823" s="74">
        <v>27.6</v>
      </c>
      <c r="D5823" s="86">
        <v>0</v>
      </c>
      <c r="E5823" s="88">
        <v>8</v>
      </c>
      <c r="F5823" s="88">
        <v>31</v>
      </c>
      <c r="G5823" s="37">
        <v>0</v>
      </c>
    </row>
    <row r="5824" spans="1:7" x14ac:dyDescent="0.4">
      <c r="A5824" s="70">
        <v>41882</v>
      </c>
      <c r="B5824" s="84" t="s">
        <v>312</v>
      </c>
      <c r="C5824" s="74">
        <v>28.3</v>
      </c>
      <c r="D5824" s="86">
        <v>0</v>
      </c>
      <c r="E5824" s="88">
        <v>8</v>
      </c>
      <c r="F5824" s="88">
        <v>31</v>
      </c>
      <c r="G5824" s="37">
        <v>0</v>
      </c>
    </row>
    <row r="5825" spans="1:7" x14ac:dyDescent="0.4">
      <c r="A5825" s="70">
        <v>41882</v>
      </c>
      <c r="B5825" s="84" t="s">
        <v>313</v>
      </c>
      <c r="C5825" s="74">
        <v>28.1</v>
      </c>
      <c r="D5825" s="86">
        <v>0</v>
      </c>
      <c r="E5825" s="88">
        <v>8</v>
      </c>
      <c r="F5825" s="88">
        <v>31</v>
      </c>
      <c r="G5825" s="37">
        <v>0</v>
      </c>
    </row>
    <row r="5826" spans="1:7" x14ac:dyDescent="0.4">
      <c r="A5826" s="70">
        <v>41882</v>
      </c>
      <c r="B5826" s="84" t="s">
        <v>314</v>
      </c>
      <c r="C5826" s="74">
        <v>27.6</v>
      </c>
      <c r="D5826" s="86">
        <v>0</v>
      </c>
      <c r="E5826" s="88">
        <v>8</v>
      </c>
      <c r="F5826" s="88">
        <v>31</v>
      </c>
      <c r="G5826" s="37">
        <v>0</v>
      </c>
    </row>
    <row r="5827" spans="1:7" x14ac:dyDescent="0.4">
      <c r="A5827" s="70">
        <v>41882</v>
      </c>
      <c r="B5827" s="84" t="s">
        <v>315</v>
      </c>
      <c r="C5827" s="74">
        <v>25.4</v>
      </c>
      <c r="D5827" s="86">
        <v>0</v>
      </c>
      <c r="E5827" s="88">
        <v>8</v>
      </c>
      <c r="F5827" s="88">
        <v>31</v>
      </c>
      <c r="G5827" s="37">
        <v>0</v>
      </c>
    </row>
    <row r="5828" spans="1:7" x14ac:dyDescent="0.4">
      <c r="A5828" s="70">
        <v>41882</v>
      </c>
      <c r="B5828" s="84" t="s">
        <v>316</v>
      </c>
      <c r="C5828" s="74">
        <v>24.4</v>
      </c>
      <c r="D5828" s="86">
        <v>0</v>
      </c>
      <c r="E5828" s="88">
        <v>8</v>
      </c>
      <c r="F5828" s="88">
        <v>31</v>
      </c>
      <c r="G5828" s="37">
        <v>0</v>
      </c>
    </row>
    <row r="5829" spans="1:7" x14ac:dyDescent="0.4">
      <c r="A5829" s="70">
        <v>41882</v>
      </c>
      <c r="B5829" s="84" t="s">
        <v>317</v>
      </c>
      <c r="C5829" s="74">
        <v>26.9</v>
      </c>
      <c r="D5829" s="86">
        <v>0</v>
      </c>
      <c r="E5829" s="88">
        <v>8</v>
      </c>
      <c r="F5829" s="88">
        <v>31</v>
      </c>
      <c r="G5829" s="37">
        <v>0</v>
      </c>
    </row>
    <row r="5830" spans="1:7" x14ac:dyDescent="0.4">
      <c r="A5830" s="70">
        <v>41882</v>
      </c>
      <c r="B5830" s="84" t="s">
        <v>318</v>
      </c>
      <c r="C5830" s="74">
        <v>25.8</v>
      </c>
      <c r="D5830" s="86">
        <v>0</v>
      </c>
      <c r="E5830" s="88">
        <v>8</v>
      </c>
      <c r="F5830" s="88">
        <v>31</v>
      </c>
      <c r="G5830" s="37">
        <v>0</v>
      </c>
    </row>
    <row r="5831" spans="1:7" x14ac:dyDescent="0.4">
      <c r="A5831" s="70">
        <v>41882</v>
      </c>
      <c r="B5831" s="84" t="s">
        <v>319</v>
      </c>
      <c r="C5831" s="74">
        <v>24.8</v>
      </c>
      <c r="D5831" s="86">
        <v>0</v>
      </c>
      <c r="E5831" s="88">
        <v>8</v>
      </c>
      <c r="F5831" s="88">
        <v>31</v>
      </c>
      <c r="G5831" s="37">
        <v>0</v>
      </c>
    </row>
    <row r="5832" spans="1:7" x14ac:dyDescent="0.4">
      <c r="A5832" s="70">
        <v>41882</v>
      </c>
      <c r="B5832" s="84" t="s">
        <v>320</v>
      </c>
      <c r="C5832" s="74">
        <v>22.4</v>
      </c>
      <c r="D5832" s="86">
        <v>0</v>
      </c>
      <c r="E5832" s="88">
        <v>8</v>
      </c>
      <c r="F5832" s="88">
        <v>31</v>
      </c>
      <c r="G5832" s="37">
        <v>0</v>
      </c>
    </row>
    <row r="5833" spans="1:7" x14ac:dyDescent="0.4">
      <c r="A5833" s="70">
        <v>41882</v>
      </c>
      <c r="B5833" s="84" t="s">
        <v>321</v>
      </c>
      <c r="C5833" s="74">
        <v>21.5</v>
      </c>
      <c r="D5833" s="86">
        <v>0</v>
      </c>
      <c r="E5833" s="88">
        <v>8</v>
      </c>
      <c r="F5833" s="88">
        <v>31</v>
      </c>
      <c r="G5833" s="37">
        <v>0</v>
      </c>
    </row>
    <row r="5834" spans="1:7" x14ac:dyDescent="0.4">
      <c r="A5834" s="70">
        <v>41882</v>
      </c>
      <c r="B5834" s="84" t="s">
        <v>322</v>
      </c>
      <c r="C5834" s="74">
        <v>21.2</v>
      </c>
      <c r="D5834" s="86">
        <v>0</v>
      </c>
      <c r="E5834" s="88">
        <v>8</v>
      </c>
      <c r="F5834" s="88">
        <v>31</v>
      </c>
      <c r="G5834" s="37">
        <v>0</v>
      </c>
    </row>
    <row r="5835" spans="1:7" x14ac:dyDescent="0.4">
      <c r="A5835" s="70">
        <v>41882</v>
      </c>
      <c r="B5835" s="84" t="s">
        <v>323</v>
      </c>
      <c r="C5835" s="74">
        <v>20.8</v>
      </c>
      <c r="D5835" s="86">
        <v>0</v>
      </c>
      <c r="E5835" s="88">
        <v>8</v>
      </c>
      <c r="F5835" s="88">
        <v>31</v>
      </c>
      <c r="G5835" s="37">
        <v>0</v>
      </c>
    </row>
    <row r="5836" spans="1:7" x14ac:dyDescent="0.4">
      <c r="A5836" s="70">
        <v>41882</v>
      </c>
      <c r="B5836" s="84" t="s">
        <v>324</v>
      </c>
      <c r="C5836" s="74">
        <v>20.8</v>
      </c>
      <c r="D5836" s="86">
        <v>0</v>
      </c>
      <c r="E5836" s="88">
        <v>8</v>
      </c>
      <c r="F5836" s="88">
        <v>31</v>
      </c>
      <c r="G5836" s="37">
        <v>0</v>
      </c>
    </row>
    <row r="5837" spans="1:7" x14ac:dyDescent="0.4">
      <c r="A5837" s="70">
        <v>41882</v>
      </c>
      <c r="B5837" s="84" t="s">
        <v>325</v>
      </c>
      <c r="C5837" s="74">
        <v>20.5</v>
      </c>
      <c r="D5837" s="86">
        <v>0</v>
      </c>
      <c r="E5837" s="88">
        <v>9</v>
      </c>
      <c r="F5837" s="88">
        <v>1</v>
      </c>
      <c r="G5837" s="37">
        <v>1</v>
      </c>
    </row>
    <row r="5838" spans="1:7" x14ac:dyDescent="0.4">
      <c r="A5838" s="70">
        <v>41883</v>
      </c>
      <c r="B5838" s="84" t="s">
        <v>302</v>
      </c>
      <c r="C5838" s="74">
        <v>20.6</v>
      </c>
      <c r="D5838" s="86">
        <v>0</v>
      </c>
      <c r="E5838" s="88">
        <v>9</v>
      </c>
      <c r="F5838" s="88">
        <v>1</v>
      </c>
      <c r="G5838" s="37">
        <v>1</v>
      </c>
    </row>
    <row r="5839" spans="1:7" x14ac:dyDescent="0.4">
      <c r="A5839" s="70">
        <v>41883</v>
      </c>
      <c r="B5839" s="84" t="s">
        <v>303</v>
      </c>
      <c r="C5839" s="74">
        <v>20.7</v>
      </c>
      <c r="D5839" s="86">
        <v>0</v>
      </c>
      <c r="E5839" s="88">
        <v>9</v>
      </c>
      <c r="F5839" s="88">
        <v>1</v>
      </c>
      <c r="G5839" s="37">
        <v>1</v>
      </c>
    </row>
    <row r="5840" spans="1:7" x14ac:dyDescent="0.4">
      <c r="A5840" s="70">
        <v>41883</v>
      </c>
      <c r="B5840" s="84" t="s">
        <v>304</v>
      </c>
      <c r="C5840" s="74">
        <v>21</v>
      </c>
      <c r="D5840" s="86">
        <v>0</v>
      </c>
      <c r="E5840" s="88">
        <v>9</v>
      </c>
      <c r="F5840" s="88">
        <v>1</v>
      </c>
      <c r="G5840" s="37">
        <v>1</v>
      </c>
    </row>
    <row r="5841" spans="1:7" x14ac:dyDescent="0.4">
      <c r="A5841" s="70">
        <v>41883</v>
      </c>
      <c r="B5841" s="84" t="s">
        <v>305</v>
      </c>
      <c r="C5841" s="74">
        <v>20.5</v>
      </c>
      <c r="D5841" s="86">
        <v>0</v>
      </c>
      <c r="E5841" s="88">
        <v>9</v>
      </c>
      <c r="F5841" s="88">
        <v>1</v>
      </c>
      <c r="G5841" s="37">
        <v>1</v>
      </c>
    </row>
    <row r="5842" spans="1:7" x14ac:dyDescent="0.4">
      <c r="A5842" s="70">
        <v>41883</v>
      </c>
      <c r="B5842" s="84" t="s">
        <v>306</v>
      </c>
      <c r="C5842" s="74">
        <v>21.5</v>
      </c>
      <c r="D5842" s="86">
        <v>0</v>
      </c>
      <c r="E5842" s="88">
        <v>9</v>
      </c>
      <c r="F5842" s="88">
        <v>1</v>
      </c>
      <c r="G5842" s="37">
        <v>1</v>
      </c>
    </row>
    <row r="5843" spans="1:7" x14ac:dyDescent="0.4">
      <c r="A5843" s="70">
        <v>41883</v>
      </c>
      <c r="B5843" s="84" t="s">
        <v>307</v>
      </c>
      <c r="C5843" s="74">
        <v>21.8</v>
      </c>
      <c r="D5843" s="86">
        <v>0</v>
      </c>
      <c r="E5843" s="88">
        <v>9</v>
      </c>
      <c r="F5843" s="88">
        <v>1</v>
      </c>
      <c r="G5843" s="37">
        <v>1</v>
      </c>
    </row>
    <row r="5844" spans="1:7" x14ac:dyDescent="0.4">
      <c r="A5844" s="70">
        <v>41883</v>
      </c>
      <c r="B5844" s="84" t="s">
        <v>308</v>
      </c>
      <c r="C5844" s="74">
        <v>23.2</v>
      </c>
      <c r="D5844" s="86">
        <v>0</v>
      </c>
      <c r="E5844" s="88">
        <v>9</v>
      </c>
      <c r="F5844" s="88">
        <v>1</v>
      </c>
      <c r="G5844" s="37">
        <v>1</v>
      </c>
    </row>
    <row r="5845" spans="1:7" x14ac:dyDescent="0.4">
      <c r="A5845" s="70">
        <v>41883</v>
      </c>
      <c r="B5845" s="84" t="s">
        <v>309</v>
      </c>
      <c r="C5845" s="74">
        <v>24.2</v>
      </c>
      <c r="D5845" s="86">
        <v>0</v>
      </c>
      <c r="E5845" s="88">
        <v>9</v>
      </c>
      <c r="F5845" s="88">
        <v>1</v>
      </c>
      <c r="G5845" s="37">
        <v>0</v>
      </c>
    </row>
    <row r="5846" spans="1:7" x14ac:dyDescent="0.4">
      <c r="A5846" s="70">
        <v>41883</v>
      </c>
      <c r="B5846" s="84" t="s">
        <v>310</v>
      </c>
      <c r="C5846" s="74">
        <v>25</v>
      </c>
      <c r="D5846" s="86">
        <v>0</v>
      </c>
      <c r="E5846" s="88">
        <v>9</v>
      </c>
      <c r="F5846" s="88">
        <v>1</v>
      </c>
      <c r="G5846" s="37">
        <v>0</v>
      </c>
    </row>
    <row r="5847" spans="1:7" x14ac:dyDescent="0.4">
      <c r="A5847" s="70">
        <v>41883</v>
      </c>
      <c r="B5847" s="84" t="s">
        <v>311</v>
      </c>
      <c r="C5847" s="74">
        <v>26.1</v>
      </c>
      <c r="D5847" s="86">
        <v>0</v>
      </c>
      <c r="E5847" s="88">
        <v>9</v>
      </c>
      <c r="F5847" s="88">
        <v>1</v>
      </c>
      <c r="G5847" s="37">
        <v>0</v>
      </c>
    </row>
    <row r="5848" spans="1:7" x14ac:dyDescent="0.4">
      <c r="A5848" s="70">
        <v>41883</v>
      </c>
      <c r="B5848" s="84" t="s">
        <v>312</v>
      </c>
      <c r="C5848" s="74">
        <v>26.4</v>
      </c>
      <c r="D5848" s="86">
        <v>0</v>
      </c>
      <c r="E5848" s="88">
        <v>9</v>
      </c>
      <c r="F5848" s="88">
        <v>1</v>
      </c>
      <c r="G5848" s="37">
        <v>0</v>
      </c>
    </row>
    <row r="5849" spans="1:7" x14ac:dyDescent="0.4">
      <c r="A5849" s="70">
        <v>41883</v>
      </c>
      <c r="B5849" s="84" t="s">
        <v>313</v>
      </c>
      <c r="C5849" s="74">
        <v>27.8</v>
      </c>
      <c r="D5849" s="86">
        <v>0</v>
      </c>
      <c r="E5849" s="88">
        <v>9</v>
      </c>
      <c r="F5849" s="88">
        <v>1</v>
      </c>
      <c r="G5849" s="37">
        <v>0</v>
      </c>
    </row>
    <row r="5850" spans="1:7" x14ac:dyDescent="0.4">
      <c r="A5850" s="70">
        <v>41883</v>
      </c>
      <c r="B5850" s="84" t="s">
        <v>314</v>
      </c>
      <c r="C5850" s="74">
        <v>28.9</v>
      </c>
      <c r="D5850" s="86">
        <v>0</v>
      </c>
      <c r="E5850" s="88">
        <v>9</v>
      </c>
      <c r="F5850" s="88">
        <v>1</v>
      </c>
      <c r="G5850" s="37">
        <v>0</v>
      </c>
    </row>
    <row r="5851" spans="1:7" x14ac:dyDescent="0.4">
      <c r="A5851" s="70">
        <v>41883</v>
      </c>
      <c r="B5851" s="84" t="s">
        <v>315</v>
      </c>
      <c r="C5851" s="74">
        <v>28.7</v>
      </c>
      <c r="D5851" s="86">
        <v>0</v>
      </c>
      <c r="E5851" s="88">
        <v>9</v>
      </c>
      <c r="F5851" s="88">
        <v>1</v>
      </c>
      <c r="G5851" s="37">
        <v>0</v>
      </c>
    </row>
    <row r="5852" spans="1:7" x14ac:dyDescent="0.4">
      <c r="A5852" s="70">
        <v>41883</v>
      </c>
      <c r="B5852" s="84" t="s">
        <v>316</v>
      </c>
      <c r="C5852" s="74">
        <v>28.7</v>
      </c>
      <c r="D5852" s="86">
        <v>0</v>
      </c>
      <c r="E5852" s="88">
        <v>9</v>
      </c>
      <c r="F5852" s="88">
        <v>1</v>
      </c>
      <c r="G5852" s="37">
        <v>0</v>
      </c>
    </row>
    <row r="5853" spans="1:7" x14ac:dyDescent="0.4">
      <c r="A5853" s="70">
        <v>41883</v>
      </c>
      <c r="B5853" s="84" t="s">
        <v>317</v>
      </c>
      <c r="C5853" s="74">
        <v>27.9</v>
      </c>
      <c r="D5853" s="86">
        <v>0</v>
      </c>
      <c r="E5853" s="88">
        <v>9</v>
      </c>
      <c r="F5853" s="88">
        <v>1</v>
      </c>
      <c r="G5853" s="37">
        <v>0</v>
      </c>
    </row>
    <row r="5854" spans="1:7" x14ac:dyDescent="0.4">
      <c r="A5854" s="70">
        <v>41883</v>
      </c>
      <c r="B5854" s="84" t="s">
        <v>318</v>
      </c>
      <c r="C5854" s="74">
        <v>26.2</v>
      </c>
      <c r="D5854" s="86">
        <v>0</v>
      </c>
      <c r="E5854" s="88">
        <v>9</v>
      </c>
      <c r="F5854" s="88">
        <v>1</v>
      </c>
      <c r="G5854" s="37">
        <v>0</v>
      </c>
    </row>
    <row r="5855" spans="1:7" x14ac:dyDescent="0.4">
      <c r="A5855" s="70">
        <v>41883</v>
      </c>
      <c r="B5855" s="84" t="s">
        <v>319</v>
      </c>
      <c r="C5855" s="74">
        <v>25.1</v>
      </c>
      <c r="D5855" s="86">
        <v>0</v>
      </c>
      <c r="E5855" s="88">
        <v>9</v>
      </c>
      <c r="F5855" s="88">
        <v>1</v>
      </c>
      <c r="G5855" s="37">
        <v>0</v>
      </c>
    </row>
    <row r="5856" spans="1:7" x14ac:dyDescent="0.4">
      <c r="A5856" s="70">
        <v>41883</v>
      </c>
      <c r="B5856" s="84" t="s">
        <v>320</v>
      </c>
      <c r="C5856" s="74">
        <v>21.9</v>
      </c>
      <c r="D5856" s="86">
        <v>0</v>
      </c>
      <c r="E5856" s="88">
        <v>9</v>
      </c>
      <c r="F5856" s="88">
        <v>1</v>
      </c>
      <c r="G5856" s="37">
        <v>0</v>
      </c>
    </row>
    <row r="5857" spans="1:7" x14ac:dyDescent="0.4">
      <c r="A5857" s="70">
        <v>41883</v>
      </c>
      <c r="B5857" s="84" t="s">
        <v>321</v>
      </c>
      <c r="C5857" s="74">
        <v>21</v>
      </c>
      <c r="D5857" s="86">
        <v>0</v>
      </c>
      <c r="E5857" s="88">
        <v>9</v>
      </c>
      <c r="F5857" s="88">
        <v>1</v>
      </c>
      <c r="G5857" s="37">
        <v>0</v>
      </c>
    </row>
    <row r="5858" spans="1:7" x14ac:dyDescent="0.4">
      <c r="A5858" s="70">
        <v>41883</v>
      </c>
      <c r="B5858" s="84" t="s">
        <v>322</v>
      </c>
      <c r="C5858" s="74">
        <v>20.3</v>
      </c>
      <c r="D5858" s="86">
        <v>0</v>
      </c>
      <c r="E5858" s="88">
        <v>9</v>
      </c>
      <c r="F5858" s="88">
        <v>1</v>
      </c>
      <c r="G5858" s="37">
        <v>0</v>
      </c>
    </row>
    <row r="5859" spans="1:7" x14ac:dyDescent="0.4">
      <c r="A5859" s="70">
        <v>41883</v>
      </c>
      <c r="B5859" s="84" t="s">
        <v>323</v>
      </c>
      <c r="C5859" s="74">
        <v>19.7</v>
      </c>
      <c r="D5859" s="86">
        <v>0</v>
      </c>
      <c r="E5859" s="88">
        <v>9</v>
      </c>
      <c r="F5859" s="88">
        <v>1</v>
      </c>
      <c r="G5859" s="37">
        <v>0</v>
      </c>
    </row>
    <row r="5860" spans="1:7" x14ac:dyDescent="0.4">
      <c r="A5860" s="70">
        <v>41883</v>
      </c>
      <c r="B5860" s="84" t="s">
        <v>324</v>
      </c>
      <c r="C5860" s="74">
        <v>18.899999999999999</v>
      </c>
      <c r="D5860" s="86">
        <v>0</v>
      </c>
      <c r="E5860" s="88">
        <v>9</v>
      </c>
      <c r="F5860" s="88">
        <v>1</v>
      </c>
      <c r="G5860" s="37">
        <v>0</v>
      </c>
    </row>
    <row r="5861" spans="1:7" x14ac:dyDescent="0.4">
      <c r="A5861" s="70">
        <v>41883</v>
      </c>
      <c r="B5861" s="84" t="s">
        <v>325</v>
      </c>
      <c r="C5861" s="74">
        <v>18.100000000000001</v>
      </c>
      <c r="D5861" s="86">
        <v>0</v>
      </c>
      <c r="E5861" s="88">
        <v>9</v>
      </c>
      <c r="F5861" s="88">
        <v>2</v>
      </c>
      <c r="G5861" s="37">
        <v>1</v>
      </c>
    </row>
    <row r="5862" spans="1:7" x14ac:dyDescent="0.4">
      <c r="A5862" s="70">
        <v>41884</v>
      </c>
      <c r="B5862" s="84" t="s">
        <v>302</v>
      </c>
      <c r="C5862" s="74">
        <v>18</v>
      </c>
      <c r="D5862" s="86">
        <v>0</v>
      </c>
      <c r="E5862" s="88">
        <v>9</v>
      </c>
      <c r="F5862" s="88">
        <v>2</v>
      </c>
      <c r="G5862" s="37">
        <v>1</v>
      </c>
    </row>
    <row r="5863" spans="1:7" x14ac:dyDescent="0.4">
      <c r="A5863" s="70">
        <v>41884</v>
      </c>
      <c r="B5863" s="84" t="s">
        <v>303</v>
      </c>
      <c r="C5863" s="74">
        <v>17.399999999999999</v>
      </c>
      <c r="D5863" s="86">
        <v>0</v>
      </c>
      <c r="E5863" s="88">
        <v>9</v>
      </c>
      <c r="F5863" s="88">
        <v>2</v>
      </c>
      <c r="G5863" s="37">
        <v>1</v>
      </c>
    </row>
    <row r="5864" spans="1:7" x14ac:dyDescent="0.4">
      <c r="A5864" s="70">
        <v>41884</v>
      </c>
      <c r="B5864" s="84" t="s">
        <v>304</v>
      </c>
      <c r="C5864" s="74">
        <v>16.899999999999999</v>
      </c>
      <c r="D5864" s="86">
        <v>0</v>
      </c>
      <c r="E5864" s="88">
        <v>9</v>
      </c>
      <c r="F5864" s="88">
        <v>2</v>
      </c>
      <c r="G5864" s="37">
        <v>1</v>
      </c>
    </row>
    <row r="5865" spans="1:7" x14ac:dyDescent="0.4">
      <c r="A5865" s="70">
        <v>41884</v>
      </c>
      <c r="B5865" s="84" t="s">
        <v>305</v>
      </c>
      <c r="C5865" s="74">
        <v>16.600000000000001</v>
      </c>
      <c r="D5865" s="86">
        <v>0</v>
      </c>
      <c r="E5865" s="88">
        <v>9</v>
      </c>
      <c r="F5865" s="88">
        <v>2</v>
      </c>
      <c r="G5865" s="37">
        <v>1</v>
      </c>
    </row>
    <row r="5866" spans="1:7" x14ac:dyDescent="0.4">
      <c r="A5866" s="70">
        <v>41884</v>
      </c>
      <c r="B5866" s="84" t="s">
        <v>306</v>
      </c>
      <c r="C5866" s="74">
        <v>16.399999999999999</v>
      </c>
      <c r="D5866" s="86">
        <v>0</v>
      </c>
      <c r="E5866" s="88">
        <v>9</v>
      </c>
      <c r="F5866" s="88">
        <v>2</v>
      </c>
      <c r="G5866" s="37">
        <v>1</v>
      </c>
    </row>
    <row r="5867" spans="1:7" x14ac:dyDescent="0.4">
      <c r="A5867" s="70">
        <v>41884</v>
      </c>
      <c r="B5867" s="84" t="s">
        <v>307</v>
      </c>
      <c r="C5867" s="74">
        <v>16.8</v>
      </c>
      <c r="D5867" s="86">
        <v>0</v>
      </c>
      <c r="E5867" s="88">
        <v>9</v>
      </c>
      <c r="F5867" s="88">
        <v>2</v>
      </c>
      <c r="G5867" s="37">
        <v>1</v>
      </c>
    </row>
    <row r="5868" spans="1:7" x14ac:dyDescent="0.4">
      <c r="A5868" s="70">
        <v>41884</v>
      </c>
      <c r="B5868" s="84" t="s">
        <v>308</v>
      </c>
      <c r="C5868" s="74">
        <v>18.100000000000001</v>
      </c>
      <c r="D5868" s="86">
        <v>0</v>
      </c>
      <c r="E5868" s="88">
        <v>9</v>
      </c>
      <c r="F5868" s="88">
        <v>2</v>
      </c>
      <c r="G5868" s="37">
        <v>1</v>
      </c>
    </row>
    <row r="5869" spans="1:7" x14ac:dyDescent="0.4">
      <c r="A5869" s="70">
        <v>41884</v>
      </c>
      <c r="B5869" s="84" t="s">
        <v>309</v>
      </c>
      <c r="C5869" s="74">
        <v>20.2</v>
      </c>
      <c r="D5869" s="86">
        <v>0</v>
      </c>
      <c r="E5869" s="88">
        <v>9</v>
      </c>
      <c r="F5869" s="88">
        <v>2</v>
      </c>
      <c r="G5869" s="37">
        <v>0</v>
      </c>
    </row>
    <row r="5870" spans="1:7" x14ac:dyDescent="0.4">
      <c r="A5870" s="70">
        <v>41884</v>
      </c>
      <c r="B5870" s="84" t="s">
        <v>310</v>
      </c>
      <c r="C5870" s="74">
        <v>21.6</v>
      </c>
      <c r="D5870" s="86">
        <v>0</v>
      </c>
      <c r="E5870" s="88">
        <v>9</v>
      </c>
      <c r="F5870" s="88">
        <v>2</v>
      </c>
      <c r="G5870" s="37">
        <v>0</v>
      </c>
    </row>
    <row r="5871" spans="1:7" x14ac:dyDescent="0.4">
      <c r="A5871" s="70">
        <v>41884</v>
      </c>
      <c r="B5871" s="84" t="s">
        <v>311</v>
      </c>
      <c r="C5871" s="74">
        <v>23.1</v>
      </c>
      <c r="D5871" s="86">
        <v>0</v>
      </c>
      <c r="E5871" s="88">
        <v>9</v>
      </c>
      <c r="F5871" s="88">
        <v>2</v>
      </c>
      <c r="G5871" s="37">
        <v>0</v>
      </c>
    </row>
    <row r="5872" spans="1:7" x14ac:dyDescent="0.4">
      <c r="A5872" s="70">
        <v>41884</v>
      </c>
      <c r="B5872" s="84" t="s">
        <v>312</v>
      </c>
      <c r="C5872" s="74">
        <v>26.2</v>
      </c>
      <c r="D5872" s="86">
        <v>0</v>
      </c>
      <c r="E5872" s="88">
        <v>9</v>
      </c>
      <c r="F5872" s="88">
        <v>2</v>
      </c>
      <c r="G5872" s="37">
        <v>0</v>
      </c>
    </row>
    <row r="5873" spans="1:7" x14ac:dyDescent="0.4">
      <c r="A5873" s="70">
        <v>41884</v>
      </c>
      <c r="B5873" s="84" t="s">
        <v>313</v>
      </c>
      <c r="C5873" s="74">
        <v>27.3</v>
      </c>
      <c r="D5873" s="86">
        <v>0</v>
      </c>
      <c r="E5873" s="88">
        <v>9</v>
      </c>
      <c r="F5873" s="88">
        <v>2</v>
      </c>
      <c r="G5873" s="37">
        <v>0</v>
      </c>
    </row>
    <row r="5874" spans="1:7" x14ac:dyDescent="0.4">
      <c r="A5874" s="70">
        <v>41884</v>
      </c>
      <c r="B5874" s="84" t="s">
        <v>314</v>
      </c>
      <c r="C5874" s="74">
        <v>28.3</v>
      </c>
      <c r="D5874" s="86">
        <v>0</v>
      </c>
      <c r="E5874" s="88">
        <v>9</v>
      </c>
      <c r="F5874" s="88">
        <v>2</v>
      </c>
      <c r="G5874" s="37">
        <v>0</v>
      </c>
    </row>
    <row r="5875" spans="1:7" x14ac:dyDescent="0.4">
      <c r="A5875" s="70">
        <v>41884</v>
      </c>
      <c r="B5875" s="84" t="s">
        <v>315</v>
      </c>
      <c r="C5875" s="74">
        <v>28.1</v>
      </c>
      <c r="D5875" s="86">
        <v>0</v>
      </c>
      <c r="E5875" s="88">
        <v>9</v>
      </c>
      <c r="F5875" s="88">
        <v>2</v>
      </c>
      <c r="G5875" s="37">
        <v>0</v>
      </c>
    </row>
    <row r="5876" spans="1:7" x14ac:dyDescent="0.4">
      <c r="A5876" s="70">
        <v>41884</v>
      </c>
      <c r="B5876" s="84" t="s">
        <v>316</v>
      </c>
      <c r="C5876" s="74">
        <v>28.7</v>
      </c>
      <c r="D5876" s="86">
        <v>0</v>
      </c>
      <c r="E5876" s="88">
        <v>9</v>
      </c>
      <c r="F5876" s="88">
        <v>2</v>
      </c>
      <c r="G5876" s="37">
        <v>0</v>
      </c>
    </row>
    <row r="5877" spans="1:7" x14ac:dyDescent="0.4">
      <c r="A5877" s="70">
        <v>41884</v>
      </c>
      <c r="B5877" s="84" t="s">
        <v>317</v>
      </c>
      <c r="C5877" s="74">
        <v>28.6</v>
      </c>
      <c r="D5877" s="86">
        <v>0</v>
      </c>
      <c r="E5877" s="88">
        <v>9</v>
      </c>
      <c r="F5877" s="88">
        <v>2</v>
      </c>
      <c r="G5877" s="37">
        <v>0</v>
      </c>
    </row>
    <row r="5878" spans="1:7" x14ac:dyDescent="0.4">
      <c r="A5878" s="70">
        <v>41884</v>
      </c>
      <c r="B5878" s="84" t="s">
        <v>318</v>
      </c>
      <c r="C5878" s="74">
        <v>26.6</v>
      </c>
      <c r="D5878" s="86">
        <v>0</v>
      </c>
      <c r="E5878" s="88">
        <v>9</v>
      </c>
      <c r="F5878" s="88">
        <v>2</v>
      </c>
      <c r="G5878" s="37">
        <v>0</v>
      </c>
    </row>
    <row r="5879" spans="1:7" x14ac:dyDescent="0.4">
      <c r="A5879" s="70">
        <v>41884</v>
      </c>
      <c r="B5879" s="84" t="s">
        <v>319</v>
      </c>
      <c r="C5879" s="74">
        <v>25.2</v>
      </c>
      <c r="D5879" s="86">
        <v>0</v>
      </c>
      <c r="E5879" s="88">
        <v>9</v>
      </c>
      <c r="F5879" s="88">
        <v>2</v>
      </c>
      <c r="G5879" s="37">
        <v>0</v>
      </c>
    </row>
    <row r="5880" spans="1:7" x14ac:dyDescent="0.4">
      <c r="A5880" s="70">
        <v>41884</v>
      </c>
      <c r="B5880" s="84" t="s">
        <v>320</v>
      </c>
      <c r="C5880" s="74">
        <v>23.9</v>
      </c>
      <c r="D5880" s="86">
        <v>0</v>
      </c>
      <c r="E5880" s="88">
        <v>9</v>
      </c>
      <c r="F5880" s="88">
        <v>2</v>
      </c>
      <c r="G5880" s="37">
        <v>0</v>
      </c>
    </row>
    <row r="5881" spans="1:7" x14ac:dyDescent="0.4">
      <c r="A5881" s="70">
        <v>41884</v>
      </c>
      <c r="B5881" s="84" t="s">
        <v>321</v>
      </c>
      <c r="C5881" s="74">
        <v>23.9</v>
      </c>
      <c r="D5881" s="86">
        <v>0</v>
      </c>
      <c r="E5881" s="88">
        <v>9</v>
      </c>
      <c r="F5881" s="88">
        <v>2</v>
      </c>
      <c r="G5881" s="37">
        <v>0</v>
      </c>
    </row>
    <row r="5882" spans="1:7" x14ac:dyDescent="0.4">
      <c r="A5882" s="70">
        <v>41884</v>
      </c>
      <c r="B5882" s="84" t="s">
        <v>322</v>
      </c>
      <c r="C5882" s="74">
        <v>23.3</v>
      </c>
      <c r="D5882" s="86">
        <v>0</v>
      </c>
      <c r="E5882" s="88">
        <v>9</v>
      </c>
      <c r="F5882" s="88">
        <v>2</v>
      </c>
      <c r="G5882" s="37">
        <v>0</v>
      </c>
    </row>
    <row r="5883" spans="1:7" x14ac:dyDescent="0.4">
      <c r="A5883" s="70">
        <v>41884</v>
      </c>
      <c r="B5883" s="84" t="s">
        <v>323</v>
      </c>
      <c r="C5883" s="74">
        <v>22.6</v>
      </c>
      <c r="D5883" s="86">
        <v>0</v>
      </c>
      <c r="E5883" s="88">
        <v>9</v>
      </c>
      <c r="F5883" s="88">
        <v>2</v>
      </c>
      <c r="G5883" s="37">
        <v>0</v>
      </c>
    </row>
    <row r="5884" spans="1:7" x14ac:dyDescent="0.4">
      <c r="A5884" s="70">
        <v>41884</v>
      </c>
      <c r="B5884" s="84" t="s">
        <v>324</v>
      </c>
      <c r="C5884" s="74">
        <v>22</v>
      </c>
      <c r="D5884" s="86">
        <v>0</v>
      </c>
      <c r="E5884" s="88">
        <v>9</v>
      </c>
      <c r="F5884" s="88">
        <v>2</v>
      </c>
      <c r="G5884" s="37">
        <v>0</v>
      </c>
    </row>
    <row r="5885" spans="1:7" x14ac:dyDescent="0.4">
      <c r="A5885" s="70">
        <v>41884</v>
      </c>
      <c r="B5885" s="84" t="s">
        <v>325</v>
      </c>
      <c r="C5885" s="74">
        <v>21.2</v>
      </c>
      <c r="D5885" s="86">
        <v>0</v>
      </c>
      <c r="E5885" s="88">
        <v>9</v>
      </c>
      <c r="F5885" s="88">
        <v>3</v>
      </c>
      <c r="G5885" s="37">
        <v>1</v>
      </c>
    </row>
    <row r="5886" spans="1:7" x14ac:dyDescent="0.4">
      <c r="A5886" s="70">
        <v>41885</v>
      </c>
      <c r="B5886" s="84" t="s">
        <v>302</v>
      </c>
      <c r="C5886" s="74">
        <v>20.9</v>
      </c>
      <c r="D5886" s="86">
        <v>0</v>
      </c>
      <c r="E5886" s="88">
        <v>9</v>
      </c>
      <c r="F5886" s="88">
        <v>3</v>
      </c>
      <c r="G5886" s="37">
        <v>1</v>
      </c>
    </row>
    <row r="5887" spans="1:7" x14ac:dyDescent="0.4">
      <c r="A5887" s="70">
        <v>41885</v>
      </c>
      <c r="B5887" s="84" t="s">
        <v>303</v>
      </c>
      <c r="C5887" s="74">
        <v>20.7</v>
      </c>
      <c r="D5887" s="86">
        <v>0</v>
      </c>
      <c r="E5887" s="88">
        <v>9</v>
      </c>
      <c r="F5887" s="88">
        <v>3</v>
      </c>
      <c r="G5887" s="37">
        <v>1</v>
      </c>
    </row>
    <row r="5888" spans="1:7" x14ac:dyDescent="0.4">
      <c r="A5888" s="70">
        <v>41885</v>
      </c>
      <c r="B5888" s="84" t="s">
        <v>304</v>
      </c>
      <c r="C5888" s="74">
        <v>21</v>
      </c>
      <c r="D5888" s="86">
        <v>0</v>
      </c>
      <c r="E5888" s="88">
        <v>9</v>
      </c>
      <c r="F5888" s="88">
        <v>3</v>
      </c>
      <c r="G5888" s="37">
        <v>1</v>
      </c>
    </row>
    <row r="5889" spans="1:7" x14ac:dyDescent="0.4">
      <c r="A5889" s="70">
        <v>41885</v>
      </c>
      <c r="B5889" s="84" t="s">
        <v>305</v>
      </c>
      <c r="C5889" s="74">
        <v>20.8</v>
      </c>
      <c r="D5889" s="86">
        <v>0</v>
      </c>
      <c r="E5889" s="88">
        <v>9</v>
      </c>
      <c r="F5889" s="88">
        <v>3</v>
      </c>
      <c r="G5889" s="37">
        <v>1</v>
      </c>
    </row>
    <row r="5890" spans="1:7" x14ac:dyDescent="0.4">
      <c r="A5890" s="70">
        <v>41885</v>
      </c>
      <c r="B5890" s="84" t="s">
        <v>306</v>
      </c>
      <c r="C5890" s="74">
        <v>20.7</v>
      </c>
      <c r="D5890" s="86">
        <v>0</v>
      </c>
      <c r="E5890" s="88">
        <v>9</v>
      </c>
      <c r="F5890" s="88">
        <v>3</v>
      </c>
      <c r="G5890" s="37">
        <v>1</v>
      </c>
    </row>
    <row r="5891" spans="1:7" x14ac:dyDescent="0.4">
      <c r="A5891" s="70">
        <v>41885</v>
      </c>
      <c r="B5891" s="84" t="s">
        <v>307</v>
      </c>
      <c r="C5891" s="74">
        <v>20.6</v>
      </c>
      <c r="D5891" s="86">
        <v>0</v>
      </c>
      <c r="E5891" s="88">
        <v>9</v>
      </c>
      <c r="F5891" s="88">
        <v>3</v>
      </c>
      <c r="G5891" s="37">
        <v>1</v>
      </c>
    </row>
    <row r="5892" spans="1:7" x14ac:dyDescent="0.4">
      <c r="A5892" s="70">
        <v>41885</v>
      </c>
      <c r="B5892" s="84" t="s">
        <v>308</v>
      </c>
      <c r="C5892" s="74">
        <v>20.8</v>
      </c>
      <c r="D5892" s="86">
        <v>0</v>
      </c>
      <c r="E5892" s="88">
        <v>9</v>
      </c>
      <c r="F5892" s="88">
        <v>3</v>
      </c>
      <c r="G5892" s="37">
        <v>1</v>
      </c>
    </row>
    <row r="5893" spans="1:7" x14ac:dyDescent="0.4">
      <c r="A5893" s="70">
        <v>41885</v>
      </c>
      <c r="B5893" s="84" t="s">
        <v>309</v>
      </c>
      <c r="C5893" s="74">
        <v>21.7</v>
      </c>
      <c r="D5893" s="86">
        <v>0</v>
      </c>
      <c r="E5893" s="88">
        <v>9</v>
      </c>
      <c r="F5893" s="88">
        <v>3</v>
      </c>
      <c r="G5893" s="37">
        <v>0</v>
      </c>
    </row>
    <row r="5894" spans="1:7" x14ac:dyDescent="0.4">
      <c r="A5894" s="70">
        <v>41885</v>
      </c>
      <c r="B5894" s="84" t="s">
        <v>310</v>
      </c>
      <c r="C5894" s="74">
        <v>21.8</v>
      </c>
      <c r="D5894" s="86">
        <v>0</v>
      </c>
      <c r="E5894" s="88">
        <v>9</v>
      </c>
      <c r="F5894" s="88">
        <v>3</v>
      </c>
      <c r="G5894" s="37">
        <v>0</v>
      </c>
    </row>
    <row r="5895" spans="1:7" x14ac:dyDescent="0.4">
      <c r="A5895" s="70">
        <v>41885</v>
      </c>
      <c r="B5895" s="84" t="s">
        <v>311</v>
      </c>
      <c r="C5895" s="74">
        <v>23.4</v>
      </c>
      <c r="D5895" s="86">
        <v>0</v>
      </c>
      <c r="E5895" s="88">
        <v>9</v>
      </c>
      <c r="F5895" s="88">
        <v>3</v>
      </c>
      <c r="G5895" s="37">
        <v>0</v>
      </c>
    </row>
    <row r="5896" spans="1:7" x14ac:dyDescent="0.4">
      <c r="A5896" s="70">
        <v>41885</v>
      </c>
      <c r="B5896" s="84" t="s">
        <v>312</v>
      </c>
      <c r="C5896" s="74">
        <v>26</v>
      </c>
      <c r="D5896" s="86">
        <v>0</v>
      </c>
      <c r="E5896" s="88">
        <v>9</v>
      </c>
      <c r="F5896" s="88">
        <v>3</v>
      </c>
      <c r="G5896" s="37">
        <v>0</v>
      </c>
    </row>
    <row r="5897" spans="1:7" x14ac:dyDescent="0.4">
      <c r="A5897" s="70">
        <v>41885</v>
      </c>
      <c r="B5897" s="84" t="s">
        <v>313</v>
      </c>
      <c r="C5897" s="74">
        <v>26.2</v>
      </c>
      <c r="D5897" s="86">
        <v>0</v>
      </c>
      <c r="E5897" s="88">
        <v>9</v>
      </c>
      <c r="F5897" s="88">
        <v>3</v>
      </c>
      <c r="G5897" s="37">
        <v>0</v>
      </c>
    </row>
    <row r="5898" spans="1:7" x14ac:dyDescent="0.4">
      <c r="A5898" s="70">
        <v>41885</v>
      </c>
      <c r="B5898" s="84" t="s">
        <v>314</v>
      </c>
      <c r="C5898" s="74">
        <v>27.6</v>
      </c>
      <c r="D5898" s="86">
        <v>0</v>
      </c>
      <c r="E5898" s="88">
        <v>9</v>
      </c>
      <c r="F5898" s="88">
        <v>3</v>
      </c>
      <c r="G5898" s="37">
        <v>0</v>
      </c>
    </row>
    <row r="5899" spans="1:7" x14ac:dyDescent="0.4">
      <c r="A5899" s="70">
        <v>41885</v>
      </c>
      <c r="B5899" s="84" t="s">
        <v>315</v>
      </c>
      <c r="C5899" s="74">
        <v>27.7</v>
      </c>
      <c r="D5899" s="86">
        <v>0</v>
      </c>
      <c r="E5899" s="88">
        <v>9</v>
      </c>
      <c r="F5899" s="88">
        <v>3</v>
      </c>
      <c r="G5899" s="37">
        <v>0</v>
      </c>
    </row>
    <row r="5900" spans="1:7" x14ac:dyDescent="0.4">
      <c r="A5900" s="70">
        <v>41885</v>
      </c>
      <c r="B5900" s="84" t="s">
        <v>316</v>
      </c>
      <c r="C5900" s="74">
        <v>28</v>
      </c>
      <c r="D5900" s="86">
        <v>0</v>
      </c>
      <c r="E5900" s="88">
        <v>9</v>
      </c>
      <c r="F5900" s="88">
        <v>3</v>
      </c>
      <c r="G5900" s="37">
        <v>0</v>
      </c>
    </row>
    <row r="5901" spans="1:7" x14ac:dyDescent="0.4">
      <c r="A5901" s="70">
        <v>41885</v>
      </c>
      <c r="B5901" s="84" t="s">
        <v>317</v>
      </c>
      <c r="C5901" s="74">
        <v>27.3</v>
      </c>
      <c r="D5901" s="86">
        <v>0</v>
      </c>
      <c r="E5901" s="88">
        <v>9</v>
      </c>
      <c r="F5901" s="88">
        <v>3</v>
      </c>
      <c r="G5901" s="37">
        <v>0</v>
      </c>
    </row>
    <row r="5902" spans="1:7" x14ac:dyDescent="0.4">
      <c r="A5902" s="70">
        <v>41885</v>
      </c>
      <c r="B5902" s="84" t="s">
        <v>318</v>
      </c>
      <c r="C5902" s="74">
        <v>26.3</v>
      </c>
      <c r="D5902" s="86">
        <v>0</v>
      </c>
      <c r="E5902" s="88">
        <v>9</v>
      </c>
      <c r="F5902" s="88">
        <v>3</v>
      </c>
      <c r="G5902" s="37">
        <v>0</v>
      </c>
    </row>
    <row r="5903" spans="1:7" x14ac:dyDescent="0.4">
      <c r="A5903" s="70">
        <v>41885</v>
      </c>
      <c r="B5903" s="84" t="s">
        <v>319</v>
      </c>
      <c r="C5903" s="74">
        <v>25.2</v>
      </c>
      <c r="D5903" s="86">
        <v>0</v>
      </c>
      <c r="E5903" s="88">
        <v>9</v>
      </c>
      <c r="F5903" s="88">
        <v>3</v>
      </c>
      <c r="G5903" s="37">
        <v>0</v>
      </c>
    </row>
    <row r="5904" spans="1:7" x14ac:dyDescent="0.4">
      <c r="A5904" s="70">
        <v>41885</v>
      </c>
      <c r="B5904" s="84" t="s">
        <v>320</v>
      </c>
      <c r="C5904" s="74">
        <v>24.2</v>
      </c>
      <c r="D5904" s="86">
        <v>0</v>
      </c>
      <c r="E5904" s="88">
        <v>9</v>
      </c>
      <c r="F5904" s="88">
        <v>3</v>
      </c>
      <c r="G5904" s="37">
        <v>0</v>
      </c>
    </row>
    <row r="5905" spans="1:7" x14ac:dyDescent="0.4">
      <c r="A5905" s="70">
        <v>41885</v>
      </c>
      <c r="B5905" s="84" t="s">
        <v>321</v>
      </c>
      <c r="C5905" s="74">
        <v>23.7</v>
      </c>
      <c r="D5905" s="86">
        <v>0</v>
      </c>
      <c r="E5905" s="88">
        <v>9</v>
      </c>
      <c r="F5905" s="88">
        <v>3</v>
      </c>
      <c r="G5905" s="37">
        <v>0</v>
      </c>
    </row>
    <row r="5906" spans="1:7" x14ac:dyDescent="0.4">
      <c r="A5906" s="70">
        <v>41885</v>
      </c>
      <c r="B5906" s="84" t="s">
        <v>322</v>
      </c>
      <c r="C5906" s="74">
        <v>22.7</v>
      </c>
      <c r="D5906" s="86">
        <v>0</v>
      </c>
      <c r="E5906" s="88">
        <v>9</v>
      </c>
      <c r="F5906" s="88">
        <v>3</v>
      </c>
      <c r="G5906" s="37">
        <v>0</v>
      </c>
    </row>
    <row r="5907" spans="1:7" x14ac:dyDescent="0.4">
      <c r="A5907" s="70">
        <v>41885</v>
      </c>
      <c r="B5907" s="84" t="s">
        <v>323</v>
      </c>
      <c r="C5907" s="74">
        <v>22.5</v>
      </c>
      <c r="D5907" s="86">
        <v>0</v>
      </c>
      <c r="E5907" s="88">
        <v>9</v>
      </c>
      <c r="F5907" s="88">
        <v>3</v>
      </c>
      <c r="G5907" s="37">
        <v>0</v>
      </c>
    </row>
    <row r="5908" spans="1:7" x14ac:dyDescent="0.4">
      <c r="A5908" s="70">
        <v>41885</v>
      </c>
      <c r="B5908" s="84" t="s">
        <v>324</v>
      </c>
      <c r="C5908" s="74">
        <v>22</v>
      </c>
      <c r="D5908" s="86">
        <v>0</v>
      </c>
      <c r="E5908" s="88">
        <v>9</v>
      </c>
      <c r="F5908" s="88">
        <v>3</v>
      </c>
      <c r="G5908" s="37">
        <v>0</v>
      </c>
    </row>
    <row r="5909" spans="1:7" x14ac:dyDescent="0.4">
      <c r="A5909" s="70">
        <v>41885</v>
      </c>
      <c r="B5909" s="84" t="s">
        <v>325</v>
      </c>
      <c r="C5909" s="74">
        <v>21.1</v>
      </c>
      <c r="D5909" s="86">
        <v>0</v>
      </c>
      <c r="E5909" s="88">
        <v>9</v>
      </c>
      <c r="F5909" s="88">
        <v>4</v>
      </c>
      <c r="G5909" s="37">
        <v>1</v>
      </c>
    </row>
    <row r="5910" spans="1:7" x14ac:dyDescent="0.4">
      <c r="A5910" s="70">
        <v>41886</v>
      </c>
      <c r="B5910" s="84" t="s">
        <v>302</v>
      </c>
      <c r="C5910" s="74">
        <v>21.8</v>
      </c>
      <c r="D5910" s="86">
        <v>0</v>
      </c>
      <c r="E5910" s="88">
        <v>9</v>
      </c>
      <c r="F5910" s="88">
        <v>4</v>
      </c>
      <c r="G5910" s="37">
        <v>1</v>
      </c>
    </row>
    <row r="5911" spans="1:7" x14ac:dyDescent="0.4">
      <c r="A5911" s="70">
        <v>41886</v>
      </c>
      <c r="B5911" s="84" t="s">
        <v>303</v>
      </c>
      <c r="C5911" s="74">
        <v>20.6</v>
      </c>
      <c r="D5911" s="86">
        <v>0</v>
      </c>
      <c r="E5911" s="88">
        <v>9</v>
      </c>
      <c r="F5911" s="88">
        <v>4</v>
      </c>
      <c r="G5911" s="37">
        <v>1</v>
      </c>
    </row>
    <row r="5912" spans="1:7" x14ac:dyDescent="0.4">
      <c r="A5912" s="70">
        <v>41886</v>
      </c>
      <c r="B5912" s="84" t="s">
        <v>304</v>
      </c>
      <c r="C5912" s="74">
        <v>20.9</v>
      </c>
      <c r="D5912" s="86">
        <v>0</v>
      </c>
      <c r="E5912" s="88">
        <v>9</v>
      </c>
      <c r="F5912" s="88">
        <v>4</v>
      </c>
      <c r="G5912" s="37">
        <v>1</v>
      </c>
    </row>
    <row r="5913" spans="1:7" x14ac:dyDescent="0.4">
      <c r="A5913" s="70">
        <v>41886</v>
      </c>
      <c r="B5913" s="84" t="s">
        <v>305</v>
      </c>
      <c r="C5913" s="74">
        <v>20</v>
      </c>
      <c r="D5913" s="86">
        <v>0</v>
      </c>
      <c r="E5913" s="88">
        <v>9</v>
      </c>
      <c r="F5913" s="88">
        <v>4</v>
      </c>
      <c r="G5913" s="37">
        <v>1</v>
      </c>
    </row>
    <row r="5914" spans="1:7" x14ac:dyDescent="0.4">
      <c r="A5914" s="70">
        <v>41886</v>
      </c>
      <c r="B5914" s="84" t="s">
        <v>306</v>
      </c>
      <c r="C5914" s="74">
        <v>20.100000000000001</v>
      </c>
      <c r="D5914" s="86">
        <v>0</v>
      </c>
      <c r="E5914" s="88">
        <v>9</v>
      </c>
      <c r="F5914" s="88">
        <v>4</v>
      </c>
      <c r="G5914" s="37">
        <v>1</v>
      </c>
    </row>
    <row r="5915" spans="1:7" x14ac:dyDescent="0.4">
      <c r="A5915" s="70">
        <v>41886</v>
      </c>
      <c r="B5915" s="84" t="s">
        <v>307</v>
      </c>
      <c r="C5915" s="74">
        <v>20.2</v>
      </c>
      <c r="D5915" s="86">
        <v>0</v>
      </c>
      <c r="E5915" s="88">
        <v>9</v>
      </c>
      <c r="F5915" s="88">
        <v>4</v>
      </c>
      <c r="G5915" s="37">
        <v>1</v>
      </c>
    </row>
    <row r="5916" spans="1:7" x14ac:dyDescent="0.4">
      <c r="A5916" s="70">
        <v>41886</v>
      </c>
      <c r="B5916" s="84" t="s">
        <v>308</v>
      </c>
      <c r="C5916" s="74">
        <v>21.1</v>
      </c>
      <c r="D5916" s="86">
        <v>0</v>
      </c>
      <c r="E5916" s="88">
        <v>9</v>
      </c>
      <c r="F5916" s="88">
        <v>4</v>
      </c>
      <c r="G5916" s="37">
        <v>1</v>
      </c>
    </row>
    <row r="5917" spans="1:7" x14ac:dyDescent="0.4">
      <c r="A5917" s="70">
        <v>41886</v>
      </c>
      <c r="B5917" s="84" t="s">
        <v>309</v>
      </c>
      <c r="C5917" s="74">
        <v>22.1</v>
      </c>
      <c r="D5917" s="86">
        <v>0</v>
      </c>
      <c r="E5917" s="88">
        <v>9</v>
      </c>
      <c r="F5917" s="88">
        <v>4</v>
      </c>
      <c r="G5917" s="37">
        <v>0</v>
      </c>
    </row>
    <row r="5918" spans="1:7" x14ac:dyDescent="0.4">
      <c r="A5918" s="70">
        <v>41886</v>
      </c>
      <c r="B5918" s="84" t="s">
        <v>310</v>
      </c>
      <c r="C5918" s="74">
        <v>22.6</v>
      </c>
      <c r="D5918" s="86">
        <v>0</v>
      </c>
      <c r="E5918" s="88">
        <v>9</v>
      </c>
      <c r="F5918" s="88">
        <v>4</v>
      </c>
      <c r="G5918" s="37">
        <v>0</v>
      </c>
    </row>
    <row r="5919" spans="1:7" x14ac:dyDescent="0.4">
      <c r="A5919" s="70">
        <v>41886</v>
      </c>
      <c r="B5919" s="84" t="s">
        <v>311</v>
      </c>
      <c r="C5919" s="74">
        <v>23.2</v>
      </c>
      <c r="D5919" s="86">
        <v>0</v>
      </c>
      <c r="E5919" s="88">
        <v>9</v>
      </c>
      <c r="F5919" s="88">
        <v>4</v>
      </c>
      <c r="G5919" s="37">
        <v>0</v>
      </c>
    </row>
    <row r="5920" spans="1:7" x14ac:dyDescent="0.4">
      <c r="A5920" s="70">
        <v>41886</v>
      </c>
      <c r="B5920" s="84" t="s">
        <v>312</v>
      </c>
      <c r="C5920" s="74">
        <v>23.4</v>
      </c>
      <c r="D5920" s="86">
        <v>0</v>
      </c>
      <c r="E5920" s="88">
        <v>9</v>
      </c>
      <c r="F5920" s="88">
        <v>4</v>
      </c>
      <c r="G5920" s="37">
        <v>0</v>
      </c>
    </row>
    <row r="5921" spans="1:7" x14ac:dyDescent="0.4">
      <c r="A5921" s="70">
        <v>41886</v>
      </c>
      <c r="B5921" s="84" t="s">
        <v>313</v>
      </c>
      <c r="C5921" s="74">
        <v>24.4</v>
      </c>
      <c r="D5921" s="86">
        <v>0</v>
      </c>
      <c r="E5921" s="88">
        <v>9</v>
      </c>
      <c r="F5921" s="88">
        <v>4</v>
      </c>
      <c r="G5921" s="37">
        <v>0</v>
      </c>
    </row>
    <row r="5922" spans="1:7" x14ac:dyDescent="0.4">
      <c r="A5922" s="70">
        <v>41886</v>
      </c>
      <c r="B5922" s="84" t="s">
        <v>314</v>
      </c>
      <c r="C5922" s="74">
        <v>24.9</v>
      </c>
      <c r="D5922" s="86">
        <v>0</v>
      </c>
      <c r="E5922" s="88">
        <v>9</v>
      </c>
      <c r="F5922" s="88">
        <v>4</v>
      </c>
      <c r="G5922" s="37">
        <v>0</v>
      </c>
    </row>
    <row r="5923" spans="1:7" x14ac:dyDescent="0.4">
      <c r="A5923" s="70">
        <v>41886</v>
      </c>
      <c r="B5923" s="84" t="s">
        <v>315</v>
      </c>
      <c r="C5923" s="74">
        <v>24.8</v>
      </c>
      <c r="D5923" s="86">
        <v>0</v>
      </c>
      <c r="E5923" s="88">
        <v>9</v>
      </c>
      <c r="F5923" s="88">
        <v>4</v>
      </c>
      <c r="G5923" s="37">
        <v>0</v>
      </c>
    </row>
    <row r="5924" spans="1:7" x14ac:dyDescent="0.4">
      <c r="A5924" s="70">
        <v>41886</v>
      </c>
      <c r="B5924" s="84" t="s">
        <v>316</v>
      </c>
      <c r="C5924" s="74">
        <v>25.7</v>
      </c>
      <c r="D5924" s="86">
        <v>0</v>
      </c>
      <c r="E5924" s="88">
        <v>9</v>
      </c>
      <c r="F5924" s="88">
        <v>4</v>
      </c>
      <c r="G5924" s="37">
        <v>0</v>
      </c>
    </row>
    <row r="5925" spans="1:7" x14ac:dyDescent="0.4">
      <c r="A5925" s="70">
        <v>41886</v>
      </c>
      <c r="B5925" s="84" t="s">
        <v>317</v>
      </c>
      <c r="C5925" s="74">
        <v>25.7</v>
      </c>
      <c r="D5925" s="86">
        <v>0</v>
      </c>
      <c r="E5925" s="88">
        <v>9</v>
      </c>
      <c r="F5925" s="88">
        <v>4</v>
      </c>
      <c r="G5925" s="37">
        <v>0</v>
      </c>
    </row>
    <row r="5926" spans="1:7" x14ac:dyDescent="0.4">
      <c r="A5926" s="70">
        <v>41886</v>
      </c>
      <c r="B5926" s="84" t="s">
        <v>318</v>
      </c>
      <c r="C5926" s="74">
        <v>25.1</v>
      </c>
      <c r="D5926" s="86">
        <v>0</v>
      </c>
      <c r="E5926" s="88">
        <v>9</v>
      </c>
      <c r="F5926" s="88">
        <v>4</v>
      </c>
      <c r="G5926" s="37">
        <v>0</v>
      </c>
    </row>
    <row r="5927" spans="1:7" x14ac:dyDescent="0.4">
      <c r="A5927" s="70">
        <v>41886</v>
      </c>
      <c r="B5927" s="84" t="s">
        <v>319</v>
      </c>
      <c r="C5927" s="74">
        <v>23.7</v>
      </c>
      <c r="D5927" s="86">
        <v>0</v>
      </c>
      <c r="E5927" s="88">
        <v>9</v>
      </c>
      <c r="F5927" s="88">
        <v>4</v>
      </c>
      <c r="G5927" s="37">
        <v>0</v>
      </c>
    </row>
    <row r="5928" spans="1:7" x14ac:dyDescent="0.4">
      <c r="A5928" s="70">
        <v>41886</v>
      </c>
      <c r="B5928" s="84" t="s">
        <v>320</v>
      </c>
      <c r="C5928" s="74">
        <v>22.9</v>
      </c>
      <c r="D5928" s="86">
        <v>0</v>
      </c>
      <c r="E5928" s="88">
        <v>9</v>
      </c>
      <c r="F5928" s="88">
        <v>4</v>
      </c>
      <c r="G5928" s="37">
        <v>0</v>
      </c>
    </row>
    <row r="5929" spans="1:7" x14ac:dyDescent="0.4">
      <c r="A5929" s="70">
        <v>41886</v>
      </c>
      <c r="B5929" s="84" t="s">
        <v>321</v>
      </c>
      <c r="C5929" s="74">
        <v>22.5</v>
      </c>
      <c r="D5929" s="86">
        <v>0</v>
      </c>
      <c r="E5929" s="88">
        <v>9</v>
      </c>
      <c r="F5929" s="88">
        <v>4</v>
      </c>
      <c r="G5929" s="37">
        <v>0</v>
      </c>
    </row>
    <row r="5930" spans="1:7" x14ac:dyDescent="0.4">
      <c r="A5930" s="70">
        <v>41886</v>
      </c>
      <c r="B5930" s="84" t="s">
        <v>322</v>
      </c>
      <c r="C5930" s="74">
        <v>22.1</v>
      </c>
      <c r="D5930" s="86">
        <v>0</v>
      </c>
      <c r="E5930" s="88">
        <v>9</v>
      </c>
      <c r="F5930" s="88">
        <v>4</v>
      </c>
      <c r="G5930" s="37">
        <v>0</v>
      </c>
    </row>
    <row r="5931" spans="1:7" x14ac:dyDescent="0.4">
      <c r="A5931" s="70">
        <v>41886</v>
      </c>
      <c r="B5931" s="84" t="s">
        <v>323</v>
      </c>
      <c r="C5931" s="74">
        <v>21.7</v>
      </c>
      <c r="D5931" s="86">
        <v>0</v>
      </c>
      <c r="E5931" s="88">
        <v>9</v>
      </c>
      <c r="F5931" s="88">
        <v>4</v>
      </c>
      <c r="G5931" s="37">
        <v>0</v>
      </c>
    </row>
    <row r="5932" spans="1:7" x14ac:dyDescent="0.4">
      <c r="A5932" s="70">
        <v>41886</v>
      </c>
      <c r="B5932" s="84" t="s">
        <v>324</v>
      </c>
      <c r="C5932" s="74">
        <v>21</v>
      </c>
      <c r="D5932" s="86">
        <v>0</v>
      </c>
      <c r="E5932" s="88">
        <v>9</v>
      </c>
      <c r="F5932" s="88">
        <v>4</v>
      </c>
      <c r="G5932" s="37">
        <v>0</v>
      </c>
    </row>
    <row r="5933" spans="1:7" x14ac:dyDescent="0.4">
      <c r="A5933" s="70">
        <v>41886</v>
      </c>
      <c r="B5933" s="84" t="s">
        <v>325</v>
      </c>
      <c r="C5933" s="74">
        <v>20.6</v>
      </c>
      <c r="D5933" s="86">
        <v>0</v>
      </c>
      <c r="E5933" s="88">
        <v>9</v>
      </c>
      <c r="F5933" s="88">
        <v>5</v>
      </c>
      <c r="G5933" s="37">
        <v>1</v>
      </c>
    </row>
    <row r="5934" spans="1:7" x14ac:dyDescent="0.4">
      <c r="A5934" s="70">
        <v>41887</v>
      </c>
      <c r="B5934" s="84" t="s">
        <v>302</v>
      </c>
      <c r="C5934" s="74">
        <v>20.7</v>
      </c>
      <c r="D5934" s="86">
        <v>0</v>
      </c>
      <c r="E5934" s="88">
        <v>9</v>
      </c>
      <c r="F5934" s="88">
        <v>5</v>
      </c>
      <c r="G5934" s="37">
        <v>1</v>
      </c>
    </row>
    <row r="5935" spans="1:7" x14ac:dyDescent="0.4">
      <c r="A5935" s="70">
        <v>41887</v>
      </c>
      <c r="B5935" s="84" t="s">
        <v>303</v>
      </c>
      <c r="C5935" s="74">
        <v>20.6</v>
      </c>
      <c r="D5935" s="86">
        <v>0</v>
      </c>
      <c r="E5935" s="88">
        <v>9</v>
      </c>
      <c r="F5935" s="88">
        <v>5</v>
      </c>
      <c r="G5935" s="37">
        <v>1</v>
      </c>
    </row>
    <row r="5936" spans="1:7" x14ac:dyDescent="0.4">
      <c r="A5936" s="70">
        <v>41887</v>
      </c>
      <c r="B5936" s="84" t="s">
        <v>304</v>
      </c>
      <c r="C5936" s="74">
        <v>20.6</v>
      </c>
      <c r="D5936" s="86">
        <v>0</v>
      </c>
      <c r="E5936" s="88">
        <v>9</v>
      </c>
      <c r="F5936" s="88">
        <v>5</v>
      </c>
      <c r="G5936" s="37">
        <v>1</v>
      </c>
    </row>
    <row r="5937" spans="1:7" x14ac:dyDescent="0.4">
      <c r="A5937" s="70">
        <v>41887</v>
      </c>
      <c r="B5937" s="84" t="s">
        <v>305</v>
      </c>
      <c r="C5937" s="74">
        <v>20.9</v>
      </c>
      <c r="D5937" s="86">
        <v>0</v>
      </c>
      <c r="E5937" s="88">
        <v>9</v>
      </c>
      <c r="F5937" s="88">
        <v>5</v>
      </c>
      <c r="G5937" s="37">
        <v>1</v>
      </c>
    </row>
    <row r="5938" spans="1:7" x14ac:dyDescent="0.4">
      <c r="A5938" s="70">
        <v>41887</v>
      </c>
      <c r="B5938" s="84" t="s">
        <v>306</v>
      </c>
      <c r="C5938" s="74">
        <v>20.9</v>
      </c>
      <c r="D5938" s="86">
        <v>0</v>
      </c>
      <c r="E5938" s="88">
        <v>9</v>
      </c>
      <c r="F5938" s="88">
        <v>5</v>
      </c>
      <c r="G5938" s="37">
        <v>1</v>
      </c>
    </row>
    <row r="5939" spans="1:7" x14ac:dyDescent="0.4">
      <c r="A5939" s="70">
        <v>41887</v>
      </c>
      <c r="B5939" s="84" t="s">
        <v>307</v>
      </c>
      <c r="C5939" s="74">
        <v>21.1</v>
      </c>
      <c r="D5939" s="86">
        <v>0</v>
      </c>
      <c r="E5939" s="88">
        <v>9</v>
      </c>
      <c r="F5939" s="88">
        <v>5</v>
      </c>
      <c r="G5939" s="37">
        <v>1</v>
      </c>
    </row>
    <row r="5940" spans="1:7" x14ac:dyDescent="0.4">
      <c r="A5940" s="70">
        <v>41887</v>
      </c>
      <c r="B5940" s="84" t="s">
        <v>308</v>
      </c>
      <c r="C5940" s="74">
        <v>21.7</v>
      </c>
      <c r="D5940" s="86">
        <v>0</v>
      </c>
      <c r="E5940" s="88">
        <v>9</v>
      </c>
      <c r="F5940" s="88">
        <v>5</v>
      </c>
      <c r="G5940" s="37">
        <v>1</v>
      </c>
    </row>
    <row r="5941" spans="1:7" x14ac:dyDescent="0.4">
      <c r="A5941" s="70">
        <v>41887</v>
      </c>
      <c r="B5941" s="84" t="s">
        <v>309</v>
      </c>
      <c r="C5941" s="74">
        <v>22.3</v>
      </c>
      <c r="D5941" s="86">
        <v>0</v>
      </c>
      <c r="E5941" s="88">
        <v>9</v>
      </c>
      <c r="F5941" s="88">
        <v>5</v>
      </c>
      <c r="G5941" s="37">
        <v>0</v>
      </c>
    </row>
    <row r="5942" spans="1:7" x14ac:dyDescent="0.4">
      <c r="A5942" s="70">
        <v>41887</v>
      </c>
      <c r="B5942" s="84" t="s">
        <v>310</v>
      </c>
      <c r="C5942" s="74">
        <v>23.2</v>
      </c>
      <c r="D5942" s="86">
        <v>0</v>
      </c>
      <c r="E5942" s="88">
        <v>9</v>
      </c>
      <c r="F5942" s="88">
        <v>5</v>
      </c>
      <c r="G5942" s="37">
        <v>0</v>
      </c>
    </row>
    <row r="5943" spans="1:7" x14ac:dyDescent="0.4">
      <c r="A5943" s="70">
        <v>41887</v>
      </c>
      <c r="B5943" s="84" t="s">
        <v>311</v>
      </c>
      <c r="C5943" s="74">
        <v>24.8</v>
      </c>
      <c r="D5943" s="86">
        <v>0</v>
      </c>
      <c r="E5943" s="88">
        <v>9</v>
      </c>
      <c r="F5943" s="88">
        <v>5</v>
      </c>
      <c r="G5943" s="37">
        <v>0</v>
      </c>
    </row>
    <row r="5944" spans="1:7" x14ac:dyDescent="0.4">
      <c r="A5944" s="70">
        <v>41887</v>
      </c>
      <c r="B5944" s="84" t="s">
        <v>312</v>
      </c>
      <c r="C5944" s="74">
        <v>26.2</v>
      </c>
      <c r="D5944" s="86">
        <v>0</v>
      </c>
      <c r="E5944" s="88">
        <v>9</v>
      </c>
      <c r="F5944" s="88">
        <v>5</v>
      </c>
      <c r="G5944" s="37">
        <v>0</v>
      </c>
    </row>
    <row r="5945" spans="1:7" x14ac:dyDescent="0.4">
      <c r="A5945" s="70">
        <v>41887</v>
      </c>
      <c r="B5945" s="84" t="s">
        <v>313</v>
      </c>
      <c r="C5945" s="74">
        <v>27.7</v>
      </c>
      <c r="D5945" s="86">
        <v>0</v>
      </c>
      <c r="E5945" s="88">
        <v>9</v>
      </c>
      <c r="F5945" s="88">
        <v>5</v>
      </c>
      <c r="G5945" s="37">
        <v>0</v>
      </c>
    </row>
    <row r="5946" spans="1:7" x14ac:dyDescent="0.4">
      <c r="A5946" s="70">
        <v>41887</v>
      </c>
      <c r="B5946" s="84" t="s">
        <v>314</v>
      </c>
      <c r="C5946" s="74">
        <v>28.2</v>
      </c>
      <c r="D5946" s="86">
        <v>0</v>
      </c>
      <c r="E5946" s="88">
        <v>9</v>
      </c>
      <c r="F5946" s="88">
        <v>5</v>
      </c>
      <c r="G5946" s="37">
        <v>0</v>
      </c>
    </row>
    <row r="5947" spans="1:7" x14ac:dyDescent="0.4">
      <c r="A5947" s="70">
        <v>41887</v>
      </c>
      <c r="B5947" s="84" t="s">
        <v>315</v>
      </c>
      <c r="C5947" s="74">
        <v>27</v>
      </c>
      <c r="D5947" s="86">
        <v>0</v>
      </c>
      <c r="E5947" s="88">
        <v>9</v>
      </c>
      <c r="F5947" s="88">
        <v>5</v>
      </c>
      <c r="G5947" s="37">
        <v>0</v>
      </c>
    </row>
    <row r="5948" spans="1:7" x14ac:dyDescent="0.4">
      <c r="A5948" s="70">
        <v>41887</v>
      </c>
      <c r="B5948" s="84" t="s">
        <v>316</v>
      </c>
      <c r="C5948" s="74">
        <v>26.9</v>
      </c>
      <c r="D5948" s="86">
        <v>0</v>
      </c>
      <c r="E5948" s="88">
        <v>9</v>
      </c>
      <c r="F5948" s="88">
        <v>5</v>
      </c>
      <c r="G5948" s="37">
        <v>0</v>
      </c>
    </row>
    <row r="5949" spans="1:7" x14ac:dyDescent="0.4">
      <c r="A5949" s="70">
        <v>41887</v>
      </c>
      <c r="B5949" s="84" t="s">
        <v>317</v>
      </c>
      <c r="C5949" s="74">
        <v>26.9</v>
      </c>
      <c r="D5949" s="86">
        <v>0</v>
      </c>
      <c r="E5949" s="88">
        <v>9</v>
      </c>
      <c r="F5949" s="88">
        <v>5</v>
      </c>
      <c r="G5949" s="37">
        <v>0</v>
      </c>
    </row>
    <row r="5950" spans="1:7" x14ac:dyDescent="0.4">
      <c r="A5950" s="70">
        <v>41887</v>
      </c>
      <c r="B5950" s="84" t="s">
        <v>318</v>
      </c>
      <c r="C5950" s="74">
        <v>26.1</v>
      </c>
      <c r="D5950" s="86">
        <v>0</v>
      </c>
      <c r="E5950" s="88">
        <v>9</v>
      </c>
      <c r="F5950" s="88">
        <v>5</v>
      </c>
      <c r="G5950" s="37">
        <v>0</v>
      </c>
    </row>
    <row r="5951" spans="1:7" x14ac:dyDescent="0.4">
      <c r="A5951" s="70">
        <v>41887</v>
      </c>
      <c r="B5951" s="84" t="s">
        <v>319</v>
      </c>
      <c r="C5951" s="74">
        <v>25.2</v>
      </c>
      <c r="D5951" s="86">
        <v>0</v>
      </c>
      <c r="E5951" s="88">
        <v>9</v>
      </c>
      <c r="F5951" s="88">
        <v>5</v>
      </c>
      <c r="G5951" s="37">
        <v>0</v>
      </c>
    </row>
    <row r="5952" spans="1:7" x14ac:dyDescent="0.4">
      <c r="A5952" s="70">
        <v>41887</v>
      </c>
      <c r="B5952" s="84" t="s">
        <v>320</v>
      </c>
      <c r="C5952" s="74">
        <v>24.9</v>
      </c>
      <c r="D5952" s="86">
        <v>0</v>
      </c>
      <c r="E5952" s="88">
        <v>9</v>
      </c>
      <c r="F5952" s="88">
        <v>5</v>
      </c>
      <c r="G5952" s="37">
        <v>0</v>
      </c>
    </row>
    <row r="5953" spans="1:7" x14ac:dyDescent="0.4">
      <c r="A5953" s="70">
        <v>41887</v>
      </c>
      <c r="B5953" s="84" t="s">
        <v>321</v>
      </c>
      <c r="C5953" s="74">
        <v>24.7</v>
      </c>
      <c r="D5953" s="86">
        <v>0</v>
      </c>
      <c r="E5953" s="88">
        <v>9</v>
      </c>
      <c r="F5953" s="88">
        <v>5</v>
      </c>
      <c r="G5953" s="37">
        <v>0</v>
      </c>
    </row>
    <row r="5954" spans="1:7" x14ac:dyDescent="0.4">
      <c r="A5954" s="70">
        <v>41887</v>
      </c>
      <c r="B5954" s="84" t="s">
        <v>322</v>
      </c>
      <c r="C5954" s="74">
        <v>24</v>
      </c>
      <c r="D5954" s="86">
        <v>0</v>
      </c>
      <c r="E5954" s="88">
        <v>9</v>
      </c>
      <c r="F5954" s="88">
        <v>5</v>
      </c>
      <c r="G5954" s="37">
        <v>0</v>
      </c>
    </row>
    <row r="5955" spans="1:7" x14ac:dyDescent="0.4">
      <c r="A5955" s="70">
        <v>41887</v>
      </c>
      <c r="B5955" s="84" t="s">
        <v>323</v>
      </c>
      <c r="C5955" s="74">
        <v>23.5</v>
      </c>
      <c r="D5955" s="86">
        <v>0</v>
      </c>
      <c r="E5955" s="88">
        <v>9</v>
      </c>
      <c r="F5955" s="88">
        <v>5</v>
      </c>
      <c r="G5955" s="37">
        <v>0</v>
      </c>
    </row>
    <row r="5956" spans="1:7" x14ac:dyDescent="0.4">
      <c r="A5956" s="70">
        <v>41887</v>
      </c>
      <c r="B5956" s="84" t="s">
        <v>324</v>
      </c>
      <c r="C5956" s="74">
        <v>23.2</v>
      </c>
      <c r="D5956" s="86">
        <v>0</v>
      </c>
      <c r="E5956" s="88">
        <v>9</v>
      </c>
      <c r="F5956" s="88">
        <v>5</v>
      </c>
      <c r="G5956" s="37">
        <v>0</v>
      </c>
    </row>
    <row r="5957" spans="1:7" x14ac:dyDescent="0.4">
      <c r="A5957" s="70">
        <v>41887</v>
      </c>
      <c r="B5957" s="84" t="s">
        <v>325</v>
      </c>
      <c r="C5957" s="74">
        <v>23.2</v>
      </c>
      <c r="D5957" s="86">
        <v>0</v>
      </c>
      <c r="E5957" s="88">
        <v>9</v>
      </c>
      <c r="F5957" s="88">
        <v>6</v>
      </c>
      <c r="G5957" s="37">
        <v>1</v>
      </c>
    </row>
    <row r="5958" spans="1:7" x14ac:dyDescent="0.4">
      <c r="A5958" s="70">
        <v>41888</v>
      </c>
      <c r="B5958" s="84" t="s">
        <v>302</v>
      </c>
      <c r="C5958" s="74">
        <v>23.1</v>
      </c>
      <c r="D5958" s="86">
        <v>0</v>
      </c>
      <c r="E5958" s="88">
        <v>9</v>
      </c>
      <c r="F5958" s="88">
        <v>6</v>
      </c>
      <c r="G5958" s="37">
        <v>1</v>
      </c>
    </row>
    <row r="5959" spans="1:7" x14ac:dyDescent="0.4">
      <c r="A5959" s="70">
        <v>41888</v>
      </c>
      <c r="B5959" s="84" t="s">
        <v>303</v>
      </c>
      <c r="C5959" s="74">
        <v>23.1</v>
      </c>
      <c r="D5959" s="86">
        <v>0</v>
      </c>
      <c r="E5959" s="88">
        <v>9</v>
      </c>
      <c r="F5959" s="88">
        <v>6</v>
      </c>
      <c r="G5959" s="37">
        <v>1</v>
      </c>
    </row>
    <row r="5960" spans="1:7" x14ac:dyDescent="0.4">
      <c r="A5960" s="70">
        <v>41888</v>
      </c>
      <c r="B5960" s="84" t="s">
        <v>304</v>
      </c>
      <c r="C5960" s="74">
        <v>23.1</v>
      </c>
      <c r="D5960" s="86">
        <v>0</v>
      </c>
      <c r="E5960" s="88">
        <v>9</v>
      </c>
      <c r="F5960" s="88">
        <v>6</v>
      </c>
      <c r="G5960" s="37">
        <v>1</v>
      </c>
    </row>
    <row r="5961" spans="1:7" x14ac:dyDescent="0.4">
      <c r="A5961" s="70">
        <v>41888</v>
      </c>
      <c r="B5961" s="84" t="s">
        <v>305</v>
      </c>
      <c r="C5961" s="74">
        <v>23.1</v>
      </c>
      <c r="D5961" s="86">
        <v>0</v>
      </c>
      <c r="E5961" s="88">
        <v>9</v>
      </c>
      <c r="F5961" s="88">
        <v>6</v>
      </c>
      <c r="G5961" s="37">
        <v>1</v>
      </c>
    </row>
    <row r="5962" spans="1:7" x14ac:dyDescent="0.4">
      <c r="A5962" s="70">
        <v>41888</v>
      </c>
      <c r="B5962" s="84" t="s">
        <v>306</v>
      </c>
      <c r="C5962" s="74">
        <v>23</v>
      </c>
      <c r="D5962" s="86">
        <v>0</v>
      </c>
      <c r="E5962" s="88">
        <v>9</v>
      </c>
      <c r="F5962" s="88">
        <v>6</v>
      </c>
      <c r="G5962" s="37">
        <v>1</v>
      </c>
    </row>
    <row r="5963" spans="1:7" x14ac:dyDescent="0.4">
      <c r="A5963" s="70">
        <v>41888</v>
      </c>
      <c r="B5963" s="84" t="s">
        <v>307</v>
      </c>
      <c r="C5963" s="74">
        <v>23</v>
      </c>
      <c r="D5963" s="86">
        <v>0</v>
      </c>
      <c r="E5963" s="88">
        <v>9</v>
      </c>
      <c r="F5963" s="88">
        <v>6</v>
      </c>
      <c r="G5963" s="37">
        <v>1</v>
      </c>
    </row>
    <row r="5964" spans="1:7" x14ac:dyDescent="0.4">
      <c r="A5964" s="70">
        <v>41888</v>
      </c>
      <c r="B5964" s="84" t="s">
        <v>308</v>
      </c>
      <c r="C5964" s="74">
        <v>23.1</v>
      </c>
      <c r="D5964" s="86">
        <v>0</v>
      </c>
      <c r="E5964" s="88">
        <v>9</v>
      </c>
      <c r="F5964" s="88">
        <v>6</v>
      </c>
      <c r="G5964" s="37">
        <v>1</v>
      </c>
    </row>
    <row r="5965" spans="1:7" x14ac:dyDescent="0.4">
      <c r="A5965" s="70">
        <v>41888</v>
      </c>
      <c r="B5965" s="84" t="s">
        <v>309</v>
      </c>
      <c r="C5965" s="74">
        <v>24.2</v>
      </c>
      <c r="D5965" s="86">
        <v>0</v>
      </c>
      <c r="E5965" s="88">
        <v>9</v>
      </c>
      <c r="F5965" s="88">
        <v>6</v>
      </c>
      <c r="G5965" s="37">
        <v>0</v>
      </c>
    </row>
    <row r="5966" spans="1:7" x14ac:dyDescent="0.4">
      <c r="A5966" s="70">
        <v>41888</v>
      </c>
      <c r="B5966" s="84" t="s">
        <v>310</v>
      </c>
      <c r="C5966" s="74">
        <v>25</v>
      </c>
      <c r="D5966" s="86">
        <v>0</v>
      </c>
      <c r="E5966" s="88">
        <v>9</v>
      </c>
      <c r="F5966" s="88">
        <v>6</v>
      </c>
      <c r="G5966" s="37">
        <v>0</v>
      </c>
    </row>
    <row r="5967" spans="1:7" x14ac:dyDescent="0.4">
      <c r="A5967" s="70">
        <v>41888</v>
      </c>
      <c r="B5967" s="84" t="s">
        <v>311</v>
      </c>
      <c r="C5967" s="74">
        <v>27.1</v>
      </c>
      <c r="D5967" s="86">
        <v>0</v>
      </c>
      <c r="E5967" s="88">
        <v>9</v>
      </c>
      <c r="F5967" s="88">
        <v>6</v>
      </c>
      <c r="G5967" s="37">
        <v>0</v>
      </c>
    </row>
    <row r="5968" spans="1:7" x14ac:dyDescent="0.4">
      <c r="A5968" s="70">
        <v>41888</v>
      </c>
      <c r="B5968" s="84" t="s">
        <v>312</v>
      </c>
      <c r="C5968" s="74">
        <v>27.9</v>
      </c>
      <c r="D5968" s="86">
        <v>0</v>
      </c>
      <c r="E5968" s="88">
        <v>9</v>
      </c>
      <c r="F5968" s="88">
        <v>6</v>
      </c>
      <c r="G5968" s="37">
        <v>0</v>
      </c>
    </row>
    <row r="5969" spans="1:7" x14ac:dyDescent="0.4">
      <c r="A5969" s="70">
        <v>41888</v>
      </c>
      <c r="B5969" s="84" t="s">
        <v>313</v>
      </c>
      <c r="C5969" s="74">
        <v>29.1</v>
      </c>
      <c r="D5969" s="86">
        <v>0</v>
      </c>
      <c r="E5969" s="88">
        <v>9</v>
      </c>
      <c r="F5969" s="88">
        <v>6</v>
      </c>
      <c r="G5969" s="37">
        <v>0</v>
      </c>
    </row>
    <row r="5970" spans="1:7" x14ac:dyDescent="0.4">
      <c r="A5970" s="70">
        <v>41888</v>
      </c>
      <c r="B5970" s="84" t="s">
        <v>314</v>
      </c>
      <c r="C5970" s="74">
        <v>29.4</v>
      </c>
      <c r="D5970" s="86">
        <v>0</v>
      </c>
      <c r="E5970" s="88">
        <v>9</v>
      </c>
      <c r="F5970" s="88">
        <v>6</v>
      </c>
      <c r="G5970" s="37">
        <v>0</v>
      </c>
    </row>
    <row r="5971" spans="1:7" x14ac:dyDescent="0.4">
      <c r="A5971" s="70">
        <v>41888</v>
      </c>
      <c r="B5971" s="84" t="s">
        <v>315</v>
      </c>
      <c r="C5971" s="74">
        <v>27.5</v>
      </c>
      <c r="D5971" s="86">
        <v>0</v>
      </c>
      <c r="E5971" s="88">
        <v>9</v>
      </c>
      <c r="F5971" s="88">
        <v>6</v>
      </c>
      <c r="G5971" s="37">
        <v>0</v>
      </c>
    </row>
    <row r="5972" spans="1:7" x14ac:dyDescent="0.4">
      <c r="A5972" s="70">
        <v>41888</v>
      </c>
      <c r="B5972" s="84" t="s">
        <v>316</v>
      </c>
      <c r="C5972" s="74">
        <v>28</v>
      </c>
      <c r="D5972" s="86">
        <v>0</v>
      </c>
      <c r="E5972" s="88">
        <v>9</v>
      </c>
      <c r="F5972" s="88">
        <v>6</v>
      </c>
      <c r="G5972" s="37">
        <v>0</v>
      </c>
    </row>
    <row r="5973" spans="1:7" x14ac:dyDescent="0.4">
      <c r="A5973" s="70">
        <v>41888</v>
      </c>
      <c r="B5973" s="84" t="s">
        <v>317</v>
      </c>
      <c r="C5973" s="74">
        <v>28.4</v>
      </c>
      <c r="D5973" s="86">
        <v>0</v>
      </c>
      <c r="E5973" s="88">
        <v>9</v>
      </c>
      <c r="F5973" s="88">
        <v>6</v>
      </c>
      <c r="G5973" s="37">
        <v>0</v>
      </c>
    </row>
    <row r="5974" spans="1:7" x14ac:dyDescent="0.4">
      <c r="A5974" s="70">
        <v>41888</v>
      </c>
      <c r="B5974" s="84" t="s">
        <v>318</v>
      </c>
      <c r="C5974" s="74">
        <v>27.4</v>
      </c>
      <c r="D5974" s="86">
        <v>0</v>
      </c>
      <c r="E5974" s="88">
        <v>9</v>
      </c>
      <c r="F5974" s="88">
        <v>6</v>
      </c>
      <c r="G5974" s="37">
        <v>0</v>
      </c>
    </row>
    <row r="5975" spans="1:7" x14ac:dyDescent="0.4">
      <c r="A5975" s="70">
        <v>41888</v>
      </c>
      <c r="B5975" s="84" t="s">
        <v>319</v>
      </c>
      <c r="C5975" s="74">
        <v>26.1</v>
      </c>
      <c r="D5975" s="86">
        <v>0</v>
      </c>
      <c r="E5975" s="88">
        <v>9</v>
      </c>
      <c r="F5975" s="88">
        <v>6</v>
      </c>
      <c r="G5975" s="37">
        <v>0</v>
      </c>
    </row>
    <row r="5976" spans="1:7" x14ac:dyDescent="0.4">
      <c r="A5976" s="70">
        <v>41888</v>
      </c>
      <c r="B5976" s="84" t="s">
        <v>320</v>
      </c>
      <c r="C5976" s="74">
        <v>25.4</v>
      </c>
      <c r="D5976" s="86">
        <v>0</v>
      </c>
      <c r="E5976" s="88">
        <v>9</v>
      </c>
      <c r="F5976" s="88">
        <v>6</v>
      </c>
      <c r="G5976" s="37">
        <v>0</v>
      </c>
    </row>
    <row r="5977" spans="1:7" x14ac:dyDescent="0.4">
      <c r="A5977" s="70">
        <v>41888</v>
      </c>
      <c r="B5977" s="84" t="s">
        <v>321</v>
      </c>
      <c r="C5977" s="74">
        <v>25.4</v>
      </c>
      <c r="D5977" s="86">
        <v>0</v>
      </c>
      <c r="E5977" s="88">
        <v>9</v>
      </c>
      <c r="F5977" s="88">
        <v>6</v>
      </c>
      <c r="G5977" s="37">
        <v>0</v>
      </c>
    </row>
    <row r="5978" spans="1:7" x14ac:dyDescent="0.4">
      <c r="A5978" s="70">
        <v>41888</v>
      </c>
      <c r="B5978" s="84" t="s">
        <v>322</v>
      </c>
      <c r="C5978" s="74">
        <v>25</v>
      </c>
      <c r="D5978" s="86">
        <v>0</v>
      </c>
      <c r="E5978" s="88">
        <v>9</v>
      </c>
      <c r="F5978" s="88">
        <v>6</v>
      </c>
      <c r="G5978" s="37">
        <v>0</v>
      </c>
    </row>
    <row r="5979" spans="1:7" x14ac:dyDescent="0.4">
      <c r="A5979" s="70">
        <v>41888</v>
      </c>
      <c r="B5979" s="84" t="s">
        <v>323</v>
      </c>
      <c r="C5979" s="74">
        <v>24.8</v>
      </c>
      <c r="D5979" s="86">
        <v>0</v>
      </c>
      <c r="E5979" s="88">
        <v>9</v>
      </c>
      <c r="F5979" s="88">
        <v>6</v>
      </c>
      <c r="G5979" s="37">
        <v>0</v>
      </c>
    </row>
    <row r="5980" spans="1:7" x14ac:dyDescent="0.4">
      <c r="A5980" s="70">
        <v>41888</v>
      </c>
      <c r="B5980" s="84" t="s">
        <v>324</v>
      </c>
      <c r="C5980" s="74">
        <v>24.4</v>
      </c>
      <c r="D5980" s="86">
        <v>0</v>
      </c>
      <c r="E5980" s="88">
        <v>9</v>
      </c>
      <c r="F5980" s="88">
        <v>6</v>
      </c>
      <c r="G5980" s="37">
        <v>0</v>
      </c>
    </row>
    <row r="5981" spans="1:7" x14ac:dyDescent="0.4">
      <c r="A5981" s="70">
        <v>41888</v>
      </c>
      <c r="B5981" s="84" t="s">
        <v>325</v>
      </c>
      <c r="C5981" s="74">
        <v>23.9</v>
      </c>
      <c r="D5981" s="86">
        <v>0</v>
      </c>
      <c r="E5981" s="88">
        <v>9</v>
      </c>
      <c r="F5981" s="88">
        <v>7</v>
      </c>
      <c r="G5981" s="37">
        <v>1</v>
      </c>
    </row>
    <row r="5982" spans="1:7" x14ac:dyDescent="0.4">
      <c r="A5982" s="70">
        <v>41889</v>
      </c>
      <c r="B5982" s="84" t="s">
        <v>302</v>
      </c>
      <c r="C5982" s="74">
        <v>24</v>
      </c>
      <c r="D5982" s="86">
        <v>0</v>
      </c>
      <c r="E5982" s="88">
        <v>9</v>
      </c>
      <c r="F5982" s="88">
        <v>7</v>
      </c>
      <c r="G5982" s="37">
        <v>1</v>
      </c>
    </row>
    <row r="5983" spans="1:7" x14ac:dyDescent="0.4">
      <c r="A5983" s="70">
        <v>41889</v>
      </c>
      <c r="B5983" s="84" t="s">
        <v>303</v>
      </c>
      <c r="C5983" s="74">
        <v>23.8</v>
      </c>
      <c r="D5983" s="86">
        <v>0</v>
      </c>
      <c r="E5983" s="88">
        <v>9</v>
      </c>
      <c r="F5983" s="88">
        <v>7</v>
      </c>
      <c r="G5983" s="37">
        <v>1</v>
      </c>
    </row>
    <row r="5984" spans="1:7" x14ac:dyDescent="0.4">
      <c r="A5984" s="70">
        <v>41889</v>
      </c>
      <c r="B5984" s="84" t="s">
        <v>304</v>
      </c>
      <c r="C5984" s="74">
        <v>23.6</v>
      </c>
      <c r="D5984" s="86">
        <v>0</v>
      </c>
      <c r="E5984" s="88">
        <v>9</v>
      </c>
      <c r="F5984" s="88">
        <v>7</v>
      </c>
      <c r="G5984" s="37">
        <v>1</v>
      </c>
    </row>
    <row r="5985" spans="1:7" x14ac:dyDescent="0.4">
      <c r="A5985" s="70">
        <v>41889</v>
      </c>
      <c r="B5985" s="84" t="s">
        <v>305</v>
      </c>
      <c r="C5985" s="74">
        <v>23.3</v>
      </c>
      <c r="D5985" s="86">
        <v>0</v>
      </c>
      <c r="E5985" s="88">
        <v>9</v>
      </c>
      <c r="F5985" s="88">
        <v>7</v>
      </c>
      <c r="G5985" s="37">
        <v>1</v>
      </c>
    </row>
    <row r="5986" spans="1:7" x14ac:dyDescent="0.4">
      <c r="A5986" s="70">
        <v>41889</v>
      </c>
      <c r="B5986" s="84" t="s">
        <v>306</v>
      </c>
      <c r="C5986" s="74">
        <v>23.1</v>
      </c>
      <c r="D5986" s="86">
        <v>0</v>
      </c>
      <c r="E5986" s="88">
        <v>9</v>
      </c>
      <c r="F5986" s="88">
        <v>7</v>
      </c>
      <c r="G5986" s="37">
        <v>1</v>
      </c>
    </row>
    <row r="5987" spans="1:7" x14ac:dyDescent="0.4">
      <c r="A5987" s="70">
        <v>41889</v>
      </c>
      <c r="B5987" s="84" t="s">
        <v>307</v>
      </c>
      <c r="C5987" s="74">
        <v>21</v>
      </c>
      <c r="D5987" s="86">
        <v>0</v>
      </c>
      <c r="E5987" s="88">
        <v>9</v>
      </c>
      <c r="F5987" s="88">
        <v>7</v>
      </c>
      <c r="G5987" s="37">
        <v>1</v>
      </c>
    </row>
    <row r="5988" spans="1:7" x14ac:dyDescent="0.4">
      <c r="A5988" s="70">
        <v>41889</v>
      </c>
      <c r="B5988" s="84" t="s">
        <v>308</v>
      </c>
      <c r="C5988" s="74">
        <v>20.7</v>
      </c>
      <c r="D5988" s="86">
        <v>0</v>
      </c>
      <c r="E5988" s="88">
        <v>9</v>
      </c>
      <c r="F5988" s="88">
        <v>7</v>
      </c>
      <c r="G5988" s="37">
        <v>1</v>
      </c>
    </row>
    <row r="5989" spans="1:7" x14ac:dyDescent="0.4">
      <c r="A5989" s="70">
        <v>41889</v>
      </c>
      <c r="B5989" s="84" t="s">
        <v>309</v>
      </c>
      <c r="C5989" s="74">
        <v>20.8</v>
      </c>
      <c r="D5989" s="86">
        <v>0</v>
      </c>
      <c r="E5989" s="88">
        <v>9</v>
      </c>
      <c r="F5989" s="88">
        <v>7</v>
      </c>
      <c r="G5989" s="37">
        <v>0</v>
      </c>
    </row>
    <row r="5990" spans="1:7" x14ac:dyDescent="0.4">
      <c r="A5990" s="70">
        <v>41889</v>
      </c>
      <c r="B5990" s="84" t="s">
        <v>310</v>
      </c>
      <c r="C5990" s="74">
        <v>20.8</v>
      </c>
      <c r="D5990" s="86">
        <v>0</v>
      </c>
      <c r="E5990" s="88">
        <v>9</v>
      </c>
      <c r="F5990" s="88">
        <v>7</v>
      </c>
      <c r="G5990" s="37">
        <v>0</v>
      </c>
    </row>
    <row r="5991" spans="1:7" x14ac:dyDescent="0.4">
      <c r="A5991" s="70">
        <v>41889</v>
      </c>
      <c r="B5991" s="84" t="s">
        <v>311</v>
      </c>
      <c r="C5991" s="74">
        <v>20.9</v>
      </c>
      <c r="D5991" s="86">
        <v>0</v>
      </c>
      <c r="E5991" s="88">
        <v>9</v>
      </c>
      <c r="F5991" s="88">
        <v>7</v>
      </c>
      <c r="G5991" s="37">
        <v>0</v>
      </c>
    </row>
    <row r="5992" spans="1:7" x14ac:dyDescent="0.4">
      <c r="A5992" s="70">
        <v>41889</v>
      </c>
      <c r="B5992" s="84" t="s">
        <v>312</v>
      </c>
      <c r="C5992" s="74">
        <v>21.2</v>
      </c>
      <c r="D5992" s="86">
        <v>0</v>
      </c>
      <c r="E5992" s="88">
        <v>9</v>
      </c>
      <c r="F5992" s="88">
        <v>7</v>
      </c>
      <c r="G5992" s="37">
        <v>0</v>
      </c>
    </row>
    <row r="5993" spans="1:7" x14ac:dyDescent="0.4">
      <c r="A5993" s="70">
        <v>41889</v>
      </c>
      <c r="B5993" s="84" t="s">
        <v>313</v>
      </c>
      <c r="C5993" s="74">
        <v>21</v>
      </c>
      <c r="D5993" s="86">
        <v>0</v>
      </c>
      <c r="E5993" s="88">
        <v>9</v>
      </c>
      <c r="F5993" s="88">
        <v>7</v>
      </c>
      <c r="G5993" s="37">
        <v>0</v>
      </c>
    </row>
    <row r="5994" spans="1:7" x14ac:dyDescent="0.4">
      <c r="A5994" s="70">
        <v>41889</v>
      </c>
      <c r="B5994" s="84" t="s">
        <v>314</v>
      </c>
      <c r="C5994" s="74">
        <v>22</v>
      </c>
      <c r="D5994" s="86">
        <v>0</v>
      </c>
      <c r="E5994" s="88">
        <v>9</v>
      </c>
      <c r="F5994" s="88">
        <v>7</v>
      </c>
      <c r="G5994" s="37">
        <v>0</v>
      </c>
    </row>
    <row r="5995" spans="1:7" x14ac:dyDescent="0.4">
      <c r="A5995" s="70">
        <v>41889</v>
      </c>
      <c r="B5995" s="84" t="s">
        <v>315</v>
      </c>
      <c r="C5995" s="74">
        <v>23.1</v>
      </c>
      <c r="D5995" s="86">
        <v>0</v>
      </c>
      <c r="E5995" s="88">
        <v>9</v>
      </c>
      <c r="F5995" s="88">
        <v>7</v>
      </c>
      <c r="G5995" s="37">
        <v>0</v>
      </c>
    </row>
    <row r="5996" spans="1:7" x14ac:dyDescent="0.4">
      <c r="A5996" s="70">
        <v>41889</v>
      </c>
      <c r="B5996" s="84" t="s">
        <v>316</v>
      </c>
      <c r="C5996" s="74">
        <v>24.1</v>
      </c>
      <c r="D5996" s="86">
        <v>0</v>
      </c>
      <c r="E5996" s="88">
        <v>9</v>
      </c>
      <c r="F5996" s="88">
        <v>7</v>
      </c>
      <c r="G5996" s="37">
        <v>0</v>
      </c>
    </row>
    <row r="5997" spans="1:7" x14ac:dyDescent="0.4">
      <c r="A5997" s="70">
        <v>41889</v>
      </c>
      <c r="B5997" s="84" t="s">
        <v>317</v>
      </c>
      <c r="C5997" s="74">
        <v>24.7</v>
      </c>
      <c r="D5997" s="86">
        <v>0</v>
      </c>
      <c r="E5997" s="88">
        <v>9</v>
      </c>
      <c r="F5997" s="88">
        <v>7</v>
      </c>
      <c r="G5997" s="37">
        <v>0</v>
      </c>
    </row>
    <row r="5998" spans="1:7" x14ac:dyDescent="0.4">
      <c r="A5998" s="70">
        <v>41889</v>
      </c>
      <c r="B5998" s="84" t="s">
        <v>318</v>
      </c>
      <c r="C5998" s="74">
        <v>24.4</v>
      </c>
      <c r="D5998" s="86">
        <v>0</v>
      </c>
      <c r="E5998" s="88">
        <v>9</v>
      </c>
      <c r="F5998" s="88">
        <v>7</v>
      </c>
      <c r="G5998" s="37">
        <v>0</v>
      </c>
    </row>
    <row r="5999" spans="1:7" x14ac:dyDescent="0.4">
      <c r="A5999" s="70">
        <v>41889</v>
      </c>
      <c r="B5999" s="84" t="s">
        <v>319</v>
      </c>
      <c r="C5999" s="74">
        <v>22.8</v>
      </c>
      <c r="D5999" s="86">
        <v>0</v>
      </c>
      <c r="E5999" s="88">
        <v>9</v>
      </c>
      <c r="F5999" s="88">
        <v>7</v>
      </c>
      <c r="G5999" s="37">
        <v>0</v>
      </c>
    </row>
    <row r="6000" spans="1:7" x14ac:dyDescent="0.4">
      <c r="A6000" s="70">
        <v>41889</v>
      </c>
      <c r="B6000" s="84" t="s">
        <v>320</v>
      </c>
      <c r="C6000" s="74">
        <v>21.7</v>
      </c>
      <c r="D6000" s="86">
        <v>0</v>
      </c>
      <c r="E6000" s="88">
        <v>9</v>
      </c>
      <c r="F6000" s="88">
        <v>7</v>
      </c>
      <c r="G6000" s="37">
        <v>0</v>
      </c>
    </row>
    <row r="6001" spans="1:7" x14ac:dyDescent="0.4">
      <c r="A6001" s="70">
        <v>41889</v>
      </c>
      <c r="B6001" s="84" t="s">
        <v>321</v>
      </c>
      <c r="C6001" s="74">
        <v>21.2</v>
      </c>
      <c r="D6001" s="86">
        <v>0</v>
      </c>
      <c r="E6001" s="88">
        <v>9</v>
      </c>
      <c r="F6001" s="88">
        <v>7</v>
      </c>
      <c r="G6001" s="37">
        <v>0</v>
      </c>
    </row>
    <row r="6002" spans="1:7" x14ac:dyDescent="0.4">
      <c r="A6002" s="70">
        <v>41889</v>
      </c>
      <c r="B6002" s="84" t="s">
        <v>322</v>
      </c>
      <c r="C6002" s="74">
        <v>20.7</v>
      </c>
      <c r="D6002" s="86">
        <v>0</v>
      </c>
      <c r="E6002" s="88">
        <v>9</v>
      </c>
      <c r="F6002" s="88">
        <v>7</v>
      </c>
      <c r="G6002" s="37">
        <v>0</v>
      </c>
    </row>
    <row r="6003" spans="1:7" x14ac:dyDescent="0.4">
      <c r="A6003" s="70">
        <v>41889</v>
      </c>
      <c r="B6003" s="84" t="s">
        <v>323</v>
      </c>
      <c r="C6003" s="74">
        <v>19.8</v>
      </c>
      <c r="D6003" s="86">
        <v>0</v>
      </c>
      <c r="E6003" s="88">
        <v>9</v>
      </c>
      <c r="F6003" s="88">
        <v>7</v>
      </c>
      <c r="G6003" s="37">
        <v>0</v>
      </c>
    </row>
    <row r="6004" spans="1:7" x14ac:dyDescent="0.4">
      <c r="A6004" s="70">
        <v>41889</v>
      </c>
      <c r="B6004" s="84" t="s">
        <v>324</v>
      </c>
      <c r="C6004" s="74">
        <v>19.7</v>
      </c>
      <c r="D6004" s="86">
        <v>0</v>
      </c>
      <c r="E6004" s="88">
        <v>9</v>
      </c>
      <c r="F6004" s="88">
        <v>7</v>
      </c>
      <c r="G6004" s="37">
        <v>0</v>
      </c>
    </row>
    <row r="6005" spans="1:7" x14ac:dyDescent="0.4">
      <c r="A6005" s="70">
        <v>41889</v>
      </c>
      <c r="B6005" s="84" t="s">
        <v>325</v>
      </c>
      <c r="C6005" s="74">
        <v>19.7</v>
      </c>
      <c r="D6005" s="86">
        <v>0</v>
      </c>
      <c r="E6005" s="88">
        <v>9</v>
      </c>
      <c r="F6005" s="88">
        <v>8</v>
      </c>
      <c r="G6005" s="37">
        <v>1</v>
      </c>
    </row>
    <row r="6006" spans="1:7" x14ac:dyDescent="0.4">
      <c r="A6006" s="70">
        <v>41890</v>
      </c>
      <c r="B6006" s="84" t="s">
        <v>302</v>
      </c>
      <c r="C6006" s="74">
        <v>19.7</v>
      </c>
      <c r="D6006" s="86">
        <v>0</v>
      </c>
      <c r="E6006" s="88">
        <v>9</v>
      </c>
      <c r="F6006" s="88">
        <v>8</v>
      </c>
      <c r="G6006" s="37">
        <v>1</v>
      </c>
    </row>
    <row r="6007" spans="1:7" x14ac:dyDescent="0.4">
      <c r="A6007" s="70">
        <v>41890</v>
      </c>
      <c r="B6007" s="84" t="s">
        <v>303</v>
      </c>
      <c r="C6007" s="74">
        <v>19.399999999999999</v>
      </c>
      <c r="D6007" s="86">
        <v>0</v>
      </c>
      <c r="E6007" s="88">
        <v>9</v>
      </c>
      <c r="F6007" s="88">
        <v>8</v>
      </c>
      <c r="G6007" s="37">
        <v>1</v>
      </c>
    </row>
    <row r="6008" spans="1:7" x14ac:dyDescent="0.4">
      <c r="A6008" s="70">
        <v>41890</v>
      </c>
      <c r="B6008" s="84" t="s">
        <v>304</v>
      </c>
      <c r="C6008" s="74">
        <v>18.899999999999999</v>
      </c>
      <c r="D6008" s="86">
        <v>0</v>
      </c>
      <c r="E6008" s="88">
        <v>9</v>
      </c>
      <c r="F6008" s="88">
        <v>8</v>
      </c>
      <c r="G6008" s="37">
        <v>1</v>
      </c>
    </row>
    <row r="6009" spans="1:7" x14ac:dyDescent="0.4">
      <c r="A6009" s="70">
        <v>41890</v>
      </c>
      <c r="B6009" s="84" t="s">
        <v>305</v>
      </c>
      <c r="C6009" s="74">
        <v>18.8</v>
      </c>
      <c r="D6009" s="86">
        <v>0</v>
      </c>
      <c r="E6009" s="88">
        <v>9</v>
      </c>
      <c r="F6009" s="88">
        <v>8</v>
      </c>
      <c r="G6009" s="37">
        <v>1</v>
      </c>
    </row>
    <row r="6010" spans="1:7" x14ac:dyDescent="0.4">
      <c r="A6010" s="70">
        <v>41890</v>
      </c>
      <c r="B6010" s="84" t="s">
        <v>306</v>
      </c>
      <c r="C6010" s="74">
        <v>18.7</v>
      </c>
      <c r="D6010" s="86">
        <v>0</v>
      </c>
      <c r="E6010" s="88">
        <v>9</v>
      </c>
      <c r="F6010" s="88">
        <v>8</v>
      </c>
      <c r="G6010" s="37">
        <v>1</v>
      </c>
    </row>
    <row r="6011" spans="1:7" x14ac:dyDescent="0.4">
      <c r="A6011" s="70">
        <v>41890</v>
      </c>
      <c r="B6011" s="84" t="s">
        <v>307</v>
      </c>
      <c r="C6011" s="74">
        <v>18.899999999999999</v>
      </c>
      <c r="D6011" s="86">
        <v>0</v>
      </c>
      <c r="E6011" s="88">
        <v>9</v>
      </c>
      <c r="F6011" s="88">
        <v>8</v>
      </c>
      <c r="G6011" s="37">
        <v>1</v>
      </c>
    </row>
    <row r="6012" spans="1:7" x14ac:dyDescent="0.4">
      <c r="A6012" s="70">
        <v>41890</v>
      </c>
      <c r="B6012" s="84" t="s">
        <v>308</v>
      </c>
      <c r="C6012" s="74">
        <v>19.5</v>
      </c>
      <c r="D6012" s="86">
        <v>0</v>
      </c>
      <c r="E6012" s="88">
        <v>9</v>
      </c>
      <c r="F6012" s="88">
        <v>8</v>
      </c>
      <c r="G6012" s="37">
        <v>1</v>
      </c>
    </row>
    <row r="6013" spans="1:7" x14ac:dyDescent="0.4">
      <c r="A6013" s="70">
        <v>41890</v>
      </c>
      <c r="B6013" s="84" t="s">
        <v>309</v>
      </c>
      <c r="C6013" s="74">
        <v>20.2</v>
      </c>
      <c r="D6013" s="86">
        <v>0</v>
      </c>
      <c r="E6013" s="88">
        <v>9</v>
      </c>
      <c r="F6013" s="88">
        <v>8</v>
      </c>
      <c r="G6013" s="37">
        <v>0</v>
      </c>
    </row>
    <row r="6014" spans="1:7" x14ac:dyDescent="0.4">
      <c r="A6014" s="70">
        <v>41890</v>
      </c>
      <c r="B6014" s="84" t="s">
        <v>310</v>
      </c>
      <c r="C6014" s="74">
        <v>21.1</v>
      </c>
      <c r="D6014" s="86">
        <v>0</v>
      </c>
      <c r="E6014" s="88">
        <v>9</v>
      </c>
      <c r="F6014" s="88">
        <v>8</v>
      </c>
      <c r="G6014" s="37">
        <v>0</v>
      </c>
    </row>
    <row r="6015" spans="1:7" x14ac:dyDescent="0.4">
      <c r="A6015" s="70">
        <v>41890</v>
      </c>
      <c r="B6015" s="84" t="s">
        <v>311</v>
      </c>
      <c r="C6015" s="74">
        <v>21.7</v>
      </c>
      <c r="D6015" s="86">
        <v>0</v>
      </c>
      <c r="E6015" s="88">
        <v>9</v>
      </c>
      <c r="F6015" s="88">
        <v>8</v>
      </c>
      <c r="G6015" s="37">
        <v>0</v>
      </c>
    </row>
    <row r="6016" spans="1:7" x14ac:dyDescent="0.4">
      <c r="A6016" s="70">
        <v>41890</v>
      </c>
      <c r="B6016" s="84" t="s">
        <v>312</v>
      </c>
      <c r="C6016" s="74">
        <v>21.7</v>
      </c>
      <c r="D6016" s="86">
        <v>0</v>
      </c>
      <c r="E6016" s="88">
        <v>9</v>
      </c>
      <c r="F6016" s="88">
        <v>8</v>
      </c>
      <c r="G6016" s="37">
        <v>0</v>
      </c>
    </row>
    <row r="6017" spans="1:7" x14ac:dyDescent="0.4">
      <c r="A6017" s="70">
        <v>41890</v>
      </c>
      <c r="B6017" s="84" t="s">
        <v>313</v>
      </c>
      <c r="C6017" s="74">
        <v>21.9</v>
      </c>
      <c r="D6017" s="86">
        <v>0</v>
      </c>
      <c r="E6017" s="88">
        <v>9</v>
      </c>
      <c r="F6017" s="88">
        <v>8</v>
      </c>
      <c r="G6017" s="37">
        <v>0</v>
      </c>
    </row>
    <row r="6018" spans="1:7" x14ac:dyDescent="0.4">
      <c r="A6018" s="70">
        <v>41890</v>
      </c>
      <c r="B6018" s="84" t="s">
        <v>314</v>
      </c>
      <c r="C6018" s="74">
        <v>22</v>
      </c>
      <c r="D6018" s="86">
        <v>0</v>
      </c>
      <c r="E6018" s="88">
        <v>9</v>
      </c>
      <c r="F6018" s="88">
        <v>8</v>
      </c>
      <c r="G6018" s="37">
        <v>0</v>
      </c>
    </row>
    <row r="6019" spans="1:7" x14ac:dyDescent="0.4">
      <c r="A6019" s="70">
        <v>41890</v>
      </c>
      <c r="B6019" s="84" t="s">
        <v>315</v>
      </c>
      <c r="C6019" s="74">
        <v>22</v>
      </c>
      <c r="D6019" s="86">
        <v>0</v>
      </c>
      <c r="E6019" s="88">
        <v>9</v>
      </c>
      <c r="F6019" s="88">
        <v>8</v>
      </c>
      <c r="G6019" s="37">
        <v>0</v>
      </c>
    </row>
    <row r="6020" spans="1:7" x14ac:dyDescent="0.4">
      <c r="A6020" s="70">
        <v>41890</v>
      </c>
      <c r="B6020" s="84" t="s">
        <v>316</v>
      </c>
      <c r="C6020" s="74">
        <v>22</v>
      </c>
      <c r="D6020" s="86">
        <v>0</v>
      </c>
      <c r="E6020" s="88">
        <v>9</v>
      </c>
      <c r="F6020" s="88">
        <v>8</v>
      </c>
      <c r="G6020" s="37">
        <v>0</v>
      </c>
    </row>
    <row r="6021" spans="1:7" x14ac:dyDescent="0.4">
      <c r="A6021" s="70">
        <v>41890</v>
      </c>
      <c r="B6021" s="84" t="s">
        <v>317</v>
      </c>
      <c r="C6021" s="74">
        <v>22.2</v>
      </c>
      <c r="D6021" s="86">
        <v>0</v>
      </c>
      <c r="E6021" s="88">
        <v>9</v>
      </c>
      <c r="F6021" s="88">
        <v>8</v>
      </c>
      <c r="G6021" s="37">
        <v>0</v>
      </c>
    </row>
    <row r="6022" spans="1:7" x14ac:dyDescent="0.4">
      <c r="A6022" s="70">
        <v>41890</v>
      </c>
      <c r="B6022" s="84" t="s">
        <v>318</v>
      </c>
      <c r="C6022" s="74">
        <v>22.1</v>
      </c>
      <c r="D6022" s="86">
        <v>0</v>
      </c>
      <c r="E6022" s="88">
        <v>9</v>
      </c>
      <c r="F6022" s="88">
        <v>8</v>
      </c>
      <c r="G6022" s="37">
        <v>0</v>
      </c>
    </row>
    <row r="6023" spans="1:7" x14ac:dyDescent="0.4">
      <c r="A6023" s="70">
        <v>41890</v>
      </c>
      <c r="B6023" s="84" t="s">
        <v>319</v>
      </c>
      <c r="C6023" s="74">
        <v>21.7</v>
      </c>
      <c r="D6023" s="86">
        <v>0</v>
      </c>
      <c r="E6023" s="88">
        <v>9</v>
      </c>
      <c r="F6023" s="88">
        <v>8</v>
      </c>
      <c r="G6023" s="37">
        <v>0</v>
      </c>
    </row>
    <row r="6024" spans="1:7" x14ac:dyDescent="0.4">
      <c r="A6024" s="70">
        <v>41890</v>
      </c>
      <c r="B6024" s="84" t="s">
        <v>320</v>
      </c>
      <c r="C6024" s="74">
        <v>21.4</v>
      </c>
      <c r="D6024" s="86">
        <v>0</v>
      </c>
      <c r="E6024" s="88">
        <v>9</v>
      </c>
      <c r="F6024" s="88">
        <v>8</v>
      </c>
      <c r="G6024" s="37">
        <v>0</v>
      </c>
    </row>
    <row r="6025" spans="1:7" x14ac:dyDescent="0.4">
      <c r="A6025" s="70">
        <v>41890</v>
      </c>
      <c r="B6025" s="84" t="s">
        <v>321</v>
      </c>
      <c r="C6025" s="74">
        <v>21.3</v>
      </c>
      <c r="D6025" s="86">
        <v>0</v>
      </c>
      <c r="E6025" s="88">
        <v>9</v>
      </c>
      <c r="F6025" s="88">
        <v>8</v>
      </c>
      <c r="G6025" s="37">
        <v>0</v>
      </c>
    </row>
    <row r="6026" spans="1:7" x14ac:dyDescent="0.4">
      <c r="A6026" s="70">
        <v>41890</v>
      </c>
      <c r="B6026" s="84" t="s">
        <v>322</v>
      </c>
      <c r="C6026" s="74">
        <v>20.8</v>
      </c>
      <c r="D6026" s="86">
        <v>0</v>
      </c>
      <c r="E6026" s="88">
        <v>9</v>
      </c>
      <c r="F6026" s="88">
        <v>8</v>
      </c>
      <c r="G6026" s="37">
        <v>0</v>
      </c>
    </row>
    <row r="6027" spans="1:7" x14ac:dyDescent="0.4">
      <c r="A6027" s="70">
        <v>41890</v>
      </c>
      <c r="B6027" s="84" t="s">
        <v>323</v>
      </c>
      <c r="C6027" s="74">
        <v>20.3</v>
      </c>
      <c r="D6027" s="86">
        <v>0</v>
      </c>
      <c r="E6027" s="88">
        <v>9</v>
      </c>
      <c r="F6027" s="88">
        <v>8</v>
      </c>
      <c r="G6027" s="37">
        <v>0</v>
      </c>
    </row>
    <row r="6028" spans="1:7" x14ac:dyDescent="0.4">
      <c r="A6028" s="70">
        <v>41890</v>
      </c>
      <c r="B6028" s="84" t="s">
        <v>324</v>
      </c>
      <c r="C6028" s="74">
        <v>20.3</v>
      </c>
      <c r="D6028" s="86">
        <v>0</v>
      </c>
      <c r="E6028" s="88">
        <v>9</v>
      </c>
      <c r="F6028" s="88">
        <v>8</v>
      </c>
      <c r="G6028" s="37">
        <v>0</v>
      </c>
    </row>
    <row r="6029" spans="1:7" x14ac:dyDescent="0.4">
      <c r="A6029" s="70">
        <v>41890</v>
      </c>
      <c r="B6029" s="84" t="s">
        <v>325</v>
      </c>
      <c r="C6029" s="74">
        <v>20</v>
      </c>
      <c r="D6029" s="86">
        <v>0</v>
      </c>
      <c r="E6029" s="88">
        <v>9</v>
      </c>
      <c r="F6029" s="88">
        <v>9</v>
      </c>
      <c r="G6029" s="37">
        <v>1</v>
      </c>
    </row>
    <row r="6030" spans="1:7" x14ac:dyDescent="0.4">
      <c r="A6030" s="70">
        <v>41891</v>
      </c>
      <c r="B6030" s="84" t="s">
        <v>302</v>
      </c>
      <c r="C6030" s="74">
        <v>20</v>
      </c>
      <c r="D6030" s="86">
        <v>0</v>
      </c>
      <c r="E6030" s="88">
        <v>9</v>
      </c>
      <c r="F6030" s="88">
        <v>9</v>
      </c>
      <c r="G6030" s="37">
        <v>1</v>
      </c>
    </row>
    <row r="6031" spans="1:7" x14ac:dyDescent="0.4">
      <c r="A6031" s="70">
        <v>41891</v>
      </c>
      <c r="B6031" s="84" t="s">
        <v>303</v>
      </c>
      <c r="C6031" s="74">
        <v>20</v>
      </c>
      <c r="D6031" s="86">
        <v>0</v>
      </c>
      <c r="E6031" s="88">
        <v>9</v>
      </c>
      <c r="F6031" s="88">
        <v>9</v>
      </c>
      <c r="G6031" s="37">
        <v>1</v>
      </c>
    </row>
    <row r="6032" spans="1:7" x14ac:dyDescent="0.4">
      <c r="A6032" s="70">
        <v>41891</v>
      </c>
      <c r="B6032" s="84" t="s">
        <v>304</v>
      </c>
      <c r="C6032" s="74">
        <v>20</v>
      </c>
      <c r="D6032" s="86">
        <v>0</v>
      </c>
      <c r="E6032" s="88">
        <v>9</v>
      </c>
      <c r="F6032" s="88">
        <v>9</v>
      </c>
      <c r="G6032" s="37">
        <v>1</v>
      </c>
    </row>
    <row r="6033" spans="1:7" x14ac:dyDescent="0.4">
      <c r="A6033" s="70">
        <v>41891</v>
      </c>
      <c r="B6033" s="84" t="s">
        <v>305</v>
      </c>
      <c r="C6033" s="74">
        <v>20.100000000000001</v>
      </c>
      <c r="D6033" s="86">
        <v>0</v>
      </c>
      <c r="E6033" s="88">
        <v>9</v>
      </c>
      <c r="F6033" s="88">
        <v>9</v>
      </c>
      <c r="G6033" s="37">
        <v>1</v>
      </c>
    </row>
    <row r="6034" spans="1:7" x14ac:dyDescent="0.4">
      <c r="A6034" s="70">
        <v>41891</v>
      </c>
      <c r="B6034" s="84" t="s">
        <v>306</v>
      </c>
      <c r="C6034" s="74">
        <v>20.2</v>
      </c>
      <c r="D6034" s="86">
        <v>0</v>
      </c>
      <c r="E6034" s="88">
        <v>9</v>
      </c>
      <c r="F6034" s="88">
        <v>9</v>
      </c>
      <c r="G6034" s="37">
        <v>1</v>
      </c>
    </row>
    <row r="6035" spans="1:7" x14ac:dyDescent="0.4">
      <c r="A6035" s="70">
        <v>41891</v>
      </c>
      <c r="B6035" s="84" t="s">
        <v>307</v>
      </c>
      <c r="C6035" s="74">
        <v>20.100000000000001</v>
      </c>
      <c r="D6035" s="86">
        <v>0</v>
      </c>
      <c r="E6035" s="88">
        <v>9</v>
      </c>
      <c r="F6035" s="88">
        <v>9</v>
      </c>
      <c r="G6035" s="37">
        <v>1</v>
      </c>
    </row>
    <row r="6036" spans="1:7" x14ac:dyDescent="0.4">
      <c r="A6036" s="70">
        <v>41891</v>
      </c>
      <c r="B6036" s="84" t="s">
        <v>308</v>
      </c>
      <c r="C6036" s="74">
        <v>20.399999999999999</v>
      </c>
      <c r="D6036" s="86">
        <v>0</v>
      </c>
      <c r="E6036" s="88">
        <v>9</v>
      </c>
      <c r="F6036" s="88">
        <v>9</v>
      </c>
      <c r="G6036" s="37">
        <v>1</v>
      </c>
    </row>
    <row r="6037" spans="1:7" x14ac:dyDescent="0.4">
      <c r="A6037" s="70">
        <v>41891</v>
      </c>
      <c r="B6037" s="84" t="s">
        <v>309</v>
      </c>
      <c r="C6037" s="74">
        <v>21.7</v>
      </c>
      <c r="D6037" s="86">
        <v>0</v>
      </c>
      <c r="E6037" s="88">
        <v>9</v>
      </c>
      <c r="F6037" s="88">
        <v>9</v>
      </c>
      <c r="G6037" s="37">
        <v>0</v>
      </c>
    </row>
    <row r="6038" spans="1:7" x14ac:dyDescent="0.4">
      <c r="A6038" s="70">
        <v>41891</v>
      </c>
      <c r="B6038" s="84" t="s">
        <v>310</v>
      </c>
      <c r="C6038" s="74">
        <v>22.3</v>
      </c>
      <c r="D6038" s="86">
        <v>0</v>
      </c>
      <c r="E6038" s="88">
        <v>9</v>
      </c>
      <c r="F6038" s="88">
        <v>9</v>
      </c>
      <c r="G6038" s="37">
        <v>0</v>
      </c>
    </row>
    <row r="6039" spans="1:7" x14ac:dyDescent="0.4">
      <c r="A6039" s="70">
        <v>41891</v>
      </c>
      <c r="B6039" s="84" t="s">
        <v>311</v>
      </c>
      <c r="C6039" s="74">
        <v>23.1</v>
      </c>
      <c r="D6039" s="86">
        <v>0</v>
      </c>
      <c r="E6039" s="88">
        <v>9</v>
      </c>
      <c r="F6039" s="88">
        <v>9</v>
      </c>
      <c r="G6039" s="37">
        <v>0</v>
      </c>
    </row>
    <row r="6040" spans="1:7" x14ac:dyDescent="0.4">
      <c r="A6040" s="70">
        <v>41891</v>
      </c>
      <c r="B6040" s="84" t="s">
        <v>312</v>
      </c>
      <c r="C6040" s="74">
        <v>25.2</v>
      </c>
      <c r="D6040" s="86">
        <v>0</v>
      </c>
      <c r="E6040" s="88">
        <v>9</v>
      </c>
      <c r="F6040" s="88">
        <v>9</v>
      </c>
      <c r="G6040" s="37">
        <v>0</v>
      </c>
    </row>
    <row r="6041" spans="1:7" x14ac:dyDescent="0.4">
      <c r="A6041" s="70">
        <v>41891</v>
      </c>
      <c r="B6041" s="84" t="s">
        <v>313</v>
      </c>
      <c r="C6041" s="74">
        <v>24.8</v>
      </c>
      <c r="D6041" s="86">
        <v>0</v>
      </c>
      <c r="E6041" s="88">
        <v>9</v>
      </c>
      <c r="F6041" s="88">
        <v>9</v>
      </c>
      <c r="G6041" s="37">
        <v>0</v>
      </c>
    </row>
    <row r="6042" spans="1:7" x14ac:dyDescent="0.4">
      <c r="A6042" s="70">
        <v>41891</v>
      </c>
      <c r="B6042" s="84" t="s">
        <v>314</v>
      </c>
      <c r="C6042" s="74">
        <v>24.1</v>
      </c>
      <c r="D6042" s="86">
        <v>0</v>
      </c>
      <c r="E6042" s="88">
        <v>9</v>
      </c>
      <c r="F6042" s="88">
        <v>9</v>
      </c>
      <c r="G6042" s="37">
        <v>0</v>
      </c>
    </row>
    <row r="6043" spans="1:7" x14ac:dyDescent="0.4">
      <c r="A6043" s="70">
        <v>41891</v>
      </c>
      <c r="B6043" s="84" t="s">
        <v>315</v>
      </c>
      <c r="C6043" s="74">
        <v>23.6</v>
      </c>
      <c r="D6043" s="86">
        <v>0</v>
      </c>
      <c r="E6043" s="88">
        <v>9</v>
      </c>
      <c r="F6043" s="88">
        <v>9</v>
      </c>
      <c r="G6043" s="37">
        <v>0</v>
      </c>
    </row>
    <row r="6044" spans="1:7" x14ac:dyDescent="0.4">
      <c r="A6044" s="70">
        <v>41891</v>
      </c>
      <c r="B6044" s="84" t="s">
        <v>316</v>
      </c>
      <c r="C6044" s="74">
        <v>23.9</v>
      </c>
      <c r="D6044" s="86">
        <v>0</v>
      </c>
      <c r="E6044" s="88">
        <v>9</v>
      </c>
      <c r="F6044" s="88">
        <v>9</v>
      </c>
      <c r="G6044" s="37">
        <v>0</v>
      </c>
    </row>
    <row r="6045" spans="1:7" x14ac:dyDescent="0.4">
      <c r="A6045" s="70">
        <v>41891</v>
      </c>
      <c r="B6045" s="84" t="s">
        <v>317</v>
      </c>
      <c r="C6045" s="74">
        <v>22.5</v>
      </c>
      <c r="D6045" s="86">
        <v>0</v>
      </c>
      <c r="E6045" s="88">
        <v>9</v>
      </c>
      <c r="F6045" s="88">
        <v>9</v>
      </c>
      <c r="G6045" s="37">
        <v>0</v>
      </c>
    </row>
    <row r="6046" spans="1:7" x14ac:dyDescent="0.4">
      <c r="A6046" s="70">
        <v>41891</v>
      </c>
      <c r="B6046" s="84" t="s">
        <v>318</v>
      </c>
      <c r="C6046" s="74">
        <v>20.8</v>
      </c>
      <c r="D6046" s="86">
        <v>0</v>
      </c>
      <c r="E6046" s="88">
        <v>9</v>
      </c>
      <c r="F6046" s="88">
        <v>9</v>
      </c>
      <c r="G6046" s="37">
        <v>0</v>
      </c>
    </row>
    <row r="6047" spans="1:7" x14ac:dyDescent="0.4">
      <c r="A6047" s="70">
        <v>41891</v>
      </c>
      <c r="B6047" s="84" t="s">
        <v>319</v>
      </c>
      <c r="C6047" s="74">
        <v>19.7</v>
      </c>
      <c r="D6047" s="86">
        <v>0</v>
      </c>
      <c r="E6047" s="88">
        <v>9</v>
      </c>
      <c r="F6047" s="88">
        <v>9</v>
      </c>
      <c r="G6047" s="37">
        <v>0</v>
      </c>
    </row>
    <row r="6048" spans="1:7" x14ac:dyDescent="0.4">
      <c r="A6048" s="70">
        <v>41891</v>
      </c>
      <c r="B6048" s="84" t="s">
        <v>320</v>
      </c>
      <c r="C6048" s="74">
        <v>19.600000000000001</v>
      </c>
      <c r="D6048" s="86">
        <v>0</v>
      </c>
      <c r="E6048" s="88">
        <v>9</v>
      </c>
      <c r="F6048" s="88">
        <v>9</v>
      </c>
      <c r="G6048" s="37">
        <v>0</v>
      </c>
    </row>
    <row r="6049" spans="1:7" x14ac:dyDescent="0.4">
      <c r="A6049" s="70">
        <v>41891</v>
      </c>
      <c r="B6049" s="84" t="s">
        <v>321</v>
      </c>
      <c r="C6049" s="74">
        <v>19.100000000000001</v>
      </c>
      <c r="D6049" s="86">
        <v>0</v>
      </c>
      <c r="E6049" s="88">
        <v>9</v>
      </c>
      <c r="F6049" s="88">
        <v>9</v>
      </c>
      <c r="G6049" s="37">
        <v>0</v>
      </c>
    </row>
    <row r="6050" spans="1:7" x14ac:dyDescent="0.4">
      <c r="A6050" s="70">
        <v>41891</v>
      </c>
      <c r="B6050" s="84" t="s">
        <v>322</v>
      </c>
      <c r="C6050" s="74">
        <v>18.3</v>
      </c>
      <c r="D6050" s="86">
        <v>0</v>
      </c>
      <c r="E6050" s="88">
        <v>9</v>
      </c>
      <c r="F6050" s="88">
        <v>9</v>
      </c>
      <c r="G6050" s="37">
        <v>0</v>
      </c>
    </row>
    <row r="6051" spans="1:7" x14ac:dyDescent="0.4">
      <c r="A6051" s="70">
        <v>41891</v>
      </c>
      <c r="B6051" s="84" t="s">
        <v>323</v>
      </c>
      <c r="C6051" s="74">
        <v>18.100000000000001</v>
      </c>
      <c r="D6051" s="86">
        <v>0</v>
      </c>
      <c r="E6051" s="88">
        <v>9</v>
      </c>
      <c r="F6051" s="88">
        <v>9</v>
      </c>
      <c r="G6051" s="37">
        <v>0</v>
      </c>
    </row>
    <row r="6052" spans="1:7" x14ac:dyDescent="0.4">
      <c r="A6052" s="70">
        <v>41891</v>
      </c>
      <c r="B6052" s="84" t="s">
        <v>324</v>
      </c>
      <c r="C6052" s="74">
        <v>18.100000000000001</v>
      </c>
      <c r="D6052" s="86">
        <v>0</v>
      </c>
      <c r="E6052" s="88">
        <v>9</v>
      </c>
      <c r="F6052" s="88">
        <v>9</v>
      </c>
      <c r="G6052" s="37">
        <v>0</v>
      </c>
    </row>
    <row r="6053" spans="1:7" x14ac:dyDescent="0.4">
      <c r="A6053" s="70">
        <v>41891</v>
      </c>
      <c r="B6053" s="84" t="s">
        <v>325</v>
      </c>
      <c r="C6053" s="74">
        <v>17.8</v>
      </c>
      <c r="D6053" s="86">
        <v>0</v>
      </c>
      <c r="E6053" s="88">
        <v>9</v>
      </c>
      <c r="F6053" s="88">
        <v>10</v>
      </c>
      <c r="G6053" s="37">
        <v>1</v>
      </c>
    </row>
    <row r="6054" spans="1:7" x14ac:dyDescent="0.4">
      <c r="A6054" s="70">
        <v>41892</v>
      </c>
      <c r="B6054" s="84" t="s">
        <v>302</v>
      </c>
      <c r="C6054" s="74">
        <v>18.100000000000001</v>
      </c>
      <c r="D6054" s="86">
        <v>0</v>
      </c>
      <c r="E6054" s="88">
        <v>9</v>
      </c>
      <c r="F6054" s="88">
        <v>10</v>
      </c>
      <c r="G6054" s="37">
        <v>1</v>
      </c>
    </row>
    <row r="6055" spans="1:7" x14ac:dyDescent="0.4">
      <c r="A6055" s="70">
        <v>41892</v>
      </c>
      <c r="B6055" s="84" t="s">
        <v>303</v>
      </c>
      <c r="C6055" s="74">
        <v>17.600000000000001</v>
      </c>
      <c r="D6055" s="86">
        <v>0</v>
      </c>
      <c r="E6055" s="88">
        <v>9</v>
      </c>
      <c r="F6055" s="88">
        <v>10</v>
      </c>
      <c r="G6055" s="37">
        <v>1</v>
      </c>
    </row>
    <row r="6056" spans="1:7" x14ac:dyDescent="0.4">
      <c r="A6056" s="70">
        <v>41892</v>
      </c>
      <c r="B6056" s="84" t="s">
        <v>304</v>
      </c>
      <c r="C6056" s="74">
        <v>17.399999999999999</v>
      </c>
      <c r="D6056" s="86">
        <v>0</v>
      </c>
      <c r="E6056" s="88">
        <v>9</v>
      </c>
      <c r="F6056" s="88">
        <v>10</v>
      </c>
      <c r="G6056" s="37">
        <v>1</v>
      </c>
    </row>
    <row r="6057" spans="1:7" x14ac:dyDescent="0.4">
      <c r="A6057" s="70">
        <v>41892</v>
      </c>
      <c r="B6057" s="84" t="s">
        <v>305</v>
      </c>
      <c r="C6057" s="74">
        <v>17.100000000000001</v>
      </c>
      <c r="D6057" s="86">
        <v>0</v>
      </c>
      <c r="E6057" s="88">
        <v>9</v>
      </c>
      <c r="F6057" s="88">
        <v>10</v>
      </c>
      <c r="G6057" s="37">
        <v>1</v>
      </c>
    </row>
    <row r="6058" spans="1:7" x14ac:dyDescent="0.4">
      <c r="A6058" s="70">
        <v>41892</v>
      </c>
      <c r="B6058" s="84" t="s">
        <v>306</v>
      </c>
      <c r="C6058" s="74">
        <v>16.899999999999999</v>
      </c>
      <c r="D6058" s="86">
        <v>0</v>
      </c>
      <c r="E6058" s="88">
        <v>9</v>
      </c>
      <c r="F6058" s="88">
        <v>10</v>
      </c>
      <c r="G6058" s="37">
        <v>1</v>
      </c>
    </row>
    <row r="6059" spans="1:7" x14ac:dyDescent="0.4">
      <c r="A6059" s="70">
        <v>41892</v>
      </c>
      <c r="B6059" s="84" t="s">
        <v>307</v>
      </c>
      <c r="C6059" s="74">
        <v>17.2</v>
      </c>
      <c r="D6059" s="86">
        <v>0</v>
      </c>
      <c r="E6059" s="88">
        <v>9</v>
      </c>
      <c r="F6059" s="88">
        <v>10</v>
      </c>
      <c r="G6059" s="37">
        <v>1</v>
      </c>
    </row>
    <row r="6060" spans="1:7" x14ac:dyDescent="0.4">
      <c r="A6060" s="70">
        <v>41892</v>
      </c>
      <c r="B6060" s="84" t="s">
        <v>308</v>
      </c>
      <c r="C6060" s="74">
        <v>18.8</v>
      </c>
      <c r="D6060" s="86">
        <v>0</v>
      </c>
      <c r="E6060" s="88">
        <v>9</v>
      </c>
      <c r="F6060" s="88">
        <v>10</v>
      </c>
      <c r="G6060" s="37">
        <v>1</v>
      </c>
    </row>
    <row r="6061" spans="1:7" x14ac:dyDescent="0.4">
      <c r="A6061" s="70">
        <v>41892</v>
      </c>
      <c r="B6061" s="84" t="s">
        <v>309</v>
      </c>
      <c r="C6061" s="74">
        <v>19.8</v>
      </c>
      <c r="D6061" s="86">
        <v>0</v>
      </c>
      <c r="E6061" s="88">
        <v>9</v>
      </c>
      <c r="F6061" s="88">
        <v>10</v>
      </c>
      <c r="G6061" s="37">
        <v>0</v>
      </c>
    </row>
    <row r="6062" spans="1:7" x14ac:dyDescent="0.4">
      <c r="A6062" s="70">
        <v>41892</v>
      </c>
      <c r="B6062" s="84" t="s">
        <v>310</v>
      </c>
      <c r="C6062" s="74">
        <v>21.8</v>
      </c>
      <c r="D6062" s="86">
        <v>0</v>
      </c>
      <c r="E6062" s="88">
        <v>9</v>
      </c>
      <c r="F6062" s="88">
        <v>10</v>
      </c>
      <c r="G6062" s="37">
        <v>0</v>
      </c>
    </row>
    <row r="6063" spans="1:7" x14ac:dyDescent="0.4">
      <c r="A6063" s="70">
        <v>41892</v>
      </c>
      <c r="B6063" s="84" t="s">
        <v>311</v>
      </c>
      <c r="C6063" s="74">
        <v>22.2</v>
      </c>
      <c r="D6063" s="86">
        <v>0</v>
      </c>
      <c r="E6063" s="88">
        <v>9</v>
      </c>
      <c r="F6063" s="88">
        <v>10</v>
      </c>
      <c r="G6063" s="37">
        <v>0</v>
      </c>
    </row>
    <row r="6064" spans="1:7" x14ac:dyDescent="0.4">
      <c r="A6064" s="70">
        <v>41892</v>
      </c>
      <c r="B6064" s="84" t="s">
        <v>312</v>
      </c>
      <c r="C6064" s="74">
        <v>24.3</v>
      </c>
      <c r="D6064" s="86">
        <v>0</v>
      </c>
      <c r="E6064" s="88">
        <v>9</v>
      </c>
      <c r="F6064" s="88">
        <v>10</v>
      </c>
      <c r="G6064" s="37">
        <v>0</v>
      </c>
    </row>
    <row r="6065" spans="1:7" x14ac:dyDescent="0.4">
      <c r="A6065" s="70">
        <v>41892</v>
      </c>
      <c r="B6065" s="84" t="s">
        <v>313</v>
      </c>
      <c r="C6065" s="74">
        <v>24.2</v>
      </c>
      <c r="D6065" s="86">
        <v>0</v>
      </c>
      <c r="E6065" s="88">
        <v>9</v>
      </c>
      <c r="F6065" s="88">
        <v>10</v>
      </c>
      <c r="G6065" s="37">
        <v>0</v>
      </c>
    </row>
    <row r="6066" spans="1:7" x14ac:dyDescent="0.4">
      <c r="A6066" s="70">
        <v>41892</v>
      </c>
      <c r="B6066" s="84" t="s">
        <v>314</v>
      </c>
      <c r="C6066" s="74">
        <v>25.3</v>
      </c>
      <c r="D6066" s="86">
        <v>0</v>
      </c>
      <c r="E6066" s="88">
        <v>9</v>
      </c>
      <c r="F6066" s="88">
        <v>10</v>
      </c>
      <c r="G6066" s="37">
        <v>0</v>
      </c>
    </row>
    <row r="6067" spans="1:7" x14ac:dyDescent="0.4">
      <c r="A6067" s="70">
        <v>41892</v>
      </c>
      <c r="B6067" s="84" t="s">
        <v>315</v>
      </c>
      <c r="C6067" s="74">
        <v>25.6</v>
      </c>
      <c r="D6067" s="86">
        <v>0</v>
      </c>
      <c r="E6067" s="88">
        <v>9</v>
      </c>
      <c r="F6067" s="88">
        <v>10</v>
      </c>
      <c r="G6067" s="37">
        <v>0</v>
      </c>
    </row>
    <row r="6068" spans="1:7" x14ac:dyDescent="0.4">
      <c r="A6068" s="70">
        <v>41892</v>
      </c>
      <c r="B6068" s="84" t="s">
        <v>316</v>
      </c>
      <c r="C6068" s="74">
        <v>24.4</v>
      </c>
      <c r="D6068" s="86">
        <v>0</v>
      </c>
      <c r="E6068" s="88">
        <v>9</v>
      </c>
      <c r="F6068" s="88">
        <v>10</v>
      </c>
      <c r="G6068" s="37">
        <v>0</v>
      </c>
    </row>
    <row r="6069" spans="1:7" x14ac:dyDescent="0.4">
      <c r="A6069" s="70">
        <v>41892</v>
      </c>
      <c r="B6069" s="84" t="s">
        <v>317</v>
      </c>
      <c r="C6069" s="74">
        <v>24.1</v>
      </c>
      <c r="D6069" s="86">
        <v>0</v>
      </c>
      <c r="E6069" s="88">
        <v>9</v>
      </c>
      <c r="F6069" s="88">
        <v>10</v>
      </c>
      <c r="G6069" s="37">
        <v>0</v>
      </c>
    </row>
    <row r="6070" spans="1:7" x14ac:dyDescent="0.4">
      <c r="A6070" s="70">
        <v>41892</v>
      </c>
      <c r="B6070" s="84" t="s">
        <v>318</v>
      </c>
      <c r="C6070" s="74">
        <v>23.3</v>
      </c>
      <c r="D6070" s="86">
        <v>0</v>
      </c>
      <c r="E6070" s="88">
        <v>9</v>
      </c>
      <c r="F6070" s="88">
        <v>10</v>
      </c>
      <c r="G6070" s="37">
        <v>0</v>
      </c>
    </row>
    <row r="6071" spans="1:7" x14ac:dyDescent="0.4">
      <c r="A6071" s="70">
        <v>41892</v>
      </c>
      <c r="B6071" s="84" t="s">
        <v>319</v>
      </c>
      <c r="C6071" s="74">
        <v>22.5</v>
      </c>
      <c r="D6071" s="86">
        <v>0</v>
      </c>
      <c r="E6071" s="88">
        <v>9</v>
      </c>
      <c r="F6071" s="88">
        <v>10</v>
      </c>
      <c r="G6071" s="37">
        <v>0</v>
      </c>
    </row>
    <row r="6072" spans="1:7" x14ac:dyDescent="0.4">
      <c r="A6072" s="70">
        <v>41892</v>
      </c>
      <c r="B6072" s="84" t="s">
        <v>320</v>
      </c>
      <c r="C6072" s="74">
        <v>21.6</v>
      </c>
      <c r="D6072" s="86">
        <v>0</v>
      </c>
      <c r="E6072" s="88">
        <v>9</v>
      </c>
      <c r="F6072" s="88">
        <v>10</v>
      </c>
      <c r="G6072" s="37">
        <v>0</v>
      </c>
    </row>
    <row r="6073" spans="1:7" x14ac:dyDescent="0.4">
      <c r="A6073" s="70">
        <v>41892</v>
      </c>
      <c r="B6073" s="84" t="s">
        <v>321</v>
      </c>
      <c r="C6073" s="74">
        <v>20.8</v>
      </c>
      <c r="D6073" s="86">
        <v>0</v>
      </c>
      <c r="E6073" s="88">
        <v>9</v>
      </c>
      <c r="F6073" s="88">
        <v>10</v>
      </c>
      <c r="G6073" s="37">
        <v>0</v>
      </c>
    </row>
    <row r="6074" spans="1:7" x14ac:dyDescent="0.4">
      <c r="A6074" s="70">
        <v>41892</v>
      </c>
      <c r="B6074" s="84" t="s">
        <v>322</v>
      </c>
      <c r="C6074" s="74">
        <v>18.2</v>
      </c>
      <c r="D6074" s="86">
        <v>0</v>
      </c>
      <c r="E6074" s="88">
        <v>9</v>
      </c>
      <c r="F6074" s="88">
        <v>10</v>
      </c>
      <c r="G6074" s="37">
        <v>0</v>
      </c>
    </row>
    <row r="6075" spans="1:7" x14ac:dyDescent="0.4">
      <c r="A6075" s="70">
        <v>41892</v>
      </c>
      <c r="B6075" s="84" t="s">
        <v>323</v>
      </c>
      <c r="C6075" s="74">
        <v>18</v>
      </c>
      <c r="D6075" s="86">
        <v>0</v>
      </c>
      <c r="E6075" s="88">
        <v>9</v>
      </c>
      <c r="F6075" s="88">
        <v>10</v>
      </c>
      <c r="G6075" s="37">
        <v>0</v>
      </c>
    </row>
    <row r="6076" spans="1:7" x14ac:dyDescent="0.4">
      <c r="A6076" s="70">
        <v>41892</v>
      </c>
      <c r="B6076" s="84" t="s">
        <v>324</v>
      </c>
      <c r="C6076" s="74">
        <v>18</v>
      </c>
      <c r="D6076" s="86">
        <v>0</v>
      </c>
      <c r="E6076" s="88">
        <v>9</v>
      </c>
      <c r="F6076" s="88">
        <v>10</v>
      </c>
      <c r="G6076" s="37">
        <v>0</v>
      </c>
    </row>
    <row r="6077" spans="1:7" x14ac:dyDescent="0.4">
      <c r="A6077" s="70">
        <v>41892</v>
      </c>
      <c r="B6077" s="84" t="s">
        <v>325</v>
      </c>
      <c r="C6077" s="74">
        <v>17.8</v>
      </c>
      <c r="D6077" s="86">
        <v>0</v>
      </c>
      <c r="E6077" s="88">
        <v>9</v>
      </c>
      <c r="F6077" s="88">
        <v>11</v>
      </c>
      <c r="G6077" s="37">
        <v>1</v>
      </c>
    </row>
    <row r="6078" spans="1:7" x14ac:dyDescent="0.4">
      <c r="A6078" s="70">
        <v>41893</v>
      </c>
      <c r="B6078" s="84" t="s">
        <v>302</v>
      </c>
      <c r="C6078" s="74">
        <v>17.7</v>
      </c>
      <c r="D6078" s="86">
        <v>0</v>
      </c>
      <c r="E6078" s="88">
        <v>9</v>
      </c>
      <c r="F6078" s="88">
        <v>11</v>
      </c>
      <c r="G6078" s="37">
        <v>1</v>
      </c>
    </row>
    <row r="6079" spans="1:7" x14ac:dyDescent="0.4">
      <c r="A6079" s="70">
        <v>41893</v>
      </c>
      <c r="B6079" s="84" t="s">
        <v>303</v>
      </c>
      <c r="C6079" s="74">
        <v>17</v>
      </c>
      <c r="D6079" s="86">
        <v>0</v>
      </c>
      <c r="E6079" s="88">
        <v>9</v>
      </c>
      <c r="F6079" s="88">
        <v>11</v>
      </c>
      <c r="G6079" s="37">
        <v>1</v>
      </c>
    </row>
    <row r="6080" spans="1:7" x14ac:dyDescent="0.4">
      <c r="A6080" s="70">
        <v>41893</v>
      </c>
      <c r="B6080" s="84" t="s">
        <v>304</v>
      </c>
      <c r="C6080" s="74">
        <v>16.5</v>
      </c>
      <c r="D6080" s="86">
        <v>0</v>
      </c>
      <c r="E6080" s="88">
        <v>9</v>
      </c>
      <c r="F6080" s="88">
        <v>11</v>
      </c>
      <c r="G6080" s="37">
        <v>1</v>
      </c>
    </row>
    <row r="6081" spans="1:7" x14ac:dyDescent="0.4">
      <c r="A6081" s="70">
        <v>41893</v>
      </c>
      <c r="B6081" s="84" t="s">
        <v>305</v>
      </c>
      <c r="C6081" s="74">
        <v>16.5</v>
      </c>
      <c r="D6081" s="86">
        <v>0</v>
      </c>
      <c r="E6081" s="88">
        <v>9</v>
      </c>
      <c r="F6081" s="88">
        <v>11</v>
      </c>
      <c r="G6081" s="37">
        <v>1</v>
      </c>
    </row>
    <row r="6082" spans="1:7" x14ac:dyDescent="0.4">
      <c r="A6082" s="70">
        <v>41893</v>
      </c>
      <c r="B6082" s="84" t="s">
        <v>306</v>
      </c>
      <c r="C6082" s="74">
        <v>16.399999999999999</v>
      </c>
      <c r="D6082" s="86">
        <v>0</v>
      </c>
      <c r="E6082" s="88">
        <v>9</v>
      </c>
      <c r="F6082" s="88">
        <v>11</v>
      </c>
      <c r="G6082" s="37">
        <v>1</v>
      </c>
    </row>
    <row r="6083" spans="1:7" x14ac:dyDescent="0.4">
      <c r="A6083" s="70">
        <v>41893</v>
      </c>
      <c r="B6083" s="84" t="s">
        <v>307</v>
      </c>
      <c r="C6083" s="74">
        <v>16.8</v>
      </c>
      <c r="D6083" s="86">
        <v>0</v>
      </c>
      <c r="E6083" s="88">
        <v>9</v>
      </c>
      <c r="F6083" s="88">
        <v>11</v>
      </c>
      <c r="G6083" s="37">
        <v>1</v>
      </c>
    </row>
    <row r="6084" spans="1:7" x14ac:dyDescent="0.4">
      <c r="A6084" s="70">
        <v>41893</v>
      </c>
      <c r="B6084" s="84" t="s">
        <v>308</v>
      </c>
      <c r="C6084" s="74">
        <v>17.7</v>
      </c>
      <c r="D6084" s="86">
        <v>0</v>
      </c>
      <c r="E6084" s="88">
        <v>9</v>
      </c>
      <c r="F6084" s="88">
        <v>11</v>
      </c>
      <c r="G6084" s="37">
        <v>1</v>
      </c>
    </row>
    <row r="6085" spans="1:7" x14ac:dyDescent="0.4">
      <c r="A6085" s="70">
        <v>41893</v>
      </c>
      <c r="B6085" s="84" t="s">
        <v>309</v>
      </c>
      <c r="C6085" s="74">
        <v>18.3</v>
      </c>
      <c r="D6085" s="86">
        <v>0</v>
      </c>
      <c r="E6085" s="88">
        <v>9</v>
      </c>
      <c r="F6085" s="88">
        <v>11</v>
      </c>
      <c r="G6085" s="37">
        <v>0</v>
      </c>
    </row>
    <row r="6086" spans="1:7" x14ac:dyDescent="0.4">
      <c r="A6086" s="70">
        <v>41893</v>
      </c>
      <c r="B6086" s="84" t="s">
        <v>310</v>
      </c>
      <c r="C6086" s="74">
        <v>17.399999999999999</v>
      </c>
      <c r="D6086" s="86">
        <v>0</v>
      </c>
      <c r="E6086" s="88">
        <v>9</v>
      </c>
      <c r="F6086" s="88">
        <v>11</v>
      </c>
      <c r="G6086" s="37">
        <v>0</v>
      </c>
    </row>
    <row r="6087" spans="1:7" x14ac:dyDescent="0.4">
      <c r="A6087" s="70">
        <v>41893</v>
      </c>
      <c r="B6087" s="84" t="s">
        <v>311</v>
      </c>
      <c r="C6087" s="74">
        <v>18.5</v>
      </c>
      <c r="D6087" s="86">
        <v>0</v>
      </c>
      <c r="E6087" s="88">
        <v>9</v>
      </c>
      <c r="F6087" s="88">
        <v>11</v>
      </c>
      <c r="G6087" s="37">
        <v>0</v>
      </c>
    </row>
    <row r="6088" spans="1:7" x14ac:dyDescent="0.4">
      <c r="A6088" s="70">
        <v>41893</v>
      </c>
      <c r="B6088" s="84" t="s">
        <v>312</v>
      </c>
      <c r="C6088" s="74">
        <v>18.399999999999999</v>
      </c>
      <c r="D6088" s="86">
        <v>0</v>
      </c>
      <c r="E6088" s="88">
        <v>9</v>
      </c>
      <c r="F6088" s="88">
        <v>11</v>
      </c>
      <c r="G6088" s="37">
        <v>0</v>
      </c>
    </row>
    <row r="6089" spans="1:7" x14ac:dyDescent="0.4">
      <c r="A6089" s="70">
        <v>41893</v>
      </c>
      <c r="B6089" s="84" t="s">
        <v>313</v>
      </c>
      <c r="C6089" s="74">
        <v>18.600000000000001</v>
      </c>
      <c r="D6089" s="86">
        <v>0</v>
      </c>
      <c r="E6089" s="88">
        <v>9</v>
      </c>
      <c r="F6089" s="88">
        <v>11</v>
      </c>
      <c r="G6089" s="37">
        <v>0</v>
      </c>
    </row>
    <row r="6090" spans="1:7" x14ac:dyDescent="0.4">
      <c r="A6090" s="70">
        <v>41893</v>
      </c>
      <c r="B6090" s="84" t="s">
        <v>314</v>
      </c>
      <c r="C6090" s="74">
        <v>18.899999999999999</v>
      </c>
      <c r="D6090" s="86">
        <v>0</v>
      </c>
      <c r="E6090" s="88">
        <v>9</v>
      </c>
      <c r="F6090" s="88">
        <v>11</v>
      </c>
      <c r="G6090" s="37">
        <v>0</v>
      </c>
    </row>
    <row r="6091" spans="1:7" x14ac:dyDescent="0.4">
      <c r="A6091" s="70">
        <v>41893</v>
      </c>
      <c r="B6091" s="84" t="s">
        <v>315</v>
      </c>
      <c r="C6091" s="74">
        <v>18.899999999999999</v>
      </c>
      <c r="D6091" s="86">
        <v>0</v>
      </c>
      <c r="E6091" s="88">
        <v>9</v>
      </c>
      <c r="F6091" s="88">
        <v>11</v>
      </c>
      <c r="G6091" s="37">
        <v>0</v>
      </c>
    </row>
    <row r="6092" spans="1:7" x14ac:dyDescent="0.4">
      <c r="A6092" s="70">
        <v>41893</v>
      </c>
      <c r="B6092" s="84" t="s">
        <v>316</v>
      </c>
      <c r="C6092" s="74">
        <v>18.5</v>
      </c>
      <c r="D6092" s="86">
        <v>0</v>
      </c>
      <c r="E6092" s="88">
        <v>9</v>
      </c>
      <c r="F6092" s="88">
        <v>11</v>
      </c>
      <c r="G6092" s="37">
        <v>0</v>
      </c>
    </row>
    <row r="6093" spans="1:7" x14ac:dyDescent="0.4">
      <c r="A6093" s="70">
        <v>41893</v>
      </c>
      <c r="B6093" s="84" t="s">
        <v>317</v>
      </c>
      <c r="C6093" s="74">
        <v>18.7</v>
      </c>
      <c r="D6093" s="86">
        <v>0</v>
      </c>
      <c r="E6093" s="88">
        <v>9</v>
      </c>
      <c r="F6093" s="88">
        <v>11</v>
      </c>
      <c r="G6093" s="37">
        <v>0</v>
      </c>
    </row>
    <row r="6094" spans="1:7" x14ac:dyDescent="0.4">
      <c r="A6094" s="70">
        <v>41893</v>
      </c>
      <c r="B6094" s="84" t="s">
        <v>318</v>
      </c>
      <c r="C6094" s="74">
        <v>18.899999999999999</v>
      </c>
      <c r="D6094" s="86">
        <v>0</v>
      </c>
      <c r="E6094" s="88">
        <v>9</v>
      </c>
      <c r="F6094" s="88">
        <v>11</v>
      </c>
      <c r="G6094" s="37">
        <v>0</v>
      </c>
    </row>
    <row r="6095" spans="1:7" x14ac:dyDescent="0.4">
      <c r="A6095" s="70">
        <v>41893</v>
      </c>
      <c r="B6095" s="84" t="s">
        <v>319</v>
      </c>
      <c r="C6095" s="74">
        <v>19.100000000000001</v>
      </c>
      <c r="D6095" s="86">
        <v>0</v>
      </c>
      <c r="E6095" s="88">
        <v>9</v>
      </c>
      <c r="F6095" s="88">
        <v>11</v>
      </c>
      <c r="G6095" s="37">
        <v>0</v>
      </c>
    </row>
    <row r="6096" spans="1:7" x14ac:dyDescent="0.4">
      <c r="A6096" s="70">
        <v>41893</v>
      </c>
      <c r="B6096" s="84" t="s">
        <v>320</v>
      </c>
      <c r="C6096" s="74">
        <v>19.100000000000001</v>
      </c>
      <c r="D6096" s="86">
        <v>0</v>
      </c>
      <c r="E6096" s="88">
        <v>9</v>
      </c>
      <c r="F6096" s="88">
        <v>11</v>
      </c>
      <c r="G6096" s="37">
        <v>0</v>
      </c>
    </row>
    <row r="6097" spans="1:7" x14ac:dyDescent="0.4">
      <c r="A6097" s="70">
        <v>41893</v>
      </c>
      <c r="B6097" s="84" t="s">
        <v>321</v>
      </c>
      <c r="C6097" s="74">
        <v>18.899999999999999</v>
      </c>
      <c r="D6097" s="86">
        <v>0</v>
      </c>
      <c r="E6097" s="88">
        <v>9</v>
      </c>
      <c r="F6097" s="88">
        <v>11</v>
      </c>
      <c r="G6097" s="37">
        <v>0</v>
      </c>
    </row>
    <row r="6098" spans="1:7" x14ac:dyDescent="0.4">
      <c r="A6098" s="70">
        <v>41893</v>
      </c>
      <c r="B6098" s="84" t="s">
        <v>322</v>
      </c>
      <c r="C6098" s="74">
        <v>18.8</v>
      </c>
      <c r="D6098" s="86">
        <v>0</v>
      </c>
      <c r="E6098" s="88">
        <v>9</v>
      </c>
      <c r="F6098" s="88">
        <v>11</v>
      </c>
      <c r="G6098" s="37">
        <v>0</v>
      </c>
    </row>
    <row r="6099" spans="1:7" x14ac:dyDescent="0.4">
      <c r="A6099" s="70">
        <v>41893</v>
      </c>
      <c r="B6099" s="84" t="s">
        <v>323</v>
      </c>
      <c r="C6099" s="74">
        <v>18.7</v>
      </c>
      <c r="D6099" s="86">
        <v>0</v>
      </c>
      <c r="E6099" s="88">
        <v>9</v>
      </c>
      <c r="F6099" s="88">
        <v>11</v>
      </c>
      <c r="G6099" s="37">
        <v>0</v>
      </c>
    </row>
    <row r="6100" spans="1:7" x14ac:dyDescent="0.4">
      <c r="A6100" s="70">
        <v>41893</v>
      </c>
      <c r="B6100" s="84" t="s">
        <v>324</v>
      </c>
      <c r="C6100" s="74">
        <v>18.7</v>
      </c>
      <c r="D6100" s="86">
        <v>0</v>
      </c>
      <c r="E6100" s="88">
        <v>9</v>
      </c>
      <c r="F6100" s="88">
        <v>11</v>
      </c>
      <c r="G6100" s="37">
        <v>0</v>
      </c>
    </row>
    <row r="6101" spans="1:7" x14ac:dyDescent="0.4">
      <c r="A6101" s="70">
        <v>41893</v>
      </c>
      <c r="B6101" s="84" t="s">
        <v>325</v>
      </c>
      <c r="C6101" s="74">
        <v>18.7</v>
      </c>
      <c r="D6101" s="86">
        <v>0</v>
      </c>
      <c r="E6101" s="88">
        <v>9</v>
      </c>
      <c r="F6101" s="88">
        <v>12</v>
      </c>
      <c r="G6101" s="37">
        <v>1</v>
      </c>
    </row>
    <row r="6102" spans="1:7" x14ac:dyDescent="0.4">
      <c r="A6102" s="70">
        <v>41894</v>
      </c>
      <c r="B6102" s="84" t="s">
        <v>302</v>
      </c>
      <c r="C6102" s="74">
        <v>18.600000000000001</v>
      </c>
      <c r="D6102" s="86">
        <v>0</v>
      </c>
      <c r="E6102" s="88">
        <v>9</v>
      </c>
      <c r="F6102" s="88">
        <v>12</v>
      </c>
      <c r="G6102" s="37">
        <v>1</v>
      </c>
    </row>
    <row r="6103" spans="1:7" x14ac:dyDescent="0.4">
      <c r="A6103" s="70">
        <v>41894</v>
      </c>
      <c r="B6103" s="84" t="s">
        <v>303</v>
      </c>
      <c r="C6103" s="74">
        <v>18.600000000000001</v>
      </c>
      <c r="D6103" s="86">
        <v>0</v>
      </c>
      <c r="E6103" s="88">
        <v>9</v>
      </c>
      <c r="F6103" s="88">
        <v>12</v>
      </c>
      <c r="G6103" s="37">
        <v>1</v>
      </c>
    </row>
    <row r="6104" spans="1:7" x14ac:dyDescent="0.4">
      <c r="A6104" s="70">
        <v>41894</v>
      </c>
      <c r="B6104" s="84" t="s">
        <v>304</v>
      </c>
      <c r="C6104" s="74">
        <v>18.399999999999999</v>
      </c>
      <c r="D6104" s="86">
        <v>0</v>
      </c>
      <c r="E6104" s="88">
        <v>9</v>
      </c>
      <c r="F6104" s="88">
        <v>12</v>
      </c>
      <c r="G6104" s="37">
        <v>1</v>
      </c>
    </row>
    <row r="6105" spans="1:7" x14ac:dyDescent="0.4">
      <c r="A6105" s="70">
        <v>41894</v>
      </c>
      <c r="B6105" s="84" t="s">
        <v>305</v>
      </c>
      <c r="C6105" s="74">
        <v>17.8</v>
      </c>
      <c r="D6105" s="86">
        <v>0</v>
      </c>
      <c r="E6105" s="88">
        <v>9</v>
      </c>
      <c r="F6105" s="88">
        <v>12</v>
      </c>
      <c r="G6105" s="37">
        <v>1</v>
      </c>
    </row>
    <row r="6106" spans="1:7" x14ac:dyDescent="0.4">
      <c r="A6106" s="70">
        <v>41894</v>
      </c>
      <c r="B6106" s="84" t="s">
        <v>306</v>
      </c>
      <c r="C6106" s="74">
        <v>17.7</v>
      </c>
      <c r="D6106" s="86">
        <v>0</v>
      </c>
      <c r="E6106" s="88">
        <v>9</v>
      </c>
      <c r="F6106" s="88">
        <v>12</v>
      </c>
      <c r="G6106" s="37">
        <v>1</v>
      </c>
    </row>
    <row r="6107" spans="1:7" x14ac:dyDescent="0.4">
      <c r="A6107" s="70">
        <v>41894</v>
      </c>
      <c r="B6107" s="84" t="s">
        <v>307</v>
      </c>
      <c r="C6107" s="74">
        <v>17.3</v>
      </c>
      <c r="D6107" s="86">
        <v>0</v>
      </c>
      <c r="E6107" s="88">
        <v>9</v>
      </c>
      <c r="F6107" s="88">
        <v>12</v>
      </c>
      <c r="G6107" s="37">
        <v>1</v>
      </c>
    </row>
    <row r="6108" spans="1:7" x14ac:dyDescent="0.4">
      <c r="A6108" s="70">
        <v>41894</v>
      </c>
      <c r="B6108" s="84" t="s">
        <v>308</v>
      </c>
      <c r="C6108" s="74">
        <v>17.8</v>
      </c>
      <c r="D6108" s="86">
        <v>0</v>
      </c>
      <c r="E6108" s="88">
        <v>9</v>
      </c>
      <c r="F6108" s="88">
        <v>12</v>
      </c>
      <c r="G6108" s="37">
        <v>1</v>
      </c>
    </row>
    <row r="6109" spans="1:7" x14ac:dyDescent="0.4">
      <c r="A6109" s="70">
        <v>41894</v>
      </c>
      <c r="B6109" s="84" t="s">
        <v>309</v>
      </c>
      <c r="C6109" s="74">
        <v>18.899999999999999</v>
      </c>
      <c r="D6109" s="86">
        <v>0</v>
      </c>
      <c r="E6109" s="88">
        <v>9</v>
      </c>
      <c r="F6109" s="88">
        <v>12</v>
      </c>
      <c r="G6109" s="37">
        <v>0</v>
      </c>
    </row>
    <row r="6110" spans="1:7" x14ac:dyDescent="0.4">
      <c r="A6110" s="70">
        <v>41894</v>
      </c>
      <c r="B6110" s="84" t="s">
        <v>310</v>
      </c>
      <c r="C6110" s="74">
        <v>19.899999999999999</v>
      </c>
      <c r="D6110" s="86">
        <v>0</v>
      </c>
      <c r="E6110" s="88">
        <v>9</v>
      </c>
      <c r="F6110" s="88">
        <v>12</v>
      </c>
      <c r="G6110" s="37">
        <v>0</v>
      </c>
    </row>
    <row r="6111" spans="1:7" x14ac:dyDescent="0.4">
      <c r="A6111" s="70">
        <v>41894</v>
      </c>
      <c r="B6111" s="84" t="s">
        <v>311</v>
      </c>
      <c r="C6111" s="74">
        <v>21.5</v>
      </c>
      <c r="D6111" s="86">
        <v>0</v>
      </c>
      <c r="E6111" s="88">
        <v>9</v>
      </c>
      <c r="F6111" s="88">
        <v>12</v>
      </c>
      <c r="G6111" s="37">
        <v>0</v>
      </c>
    </row>
    <row r="6112" spans="1:7" x14ac:dyDescent="0.4">
      <c r="A6112" s="70">
        <v>41894</v>
      </c>
      <c r="B6112" s="84" t="s">
        <v>312</v>
      </c>
      <c r="C6112" s="74">
        <v>21.3</v>
      </c>
      <c r="D6112" s="86">
        <v>0</v>
      </c>
      <c r="E6112" s="88">
        <v>9</v>
      </c>
      <c r="F6112" s="88">
        <v>12</v>
      </c>
      <c r="G6112" s="37">
        <v>0</v>
      </c>
    </row>
    <row r="6113" spans="1:7" x14ac:dyDescent="0.4">
      <c r="A6113" s="70">
        <v>41894</v>
      </c>
      <c r="B6113" s="84" t="s">
        <v>313</v>
      </c>
      <c r="C6113" s="74">
        <v>22.2</v>
      </c>
      <c r="D6113" s="86">
        <v>0</v>
      </c>
      <c r="E6113" s="88">
        <v>9</v>
      </c>
      <c r="F6113" s="88">
        <v>12</v>
      </c>
      <c r="G6113" s="37">
        <v>0</v>
      </c>
    </row>
    <row r="6114" spans="1:7" x14ac:dyDescent="0.4">
      <c r="A6114" s="70">
        <v>41894</v>
      </c>
      <c r="B6114" s="84" t="s">
        <v>314</v>
      </c>
      <c r="C6114" s="74">
        <v>22.1</v>
      </c>
      <c r="D6114" s="86">
        <v>0</v>
      </c>
      <c r="E6114" s="88">
        <v>9</v>
      </c>
      <c r="F6114" s="88">
        <v>12</v>
      </c>
      <c r="G6114" s="37">
        <v>0</v>
      </c>
    </row>
    <row r="6115" spans="1:7" x14ac:dyDescent="0.4">
      <c r="A6115" s="70">
        <v>41894</v>
      </c>
      <c r="B6115" s="84" t="s">
        <v>315</v>
      </c>
      <c r="C6115" s="74">
        <v>22.2</v>
      </c>
      <c r="D6115" s="86">
        <v>0</v>
      </c>
      <c r="E6115" s="88">
        <v>9</v>
      </c>
      <c r="F6115" s="88">
        <v>12</v>
      </c>
      <c r="G6115" s="37">
        <v>0</v>
      </c>
    </row>
    <row r="6116" spans="1:7" x14ac:dyDescent="0.4">
      <c r="A6116" s="70">
        <v>41894</v>
      </c>
      <c r="B6116" s="84" t="s">
        <v>316</v>
      </c>
      <c r="C6116" s="74">
        <v>22.1</v>
      </c>
      <c r="D6116" s="86">
        <v>0</v>
      </c>
      <c r="E6116" s="88">
        <v>9</v>
      </c>
      <c r="F6116" s="88">
        <v>12</v>
      </c>
      <c r="G6116" s="37">
        <v>0</v>
      </c>
    </row>
    <row r="6117" spans="1:7" x14ac:dyDescent="0.4">
      <c r="A6117" s="70">
        <v>41894</v>
      </c>
      <c r="B6117" s="84" t="s">
        <v>317</v>
      </c>
      <c r="C6117" s="74">
        <v>21.3</v>
      </c>
      <c r="D6117" s="86">
        <v>0</v>
      </c>
      <c r="E6117" s="88">
        <v>9</v>
      </c>
      <c r="F6117" s="88">
        <v>12</v>
      </c>
      <c r="G6117" s="37">
        <v>0</v>
      </c>
    </row>
    <row r="6118" spans="1:7" x14ac:dyDescent="0.4">
      <c r="A6118" s="70">
        <v>41894</v>
      </c>
      <c r="B6118" s="84" t="s">
        <v>318</v>
      </c>
      <c r="C6118" s="74">
        <v>20.5</v>
      </c>
      <c r="D6118" s="86">
        <v>0</v>
      </c>
      <c r="E6118" s="88">
        <v>9</v>
      </c>
      <c r="F6118" s="88">
        <v>12</v>
      </c>
      <c r="G6118" s="37">
        <v>0</v>
      </c>
    </row>
    <row r="6119" spans="1:7" x14ac:dyDescent="0.4">
      <c r="A6119" s="70">
        <v>41894</v>
      </c>
      <c r="B6119" s="84" t="s">
        <v>319</v>
      </c>
      <c r="C6119" s="74">
        <v>19.899999999999999</v>
      </c>
      <c r="D6119" s="86">
        <v>0</v>
      </c>
      <c r="E6119" s="88">
        <v>9</v>
      </c>
      <c r="F6119" s="88">
        <v>12</v>
      </c>
      <c r="G6119" s="37">
        <v>0</v>
      </c>
    </row>
    <row r="6120" spans="1:7" x14ac:dyDescent="0.4">
      <c r="A6120" s="70">
        <v>41894</v>
      </c>
      <c r="B6120" s="84" t="s">
        <v>320</v>
      </c>
      <c r="C6120" s="74">
        <v>17.399999999999999</v>
      </c>
      <c r="D6120" s="86">
        <v>0</v>
      </c>
      <c r="E6120" s="88">
        <v>9</v>
      </c>
      <c r="F6120" s="88">
        <v>12</v>
      </c>
      <c r="G6120" s="37">
        <v>0</v>
      </c>
    </row>
    <row r="6121" spans="1:7" x14ac:dyDescent="0.4">
      <c r="A6121" s="70">
        <v>41894</v>
      </c>
      <c r="B6121" s="84" t="s">
        <v>321</v>
      </c>
      <c r="C6121" s="74">
        <v>16.899999999999999</v>
      </c>
      <c r="D6121" s="86">
        <v>0</v>
      </c>
      <c r="E6121" s="88">
        <v>9</v>
      </c>
      <c r="F6121" s="88">
        <v>12</v>
      </c>
      <c r="G6121" s="37">
        <v>0</v>
      </c>
    </row>
    <row r="6122" spans="1:7" x14ac:dyDescent="0.4">
      <c r="A6122" s="70">
        <v>41894</v>
      </c>
      <c r="B6122" s="84" t="s">
        <v>322</v>
      </c>
      <c r="C6122" s="74">
        <v>16.8</v>
      </c>
      <c r="D6122" s="86">
        <v>0</v>
      </c>
      <c r="E6122" s="88">
        <v>9</v>
      </c>
      <c r="F6122" s="88">
        <v>12</v>
      </c>
      <c r="G6122" s="37">
        <v>0</v>
      </c>
    </row>
    <row r="6123" spans="1:7" x14ac:dyDescent="0.4">
      <c r="A6123" s="70">
        <v>41894</v>
      </c>
      <c r="B6123" s="84" t="s">
        <v>323</v>
      </c>
      <c r="C6123" s="74">
        <v>16.7</v>
      </c>
      <c r="D6123" s="86">
        <v>0</v>
      </c>
      <c r="E6123" s="88">
        <v>9</v>
      </c>
      <c r="F6123" s="88">
        <v>12</v>
      </c>
      <c r="G6123" s="37">
        <v>0</v>
      </c>
    </row>
    <row r="6124" spans="1:7" x14ac:dyDescent="0.4">
      <c r="A6124" s="70">
        <v>41894</v>
      </c>
      <c r="B6124" s="84" t="s">
        <v>324</v>
      </c>
      <c r="C6124" s="74">
        <v>16.5</v>
      </c>
      <c r="D6124" s="86">
        <v>0</v>
      </c>
      <c r="E6124" s="88">
        <v>9</v>
      </c>
      <c r="F6124" s="88">
        <v>12</v>
      </c>
      <c r="G6124" s="37">
        <v>0</v>
      </c>
    </row>
    <row r="6125" spans="1:7" x14ac:dyDescent="0.4">
      <c r="A6125" s="70">
        <v>41894</v>
      </c>
      <c r="B6125" s="84" t="s">
        <v>325</v>
      </c>
      <c r="C6125" s="74">
        <v>16.3</v>
      </c>
      <c r="D6125" s="86">
        <v>0</v>
      </c>
      <c r="E6125" s="88">
        <v>9</v>
      </c>
      <c r="F6125" s="88">
        <v>13</v>
      </c>
      <c r="G6125" s="37">
        <v>1</v>
      </c>
    </row>
    <row r="6126" spans="1:7" x14ac:dyDescent="0.4">
      <c r="A6126" s="70">
        <v>41895</v>
      </c>
      <c r="B6126" s="84" t="s">
        <v>302</v>
      </c>
      <c r="C6126" s="74">
        <v>16</v>
      </c>
      <c r="D6126" s="86">
        <v>0</v>
      </c>
      <c r="E6126" s="88">
        <v>9</v>
      </c>
      <c r="F6126" s="88">
        <v>13</v>
      </c>
      <c r="G6126" s="37">
        <v>1</v>
      </c>
    </row>
    <row r="6127" spans="1:7" x14ac:dyDescent="0.4">
      <c r="A6127" s="70">
        <v>41895</v>
      </c>
      <c r="B6127" s="84" t="s">
        <v>303</v>
      </c>
      <c r="C6127" s="74">
        <v>15.7</v>
      </c>
      <c r="D6127" s="86">
        <v>0</v>
      </c>
      <c r="E6127" s="88">
        <v>9</v>
      </c>
      <c r="F6127" s="88">
        <v>13</v>
      </c>
      <c r="G6127" s="37">
        <v>1</v>
      </c>
    </row>
    <row r="6128" spans="1:7" x14ac:dyDescent="0.4">
      <c r="A6128" s="70">
        <v>41895</v>
      </c>
      <c r="B6128" s="84" t="s">
        <v>304</v>
      </c>
      <c r="C6128" s="74">
        <v>15.7</v>
      </c>
      <c r="D6128" s="86">
        <v>0</v>
      </c>
      <c r="E6128" s="88">
        <v>9</v>
      </c>
      <c r="F6128" s="88">
        <v>13</v>
      </c>
      <c r="G6128" s="37">
        <v>1</v>
      </c>
    </row>
    <row r="6129" spans="1:7" x14ac:dyDescent="0.4">
      <c r="A6129" s="70">
        <v>41895</v>
      </c>
      <c r="B6129" s="84" t="s">
        <v>305</v>
      </c>
      <c r="C6129" s="74">
        <v>15.6</v>
      </c>
      <c r="D6129" s="86">
        <v>0</v>
      </c>
      <c r="E6129" s="88">
        <v>9</v>
      </c>
      <c r="F6129" s="88">
        <v>13</v>
      </c>
      <c r="G6129" s="37">
        <v>1</v>
      </c>
    </row>
    <row r="6130" spans="1:7" x14ac:dyDescent="0.4">
      <c r="A6130" s="70">
        <v>41895</v>
      </c>
      <c r="B6130" s="84" t="s">
        <v>306</v>
      </c>
      <c r="C6130" s="74">
        <v>15.4</v>
      </c>
      <c r="D6130" s="86">
        <v>0</v>
      </c>
      <c r="E6130" s="88">
        <v>9</v>
      </c>
      <c r="F6130" s="88">
        <v>13</v>
      </c>
      <c r="G6130" s="37">
        <v>1</v>
      </c>
    </row>
    <row r="6131" spans="1:7" x14ac:dyDescent="0.4">
      <c r="A6131" s="70">
        <v>41895</v>
      </c>
      <c r="B6131" s="84" t="s">
        <v>307</v>
      </c>
      <c r="C6131" s="74">
        <v>15.4</v>
      </c>
      <c r="D6131" s="86">
        <v>0</v>
      </c>
      <c r="E6131" s="88">
        <v>9</v>
      </c>
      <c r="F6131" s="88">
        <v>13</v>
      </c>
      <c r="G6131" s="37">
        <v>1</v>
      </c>
    </row>
    <row r="6132" spans="1:7" x14ac:dyDescent="0.4">
      <c r="A6132" s="70">
        <v>41895</v>
      </c>
      <c r="B6132" s="84" t="s">
        <v>308</v>
      </c>
      <c r="C6132" s="74">
        <v>15.7</v>
      </c>
      <c r="D6132" s="86">
        <v>0</v>
      </c>
      <c r="E6132" s="88">
        <v>9</v>
      </c>
      <c r="F6132" s="88">
        <v>13</v>
      </c>
      <c r="G6132" s="37">
        <v>1</v>
      </c>
    </row>
    <row r="6133" spans="1:7" x14ac:dyDescent="0.4">
      <c r="A6133" s="70">
        <v>41895</v>
      </c>
      <c r="B6133" s="84" t="s">
        <v>309</v>
      </c>
      <c r="C6133" s="74">
        <v>16.399999999999999</v>
      </c>
      <c r="D6133" s="86">
        <v>0</v>
      </c>
      <c r="E6133" s="88">
        <v>9</v>
      </c>
      <c r="F6133" s="88">
        <v>13</v>
      </c>
      <c r="G6133" s="37">
        <v>0</v>
      </c>
    </row>
    <row r="6134" spans="1:7" x14ac:dyDescent="0.4">
      <c r="A6134" s="70">
        <v>41895</v>
      </c>
      <c r="B6134" s="84" t="s">
        <v>310</v>
      </c>
      <c r="C6134" s="74">
        <v>17.8</v>
      </c>
      <c r="D6134" s="86">
        <v>0</v>
      </c>
      <c r="E6134" s="88">
        <v>9</v>
      </c>
      <c r="F6134" s="88">
        <v>13</v>
      </c>
      <c r="G6134" s="37">
        <v>0</v>
      </c>
    </row>
    <row r="6135" spans="1:7" x14ac:dyDescent="0.4">
      <c r="A6135" s="70">
        <v>41895</v>
      </c>
      <c r="B6135" s="84" t="s">
        <v>311</v>
      </c>
      <c r="C6135" s="74">
        <v>19.2</v>
      </c>
      <c r="D6135" s="86">
        <v>0</v>
      </c>
      <c r="E6135" s="88">
        <v>9</v>
      </c>
      <c r="F6135" s="88">
        <v>13</v>
      </c>
      <c r="G6135" s="37">
        <v>0</v>
      </c>
    </row>
    <row r="6136" spans="1:7" x14ac:dyDescent="0.4">
      <c r="A6136" s="70">
        <v>41895</v>
      </c>
      <c r="B6136" s="84" t="s">
        <v>312</v>
      </c>
      <c r="C6136" s="74">
        <v>19.7</v>
      </c>
      <c r="D6136" s="86">
        <v>0</v>
      </c>
      <c r="E6136" s="88">
        <v>9</v>
      </c>
      <c r="F6136" s="88">
        <v>13</v>
      </c>
      <c r="G6136" s="37">
        <v>0</v>
      </c>
    </row>
    <row r="6137" spans="1:7" x14ac:dyDescent="0.4">
      <c r="A6137" s="70">
        <v>41895</v>
      </c>
      <c r="B6137" s="84" t="s">
        <v>313</v>
      </c>
      <c r="C6137" s="74">
        <v>21</v>
      </c>
      <c r="D6137" s="86">
        <v>0</v>
      </c>
      <c r="E6137" s="88">
        <v>9</v>
      </c>
      <c r="F6137" s="88">
        <v>13</v>
      </c>
      <c r="G6137" s="37">
        <v>0</v>
      </c>
    </row>
    <row r="6138" spans="1:7" x14ac:dyDescent="0.4">
      <c r="A6138" s="70">
        <v>41895</v>
      </c>
      <c r="B6138" s="84" t="s">
        <v>314</v>
      </c>
      <c r="C6138" s="74">
        <v>20.7</v>
      </c>
      <c r="D6138" s="86">
        <v>0</v>
      </c>
      <c r="E6138" s="88">
        <v>9</v>
      </c>
      <c r="F6138" s="88">
        <v>13</v>
      </c>
      <c r="G6138" s="37">
        <v>0</v>
      </c>
    </row>
    <row r="6139" spans="1:7" x14ac:dyDescent="0.4">
      <c r="A6139" s="70">
        <v>41895</v>
      </c>
      <c r="B6139" s="84" t="s">
        <v>315</v>
      </c>
      <c r="C6139" s="74">
        <v>20.9</v>
      </c>
      <c r="D6139" s="86">
        <v>0</v>
      </c>
      <c r="E6139" s="88">
        <v>9</v>
      </c>
      <c r="F6139" s="88">
        <v>13</v>
      </c>
      <c r="G6139" s="37">
        <v>0</v>
      </c>
    </row>
    <row r="6140" spans="1:7" x14ac:dyDescent="0.4">
      <c r="A6140" s="70">
        <v>41895</v>
      </c>
      <c r="B6140" s="84" t="s">
        <v>316</v>
      </c>
      <c r="C6140" s="74">
        <v>20.8</v>
      </c>
      <c r="D6140" s="86">
        <v>0</v>
      </c>
      <c r="E6140" s="88">
        <v>9</v>
      </c>
      <c r="F6140" s="88">
        <v>13</v>
      </c>
      <c r="G6140" s="37">
        <v>0</v>
      </c>
    </row>
    <row r="6141" spans="1:7" x14ac:dyDescent="0.4">
      <c r="A6141" s="70">
        <v>41895</v>
      </c>
      <c r="B6141" s="84" t="s">
        <v>317</v>
      </c>
      <c r="C6141" s="74">
        <v>20.5</v>
      </c>
      <c r="D6141" s="86">
        <v>0</v>
      </c>
      <c r="E6141" s="88">
        <v>9</v>
      </c>
      <c r="F6141" s="88">
        <v>13</v>
      </c>
      <c r="G6141" s="37">
        <v>0</v>
      </c>
    </row>
    <row r="6142" spans="1:7" x14ac:dyDescent="0.4">
      <c r="A6142" s="70">
        <v>41895</v>
      </c>
      <c r="B6142" s="84" t="s">
        <v>318</v>
      </c>
      <c r="C6142" s="74">
        <v>19.3</v>
      </c>
      <c r="D6142" s="86">
        <v>0</v>
      </c>
      <c r="E6142" s="88">
        <v>9</v>
      </c>
      <c r="F6142" s="88">
        <v>13</v>
      </c>
      <c r="G6142" s="37">
        <v>0</v>
      </c>
    </row>
    <row r="6143" spans="1:7" x14ac:dyDescent="0.4">
      <c r="A6143" s="70">
        <v>41895</v>
      </c>
      <c r="B6143" s="84" t="s">
        <v>319</v>
      </c>
      <c r="C6143" s="74">
        <v>18.600000000000001</v>
      </c>
      <c r="D6143" s="86">
        <v>0</v>
      </c>
      <c r="E6143" s="88">
        <v>9</v>
      </c>
      <c r="F6143" s="88">
        <v>13</v>
      </c>
      <c r="G6143" s="37">
        <v>0</v>
      </c>
    </row>
    <row r="6144" spans="1:7" x14ac:dyDescent="0.4">
      <c r="A6144" s="70">
        <v>41895</v>
      </c>
      <c r="B6144" s="84" t="s">
        <v>320</v>
      </c>
      <c r="C6144" s="74">
        <v>18.100000000000001</v>
      </c>
      <c r="D6144" s="86">
        <v>0</v>
      </c>
      <c r="E6144" s="88">
        <v>9</v>
      </c>
      <c r="F6144" s="88">
        <v>13</v>
      </c>
      <c r="G6144" s="37">
        <v>0</v>
      </c>
    </row>
    <row r="6145" spans="1:7" x14ac:dyDescent="0.4">
      <c r="A6145" s="70">
        <v>41895</v>
      </c>
      <c r="B6145" s="84" t="s">
        <v>321</v>
      </c>
      <c r="C6145" s="74">
        <v>18</v>
      </c>
      <c r="D6145" s="86">
        <v>0</v>
      </c>
      <c r="E6145" s="88">
        <v>9</v>
      </c>
      <c r="F6145" s="88">
        <v>13</v>
      </c>
      <c r="G6145" s="37">
        <v>0</v>
      </c>
    </row>
    <row r="6146" spans="1:7" x14ac:dyDescent="0.4">
      <c r="A6146" s="70">
        <v>41895</v>
      </c>
      <c r="B6146" s="84" t="s">
        <v>322</v>
      </c>
      <c r="C6146" s="74">
        <v>17.8</v>
      </c>
      <c r="D6146" s="86">
        <v>0</v>
      </c>
      <c r="E6146" s="88">
        <v>9</v>
      </c>
      <c r="F6146" s="88">
        <v>13</v>
      </c>
      <c r="G6146" s="37">
        <v>0</v>
      </c>
    </row>
    <row r="6147" spans="1:7" x14ac:dyDescent="0.4">
      <c r="A6147" s="70">
        <v>41895</v>
      </c>
      <c r="B6147" s="84" t="s">
        <v>323</v>
      </c>
      <c r="C6147" s="74">
        <v>18.100000000000001</v>
      </c>
      <c r="D6147" s="86">
        <v>0</v>
      </c>
      <c r="E6147" s="88">
        <v>9</v>
      </c>
      <c r="F6147" s="88">
        <v>13</v>
      </c>
      <c r="G6147" s="37">
        <v>0</v>
      </c>
    </row>
    <row r="6148" spans="1:7" x14ac:dyDescent="0.4">
      <c r="A6148" s="70">
        <v>41895</v>
      </c>
      <c r="B6148" s="84" t="s">
        <v>324</v>
      </c>
      <c r="C6148" s="74">
        <v>17.2</v>
      </c>
      <c r="D6148" s="86">
        <v>0</v>
      </c>
      <c r="E6148" s="88">
        <v>9</v>
      </c>
      <c r="F6148" s="88">
        <v>13</v>
      </c>
      <c r="G6148" s="37">
        <v>0</v>
      </c>
    </row>
    <row r="6149" spans="1:7" x14ac:dyDescent="0.4">
      <c r="A6149" s="70">
        <v>41895</v>
      </c>
      <c r="B6149" s="84" t="s">
        <v>325</v>
      </c>
      <c r="C6149" s="74">
        <v>17.100000000000001</v>
      </c>
      <c r="D6149" s="86">
        <v>0</v>
      </c>
      <c r="E6149" s="88">
        <v>9</v>
      </c>
      <c r="F6149" s="88">
        <v>14</v>
      </c>
      <c r="G6149" s="37">
        <v>1</v>
      </c>
    </row>
    <row r="6150" spans="1:7" x14ac:dyDescent="0.4">
      <c r="A6150" s="70">
        <v>41896</v>
      </c>
      <c r="B6150" s="84" t="s">
        <v>302</v>
      </c>
      <c r="C6150" s="74">
        <v>17</v>
      </c>
      <c r="D6150" s="86">
        <v>0</v>
      </c>
      <c r="E6150" s="88">
        <v>9</v>
      </c>
      <c r="F6150" s="88">
        <v>14</v>
      </c>
      <c r="G6150" s="37">
        <v>1</v>
      </c>
    </row>
    <row r="6151" spans="1:7" x14ac:dyDescent="0.4">
      <c r="A6151" s="70">
        <v>41896</v>
      </c>
      <c r="B6151" s="84" t="s">
        <v>303</v>
      </c>
      <c r="C6151" s="74">
        <v>17</v>
      </c>
      <c r="D6151" s="86">
        <v>0</v>
      </c>
      <c r="E6151" s="88">
        <v>9</v>
      </c>
      <c r="F6151" s="88">
        <v>14</v>
      </c>
      <c r="G6151" s="37">
        <v>1</v>
      </c>
    </row>
    <row r="6152" spans="1:7" x14ac:dyDescent="0.4">
      <c r="A6152" s="70">
        <v>41896</v>
      </c>
      <c r="B6152" s="84" t="s">
        <v>304</v>
      </c>
      <c r="C6152" s="74">
        <v>16.899999999999999</v>
      </c>
      <c r="D6152" s="86">
        <v>0</v>
      </c>
      <c r="E6152" s="88">
        <v>9</v>
      </c>
      <c r="F6152" s="88">
        <v>14</v>
      </c>
      <c r="G6152" s="37">
        <v>1</v>
      </c>
    </row>
    <row r="6153" spans="1:7" x14ac:dyDescent="0.4">
      <c r="A6153" s="70">
        <v>41896</v>
      </c>
      <c r="B6153" s="84" t="s">
        <v>305</v>
      </c>
      <c r="C6153" s="74">
        <v>16.8</v>
      </c>
      <c r="D6153" s="86">
        <v>0</v>
      </c>
      <c r="E6153" s="88">
        <v>9</v>
      </c>
      <c r="F6153" s="88">
        <v>14</v>
      </c>
      <c r="G6153" s="37">
        <v>1</v>
      </c>
    </row>
    <row r="6154" spans="1:7" x14ac:dyDescent="0.4">
      <c r="A6154" s="70">
        <v>41896</v>
      </c>
      <c r="B6154" s="84" t="s">
        <v>306</v>
      </c>
      <c r="C6154" s="74">
        <v>16.899999999999999</v>
      </c>
      <c r="D6154" s="86">
        <v>0</v>
      </c>
      <c r="E6154" s="88">
        <v>9</v>
      </c>
      <c r="F6154" s="88">
        <v>14</v>
      </c>
      <c r="G6154" s="37">
        <v>1</v>
      </c>
    </row>
    <row r="6155" spans="1:7" x14ac:dyDescent="0.4">
      <c r="A6155" s="70">
        <v>41896</v>
      </c>
      <c r="B6155" s="84" t="s">
        <v>307</v>
      </c>
      <c r="C6155" s="74">
        <v>16.899999999999999</v>
      </c>
      <c r="D6155" s="86">
        <v>0</v>
      </c>
      <c r="E6155" s="88">
        <v>9</v>
      </c>
      <c r="F6155" s="88">
        <v>14</v>
      </c>
      <c r="G6155" s="37">
        <v>1</v>
      </c>
    </row>
    <row r="6156" spans="1:7" x14ac:dyDescent="0.4">
      <c r="A6156" s="70">
        <v>41896</v>
      </c>
      <c r="B6156" s="84" t="s">
        <v>308</v>
      </c>
      <c r="C6156" s="74">
        <v>17.3</v>
      </c>
      <c r="D6156" s="86">
        <v>0</v>
      </c>
      <c r="E6156" s="88">
        <v>9</v>
      </c>
      <c r="F6156" s="88">
        <v>14</v>
      </c>
      <c r="G6156" s="37">
        <v>1</v>
      </c>
    </row>
    <row r="6157" spans="1:7" x14ac:dyDescent="0.4">
      <c r="A6157" s="70">
        <v>41896</v>
      </c>
      <c r="B6157" s="84" t="s">
        <v>309</v>
      </c>
      <c r="C6157" s="74">
        <v>17.399999999999999</v>
      </c>
      <c r="D6157" s="86">
        <v>0</v>
      </c>
      <c r="E6157" s="88">
        <v>9</v>
      </c>
      <c r="F6157" s="88">
        <v>14</v>
      </c>
      <c r="G6157" s="37">
        <v>0</v>
      </c>
    </row>
    <row r="6158" spans="1:7" x14ac:dyDescent="0.4">
      <c r="A6158" s="70">
        <v>41896</v>
      </c>
      <c r="B6158" s="84" t="s">
        <v>310</v>
      </c>
      <c r="C6158" s="74">
        <v>18</v>
      </c>
      <c r="D6158" s="86">
        <v>0</v>
      </c>
      <c r="E6158" s="88">
        <v>9</v>
      </c>
      <c r="F6158" s="88">
        <v>14</v>
      </c>
      <c r="G6158" s="37">
        <v>0</v>
      </c>
    </row>
    <row r="6159" spans="1:7" x14ac:dyDescent="0.4">
      <c r="A6159" s="70">
        <v>41896</v>
      </c>
      <c r="B6159" s="84" t="s">
        <v>311</v>
      </c>
      <c r="C6159" s="74">
        <v>18.100000000000001</v>
      </c>
      <c r="D6159" s="86">
        <v>0</v>
      </c>
      <c r="E6159" s="88">
        <v>9</v>
      </c>
      <c r="F6159" s="88">
        <v>14</v>
      </c>
      <c r="G6159" s="37">
        <v>0</v>
      </c>
    </row>
    <row r="6160" spans="1:7" x14ac:dyDescent="0.4">
      <c r="A6160" s="70">
        <v>41896</v>
      </c>
      <c r="B6160" s="84" t="s">
        <v>312</v>
      </c>
      <c r="C6160" s="74">
        <v>18.8</v>
      </c>
      <c r="D6160" s="86">
        <v>0</v>
      </c>
      <c r="E6160" s="88">
        <v>9</v>
      </c>
      <c r="F6160" s="88">
        <v>14</v>
      </c>
      <c r="G6160" s="37">
        <v>0</v>
      </c>
    </row>
    <row r="6161" spans="1:7" x14ac:dyDescent="0.4">
      <c r="A6161" s="70">
        <v>41896</v>
      </c>
      <c r="B6161" s="84" t="s">
        <v>313</v>
      </c>
      <c r="C6161" s="74">
        <v>18.899999999999999</v>
      </c>
      <c r="D6161" s="86">
        <v>0</v>
      </c>
      <c r="E6161" s="88">
        <v>9</v>
      </c>
      <c r="F6161" s="88">
        <v>14</v>
      </c>
      <c r="G6161" s="37">
        <v>0</v>
      </c>
    </row>
    <row r="6162" spans="1:7" x14ac:dyDescent="0.4">
      <c r="A6162" s="70">
        <v>41896</v>
      </c>
      <c r="B6162" s="84" t="s">
        <v>314</v>
      </c>
      <c r="C6162" s="74">
        <v>19.7</v>
      </c>
      <c r="D6162" s="86">
        <v>0</v>
      </c>
      <c r="E6162" s="88">
        <v>9</v>
      </c>
      <c r="F6162" s="88">
        <v>14</v>
      </c>
      <c r="G6162" s="37">
        <v>0</v>
      </c>
    </row>
    <row r="6163" spans="1:7" x14ac:dyDescent="0.4">
      <c r="A6163" s="70">
        <v>41896</v>
      </c>
      <c r="B6163" s="84" t="s">
        <v>315</v>
      </c>
      <c r="C6163" s="74">
        <v>19.5</v>
      </c>
      <c r="D6163" s="86">
        <v>0</v>
      </c>
      <c r="E6163" s="88">
        <v>9</v>
      </c>
      <c r="F6163" s="88">
        <v>14</v>
      </c>
      <c r="G6163" s="37">
        <v>0</v>
      </c>
    </row>
    <row r="6164" spans="1:7" x14ac:dyDescent="0.4">
      <c r="A6164" s="70">
        <v>41896</v>
      </c>
      <c r="B6164" s="84" t="s">
        <v>316</v>
      </c>
      <c r="C6164" s="74">
        <v>19.3</v>
      </c>
      <c r="D6164" s="86">
        <v>0</v>
      </c>
      <c r="E6164" s="88">
        <v>9</v>
      </c>
      <c r="F6164" s="88">
        <v>14</v>
      </c>
      <c r="G6164" s="37">
        <v>0</v>
      </c>
    </row>
    <row r="6165" spans="1:7" x14ac:dyDescent="0.4">
      <c r="A6165" s="70">
        <v>41896</v>
      </c>
      <c r="B6165" s="84" t="s">
        <v>317</v>
      </c>
      <c r="C6165" s="74">
        <v>18.8</v>
      </c>
      <c r="D6165" s="86">
        <v>0</v>
      </c>
      <c r="E6165" s="88">
        <v>9</v>
      </c>
      <c r="F6165" s="88">
        <v>14</v>
      </c>
      <c r="G6165" s="37">
        <v>0</v>
      </c>
    </row>
    <row r="6166" spans="1:7" x14ac:dyDescent="0.4">
      <c r="A6166" s="70">
        <v>41896</v>
      </c>
      <c r="B6166" s="84" t="s">
        <v>318</v>
      </c>
      <c r="C6166" s="74">
        <v>18.5</v>
      </c>
      <c r="D6166" s="86">
        <v>0</v>
      </c>
      <c r="E6166" s="88">
        <v>9</v>
      </c>
      <c r="F6166" s="88">
        <v>14</v>
      </c>
      <c r="G6166" s="37">
        <v>0</v>
      </c>
    </row>
    <row r="6167" spans="1:7" x14ac:dyDescent="0.4">
      <c r="A6167" s="70">
        <v>41896</v>
      </c>
      <c r="B6167" s="84" t="s">
        <v>319</v>
      </c>
      <c r="C6167" s="74">
        <v>18.2</v>
      </c>
      <c r="D6167" s="86">
        <v>0</v>
      </c>
      <c r="E6167" s="88">
        <v>9</v>
      </c>
      <c r="F6167" s="88">
        <v>14</v>
      </c>
      <c r="G6167" s="37">
        <v>0</v>
      </c>
    </row>
    <row r="6168" spans="1:7" x14ac:dyDescent="0.4">
      <c r="A6168" s="70">
        <v>41896</v>
      </c>
      <c r="B6168" s="84" t="s">
        <v>320</v>
      </c>
      <c r="C6168" s="74">
        <v>17.8</v>
      </c>
      <c r="D6168" s="86">
        <v>0</v>
      </c>
      <c r="E6168" s="88">
        <v>9</v>
      </c>
      <c r="F6168" s="88">
        <v>14</v>
      </c>
      <c r="G6168" s="37">
        <v>0</v>
      </c>
    </row>
    <row r="6169" spans="1:7" x14ac:dyDescent="0.4">
      <c r="A6169" s="70">
        <v>41896</v>
      </c>
      <c r="B6169" s="84" t="s">
        <v>321</v>
      </c>
      <c r="C6169" s="74">
        <v>17.5</v>
      </c>
      <c r="D6169" s="86">
        <v>0</v>
      </c>
      <c r="E6169" s="88">
        <v>9</v>
      </c>
      <c r="F6169" s="88">
        <v>14</v>
      </c>
      <c r="G6169" s="37">
        <v>0</v>
      </c>
    </row>
    <row r="6170" spans="1:7" x14ac:dyDescent="0.4">
      <c r="A6170" s="70">
        <v>41896</v>
      </c>
      <c r="B6170" s="84" t="s">
        <v>322</v>
      </c>
      <c r="C6170" s="74">
        <v>17.2</v>
      </c>
      <c r="D6170" s="86">
        <v>0</v>
      </c>
      <c r="E6170" s="88">
        <v>9</v>
      </c>
      <c r="F6170" s="88">
        <v>14</v>
      </c>
      <c r="G6170" s="37">
        <v>0</v>
      </c>
    </row>
    <row r="6171" spans="1:7" x14ac:dyDescent="0.4">
      <c r="A6171" s="70">
        <v>41896</v>
      </c>
      <c r="B6171" s="84" t="s">
        <v>323</v>
      </c>
      <c r="C6171" s="74">
        <v>16.7</v>
      </c>
      <c r="D6171" s="86">
        <v>0</v>
      </c>
      <c r="E6171" s="88">
        <v>9</v>
      </c>
      <c r="F6171" s="88">
        <v>14</v>
      </c>
      <c r="G6171" s="37">
        <v>0</v>
      </c>
    </row>
    <row r="6172" spans="1:7" x14ac:dyDescent="0.4">
      <c r="A6172" s="70">
        <v>41896</v>
      </c>
      <c r="B6172" s="84" t="s">
        <v>324</v>
      </c>
      <c r="C6172" s="74">
        <v>15.7</v>
      </c>
      <c r="D6172" s="86">
        <v>0</v>
      </c>
      <c r="E6172" s="88">
        <v>9</v>
      </c>
      <c r="F6172" s="88">
        <v>14</v>
      </c>
      <c r="G6172" s="37">
        <v>0</v>
      </c>
    </row>
    <row r="6173" spans="1:7" x14ac:dyDescent="0.4">
      <c r="A6173" s="70">
        <v>41896</v>
      </c>
      <c r="B6173" s="84" t="s">
        <v>325</v>
      </c>
      <c r="C6173" s="74">
        <v>15.5</v>
      </c>
      <c r="D6173" s="86">
        <v>0</v>
      </c>
      <c r="E6173" s="88">
        <v>9</v>
      </c>
      <c r="F6173" s="88">
        <v>15</v>
      </c>
      <c r="G6173" s="37">
        <v>1</v>
      </c>
    </row>
    <row r="6174" spans="1:7" x14ac:dyDescent="0.4">
      <c r="A6174" s="70">
        <v>41897</v>
      </c>
      <c r="B6174" s="84" t="s">
        <v>302</v>
      </c>
      <c r="C6174" s="74">
        <v>15.5</v>
      </c>
      <c r="D6174" s="86">
        <v>0</v>
      </c>
      <c r="E6174" s="88">
        <v>9</v>
      </c>
      <c r="F6174" s="88">
        <v>15</v>
      </c>
      <c r="G6174" s="37">
        <v>1</v>
      </c>
    </row>
    <row r="6175" spans="1:7" x14ac:dyDescent="0.4">
      <c r="A6175" s="70">
        <v>41897</v>
      </c>
      <c r="B6175" s="84" t="s">
        <v>303</v>
      </c>
      <c r="C6175" s="74">
        <v>15.6</v>
      </c>
      <c r="D6175" s="86">
        <v>0</v>
      </c>
      <c r="E6175" s="88">
        <v>9</v>
      </c>
      <c r="F6175" s="88">
        <v>15</v>
      </c>
      <c r="G6175" s="37">
        <v>1</v>
      </c>
    </row>
    <row r="6176" spans="1:7" x14ac:dyDescent="0.4">
      <c r="A6176" s="70">
        <v>41897</v>
      </c>
      <c r="B6176" s="84" t="s">
        <v>304</v>
      </c>
      <c r="C6176" s="74">
        <v>15.6</v>
      </c>
      <c r="D6176" s="86">
        <v>0</v>
      </c>
      <c r="E6176" s="88">
        <v>9</v>
      </c>
      <c r="F6176" s="88">
        <v>15</v>
      </c>
      <c r="G6176" s="37">
        <v>1</v>
      </c>
    </row>
    <row r="6177" spans="1:7" x14ac:dyDescent="0.4">
      <c r="A6177" s="70">
        <v>41897</v>
      </c>
      <c r="B6177" s="84" t="s">
        <v>305</v>
      </c>
      <c r="C6177" s="74">
        <v>15.8</v>
      </c>
      <c r="D6177" s="86">
        <v>0</v>
      </c>
      <c r="E6177" s="88">
        <v>9</v>
      </c>
      <c r="F6177" s="88">
        <v>15</v>
      </c>
      <c r="G6177" s="37">
        <v>1</v>
      </c>
    </row>
    <row r="6178" spans="1:7" x14ac:dyDescent="0.4">
      <c r="A6178" s="70">
        <v>41897</v>
      </c>
      <c r="B6178" s="84" t="s">
        <v>306</v>
      </c>
      <c r="C6178" s="74">
        <v>15.8</v>
      </c>
      <c r="D6178" s="86">
        <v>0</v>
      </c>
      <c r="E6178" s="88">
        <v>9</v>
      </c>
      <c r="F6178" s="88">
        <v>15</v>
      </c>
      <c r="G6178" s="37">
        <v>1</v>
      </c>
    </row>
    <row r="6179" spans="1:7" x14ac:dyDescent="0.4">
      <c r="A6179" s="70">
        <v>41897</v>
      </c>
      <c r="B6179" s="84" t="s">
        <v>307</v>
      </c>
      <c r="C6179" s="74">
        <v>16.2</v>
      </c>
      <c r="D6179" s="86">
        <v>0</v>
      </c>
      <c r="E6179" s="88">
        <v>9</v>
      </c>
      <c r="F6179" s="88">
        <v>15</v>
      </c>
      <c r="G6179" s="37">
        <v>1</v>
      </c>
    </row>
    <row r="6180" spans="1:7" x14ac:dyDescent="0.4">
      <c r="A6180" s="70">
        <v>41897</v>
      </c>
      <c r="B6180" s="84" t="s">
        <v>308</v>
      </c>
      <c r="C6180" s="74">
        <v>17.8</v>
      </c>
      <c r="D6180" s="86">
        <v>0</v>
      </c>
      <c r="E6180" s="88">
        <v>9</v>
      </c>
      <c r="F6180" s="88">
        <v>15</v>
      </c>
      <c r="G6180" s="37">
        <v>1</v>
      </c>
    </row>
    <row r="6181" spans="1:7" x14ac:dyDescent="0.4">
      <c r="A6181" s="70">
        <v>41897</v>
      </c>
      <c r="B6181" s="84" t="s">
        <v>309</v>
      </c>
      <c r="C6181" s="74">
        <v>18.5</v>
      </c>
      <c r="D6181" s="86">
        <v>0</v>
      </c>
      <c r="E6181" s="88">
        <v>9</v>
      </c>
      <c r="F6181" s="88">
        <v>15</v>
      </c>
      <c r="G6181" s="37">
        <v>0</v>
      </c>
    </row>
    <row r="6182" spans="1:7" x14ac:dyDescent="0.4">
      <c r="A6182" s="70">
        <v>41897</v>
      </c>
      <c r="B6182" s="84" t="s">
        <v>310</v>
      </c>
      <c r="C6182" s="74">
        <v>20.100000000000001</v>
      </c>
      <c r="D6182" s="86">
        <v>0</v>
      </c>
      <c r="E6182" s="88">
        <v>9</v>
      </c>
      <c r="F6182" s="88">
        <v>15</v>
      </c>
      <c r="G6182" s="37">
        <v>0</v>
      </c>
    </row>
    <row r="6183" spans="1:7" x14ac:dyDescent="0.4">
      <c r="A6183" s="70">
        <v>41897</v>
      </c>
      <c r="B6183" s="84" t="s">
        <v>311</v>
      </c>
      <c r="C6183" s="74">
        <v>20.2</v>
      </c>
      <c r="D6183" s="86">
        <v>0</v>
      </c>
      <c r="E6183" s="88">
        <v>9</v>
      </c>
      <c r="F6183" s="88">
        <v>15</v>
      </c>
      <c r="G6183" s="37">
        <v>0</v>
      </c>
    </row>
    <row r="6184" spans="1:7" x14ac:dyDescent="0.4">
      <c r="A6184" s="70">
        <v>41897</v>
      </c>
      <c r="B6184" s="84" t="s">
        <v>312</v>
      </c>
      <c r="C6184" s="74">
        <v>20.2</v>
      </c>
      <c r="D6184" s="86">
        <v>0</v>
      </c>
      <c r="E6184" s="88">
        <v>9</v>
      </c>
      <c r="F6184" s="88">
        <v>15</v>
      </c>
      <c r="G6184" s="37">
        <v>0</v>
      </c>
    </row>
    <row r="6185" spans="1:7" x14ac:dyDescent="0.4">
      <c r="A6185" s="70">
        <v>41897</v>
      </c>
      <c r="B6185" s="84" t="s">
        <v>313</v>
      </c>
      <c r="C6185" s="74">
        <v>22.3</v>
      </c>
      <c r="D6185" s="86">
        <v>0</v>
      </c>
      <c r="E6185" s="88">
        <v>9</v>
      </c>
      <c r="F6185" s="88">
        <v>15</v>
      </c>
      <c r="G6185" s="37">
        <v>0</v>
      </c>
    </row>
    <row r="6186" spans="1:7" x14ac:dyDescent="0.4">
      <c r="A6186" s="70">
        <v>41897</v>
      </c>
      <c r="B6186" s="84" t="s">
        <v>314</v>
      </c>
      <c r="C6186" s="74">
        <v>22.9</v>
      </c>
      <c r="D6186" s="86">
        <v>0</v>
      </c>
      <c r="E6186" s="88">
        <v>9</v>
      </c>
      <c r="F6186" s="88">
        <v>15</v>
      </c>
      <c r="G6186" s="37">
        <v>0</v>
      </c>
    </row>
    <row r="6187" spans="1:7" x14ac:dyDescent="0.4">
      <c r="A6187" s="70">
        <v>41897</v>
      </c>
      <c r="B6187" s="84" t="s">
        <v>315</v>
      </c>
      <c r="C6187" s="74">
        <v>23.4</v>
      </c>
      <c r="D6187" s="86">
        <v>0</v>
      </c>
      <c r="E6187" s="88">
        <v>9</v>
      </c>
      <c r="F6187" s="88">
        <v>15</v>
      </c>
      <c r="G6187" s="37">
        <v>0</v>
      </c>
    </row>
    <row r="6188" spans="1:7" x14ac:dyDescent="0.4">
      <c r="A6188" s="70">
        <v>41897</v>
      </c>
      <c r="B6188" s="84" t="s">
        <v>316</v>
      </c>
      <c r="C6188" s="74">
        <v>24</v>
      </c>
      <c r="D6188" s="86">
        <v>0</v>
      </c>
      <c r="E6188" s="88">
        <v>9</v>
      </c>
      <c r="F6188" s="88">
        <v>15</v>
      </c>
      <c r="G6188" s="37">
        <v>0</v>
      </c>
    </row>
    <row r="6189" spans="1:7" x14ac:dyDescent="0.4">
      <c r="A6189" s="70">
        <v>41897</v>
      </c>
      <c r="B6189" s="84" t="s">
        <v>317</v>
      </c>
      <c r="C6189" s="74">
        <v>23.6</v>
      </c>
      <c r="D6189" s="86">
        <v>0</v>
      </c>
      <c r="E6189" s="88">
        <v>9</v>
      </c>
      <c r="F6189" s="88">
        <v>15</v>
      </c>
      <c r="G6189" s="37">
        <v>0</v>
      </c>
    </row>
    <row r="6190" spans="1:7" x14ac:dyDescent="0.4">
      <c r="A6190" s="70">
        <v>41897</v>
      </c>
      <c r="B6190" s="84" t="s">
        <v>318</v>
      </c>
      <c r="C6190" s="74">
        <v>22.7</v>
      </c>
      <c r="D6190" s="86">
        <v>0</v>
      </c>
      <c r="E6190" s="88">
        <v>9</v>
      </c>
      <c r="F6190" s="88">
        <v>15</v>
      </c>
      <c r="G6190" s="37">
        <v>0</v>
      </c>
    </row>
    <row r="6191" spans="1:7" x14ac:dyDescent="0.4">
      <c r="A6191" s="70">
        <v>41897</v>
      </c>
      <c r="B6191" s="84" t="s">
        <v>319</v>
      </c>
      <c r="C6191" s="74">
        <v>20.100000000000001</v>
      </c>
      <c r="D6191" s="86">
        <v>0</v>
      </c>
      <c r="E6191" s="88">
        <v>9</v>
      </c>
      <c r="F6191" s="88">
        <v>15</v>
      </c>
      <c r="G6191" s="37">
        <v>0</v>
      </c>
    </row>
    <row r="6192" spans="1:7" x14ac:dyDescent="0.4">
      <c r="A6192" s="70">
        <v>41897</v>
      </c>
      <c r="B6192" s="84" t="s">
        <v>320</v>
      </c>
      <c r="C6192" s="74">
        <v>19</v>
      </c>
      <c r="D6192" s="86">
        <v>0</v>
      </c>
      <c r="E6192" s="88">
        <v>9</v>
      </c>
      <c r="F6192" s="88">
        <v>15</v>
      </c>
      <c r="G6192" s="37">
        <v>0</v>
      </c>
    </row>
    <row r="6193" spans="1:7" x14ac:dyDescent="0.4">
      <c r="A6193" s="70">
        <v>41897</v>
      </c>
      <c r="B6193" s="84" t="s">
        <v>321</v>
      </c>
      <c r="C6193" s="74">
        <v>17.899999999999999</v>
      </c>
      <c r="D6193" s="86">
        <v>0</v>
      </c>
      <c r="E6193" s="88">
        <v>9</v>
      </c>
      <c r="F6193" s="88">
        <v>15</v>
      </c>
      <c r="G6193" s="37">
        <v>0</v>
      </c>
    </row>
    <row r="6194" spans="1:7" x14ac:dyDescent="0.4">
      <c r="A6194" s="70">
        <v>41897</v>
      </c>
      <c r="B6194" s="84" t="s">
        <v>322</v>
      </c>
      <c r="C6194" s="74">
        <v>17.899999999999999</v>
      </c>
      <c r="D6194" s="86">
        <v>0</v>
      </c>
      <c r="E6194" s="88">
        <v>9</v>
      </c>
      <c r="F6194" s="88">
        <v>15</v>
      </c>
      <c r="G6194" s="37">
        <v>0</v>
      </c>
    </row>
    <row r="6195" spans="1:7" x14ac:dyDescent="0.4">
      <c r="A6195" s="70">
        <v>41897</v>
      </c>
      <c r="B6195" s="84" t="s">
        <v>323</v>
      </c>
      <c r="C6195" s="74">
        <v>17.5</v>
      </c>
      <c r="D6195" s="86">
        <v>0</v>
      </c>
      <c r="E6195" s="88">
        <v>9</v>
      </c>
      <c r="F6195" s="88">
        <v>15</v>
      </c>
      <c r="G6195" s="37">
        <v>0</v>
      </c>
    </row>
    <row r="6196" spans="1:7" x14ac:dyDescent="0.4">
      <c r="A6196" s="70">
        <v>41897</v>
      </c>
      <c r="B6196" s="84" t="s">
        <v>324</v>
      </c>
      <c r="C6196" s="74">
        <v>17.100000000000001</v>
      </c>
      <c r="D6196" s="86">
        <v>0</v>
      </c>
      <c r="E6196" s="88">
        <v>9</v>
      </c>
      <c r="F6196" s="88">
        <v>15</v>
      </c>
      <c r="G6196" s="37">
        <v>0</v>
      </c>
    </row>
    <row r="6197" spans="1:7" x14ac:dyDescent="0.4">
      <c r="A6197" s="70">
        <v>41897</v>
      </c>
      <c r="B6197" s="84" t="s">
        <v>325</v>
      </c>
      <c r="C6197" s="74">
        <v>17.2</v>
      </c>
      <c r="D6197" s="86">
        <v>0</v>
      </c>
      <c r="E6197" s="88">
        <v>9</v>
      </c>
      <c r="F6197" s="88">
        <v>16</v>
      </c>
      <c r="G6197" s="37">
        <v>1</v>
      </c>
    </row>
    <row r="6198" spans="1:7" x14ac:dyDescent="0.4">
      <c r="A6198" s="70">
        <v>41898</v>
      </c>
      <c r="B6198" s="84" t="s">
        <v>302</v>
      </c>
      <c r="C6198" s="74">
        <v>17</v>
      </c>
      <c r="D6198" s="86">
        <v>0</v>
      </c>
      <c r="E6198" s="88">
        <v>9</v>
      </c>
      <c r="F6198" s="88">
        <v>16</v>
      </c>
      <c r="G6198" s="37">
        <v>1</v>
      </c>
    </row>
    <row r="6199" spans="1:7" x14ac:dyDescent="0.4">
      <c r="A6199" s="70">
        <v>41898</v>
      </c>
      <c r="B6199" s="84" t="s">
        <v>303</v>
      </c>
      <c r="C6199" s="74">
        <v>16.399999999999999</v>
      </c>
      <c r="D6199" s="86">
        <v>0</v>
      </c>
      <c r="E6199" s="88">
        <v>9</v>
      </c>
      <c r="F6199" s="88">
        <v>16</v>
      </c>
      <c r="G6199" s="37">
        <v>1</v>
      </c>
    </row>
    <row r="6200" spans="1:7" x14ac:dyDescent="0.4">
      <c r="A6200" s="70">
        <v>41898</v>
      </c>
      <c r="B6200" s="84" t="s">
        <v>304</v>
      </c>
      <c r="C6200" s="74">
        <v>15.7</v>
      </c>
      <c r="D6200" s="86">
        <v>0</v>
      </c>
      <c r="E6200" s="88">
        <v>9</v>
      </c>
      <c r="F6200" s="88">
        <v>16</v>
      </c>
      <c r="G6200" s="37">
        <v>1</v>
      </c>
    </row>
    <row r="6201" spans="1:7" x14ac:dyDescent="0.4">
      <c r="A6201" s="70">
        <v>41898</v>
      </c>
      <c r="B6201" s="84" t="s">
        <v>305</v>
      </c>
      <c r="C6201" s="74">
        <v>16.100000000000001</v>
      </c>
      <c r="D6201" s="86">
        <v>0</v>
      </c>
      <c r="E6201" s="88">
        <v>9</v>
      </c>
      <c r="F6201" s="88">
        <v>16</v>
      </c>
      <c r="G6201" s="37">
        <v>1</v>
      </c>
    </row>
    <row r="6202" spans="1:7" x14ac:dyDescent="0.4">
      <c r="A6202" s="70">
        <v>41898</v>
      </c>
      <c r="B6202" s="84" t="s">
        <v>306</v>
      </c>
      <c r="C6202" s="74">
        <v>15.8</v>
      </c>
      <c r="D6202" s="86">
        <v>0</v>
      </c>
      <c r="E6202" s="88">
        <v>9</v>
      </c>
      <c r="F6202" s="88">
        <v>16</v>
      </c>
      <c r="G6202" s="37">
        <v>1</v>
      </c>
    </row>
    <row r="6203" spans="1:7" x14ac:dyDescent="0.4">
      <c r="A6203" s="70">
        <v>41898</v>
      </c>
      <c r="B6203" s="84" t="s">
        <v>307</v>
      </c>
      <c r="C6203" s="74">
        <v>16.2</v>
      </c>
      <c r="D6203" s="86">
        <v>0</v>
      </c>
      <c r="E6203" s="88">
        <v>9</v>
      </c>
      <c r="F6203" s="88">
        <v>16</v>
      </c>
      <c r="G6203" s="37">
        <v>1</v>
      </c>
    </row>
    <row r="6204" spans="1:7" x14ac:dyDescent="0.4">
      <c r="A6204" s="70">
        <v>41898</v>
      </c>
      <c r="B6204" s="84" t="s">
        <v>308</v>
      </c>
      <c r="C6204" s="74">
        <v>16.3</v>
      </c>
      <c r="D6204" s="86">
        <v>0</v>
      </c>
      <c r="E6204" s="88">
        <v>9</v>
      </c>
      <c r="F6204" s="88">
        <v>16</v>
      </c>
      <c r="G6204" s="37">
        <v>1</v>
      </c>
    </row>
    <row r="6205" spans="1:7" x14ac:dyDescent="0.4">
      <c r="A6205" s="70">
        <v>41898</v>
      </c>
      <c r="B6205" s="84" t="s">
        <v>309</v>
      </c>
      <c r="C6205" s="74">
        <v>17.3</v>
      </c>
      <c r="D6205" s="86">
        <v>0</v>
      </c>
      <c r="E6205" s="88">
        <v>9</v>
      </c>
      <c r="F6205" s="88">
        <v>16</v>
      </c>
      <c r="G6205" s="37">
        <v>0</v>
      </c>
    </row>
    <row r="6206" spans="1:7" x14ac:dyDescent="0.4">
      <c r="A6206" s="70">
        <v>41898</v>
      </c>
      <c r="B6206" s="84" t="s">
        <v>310</v>
      </c>
      <c r="C6206" s="74">
        <v>20</v>
      </c>
      <c r="D6206" s="86">
        <v>0</v>
      </c>
      <c r="E6206" s="88">
        <v>9</v>
      </c>
      <c r="F6206" s="88">
        <v>16</v>
      </c>
      <c r="G6206" s="37">
        <v>0</v>
      </c>
    </row>
    <row r="6207" spans="1:7" x14ac:dyDescent="0.4">
      <c r="A6207" s="70">
        <v>41898</v>
      </c>
      <c r="B6207" s="84" t="s">
        <v>311</v>
      </c>
      <c r="C6207" s="74">
        <v>20.9</v>
      </c>
      <c r="D6207" s="86">
        <v>0</v>
      </c>
      <c r="E6207" s="88">
        <v>9</v>
      </c>
      <c r="F6207" s="88">
        <v>16</v>
      </c>
      <c r="G6207" s="37">
        <v>0</v>
      </c>
    </row>
    <row r="6208" spans="1:7" x14ac:dyDescent="0.4">
      <c r="A6208" s="70">
        <v>41898</v>
      </c>
      <c r="B6208" s="84" t="s">
        <v>312</v>
      </c>
      <c r="C6208" s="74">
        <v>21.6</v>
      </c>
      <c r="D6208" s="86">
        <v>0</v>
      </c>
      <c r="E6208" s="88">
        <v>9</v>
      </c>
      <c r="F6208" s="88">
        <v>16</v>
      </c>
      <c r="G6208" s="37">
        <v>0</v>
      </c>
    </row>
    <row r="6209" spans="1:7" x14ac:dyDescent="0.4">
      <c r="A6209" s="70">
        <v>41898</v>
      </c>
      <c r="B6209" s="84" t="s">
        <v>313</v>
      </c>
      <c r="C6209" s="74">
        <v>23.1</v>
      </c>
      <c r="D6209" s="86">
        <v>0</v>
      </c>
      <c r="E6209" s="88">
        <v>9</v>
      </c>
      <c r="F6209" s="88">
        <v>16</v>
      </c>
      <c r="G6209" s="37">
        <v>0</v>
      </c>
    </row>
    <row r="6210" spans="1:7" x14ac:dyDescent="0.4">
      <c r="A6210" s="70">
        <v>41898</v>
      </c>
      <c r="B6210" s="84" t="s">
        <v>314</v>
      </c>
      <c r="C6210" s="74">
        <v>22.3</v>
      </c>
      <c r="D6210" s="86">
        <v>0</v>
      </c>
      <c r="E6210" s="88">
        <v>9</v>
      </c>
      <c r="F6210" s="88">
        <v>16</v>
      </c>
      <c r="G6210" s="37">
        <v>0</v>
      </c>
    </row>
    <row r="6211" spans="1:7" x14ac:dyDescent="0.4">
      <c r="A6211" s="70">
        <v>41898</v>
      </c>
      <c r="B6211" s="84" t="s">
        <v>315</v>
      </c>
      <c r="C6211" s="74">
        <v>22.2</v>
      </c>
      <c r="D6211" s="86">
        <v>0</v>
      </c>
      <c r="E6211" s="88">
        <v>9</v>
      </c>
      <c r="F6211" s="88">
        <v>16</v>
      </c>
      <c r="G6211" s="37">
        <v>0</v>
      </c>
    </row>
    <row r="6212" spans="1:7" x14ac:dyDescent="0.4">
      <c r="A6212" s="70">
        <v>41898</v>
      </c>
      <c r="B6212" s="84" t="s">
        <v>316</v>
      </c>
      <c r="C6212" s="74">
        <v>22.8</v>
      </c>
      <c r="D6212" s="86">
        <v>0</v>
      </c>
      <c r="E6212" s="88">
        <v>9</v>
      </c>
      <c r="F6212" s="88">
        <v>16</v>
      </c>
      <c r="G6212" s="37">
        <v>0</v>
      </c>
    </row>
    <row r="6213" spans="1:7" x14ac:dyDescent="0.4">
      <c r="A6213" s="70">
        <v>41898</v>
      </c>
      <c r="B6213" s="84" t="s">
        <v>317</v>
      </c>
      <c r="C6213" s="74">
        <v>21.9</v>
      </c>
      <c r="D6213" s="86">
        <v>0</v>
      </c>
      <c r="E6213" s="88">
        <v>9</v>
      </c>
      <c r="F6213" s="88">
        <v>16</v>
      </c>
      <c r="G6213" s="37">
        <v>0</v>
      </c>
    </row>
    <row r="6214" spans="1:7" x14ac:dyDescent="0.4">
      <c r="A6214" s="70">
        <v>41898</v>
      </c>
      <c r="B6214" s="84" t="s">
        <v>318</v>
      </c>
      <c r="C6214" s="74">
        <v>20.9</v>
      </c>
      <c r="D6214" s="86">
        <v>0</v>
      </c>
      <c r="E6214" s="88">
        <v>9</v>
      </c>
      <c r="F6214" s="88">
        <v>16</v>
      </c>
      <c r="G6214" s="37">
        <v>0</v>
      </c>
    </row>
    <row r="6215" spans="1:7" x14ac:dyDescent="0.4">
      <c r="A6215" s="70">
        <v>41898</v>
      </c>
      <c r="B6215" s="84" t="s">
        <v>319</v>
      </c>
      <c r="C6215" s="74">
        <v>18.100000000000001</v>
      </c>
      <c r="D6215" s="86">
        <v>0</v>
      </c>
      <c r="E6215" s="88">
        <v>9</v>
      </c>
      <c r="F6215" s="88">
        <v>16</v>
      </c>
      <c r="G6215" s="37">
        <v>0</v>
      </c>
    </row>
    <row r="6216" spans="1:7" x14ac:dyDescent="0.4">
      <c r="A6216" s="70">
        <v>41898</v>
      </c>
      <c r="B6216" s="84" t="s">
        <v>320</v>
      </c>
      <c r="C6216" s="74">
        <v>17.3</v>
      </c>
      <c r="D6216" s="86">
        <v>0</v>
      </c>
      <c r="E6216" s="88">
        <v>9</v>
      </c>
      <c r="F6216" s="88">
        <v>16</v>
      </c>
      <c r="G6216" s="37">
        <v>0</v>
      </c>
    </row>
    <row r="6217" spans="1:7" x14ac:dyDescent="0.4">
      <c r="A6217" s="70">
        <v>41898</v>
      </c>
      <c r="B6217" s="84" t="s">
        <v>321</v>
      </c>
      <c r="C6217" s="74">
        <v>17.5</v>
      </c>
      <c r="D6217" s="86">
        <v>0</v>
      </c>
      <c r="E6217" s="88">
        <v>9</v>
      </c>
      <c r="F6217" s="88">
        <v>16</v>
      </c>
      <c r="G6217" s="37">
        <v>0</v>
      </c>
    </row>
    <row r="6218" spans="1:7" x14ac:dyDescent="0.4">
      <c r="A6218" s="70">
        <v>41898</v>
      </c>
      <c r="B6218" s="84" t="s">
        <v>322</v>
      </c>
      <c r="C6218" s="74">
        <v>16</v>
      </c>
      <c r="D6218" s="86">
        <v>0</v>
      </c>
      <c r="E6218" s="88">
        <v>9</v>
      </c>
      <c r="F6218" s="88">
        <v>16</v>
      </c>
      <c r="G6218" s="37">
        <v>0</v>
      </c>
    </row>
    <row r="6219" spans="1:7" x14ac:dyDescent="0.4">
      <c r="A6219" s="70">
        <v>41898</v>
      </c>
      <c r="B6219" s="84" t="s">
        <v>323</v>
      </c>
      <c r="C6219" s="74">
        <v>14.7</v>
      </c>
      <c r="D6219" s="86">
        <v>0</v>
      </c>
      <c r="E6219" s="88">
        <v>9</v>
      </c>
      <c r="F6219" s="88">
        <v>16</v>
      </c>
      <c r="G6219" s="37">
        <v>0</v>
      </c>
    </row>
    <row r="6220" spans="1:7" x14ac:dyDescent="0.4">
      <c r="A6220" s="70">
        <v>41898</v>
      </c>
      <c r="B6220" s="84" t="s">
        <v>324</v>
      </c>
      <c r="C6220" s="74">
        <v>13.9</v>
      </c>
      <c r="D6220" s="86">
        <v>0</v>
      </c>
      <c r="E6220" s="88">
        <v>9</v>
      </c>
      <c r="F6220" s="88">
        <v>16</v>
      </c>
      <c r="G6220" s="37">
        <v>0</v>
      </c>
    </row>
    <row r="6221" spans="1:7" x14ac:dyDescent="0.4">
      <c r="A6221" s="70">
        <v>41898</v>
      </c>
      <c r="B6221" s="84" t="s">
        <v>325</v>
      </c>
      <c r="C6221" s="74">
        <v>13.4</v>
      </c>
      <c r="D6221" s="86">
        <v>0</v>
      </c>
      <c r="E6221" s="88">
        <v>9</v>
      </c>
      <c r="F6221" s="88">
        <v>17</v>
      </c>
      <c r="G6221" s="37">
        <v>1</v>
      </c>
    </row>
    <row r="6222" spans="1:7" x14ac:dyDescent="0.4">
      <c r="A6222" s="70">
        <v>41899</v>
      </c>
      <c r="B6222" s="84" t="s">
        <v>302</v>
      </c>
      <c r="C6222" s="74">
        <v>13.6</v>
      </c>
      <c r="D6222" s="86">
        <v>0</v>
      </c>
      <c r="E6222" s="88">
        <v>9</v>
      </c>
      <c r="F6222" s="88">
        <v>17</v>
      </c>
      <c r="G6222" s="37">
        <v>1</v>
      </c>
    </row>
    <row r="6223" spans="1:7" x14ac:dyDescent="0.4">
      <c r="A6223" s="70">
        <v>41899</v>
      </c>
      <c r="B6223" s="84" t="s">
        <v>303</v>
      </c>
      <c r="C6223" s="74">
        <v>13.3</v>
      </c>
      <c r="D6223" s="86">
        <v>0</v>
      </c>
      <c r="E6223" s="88">
        <v>9</v>
      </c>
      <c r="F6223" s="88">
        <v>17</v>
      </c>
      <c r="G6223" s="37">
        <v>1</v>
      </c>
    </row>
    <row r="6224" spans="1:7" x14ac:dyDescent="0.4">
      <c r="A6224" s="70">
        <v>41899</v>
      </c>
      <c r="B6224" s="84" t="s">
        <v>304</v>
      </c>
      <c r="C6224" s="74">
        <v>12.5</v>
      </c>
      <c r="D6224" s="86">
        <v>0</v>
      </c>
      <c r="E6224" s="88">
        <v>9</v>
      </c>
      <c r="F6224" s="88">
        <v>17</v>
      </c>
      <c r="G6224" s="37">
        <v>1</v>
      </c>
    </row>
    <row r="6225" spans="1:7" x14ac:dyDescent="0.4">
      <c r="A6225" s="70">
        <v>41899</v>
      </c>
      <c r="B6225" s="84" t="s">
        <v>305</v>
      </c>
      <c r="C6225" s="74">
        <v>11.7</v>
      </c>
      <c r="D6225" s="86">
        <v>0</v>
      </c>
      <c r="E6225" s="88">
        <v>9</v>
      </c>
      <c r="F6225" s="88">
        <v>17</v>
      </c>
      <c r="G6225" s="37">
        <v>1</v>
      </c>
    </row>
    <row r="6226" spans="1:7" x14ac:dyDescent="0.4">
      <c r="A6226" s="70">
        <v>41899</v>
      </c>
      <c r="B6226" s="84" t="s">
        <v>306</v>
      </c>
      <c r="C6226" s="74">
        <v>11.3</v>
      </c>
      <c r="D6226" s="86">
        <v>0</v>
      </c>
      <c r="E6226" s="88">
        <v>9</v>
      </c>
      <c r="F6226" s="88">
        <v>17</v>
      </c>
      <c r="G6226" s="37">
        <v>1</v>
      </c>
    </row>
    <row r="6227" spans="1:7" x14ac:dyDescent="0.4">
      <c r="A6227" s="70">
        <v>41899</v>
      </c>
      <c r="B6227" s="84" t="s">
        <v>307</v>
      </c>
      <c r="C6227" s="74">
        <v>11.2</v>
      </c>
      <c r="D6227" s="86">
        <v>0</v>
      </c>
      <c r="E6227" s="88">
        <v>9</v>
      </c>
      <c r="F6227" s="88">
        <v>17</v>
      </c>
      <c r="G6227" s="37">
        <v>1</v>
      </c>
    </row>
    <row r="6228" spans="1:7" x14ac:dyDescent="0.4">
      <c r="A6228" s="70">
        <v>41899</v>
      </c>
      <c r="B6228" s="84" t="s">
        <v>308</v>
      </c>
      <c r="C6228" s="74">
        <v>12.9</v>
      </c>
      <c r="D6228" s="86">
        <v>0</v>
      </c>
      <c r="E6228" s="88">
        <v>9</v>
      </c>
      <c r="F6228" s="88">
        <v>17</v>
      </c>
      <c r="G6228" s="37">
        <v>1</v>
      </c>
    </row>
    <row r="6229" spans="1:7" x14ac:dyDescent="0.4">
      <c r="A6229" s="70">
        <v>41899</v>
      </c>
      <c r="B6229" s="84" t="s">
        <v>309</v>
      </c>
      <c r="C6229" s="74">
        <v>15.3</v>
      </c>
      <c r="D6229" s="86">
        <v>0</v>
      </c>
      <c r="E6229" s="88">
        <v>9</v>
      </c>
      <c r="F6229" s="88">
        <v>17</v>
      </c>
      <c r="G6229" s="37">
        <v>0</v>
      </c>
    </row>
    <row r="6230" spans="1:7" x14ac:dyDescent="0.4">
      <c r="A6230" s="70">
        <v>41899</v>
      </c>
      <c r="B6230" s="84" t="s">
        <v>310</v>
      </c>
      <c r="C6230" s="74">
        <v>18</v>
      </c>
      <c r="D6230" s="86">
        <v>0</v>
      </c>
      <c r="E6230" s="88">
        <v>9</v>
      </c>
      <c r="F6230" s="88">
        <v>17</v>
      </c>
      <c r="G6230" s="37">
        <v>0</v>
      </c>
    </row>
    <row r="6231" spans="1:7" x14ac:dyDescent="0.4">
      <c r="A6231" s="70">
        <v>41899</v>
      </c>
      <c r="B6231" s="84" t="s">
        <v>311</v>
      </c>
      <c r="C6231" s="74">
        <v>19.8</v>
      </c>
      <c r="D6231" s="86">
        <v>0</v>
      </c>
      <c r="E6231" s="88">
        <v>9</v>
      </c>
      <c r="F6231" s="88">
        <v>17</v>
      </c>
      <c r="G6231" s="37">
        <v>0</v>
      </c>
    </row>
    <row r="6232" spans="1:7" x14ac:dyDescent="0.4">
      <c r="A6232" s="70">
        <v>41899</v>
      </c>
      <c r="B6232" s="84" t="s">
        <v>312</v>
      </c>
      <c r="C6232" s="74">
        <v>20.7</v>
      </c>
      <c r="D6232" s="86">
        <v>0</v>
      </c>
      <c r="E6232" s="88">
        <v>9</v>
      </c>
      <c r="F6232" s="88">
        <v>17</v>
      </c>
      <c r="G6232" s="37">
        <v>0</v>
      </c>
    </row>
    <row r="6233" spans="1:7" x14ac:dyDescent="0.4">
      <c r="A6233" s="70">
        <v>41899</v>
      </c>
      <c r="B6233" s="84" t="s">
        <v>313</v>
      </c>
      <c r="C6233" s="74">
        <v>21.1</v>
      </c>
      <c r="D6233" s="86">
        <v>0</v>
      </c>
      <c r="E6233" s="88">
        <v>9</v>
      </c>
      <c r="F6233" s="88">
        <v>17</v>
      </c>
      <c r="G6233" s="37">
        <v>0</v>
      </c>
    </row>
    <row r="6234" spans="1:7" x14ac:dyDescent="0.4">
      <c r="A6234" s="70">
        <v>41899</v>
      </c>
      <c r="B6234" s="84" t="s">
        <v>314</v>
      </c>
      <c r="C6234" s="74">
        <v>21.7</v>
      </c>
      <c r="D6234" s="86">
        <v>0</v>
      </c>
      <c r="E6234" s="88">
        <v>9</v>
      </c>
      <c r="F6234" s="88">
        <v>17</v>
      </c>
      <c r="G6234" s="37">
        <v>0</v>
      </c>
    </row>
    <row r="6235" spans="1:7" x14ac:dyDescent="0.4">
      <c r="A6235" s="70">
        <v>41899</v>
      </c>
      <c r="B6235" s="84" t="s">
        <v>315</v>
      </c>
      <c r="C6235" s="74">
        <v>21.7</v>
      </c>
      <c r="D6235" s="86">
        <v>0</v>
      </c>
      <c r="E6235" s="88">
        <v>9</v>
      </c>
      <c r="F6235" s="88">
        <v>17</v>
      </c>
      <c r="G6235" s="37">
        <v>0</v>
      </c>
    </row>
    <row r="6236" spans="1:7" x14ac:dyDescent="0.4">
      <c r="A6236" s="70">
        <v>41899</v>
      </c>
      <c r="B6236" s="84" t="s">
        <v>316</v>
      </c>
      <c r="C6236" s="74">
        <v>21.2</v>
      </c>
      <c r="D6236" s="86">
        <v>0</v>
      </c>
      <c r="E6236" s="88">
        <v>9</v>
      </c>
      <c r="F6236" s="88">
        <v>17</v>
      </c>
      <c r="G6236" s="37">
        <v>0</v>
      </c>
    </row>
    <row r="6237" spans="1:7" x14ac:dyDescent="0.4">
      <c r="A6237" s="70">
        <v>41899</v>
      </c>
      <c r="B6237" s="84" t="s">
        <v>317</v>
      </c>
      <c r="C6237" s="74">
        <v>20.6</v>
      </c>
      <c r="D6237" s="86">
        <v>0</v>
      </c>
      <c r="E6237" s="88">
        <v>9</v>
      </c>
      <c r="F6237" s="88">
        <v>17</v>
      </c>
      <c r="G6237" s="37">
        <v>0</v>
      </c>
    </row>
    <row r="6238" spans="1:7" x14ac:dyDescent="0.4">
      <c r="A6238" s="70">
        <v>41899</v>
      </c>
      <c r="B6238" s="84" t="s">
        <v>318</v>
      </c>
      <c r="C6238" s="74">
        <v>18.5</v>
      </c>
      <c r="D6238" s="86">
        <v>0</v>
      </c>
      <c r="E6238" s="88">
        <v>9</v>
      </c>
      <c r="F6238" s="88">
        <v>17</v>
      </c>
      <c r="G6238" s="37">
        <v>0</v>
      </c>
    </row>
    <row r="6239" spans="1:7" x14ac:dyDescent="0.4">
      <c r="A6239" s="70">
        <v>41899</v>
      </c>
      <c r="B6239" s="84" t="s">
        <v>319</v>
      </c>
      <c r="C6239" s="74">
        <v>16</v>
      </c>
      <c r="D6239" s="86">
        <v>0</v>
      </c>
      <c r="E6239" s="88">
        <v>9</v>
      </c>
      <c r="F6239" s="88">
        <v>17</v>
      </c>
      <c r="G6239" s="37">
        <v>0</v>
      </c>
    </row>
    <row r="6240" spans="1:7" x14ac:dyDescent="0.4">
      <c r="A6240" s="70">
        <v>41899</v>
      </c>
      <c r="B6240" s="84" t="s">
        <v>320</v>
      </c>
      <c r="C6240" s="74">
        <v>14.4</v>
      </c>
      <c r="D6240" s="86">
        <v>0</v>
      </c>
      <c r="E6240" s="88">
        <v>9</v>
      </c>
      <c r="F6240" s="88">
        <v>17</v>
      </c>
      <c r="G6240" s="37">
        <v>0</v>
      </c>
    </row>
    <row r="6241" spans="1:7" x14ac:dyDescent="0.4">
      <c r="A6241" s="70">
        <v>41899</v>
      </c>
      <c r="B6241" s="84" t="s">
        <v>321</v>
      </c>
      <c r="C6241" s="74">
        <v>13.4</v>
      </c>
      <c r="D6241" s="86">
        <v>0</v>
      </c>
      <c r="E6241" s="88">
        <v>9</v>
      </c>
      <c r="F6241" s="88">
        <v>17</v>
      </c>
      <c r="G6241" s="37">
        <v>0</v>
      </c>
    </row>
    <row r="6242" spans="1:7" x14ac:dyDescent="0.4">
      <c r="A6242" s="70">
        <v>41899</v>
      </c>
      <c r="B6242" s="84" t="s">
        <v>322</v>
      </c>
      <c r="C6242" s="74">
        <v>13</v>
      </c>
      <c r="D6242" s="86">
        <v>0</v>
      </c>
      <c r="E6242" s="88">
        <v>9</v>
      </c>
      <c r="F6242" s="88">
        <v>17</v>
      </c>
      <c r="G6242" s="37">
        <v>0</v>
      </c>
    </row>
    <row r="6243" spans="1:7" x14ac:dyDescent="0.4">
      <c r="A6243" s="70">
        <v>41899</v>
      </c>
      <c r="B6243" s="84" t="s">
        <v>323</v>
      </c>
      <c r="C6243" s="74">
        <v>12.1</v>
      </c>
      <c r="D6243" s="86">
        <v>0</v>
      </c>
      <c r="E6243" s="88">
        <v>9</v>
      </c>
      <c r="F6243" s="88">
        <v>17</v>
      </c>
      <c r="G6243" s="37">
        <v>0</v>
      </c>
    </row>
    <row r="6244" spans="1:7" x14ac:dyDescent="0.4">
      <c r="A6244" s="70">
        <v>41899</v>
      </c>
      <c r="B6244" s="84" t="s">
        <v>324</v>
      </c>
      <c r="C6244" s="74">
        <v>11.9</v>
      </c>
      <c r="D6244" s="86">
        <v>0</v>
      </c>
      <c r="E6244" s="88">
        <v>9</v>
      </c>
      <c r="F6244" s="88">
        <v>17</v>
      </c>
      <c r="G6244" s="37">
        <v>0</v>
      </c>
    </row>
    <row r="6245" spans="1:7" x14ac:dyDescent="0.4">
      <c r="A6245" s="70">
        <v>41899</v>
      </c>
      <c r="B6245" s="84" t="s">
        <v>325</v>
      </c>
      <c r="C6245" s="74">
        <v>11.7</v>
      </c>
      <c r="D6245" s="86">
        <v>0</v>
      </c>
      <c r="E6245" s="88">
        <v>9</v>
      </c>
      <c r="F6245" s="88">
        <v>18</v>
      </c>
      <c r="G6245" s="37">
        <v>1</v>
      </c>
    </row>
    <row r="6246" spans="1:7" x14ac:dyDescent="0.4">
      <c r="A6246" s="70">
        <v>41900</v>
      </c>
      <c r="B6246" s="84" t="s">
        <v>302</v>
      </c>
      <c r="C6246" s="74">
        <v>12.2</v>
      </c>
      <c r="D6246" s="86">
        <v>0</v>
      </c>
      <c r="E6246" s="88">
        <v>9</v>
      </c>
      <c r="F6246" s="88">
        <v>18</v>
      </c>
      <c r="G6246" s="37">
        <v>1</v>
      </c>
    </row>
    <row r="6247" spans="1:7" x14ac:dyDescent="0.4">
      <c r="A6247" s="70">
        <v>41900</v>
      </c>
      <c r="B6247" s="84" t="s">
        <v>303</v>
      </c>
      <c r="C6247" s="74">
        <v>11.8</v>
      </c>
      <c r="D6247" s="86">
        <v>0</v>
      </c>
      <c r="E6247" s="88">
        <v>9</v>
      </c>
      <c r="F6247" s="88">
        <v>18</v>
      </c>
      <c r="G6247" s="37">
        <v>1</v>
      </c>
    </row>
    <row r="6248" spans="1:7" x14ac:dyDescent="0.4">
      <c r="A6248" s="70">
        <v>41900</v>
      </c>
      <c r="B6248" s="84" t="s">
        <v>304</v>
      </c>
      <c r="C6248" s="74">
        <v>11.6</v>
      </c>
      <c r="D6248" s="86">
        <v>0</v>
      </c>
      <c r="E6248" s="88">
        <v>9</v>
      </c>
      <c r="F6248" s="88">
        <v>18</v>
      </c>
      <c r="G6248" s="37">
        <v>1</v>
      </c>
    </row>
    <row r="6249" spans="1:7" x14ac:dyDescent="0.4">
      <c r="A6249" s="70">
        <v>41900</v>
      </c>
      <c r="B6249" s="84" t="s">
        <v>305</v>
      </c>
      <c r="C6249" s="74">
        <v>11.5</v>
      </c>
      <c r="D6249" s="86">
        <v>0</v>
      </c>
      <c r="E6249" s="88">
        <v>9</v>
      </c>
      <c r="F6249" s="88">
        <v>18</v>
      </c>
      <c r="G6249" s="37">
        <v>1</v>
      </c>
    </row>
    <row r="6250" spans="1:7" x14ac:dyDescent="0.4">
      <c r="A6250" s="70">
        <v>41900</v>
      </c>
      <c r="B6250" s="84" t="s">
        <v>306</v>
      </c>
      <c r="C6250" s="74">
        <v>11.8</v>
      </c>
      <c r="D6250" s="86">
        <v>0</v>
      </c>
      <c r="E6250" s="88">
        <v>9</v>
      </c>
      <c r="F6250" s="88">
        <v>18</v>
      </c>
      <c r="G6250" s="37">
        <v>1</v>
      </c>
    </row>
    <row r="6251" spans="1:7" x14ac:dyDescent="0.4">
      <c r="A6251" s="70">
        <v>41900</v>
      </c>
      <c r="B6251" s="84" t="s">
        <v>307</v>
      </c>
      <c r="C6251" s="74">
        <v>11.9</v>
      </c>
      <c r="D6251" s="86">
        <v>0</v>
      </c>
      <c r="E6251" s="88">
        <v>9</v>
      </c>
      <c r="F6251" s="88">
        <v>18</v>
      </c>
      <c r="G6251" s="37">
        <v>1</v>
      </c>
    </row>
    <row r="6252" spans="1:7" x14ac:dyDescent="0.4">
      <c r="A6252" s="70">
        <v>41900</v>
      </c>
      <c r="B6252" s="84" t="s">
        <v>308</v>
      </c>
      <c r="C6252" s="74">
        <v>13.1</v>
      </c>
      <c r="D6252" s="86">
        <v>0</v>
      </c>
      <c r="E6252" s="88">
        <v>9</v>
      </c>
      <c r="F6252" s="88">
        <v>18</v>
      </c>
      <c r="G6252" s="37">
        <v>1</v>
      </c>
    </row>
    <row r="6253" spans="1:7" x14ac:dyDescent="0.4">
      <c r="A6253" s="70">
        <v>41900</v>
      </c>
      <c r="B6253" s="84" t="s">
        <v>309</v>
      </c>
      <c r="C6253" s="74">
        <v>14.1</v>
      </c>
      <c r="D6253" s="86">
        <v>0</v>
      </c>
      <c r="E6253" s="88">
        <v>9</v>
      </c>
      <c r="F6253" s="88">
        <v>18</v>
      </c>
      <c r="G6253" s="37">
        <v>0</v>
      </c>
    </row>
    <row r="6254" spans="1:7" x14ac:dyDescent="0.4">
      <c r="A6254" s="70">
        <v>41900</v>
      </c>
      <c r="B6254" s="84" t="s">
        <v>310</v>
      </c>
      <c r="C6254" s="74">
        <v>16.600000000000001</v>
      </c>
      <c r="D6254" s="86">
        <v>0</v>
      </c>
      <c r="E6254" s="88">
        <v>9</v>
      </c>
      <c r="F6254" s="88">
        <v>18</v>
      </c>
      <c r="G6254" s="37">
        <v>0</v>
      </c>
    </row>
    <row r="6255" spans="1:7" x14ac:dyDescent="0.4">
      <c r="A6255" s="70">
        <v>41900</v>
      </c>
      <c r="B6255" s="84" t="s">
        <v>311</v>
      </c>
      <c r="C6255" s="74">
        <v>18.3</v>
      </c>
      <c r="D6255" s="86">
        <v>0</v>
      </c>
      <c r="E6255" s="88">
        <v>9</v>
      </c>
      <c r="F6255" s="88">
        <v>18</v>
      </c>
      <c r="G6255" s="37">
        <v>0</v>
      </c>
    </row>
    <row r="6256" spans="1:7" x14ac:dyDescent="0.4">
      <c r="A6256" s="70">
        <v>41900</v>
      </c>
      <c r="B6256" s="84" t="s">
        <v>312</v>
      </c>
      <c r="C6256" s="74">
        <v>18.899999999999999</v>
      </c>
      <c r="D6256" s="86">
        <v>0</v>
      </c>
      <c r="E6256" s="88">
        <v>9</v>
      </c>
      <c r="F6256" s="88">
        <v>18</v>
      </c>
      <c r="G6256" s="37">
        <v>0</v>
      </c>
    </row>
    <row r="6257" spans="1:7" x14ac:dyDescent="0.4">
      <c r="A6257" s="70">
        <v>41900</v>
      </c>
      <c r="B6257" s="84" t="s">
        <v>313</v>
      </c>
      <c r="C6257" s="74">
        <v>19.100000000000001</v>
      </c>
      <c r="D6257" s="86">
        <v>0</v>
      </c>
      <c r="E6257" s="88">
        <v>9</v>
      </c>
      <c r="F6257" s="88">
        <v>18</v>
      </c>
      <c r="G6257" s="37">
        <v>0</v>
      </c>
    </row>
    <row r="6258" spans="1:7" x14ac:dyDescent="0.4">
      <c r="A6258" s="70">
        <v>41900</v>
      </c>
      <c r="B6258" s="84" t="s">
        <v>314</v>
      </c>
      <c r="C6258" s="74">
        <v>19.2</v>
      </c>
      <c r="D6258" s="86">
        <v>0</v>
      </c>
      <c r="E6258" s="88">
        <v>9</v>
      </c>
      <c r="F6258" s="88">
        <v>18</v>
      </c>
      <c r="G6258" s="37">
        <v>0</v>
      </c>
    </row>
    <row r="6259" spans="1:7" x14ac:dyDescent="0.4">
      <c r="A6259" s="70">
        <v>41900</v>
      </c>
      <c r="B6259" s="84" t="s">
        <v>315</v>
      </c>
      <c r="C6259" s="74">
        <v>18.899999999999999</v>
      </c>
      <c r="D6259" s="86">
        <v>0</v>
      </c>
      <c r="E6259" s="88">
        <v>9</v>
      </c>
      <c r="F6259" s="88">
        <v>18</v>
      </c>
      <c r="G6259" s="37">
        <v>0</v>
      </c>
    </row>
    <row r="6260" spans="1:7" x14ac:dyDescent="0.4">
      <c r="A6260" s="70">
        <v>41900</v>
      </c>
      <c r="B6260" s="84" t="s">
        <v>316</v>
      </c>
      <c r="C6260" s="74">
        <v>18.8</v>
      </c>
      <c r="D6260" s="86">
        <v>0</v>
      </c>
      <c r="E6260" s="88">
        <v>9</v>
      </c>
      <c r="F6260" s="88">
        <v>18</v>
      </c>
      <c r="G6260" s="37">
        <v>0</v>
      </c>
    </row>
    <row r="6261" spans="1:7" x14ac:dyDescent="0.4">
      <c r="A6261" s="70">
        <v>41900</v>
      </c>
      <c r="B6261" s="84" t="s">
        <v>317</v>
      </c>
      <c r="C6261" s="74">
        <v>18.600000000000001</v>
      </c>
      <c r="D6261" s="86">
        <v>0</v>
      </c>
      <c r="E6261" s="88">
        <v>9</v>
      </c>
      <c r="F6261" s="88">
        <v>18</v>
      </c>
      <c r="G6261" s="37">
        <v>0</v>
      </c>
    </row>
    <row r="6262" spans="1:7" x14ac:dyDescent="0.4">
      <c r="A6262" s="70">
        <v>41900</v>
      </c>
      <c r="B6262" s="84" t="s">
        <v>318</v>
      </c>
      <c r="C6262" s="74">
        <v>18</v>
      </c>
      <c r="D6262" s="86">
        <v>0</v>
      </c>
      <c r="E6262" s="88">
        <v>9</v>
      </c>
      <c r="F6262" s="88">
        <v>18</v>
      </c>
      <c r="G6262" s="37">
        <v>0</v>
      </c>
    </row>
    <row r="6263" spans="1:7" x14ac:dyDescent="0.4">
      <c r="A6263" s="70">
        <v>41900</v>
      </c>
      <c r="B6263" s="84" t="s">
        <v>319</v>
      </c>
      <c r="C6263" s="74">
        <v>17</v>
      </c>
      <c r="D6263" s="86">
        <v>0</v>
      </c>
      <c r="E6263" s="88">
        <v>9</v>
      </c>
      <c r="F6263" s="88">
        <v>18</v>
      </c>
      <c r="G6263" s="37">
        <v>0</v>
      </c>
    </row>
    <row r="6264" spans="1:7" x14ac:dyDescent="0.4">
      <c r="A6264" s="70">
        <v>41900</v>
      </c>
      <c r="B6264" s="84" t="s">
        <v>320</v>
      </c>
      <c r="C6264" s="74">
        <v>16.899999999999999</v>
      </c>
      <c r="D6264" s="86">
        <v>0</v>
      </c>
      <c r="E6264" s="88">
        <v>9</v>
      </c>
      <c r="F6264" s="88">
        <v>18</v>
      </c>
      <c r="G6264" s="37">
        <v>0</v>
      </c>
    </row>
    <row r="6265" spans="1:7" x14ac:dyDescent="0.4">
      <c r="A6265" s="70">
        <v>41900</v>
      </c>
      <c r="B6265" s="84" t="s">
        <v>321</v>
      </c>
      <c r="C6265" s="74">
        <v>16.7</v>
      </c>
      <c r="D6265" s="86">
        <v>0</v>
      </c>
      <c r="E6265" s="88">
        <v>9</v>
      </c>
      <c r="F6265" s="88">
        <v>18</v>
      </c>
      <c r="G6265" s="37">
        <v>0</v>
      </c>
    </row>
    <row r="6266" spans="1:7" x14ac:dyDescent="0.4">
      <c r="A6266" s="70">
        <v>41900</v>
      </c>
      <c r="B6266" s="84" t="s">
        <v>322</v>
      </c>
      <c r="C6266" s="74">
        <v>16.600000000000001</v>
      </c>
      <c r="D6266" s="86">
        <v>0</v>
      </c>
      <c r="E6266" s="88">
        <v>9</v>
      </c>
      <c r="F6266" s="88">
        <v>18</v>
      </c>
      <c r="G6266" s="37">
        <v>0</v>
      </c>
    </row>
    <row r="6267" spans="1:7" x14ac:dyDescent="0.4">
      <c r="A6267" s="70">
        <v>41900</v>
      </c>
      <c r="B6267" s="84" t="s">
        <v>323</v>
      </c>
      <c r="C6267" s="74">
        <v>16.600000000000001</v>
      </c>
      <c r="D6267" s="86">
        <v>0</v>
      </c>
      <c r="E6267" s="88">
        <v>9</v>
      </c>
      <c r="F6267" s="88">
        <v>18</v>
      </c>
      <c r="G6267" s="37">
        <v>0</v>
      </c>
    </row>
    <row r="6268" spans="1:7" x14ac:dyDescent="0.4">
      <c r="A6268" s="70">
        <v>41900</v>
      </c>
      <c r="B6268" s="84" t="s">
        <v>324</v>
      </c>
      <c r="C6268" s="74">
        <v>16.399999999999999</v>
      </c>
      <c r="D6268" s="86">
        <v>0</v>
      </c>
      <c r="E6268" s="88">
        <v>9</v>
      </c>
      <c r="F6268" s="88">
        <v>18</v>
      </c>
      <c r="G6268" s="37">
        <v>0</v>
      </c>
    </row>
    <row r="6269" spans="1:7" x14ac:dyDescent="0.4">
      <c r="A6269" s="70">
        <v>41900</v>
      </c>
      <c r="B6269" s="84" t="s">
        <v>325</v>
      </c>
      <c r="C6269" s="74">
        <v>16.2</v>
      </c>
      <c r="D6269" s="86">
        <v>0</v>
      </c>
      <c r="E6269" s="88">
        <v>9</v>
      </c>
      <c r="F6269" s="88">
        <v>19</v>
      </c>
      <c r="G6269" s="37">
        <v>1</v>
      </c>
    </row>
    <row r="6270" spans="1:7" x14ac:dyDescent="0.4">
      <c r="A6270" s="70">
        <v>41901</v>
      </c>
      <c r="B6270" s="84" t="s">
        <v>302</v>
      </c>
      <c r="C6270" s="74">
        <v>16.3</v>
      </c>
      <c r="D6270" s="86">
        <v>0</v>
      </c>
      <c r="E6270" s="88">
        <v>9</v>
      </c>
      <c r="F6270" s="88">
        <v>19</v>
      </c>
      <c r="G6270" s="37">
        <v>1</v>
      </c>
    </row>
    <row r="6271" spans="1:7" x14ac:dyDescent="0.4">
      <c r="A6271" s="70">
        <v>41901</v>
      </c>
      <c r="B6271" s="84" t="s">
        <v>303</v>
      </c>
      <c r="C6271" s="74">
        <v>16.100000000000001</v>
      </c>
      <c r="D6271" s="86">
        <v>0</v>
      </c>
      <c r="E6271" s="88">
        <v>9</v>
      </c>
      <c r="F6271" s="88">
        <v>19</v>
      </c>
      <c r="G6271" s="37">
        <v>1</v>
      </c>
    </row>
    <row r="6272" spans="1:7" x14ac:dyDescent="0.4">
      <c r="A6272" s="70">
        <v>41901</v>
      </c>
      <c r="B6272" s="84" t="s">
        <v>304</v>
      </c>
      <c r="C6272" s="74">
        <v>15.9</v>
      </c>
      <c r="D6272" s="86">
        <v>0</v>
      </c>
      <c r="E6272" s="88">
        <v>9</v>
      </c>
      <c r="F6272" s="88">
        <v>19</v>
      </c>
      <c r="G6272" s="37">
        <v>1</v>
      </c>
    </row>
    <row r="6273" spans="1:7" x14ac:dyDescent="0.4">
      <c r="A6273" s="70">
        <v>41901</v>
      </c>
      <c r="B6273" s="84" t="s">
        <v>305</v>
      </c>
      <c r="C6273" s="74">
        <v>15.8</v>
      </c>
      <c r="D6273" s="86">
        <v>0</v>
      </c>
      <c r="E6273" s="88">
        <v>9</v>
      </c>
      <c r="F6273" s="88">
        <v>19</v>
      </c>
      <c r="G6273" s="37">
        <v>1</v>
      </c>
    </row>
    <row r="6274" spans="1:7" x14ac:dyDescent="0.4">
      <c r="A6274" s="70">
        <v>41901</v>
      </c>
      <c r="B6274" s="84" t="s">
        <v>306</v>
      </c>
      <c r="C6274" s="74">
        <v>15.9</v>
      </c>
      <c r="D6274" s="86">
        <v>0</v>
      </c>
      <c r="E6274" s="88">
        <v>9</v>
      </c>
      <c r="F6274" s="88">
        <v>19</v>
      </c>
      <c r="G6274" s="37">
        <v>1</v>
      </c>
    </row>
    <row r="6275" spans="1:7" x14ac:dyDescent="0.4">
      <c r="A6275" s="70">
        <v>41901</v>
      </c>
      <c r="B6275" s="84" t="s">
        <v>307</v>
      </c>
      <c r="C6275" s="74">
        <v>16</v>
      </c>
      <c r="D6275" s="86">
        <v>0</v>
      </c>
      <c r="E6275" s="88">
        <v>9</v>
      </c>
      <c r="F6275" s="88">
        <v>19</v>
      </c>
      <c r="G6275" s="37">
        <v>1</v>
      </c>
    </row>
    <row r="6276" spans="1:7" x14ac:dyDescent="0.4">
      <c r="A6276" s="70">
        <v>41901</v>
      </c>
      <c r="B6276" s="84" t="s">
        <v>308</v>
      </c>
      <c r="C6276" s="74">
        <v>16.399999999999999</v>
      </c>
      <c r="D6276" s="86">
        <v>0</v>
      </c>
      <c r="E6276" s="88">
        <v>9</v>
      </c>
      <c r="F6276" s="88">
        <v>19</v>
      </c>
      <c r="G6276" s="37">
        <v>1</v>
      </c>
    </row>
    <row r="6277" spans="1:7" x14ac:dyDescent="0.4">
      <c r="A6277" s="70">
        <v>41901</v>
      </c>
      <c r="B6277" s="84" t="s">
        <v>309</v>
      </c>
      <c r="C6277" s="74">
        <v>16.899999999999999</v>
      </c>
      <c r="D6277" s="86">
        <v>0</v>
      </c>
      <c r="E6277" s="88">
        <v>9</v>
      </c>
      <c r="F6277" s="88">
        <v>19</v>
      </c>
      <c r="G6277" s="37">
        <v>0</v>
      </c>
    </row>
    <row r="6278" spans="1:7" x14ac:dyDescent="0.4">
      <c r="A6278" s="70">
        <v>41901</v>
      </c>
      <c r="B6278" s="84" t="s">
        <v>310</v>
      </c>
      <c r="C6278" s="74">
        <v>17</v>
      </c>
      <c r="D6278" s="86">
        <v>0</v>
      </c>
      <c r="E6278" s="88">
        <v>9</v>
      </c>
      <c r="F6278" s="88">
        <v>19</v>
      </c>
      <c r="G6278" s="37">
        <v>0</v>
      </c>
    </row>
    <row r="6279" spans="1:7" x14ac:dyDescent="0.4">
      <c r="A6279" s="70">
        <v>41901</v>
      </c>
      <c r="B6279" s="84" t="s">
        <v>311</v>
      </c>
      <c r="C6279" s="74">
        <v>16.899999999999999</v>
      </c>
      <c r="D6279" s="86">
        <v>0</v>
      </c>
      <c r="E6279" s="88">
        <v>9</v>
      </c>
      <c r="F6279" s="88">
        <v>19</v>
      </c>
      <c r="G6279" s="37">
        <v>0</v>
      </c>
    </row>
    <row r="6280" spans="1:7" x14ac:dyDescent="0.4">
      <c r="A6280" s="70">
        <v>41901</v>
      </c>
      <c r="B6280" s="84" t="s">
        <v>312</v>
      </c>
      <c r="C6280" s="74">
        <v>17.2</v>
      </c>
      <c r="D6280" s="86">
        <v>0</v>
      </c>
      <c r="E6280" s="88">
        <v>9</v>
      </c>
      <c r="F6280" s="88">
        <v>19</v>
      </c>
      <c r="G6280" s="37">
        <v>0</v>
      </c>
    </row>
    <row r="6281" spans="1:7" x14ac:dyDescent="0.4">
      <c r="A6281" s="70">
        <v>41901</v>
      </c>
      <c r="B6281" s="84" t="s">
        <v>313</v>
      </c>
      <c r="C6281" s="74">
        <v>17.5</v>
      </c>
      <c r="D6281" s="86">
        <v>0</v>
      </c>
      <c r="E6281" s="88">
        <v>9</v>
      </c>
      <c r="F6281" s="88">
        <v>19</v>
      </c>
      <c r="G6281" s="37">
        <v>0</v>
      </c>
    </row>
    <row r="6282" spans="1:7" x14ac:dyDescent="0.4">
      <c r="A6282" s="70">
        <v>41901</v>
      </c>
      <c r="B6282" s="84" t="s">
        <v>314</v>
      </c>
      <c r="C6282" s="74">
        <v>17.3</v>
      </c>
      <c r="D6282" s="86">
        <v>0</v>
      </c>
      <c r="E6282" s="88">
        <v>9</v>
      </c>
      <c r="F6282" s="88">
        <v>19</v>
      </c>
      <c r="G6282" s="37">
        <v>0</v>
      </c>
    </row>
    <row r="6283" spans="1:7" x14ac:dyDescent="0.4">
      <c r="A6283" s="70">
        <v>41901</v>
      </c>
      <c r="B6283" s="84" t="s">
        <v>315</v>
      </c>
      <c r="C6283" s="74">
        <v>17</v>
      </c>
      <c r="D6283" s="86">
        <v>0</v>
      </c>
      <c r="E6283" s="88">
        <v>9</v>
      </c>
      <c r="F6283" s="88">
        <v>19</v>
      </c>
      <c r="G6283" s="37">
        <v>0</v>
      </c>
    </row>
    <row r="6284" spans="1:7" x14ac:dyDescent="0.4">
      <c r="A6284" s="70">
        <v>41901</v>
      </c>
      <c r="B6284" s="84" t="s">
        <v>316</v>
      </c>
      <c r="C6284" s="74">
        <v>16.600000000000001</v>
      </c>
      <c r="D6284" s="86">
        <v>0</v>
      </c>
      <c r="E6284" s="88">
        <v>9</v>
      </c>
      <c r="F6284" s="88">
        <v>19</v>
      </c>
      <c r="G6284" s="37">
        <v>0</v>
      </c>
    </row>
    <row r="6285" spans="1:7" x14ac:dyDescent="0.4">
      <c r="A6285" s="70">
        <v>41901</v>
      </c>
      <c r="B6285" s="84" t="s">
        <v>317</v>
      </c>
      <c r="C6285" s="74">
        <v>16.2</v>
      </c>
      <c r="D6285" s="86">
        <v>0</v>
      </c>
      <c r="E6285" s="88">
        <v>9</v>
      </c>
      <c r="F6285" s="88">
        <v>19</v>
      </c>
      <c r="G6285" s="37">
        <v>0</v>
      </c>
    </row>
    <row r="6286" spans="1:7" x14ac:dyDescent="0.4">
      <c r="A6286" s="70">
        <v>41901</v>
      </c>
      <c r="B6286" s="84" t="s">
        <v>318</v>
      </c>
      <c r="C6286" s="74">
        <v>15.9</v>
      </c>
      <c r="D6286" s="86">
        <v>0</v>
      </c>
      <c r="E6286" s="88">
        <v>9</v>
      </c>
      <c r="F6286" s="88">
        <v>19</v>
      </c>
      <c r="G6286" s="37">
        <v>0</v>
      </c>
    </row>
    <row r="6287" spans="1:7" x14ac:dyDescent="0.4">
      <c r="A6287" s="70">
        <v>41901</v>
      </c>
      <c r="B6287" s="84" t="s">
        <v>319</v>
      </c>
      <c r="C6287" s="74">
        <v>16.7</v>
      </c>
      <c r="D6287" s="86">
        <v>0</v>
      </c>
      <c r="E6287" s="88">
        <v>9</v>
      </c>
      <c r="F6287" s="88">
        <v>19</v>
      </c>
      <c r="G6287" s="37">
        <v>0</v>
      </c>
    </row>
    <row r="6288" spans="1:7" x14ac:dyDescent="0.4">
      <c r="A6288" s="70">
        <v>41901</v>
      </c>
      <c r="B6288" s="84" t="s">
        <v>320</v>
      </c>
      <c r="C6288" s="74">
        <v>17.100000000000001</v>
      </c>
      <c r="D6288" s="86">
        <v>0</v>
      </c>
      <c r="E6288" s="88">
        <v>9</v>
      </c>
      <c r="F6288" s="88">
        <v>19</v>
      </c>
      <c r="G6288" s="37">
        <v>0</v>
      </c>
    </row>
    <row r="6289" spans="1:7" x14ac:dyDescent="0.4">
      <c r="A6289" s="70">
        <v>41901</v>
      </c>
      <c r="B6289" s="84" t="s">
        <v>321</v>
      </c>
      <c r="C6289" s="74">
        <v>16.899999999999999</v>
      </c>
      <c r="D6289" s="86">
        <v>0</v>
      </c>
      <c r="E6289" s="88">
        <v>9</v>
      </c>
      <c r="F6289" s="88">
        <v>19</v>
      </c>
      <c r="G6289" s="37">
        <v>0</v>
      </c>
    </row>
    <row r="6290" spans="1:7" x14ac:dyDescent="0.4">
      <c r="A6290" s="70">
        <v>41901</v>
      </c>
      <c r="B6290" s="84" t="s">
        <v>322</v>
      </c>
      <c r="C6290" s="74">
        <v>17.2</v>
      </c>
      <c r="D6290" s="86">
        <v>0</v>
      </c>
      <c r="E6290" s="88">
        <v>9</v>
      </c>
      <c r="F6290" s="88">
        <v>19</v>
      </c>
      <c r="G6290" s="37">
        <v>0</v>
      </c>
    </row>
    <row r="6291" spans="1:7" x14ac:dyDescent="0.4">
      <c r="A6291" s="70">
        <v>41901</v>
      </c>
      <c r="B6291" s="84" t="s">
        <v>323</v>
      </c>
      <c r="C6291" s="74">
        <v>16.600000000000001</v>
      </c>
      <c r="D6291" s="86">
        <v>0</v>
      </c>
      <c r="E6291" s="88">
        <v>9</v>
      </c>
      <c r="F6291" s="88">
        <v>19</v>
      </c>
      <c r="G6291" s="37">
        <v>0</v>
      </c>
    </row>
    <row r="6292" spans="1:7" x14ac:dyDescent="0.4">
      <c r="A6292" s="70">
        <v>41901</v>
      </c>
      <c r="B6292" s="84" t="s">
        <v>324</v>
      </c>
      <c r="C6292" s="74">
        <v>16.8</v>
      </c>
      <c r="D6292" s="86">
        <v>0</v>
      </c>
      <c r="E6292" s="88">
        <v>9</v>
      </c>
      <c r="F6292" s="88">
        <v>19</v>
      </c>
      <c r="G6292" s="37">
        <v>0</v>
      </c>
    </row>
    <row r="6293" spans="1:7" x14ac:dyDescent="0.4">
      <c r="A6293" s="70">
        <v>41901</v>
      </c>
      <c r="B6293" s="84" t="s">
        <v>325</v>
      </c>
      <c r="C6293" s="74">
        <v>16.7</v>
      </c>
      <c r="D6293" s="86">
        <v>0</v>
      </c>
      <c r="E6293" s="88">
        <v>9</v>
      </c>
      <c r="F6293" s="88">
        <v>20</v>
      </c>
      <c r="G6293" s="37">
        <v>1</v>
      </c>
    </row>
    <row r="6294" spans="1:7" x14ac:dyDescent="0.4">
      <c r="A6294" s="70">
        <v>41902</v>
      </c>
      <c r="B6294" s="84" t="s">
        <v>302</v>
      </c>
      <c r="C6294" s="74">
        <v>16.5</v>
      </c>
      <c r="D6294" s="86">
        <v>0</v>
      </c>
      <c r="E6294" s="88">
        <v>9</v>
      </c>
      <c r="F6294" s="88">
        <v>20</v>
      </c>
      <c r="G6294" s="37">
        <v>1</v>
      </c>
    </row>
    <row r="6295" spans="1:7" x14ac:dyDescent="0.4">
      <c r="A6295" s="70">
        <v>41902</v>
      </c>
      <c r="B6295" s="84" t="s">
        <v>303</v>
      </c>
      <c r="C6295" s="74">
        <v>15.9</v>
      </c>
      <c r="D6295" s="86">
        <v>0</v>
      </c>
      <c r="E6295" s="88">
        <v>9</v>
      </c>
      <c r="F6295" s="88">
        <v>20</v>
      </c>
      <c r="G6295" s="37">
        <v>1</v>
      </c>
    </row>
    <row r="6296" spans="1:7" x14ac:dyDescent="0.4">
      <c r="A6296" s="70">
        <v>41902</v>
      </c>
      <c r="B6296" s="84" t="s">
        <v>304</v>
      </c>
      <c r="C6296" s="74">
        <v>15.5</v>
      </c>
      <c r="D6296" s="86">
        <v>0</v>
      </c>
      <c r="E6296" s="88">
        <v>9</v>
      </c>
      <c r="F6296" s="88">
        <v>20</v>
      </c>
      <c r="G6296" s="37">
        <v>1</v>
      </c>
    </row>
    <row r="6297" spans="1:7" x14ac:dyDescent="0.4">
      <c r="A6297" s="70">
        <v>41902</v>
      </c>
      <c r="B6297" s="84" t="s">
        <v>305</v>
      </c>
      <c r="C6297" s="74">
        <v>15.5</v>
      </c>
      <c r="D6297" s="86">
        <v>0</v>
      </c>
      <c r="E6297" s="88">
        <v>9</v>
      </c>
      <c r="F6297" s="88">
        <v>20</v>
      </c>
      <c r="G6297" s="37">
        <v>1</v>
      </c>
    </row>
    <row r="6298" spans="1:7" x14ac:dyDescent="0.4">
      <c r="A6298" s="70">
        <v>41902</v>
      </c>
      <c r="B6298" s="84" t="s">
        <v>306</v>
      </c>
      <c r="C6298" s="74">
        <v>15.3</v>
      </c>
      <c r="D6298" s="86">
        <v>0</v>
      </c>
      <c r="E6298" s="88">
        <v>9</v>
      </c>
      <c r="F6298" s="88">
        <v>20</v>
      </c>
      <c r="G6298" s="37">
        <v>1</v>
      </c>
    </row>
    <row r="6299" spans="1:7" x14ac:dyDescent="0.4">
      <c r="A6299" s="70">
        <v>41902</v>
      </c>
      <c r="B6299" s="84" t="s">
        <v>307</v>
      </c>
      <c r="C6299" s="74">
        <v>15.1</v>
      </c>
      <c r="D6299" s="86">
        <v>0</v>
      </c>
      <c r="E6299" s="88">
        <v>9</v>
      </c>
      <c r="F6299" s="88">
        <v>20</v>
      </c>
      <c r="G6299" s="37">
        <v>1</v>
      </c>
    </row>
    <row r="6300" spans="1:7" x14ac:dyDescent="0.4">
      <c r="A6300" s="70">
        <v>41902</v>
      </c>
      <c r="B6300" s="84" t="s">
        <v>308</v>
      </c>
      <c r="C6300" s="74">
        <v>15.4</v>
      </c>
      <c r="D6300" s="86">
        <v>0</v>
      </c>
      <c r="E6300" s="88">
        <v>9</v>
      </c>
      <c r="F6300" s="88">
        <v>20</v>
      </c>
      <c r="G6300" s="37">
        <v>1</v>
      </c>
    </row>
    <row r="6301" spans="1:7" x14ac:dyDescent="0.4">
      <c r="A6301" s="70">
        <v>41902</v>
      </c>
      <c r="B6301" s="84" t="s">
        <v>309</v>
      </c>
      <c r="C6301" s="74">
        <v>16.600000000000001</v>
      </c>
      <c r="D6301" s="86">
        <v>0</v>
      </c>
      <c r="E6301" s="88">
        <v>9</v>
      </c>
      <c r="F6301" s="88">
        <v>20</v>
      </c>
      <c r="G6301" s="37">
        <v>0</v>
      </c>
    </row>
    <row r="6302" spans="1:7" x14ac:dyDescent="0.4">
      <c r="A6302" s="70">
        <v>41902</v>
      </c>
      <c r="B6302" s="84" t="s">
        <v>310</v>
      </c>
      <c r="C6302" s="74">
        <v>17.3</v>
      </c>
      <c r="D6302" s="86">
        <v>0</v>
      </c>
      <c r="E6302" s="88">
        <v>9</v>
      </c>
      <c r="F6302" s="88">
        <v>20</v>
      </c>
      <c r="G6302" s="37">
        <v>0</v>
      </c>
    </row>
    <row r="6303" spans="1:7" x14ac:dyDescent="0.4">
      <c r="A6303" s="70">
        <v>41902</v>
      </c>
      <c r="B6303" s="84" t="s">
        <v>311</v>
      </c>
      <c r="C6303" s="74">
        <v>18.600000000000001</v>
      </c>
      <c r="D6303" s="86">
        <v>0</v>
      </c>
      <c r="E6303" s="88">
        <v>9</v>
      </c>
      <c r="F6303" s="88">
        <v>20</v>
      </c>
      <c r="G6303" s="37">
        <v>0</v>
      </c>
    </row>
    <row r="6304" spans="1:7" x14ac:dyDescent="0.4">
      <c r="A6304" s="70">
        <v>41902</v>
      </c>
      <c r="B6304" s="84" t="s">
        <v>312</v>
      </c>
      <c r="C6304" s="74">
        <v>19.3</v>
      </c>
      <c r="D6304" s="86">
        <v>0</v>
      </c>
      <c r="E6304" s="88">
        <v>9</v>
      </c>
      <c r="F6304" s="88">
        <v>20</v>
      </c>
      <c r="G6304" s="37">
        <v>0</v>
      </c>
    </row>
    <row r="6305" spans="1:7" x14ac:dyDescent="0.4">
      <c r="A6305" s="70">
        <v>41902</v>
      </c>
      <c r="B6305" s="84" t="s">
        <v>313</v>
      </c>
      <c r="C6305" s="74">
        <v>19.100000000000001</v>
      </c>
      <c r="D6305" s="86">
        <v>0</v>
      </c>
      <c r="E6305" s="88">
        <v>9</v>
      </c>
      <c r="F6305" s="88">
        <v>20</v>
      </c>
      <c r="G6305" s="37">
        <v>0</v>
      </c>
    </row>
    <row r="6306" spans="1:7" x14ac:dyDescent="0.4">
      <c r="A6306" s="70">
        <v>41902</v>
      </c>
      <c r="B6306" s="84" t="s">
        <v>314</v>
      </c>
      <c r="C6306" s="74">
        <v>18.3</v>
      </c>
      <c r="D6306" s="86">
        <v>0</v>
      </c>
      <c r="E6306" s="88">
        <v>9</v>
      </c>
      <c r="F6306" s="88">
        <v>20</v>
      </c>
      <c r="G6306" s="37">
        <v>0</v>
      </c>
    </row>
    <row r="6307" spans="1:7" x14ac:dyDescent="0.4">
      <c r="A6307" s="70">
        <v>41902</v>
      </c>
      <c r="B6307" s="84" t="s">
        <v>315</v>
      </c>
      <c r="C6307" s="74">
        <v>18.399999999999999</v>
      </c>
      <c r="D6307" s="86">
        <v>0</v>
      </c>
      <c r="E6307" s="88">
        <v>9</v>
      </c>
      <c r="F6307" s="88">
        <v>20</v>
      </c>
      <c r="G6307" s="37">
        <v>0</v>
      </c>
    </row>
    <row r="6308" spans="1:7" x14ac:dyDescent="0.4">
      <c r="A6308" s="70">
        <v>41902</v>
      </c>
      <c r="B6308" s="84" t="s">
        <v>316</v>
      </c>
      <c r="C6308" s="74">
        <v>16.8</v>
      </c>
      <c r="D6308" s="86">
        <v>0</v>
      </c>
      <c r="E6308" s="88">
        <v>9</v>
      </c>
      <c r="F6308" s="88">
        <v>20</v>
      </c>
      <c r="G6308" s="37">
        <v>0</v>
      </c>
    </row>
    <row r="6309" spans="1:7" x14ac:dyDescent="0.4">
      <c r="A6309" s="70">
        <v>41902</v>
      </c>
      <c r="B6309" s="84" t="s">
        <v>317</v>
      </c>
      <c r="C6309" s="74">
        <v>16.3</v>
      </c>
      <c r="D6309" s="86">
        <v>0</v>
      </c>
      <c r="E6309" s="88">
        <v>9</v>
      </c>
      <c r="F6309" s="88">
        <v>20</v>
      </c>
      <c r="G6309" s="37">
        <v>0</v>
      </c>
    </row>
    <row r="6310" spans="1:7" x14ac:dyDescent="0.4">
      <c r="A6310" s="70">
        <v>41902</v>
      </c>
      <c r="B6310" s="84" t="s">
        <v>318</v>
      </c>
      <c r="C6310" s="74">
        <v>15.8</v>
      </c>
      <c r="D6310" s="86">
        <v>0</v>
      </c>
      <c r="E6310" s="88">
        <v>9</v>
      </c>
      <c r="F6310" s="88">
        <v>20</v>
      </c>
      <c r="G6310" s="37">
        <v>0</v>
      </c>
    </row>
    <row r="6311" spans="1:7" x14ac:dyDescent="0.4">
      <c r="A6311" s="70">
        <v>41902</v>
      </c>
      <c r="B6311" s="84" t="s">
        <v>319</v>
      </c>
      <c r="C6311" s="74">
        <v>15.2</v>
      </c>
      <c r="D6311" s="86">
        <v>0</v>
      </c>
      <c r="E6311" s="88">
        <v>9</v>
      </c>
      <c r="F6311" s="88">
        <v>20</v>
      </c>
      <c r="G6311" s="37">
        <v>0</v>
      </c>
    </row>
    <row r="6312" spans="1:7" x14ac:dyDescent="0.4">
      <c r="A6312" s="70">
        <v>41902</v>
      </c>
      <c r="B6312" s="84" t="s">
        <v>320</v>
      </c>
      <c r="C6312" s="74">
        <v>15.8</v>
      </c>
      <c r="D6312" s="86">
        <v>0</v>
      </c>
      <c r="E6312" s="88">
        <v>9</v>
      </c>
      <c r="F6312" s="88">
        <v>20</v>
      </c>
      <c r="G6312" s="37">
        <v>0</v>
      </c>
    </row>
    <row r="6313" spans="1:7" x14ac:dyDescent="0.4">
      <c r="A6313" s="70">
        <v>41902</v>
      </c>
      <c r="B6313" s="84" t="s">
        <v>321</v>
      </c>
      <c r="C6313" s="74">
        <v>15.3</v>
      </c>
      <c r="D6313" s="86">
        <v>0</v>
      </c>
      <c r="E6313" s="88">
        <v>9</v>
      </c>
      <c r="F6313" s="88">
        <v>20</v>
      </c>
      <c r="G6313" s="37">
        <v>0</v>
      </c>
    </row>
    <row r="6314" spans="1:7" x14ac:dyDescent="0.4">
      <c r="A6314" s="70">
        <v>41902</v>
      </c>
      <c r="B6314" s="84" t="s">
        <v>322</v>
      </c>
      <c r="C6314" s="74">
        <v>14.5</v>
      </c>
      <c r="D6314" s="86">
        <v>0</v>
      </c>
      <c r="E6314" s="88">
        <v>9</v>
      </c>
      <c r="F6314" s="88">
        <v>20</v>
      </c>
      <c r="G6314" s="37">
        <v>0</v>
      </c>
    </row>
    <row r="6315" spans="1:7" x14ac:dyDescent="0.4">
      <c r="A6315" s="70">
        <v>41902</v>
      </c>
      <c r="B6315" s="84" t="s">
        <v>323</v>
      </c>
      <c r="C6315" s="74">
        <v>14.5</v>
      </c>
      <c r="D6315" s="86">
        <v>0</v>
      </c>
      <c r="E6315" s="88">
        <v>9</v>
      </c>
      <c r="F6315" s="88">
        <v>20</v>
      </c>
      <c r="G6315" s="37">
        <v>0</v>
      </c>
    </row>
    <row r="6316" spans="1:7" x14ac:dyDescent="0.4">
      <c r="A6316" s="70">
        <v>41902</v>
      </c>
      <c r="B6316" s="84" t="s">
        <v>324</v>
      </c>
      <c r="C6316" s="74">
        <v>14.6</v>
      </c>
      <c r="D6316" s="86">
        <v>0</v>
      </c>
      <c r="E6316" s="88">
        <v>9</v>
      </c>
      <c r="F6316" s="88">
        <v>20</v>
      </c>
      <c r="G6316" s="37">
        <v>0</v>
      </c>
    </row>
    <row r="6317" spans="1:7" x14ac:dyDescent="0.4">
      <c r="A6317" s="70">
        <v>41902</v>
      </c>
      <c r="B6317" s="84" t="s">
        <v>325</v>
      </c>
      <c r="C6317" s="74">
        <v>14.3</v>
      </c>
      <c r="D6317" s="86">
        <v>0</v>
      </c>
      <c r="E6317" s="88">
        <v>9</v>
      </c>
      <c r="F6317" s="88">
        <v>21</v>
      </c>
      <c r="G6317" s="37">
        <v>1</v>
      </c>
    </row>
    <row r="6318" spans="1:7" x14ac:dyDescent="0.4">
      <c r="A6318" s="70">
        <v>41903</v>
      </c>
      <c r="B6318" s="84" t="s">
        <v>302</v>
      </c>
      <c r="C6318" s="74">
        <v>14.3</v>
      </c>
      <c r="D6318" s="86">
        <v>0</v>
      </c>
      <c r="E6318" s="88">
        <v>9</v>
      </c>
      <c r="F6318" s="88">
        <v>21</v>
      </c>
      <c r="G6318" s="37">
        <v>1</v>
      </c>
    </row>
    <row r="6319" spans="1:7" x14ac:dyDescent="0.4">
      <c r="A6319" s="70">
        <v>41903</v>
      </c>
      <c r="B6319" s="84" t="s">
        <v>303</v>
      </c>
      <c r="C6319" s="74">
        <v>14.3</v>
      </c>
      <c r="D6319" s="86">
        <v>0</v>
      </c>
      <c r="E6319" s="88">
        <v>9</v>
      </c>
      <c r="F6319" s="88">
        <v>21</v>
      </c>
      <c r="G6319" s="37">
        <v>1</v>
      </c>
    </row>
    <row r="6320" spans="1:7" x14ac:dyDescent="0.4">
      <c r="A6320" s="70">
        <v>41903</v>
      </c>
      <c r="B6320" s="84" t="s">
        <v>304</v>
      </c>
      <c r="C6320" s="74">
        <v>14.4</v>
      </c>
      <c r="D6320" s="86">
        <v>0</v>
      </c>
      <c r="E6320" s="88">
        <v>9</v>
      </c>
      <c r="F6320" s="88">
        <v>21</v>
      </c>
      <c r="G6320" s="37">
        <v>1</v>
      </c>
    </row>
    <row r="6321" spans="1:7" x14ac:dyDescent="0.4">
      <c r="A6321" s="70">
        <v>41903</v>
      </c>
      <c r="B6321" s="84" t="s">
        <v>305</v>
      </c>
      <c r="C6321" s="74">
        <v>14.2</v>
      </c>
      <c r="D6321" s="86">
        <v>0</v>
      </c>
      <c r="E6321" s="88">
        <v>9</v>
      </c>
      <c r="F6321" s="88">
        <v>21</v>
      </c>
      <c r="G6321" s="37">
        <v>1</v>
      </c>
    </row>
    <row r="6322" spans="1:7" x14ac:dyDescent="0.4">
      <c r="A6322" s="70">
        <v>41903</v>
      </c>
      <c r="B6322" s="84" t="s">
        <v>306</v>
      </c>
      <c r="C6322" s="74">
        <v>14.1</v>
      </c>
      <c r="D6322" s="86">
        <v>0</v>
      </c>
      <c r="E6322" s="88">
        <v>9</v>
      </c>
      <c r="F6322" s="88">
        <v>21</v>
      </c>
      <c r="G6322" s="37">
        <v>1</v>
      </c>
    </row>
    <row r="6323" spans="1:7" x14ac:dyDescent="0.4">
      <c r="A6323" s="70">
        <v>41903</v>
      </c>
      <c r="B6323" s="84" t="s">
        <v>307</v>
      </c>
      <c r="C6323" s="74">
        <v>14.2</v>
      </c>
      <c r="D6323" s="86">
        <v>0</v>
      </c>
      <c r="E6323" s="88">
        <v>9</v>
      </c>
      <c r="F6323" s="88">
        <v>21</v>
      </c>
      <c r="G6323" s="37">
        <v>1</v>
      </c>
    </row>
    <row r="6324" spans="1:7" x14ac:dyDescent="0.4">
      <c r="A6324" s="70">
        <v>41903</v>
      </c>
      <c r="B6324" s="84" t="s">
        <v>308</v>
      </c>
      <c r="C6324" s="74">
        <v>14.2</v>
      </c>
      <c r="D6324" s="86">
        <v>0</v>
      </c>
      <c r="E6324" s="88">
        <v>9</v>
      </c>
      <c r="F6324" s="88">
        <v>21</v>
      </c>
      <c r="G6324" s="37">
        <v>1</v>
      </c>
    </row>
    <row r="6325" spans="1:7" x14ac:dyDescent="0.4">
      <c r="A6325" s="70">
        <v>41903</v>
      </c>
      <c r="B6325" s="84" t="s">
        <v>309</v>
      </c>
      <c r="C6325" s="74">
        <v>14.2</v>
      </c>
      <c r="D6325" s="86">
        <v>0</v>
      </c>
      <c r="E6325" s="88">
        <v>9</v>
      </c>
      <c r="F6325" s="88">
        <v>21</v>
      </c>
      <c r="G6325" s="37">
        <v>0</v>
      </c>
    </row>
    <row r="6326" spans="1:7" x14ac:dyDescent="0.4">
      <c r="A6326" s="70">
        <v>41903</v>
      </c>
      <c r="B6326" s="84" t="s">
        <v>310</v>
      </c>
      <c r="C6326" s="74">
        <v>15</v>
      </c>
      <c r="D6326" s="86">
        <v>0</v>
      </c>
      <c r="E6326" s="88">
        <v>9</v>
      </c>
      <c r="F6326" s="88">
        <v>21</v>
      </c>
      <c r="G6326" s="37">
        <v>0</v>
      </c>
    </row>
    <row r="6327" spans="1:7" x14ac:dyDescent="0.4">
      <c r="A6327" s="70">
        <v>41903</v>
      </c>
      <c r="B6327" s="84" t="s">
        <v>311</v>
      </c>
      <c r="C6327" s="74">
        <v>16.600000000000001</v>
      </c>
      <c r="D6327" s="86">
        <v>0</v>
      </c>
      <c r="E6327" s="88">
        <v>9</v>
      </c>
      <c r="F6327" s="88">
        <v>21</v>
      </c>
      <c r="G6327" s="37">
        <v>0</v>
      </c>
    </row>
    <row r="6328" spans="1:7" x14ac:dyDescent="0.4">
      <c r="A6328" s="70">
        <v>41903</v>
      </c>
      <c r="B6328" s="84" t="s">
        <v>312</v>
      </c>
      <c r="C6328" s="74">
        <v>17</v>
      </c>
      <c r="D6328" s="86">
        <v>0</v>
      </c>
      <c r="E6328" s="88">
        <v>9</v>
      </c>
      <c r="F6328" s="88">
        <v>21</v>
      </c>
      <c r="G6328" s="37">
        <v>0</v>
      </c>
    </row>
    <row r="6329" spans="1:7" x14ac:dyDescent="0.4">
      <c r="A6329" s="70">
        <v>41903</v>
      </c>
      <c r="B6329" s="84" t="s">
        <v>313</v>
      </c>
      <c r="C6329" s="74">
        <v>17.899999999999999</v>
      </c>
      <c r="D6329" s="86">
        <v>0</v>
      </c>
      <c r="E6329" s="88">
        <v>9</v>
      </c>
      <c r="F6329" s="88">
        <v>21</v>
      </c>
      <c r="G6329" s="37">
        <v>0</v>
      </c>
    </row>
    <row r="6330" spans="1:7" x14ac:dyDescent="0.4">
      <c r="A6330" s="70">
        <v>41903</v>
      </c>
      <c r="B6330" s="84" t="s">
        <v>314</v>
      </c>
      <c r="C6330" s="74">
        <v>17.8</v>
      </c>
      <c r="D6330" s="86">
        <v>0</v>
      </c>
      <c r="E6330" s="88">
        <v>9</v>
      </c>
      <c r="F6330" s="88">
        <v>21</v>
      </c>
      <c r="G6330" s="37">
        <v>0</v>
      </c>
    </row>
    <row r="6331" spans="1:7" x14ac:dyDescent="0.4">
      <c r="A6331" s="70">
        <v>41903</v>
      </c>
      <c r="B6331" s="84" t="s">
        <v>315</v>
      </c>
      <c r="C6331" s="74">
        <v>17.3</v>
      </c>
      <c r="D6331" s="86">
        <v>0</v>
      </c>
      <c r="E6331" s="88">
        <v>9</v>
      </c>
      <c r="F6331" s="88">
        <v>21</v>
      </c>
      <c r="G6331" s="37">
        <v>0</v>
      </c>
    </row>
    <row r="6332" spans="1:7" x14ac:dyDescent="0.4">
      <c r="A6332" s="70">
        <v>41903</v>
      </c>
      <c r="B6332" s="84" t="s">
        <v>316</v>
      </c>
      <c r="C6332" s="74">
        <v>17.5</v>
      </c>
      <c r="D6332" s="86">
        <v>0</v>
      </c>
      <c r="E6332" s="88">
        <v>9</v>
      </c>
      <c r="F6332" s="88">
        <v>21</v>
      </c>
      <c r="G6332" s="37">
        <v>0</v>
      </c>
    </row>
    <row r="6333" spans="1:7" x14ac:dyDescent="0.4">
      <c r="A6333" s="70">
        <v>41903</v>
      </c>
      <c r="B6333" s="84" t="s">
        <v>317</v>
      </c>
      <c r="C6333" s="74">
        <v>17.3</v>
      </c>
      <c r="D6333" s="86">
        <v>0</v>
      </c>
      <c r="E6333" s="88">
        <v>9</v>
      </c>
      <c r="F6333" s="88">
        <v>21</v>
      </c>
      <c r="G6333" s="37">
        <v>0</v>
      </c>
    </row>
    <row r="6334" spans="1:7" x14ac:dyDescent="0.4">
      <c r="A6334" s="70">
        <v>41903</v>
      </c>
      <c r="B6334" s="84" t="s">
        <v>318</v>
      </c>
      <c r="C6334" s="74">
        <v>16.8</v>
      </c>
      <c r="D6334" s="86">
        <v>0</v>
      </c>
      <c r="E6334" s="88">
        <v>9</v>
      </c>
      <c r="F6334" s="88">
        <v>21</v>
      </c>
      <c r="G6334" s="37">
        <v>0</v>
      </c>
    </row>
    <row r="6335" spans="1:7" x14ac:dyDescent="0.4">
      <c r="A6335" s="70">
        <v>41903</v>
      </c>
      <c r="B6335" s="84" t="s">
        <v>319</v>
      </c>
      <c r="C6335" s="74">
        <v>16.600000000000001</v>
      </c>
      <c r="D6335" s="86">
        <v>0</v>
      </c>
      <c r="E6335" s="88">
        <v>9</v>
      </c>
      <c r="F6335" s="88">
        <v>21</v>
      </c>
      <c r="G6335" s="37">
        <v>0</v>
      </c>
    </row>
    <row r="6336" spans="1:7" x14ac:dyDescent="0.4">
      <c r="A6336" s="70">
        <v>41903</v>
      </c>
      <c r="B6336" s="84" t="s">
        <v>320</v>
      </c>
      <c r="C6336" s="74">
        <v>16.5</v>
      </c>
      <c r="D6336" s="86">
        <v>0</v>
      </c>
      <c r="E6336" s="88">
        <v>9</v>
      </c>
      <c r="F6336" s="88">
        <v>21</v>
      </c>
      <c r="G6336" s="37">
        <v>0</v>
      </c>
    </row>
    <row r="6337" spans="1:7" x14ac:dyDescent="0.4">
      <c r="A6337" s="70">
        <v>41903</v>
      </c>
      <c r="B6337" s="84" t="s">
        <v>321</v>
      </c>
      <c r="C6337" s="74">
        <v>16.399999999999999</v>
      </c>
      <c r="D6337" s="86">
        <v>0</v>
      </c>
      <c r="E6337" s="88">
        <v>9</v>
      </c>
      <c r="F6337" s="88">
        <v>21</v>
      </c>
      <c r="G6337" s="37">
        <v>0</v>
      </c>
    </row>
    <row r="6338" spans="1:7" x14ac:dyDescent="0.4">
      <c r="A6338" s="70">
        <v>41903</v>
      </c>
      <c r="B6338" s="84" t="s">
        <v>322</v>
      </c>
      <c r="C6338" s="74">
        <v>16.2</v>
      </c>
      <c r="D6338" s="86">
        <v>0</v>
      </c>
      <c r="E6338" s="88">
        <v>9</v>
      </c>
      <c r="F6338" s="88">
        <v>21</v>
      </c>
      <c r="G6338" s="37">
        <v>0</v>
      </c>
    </row>
    <row r="6339" spans="1:7" x14ac:dyDescent="0.4">
      <c r="A6339" s="70">
        <v>41903</v>
      </c>
      <c r="B6339" s="84" t="s">
        <v>323</v>
      </c>
      <c r="C6339" s="74">
        <v>15.7</v>
      </c>
      <c r="D6339" s="86">
        <v>0</v>
      </c>
      <c r="E6339" s="88">
        <v>9</v>
      </c>
      <c r="F6339" s="88">
        <v>21</v>
      </c>
      <c r="G6339" s="37">
        <v>0</v>
      </c>
    </row>
    <row r="6340" spans="1:7" x14ac:dyDescent="0.4">
      <c r="A6340" s="70">
        <v>41903</v>
      </c>
      <c r="B6340" s="84" t="s">
        <v>324</v>
      </c>
      <c r="C6340" s="74">
        <v>15.5</v>
      </c>
      <c r="D6340" s="86">
        <v>0</v>
      </c>
      <c r="E6340" s="88">
        <v>9</v>
      </c>
      <c r="F6340" s="88">
        <v>21</v>
      </c>
      <c r="G6340" s="37">
        <v>0</v>
      </c>
    </row>
    <row r="6341" spans="1:7" x14ac:dyDescent="0.4">
      <c r="A6341" s="70">
        <v>41903</v>
      </c>
      <c r="B6341" s="84" t="s">
        <v>325</v>
      </c>
      <c r="C6341" s="74">
        <v>15.4</v>
      </c>
      <c r="D6341" s="86">
        <v>0</v>
      </c>
      <c r="E6341" s="88">
        <v>9</v>
      </c>
      <c r="F6341" s="88">
        <v>22</v>
      </c>
      <c r="G6341" s="37">
        <v>1</v>
      </c>
    </row>
    <row r="6342" spans="1:7" x14ac:dyDescent="0.4">
      <c r="A6342" s="70">
        <v>41904</v>
      </c>
      <c r="B6342" s="84" t="s">
        <v>302</v>
      </c>
      <c r="C6342" s="74">
        <v>15.4</v>
      </c>
      <c r="D6342" s="86">
        <v>0</v>
      </c>
      <c r="E6342" s="88">
        <v>9</v>
      </c>
      <c r="F6342" s="88">
        <v>22</v>
      </c>
      <c r="G6342" s="37">
        <v>1</v>
      </c>
    </row>
    <row r="6343" spans="1:7" x14ac:dyDescent="0.4">
      <c r="A6343" s="70">
        <v>41904</v>
      </c>
      <c r="B6343" s="84" t="s">
        <v>303</v>
      </c>
      <c r="C6343" s="74">
        <v>15.4</v>
      </c>
      <c r="D6343" s="86">
        <v>0</v>
      </c>
      <c r="E6343" s="88">
        <v>9</v>
      </c>
      <c r="F6343" s="88">
        <v>22</v>
      </c>
      <c r="G6343" s="37">
        <v>1</v>
      </c>
    </row>
    <row r="6344" spans="1:7" x14ac:dyDescent="0.4">
      <c r="A6344" s="70">
        <v>41904</v>
      </c>
      <c r="B6344" s="84" t="s">
        <v>304</v>
      </c>
      <c r="C6344" s="74">
        <v>15.4</v>
      </c>
      <c r="D6344" s="86">
        <v>0</v>
      </c>
      <c r="E6344" s="88">
        <v>9</v>
      </c>
      <c r="F6344" s="88">
        <v>22</v>
      </c>
      <c r="G6344" s="37">
        <v>1</v>
      </c>
    </row>
    <row r="6345" spans="1:7" x14ac:dyDescent="0.4">
      <c r="A6345" s="70">
        <v>41904</v>
      </c>
      <c r="B6345" s="84" t="s">
        <v>305</v>
      </c>
      <c r="C6345" s="74">
        <v>15.6</v>
      </c>
      <c r="D6345" s="86">
        <v>0</v>
      </c>
      <c r="E6345" s="88">
        <v>9</v>
      </c>
      <c r="F6345" s="88">
        <v>22</v>
      </c>
      <c r="G6345" s="37">
        <v>1</v>
      </c>
    </row>
    <row r="6346" spans="1:7" x14ac:dyDescent="0.4">
      <c r="A6346" s="70">
        <v>41904</v>
      </c>
      <c r="B6346" s="84" t="s">
        <v>306</v>
      </c>
      <c r="C6346" s="74">
        <v>15.6</v>
      </c>
      <c r="D6346" s="86">
        <v>0</v>
      </c>
      <c r="E6346" s="88">
        <v>9</v>
      </c>
      <c r="F6346" s="88">
        <v>22</v>
      </c>
      <c r="G6346" s="37">
        <v>1</v>
      </c>
    </row>
    <row r="6347" spans="1:7" x14ac:dyDescent="0.4">
      <c r="A6347" s="70">
        <v>41904</v>
      </c>
      <c r="B6347" s="84" t="s">
        <v>307</v>
      </c>
      <c r="C6347" s="74">
        <v>15.5</v>
      </c>
      <c r="D6347" s="86">
        <v>0</v>
      </c>
      <c r="E6347" s="88">
        <v>9</v>
      </c>
      <c r="F6347" s="88">
        <v>22</v>
      </c>
      <c r="G6347" s="37">
        <v>1</v>
      </c>
    </row>
    <row r="6348" spans="1:7" x14ac:dyDescent="0.4">
      <c r="A6348" s="70">
        <v>41904</v>
      </c>
      <c r="B6348" s="84" t="s">
        <v>308</v>
      </c>
      <c r="C6348" s="74">
        <v>16</v>
      </c>
      <c r="D6348" s="86">
        <v>0</v>
      </c>
      <c r="E6348" s="88">
        <v>9</v>
      </c>
      <c r="F6348" s="88">
        <v>22</v>
      </c>
      <c r="G6348" s="37">
        <v>1</v>
      </c>
    </row>
    <row r="6349" spans="1:7" x14ac:dyDescent="0.4">
      <c r="A6349" s="70">
        <v>41904</v>
      </c>
      <c r="B6349" s="84" t="s">
        <v>309</v>
      </c>
      <c r="C6349" s="74">
        <v>16.600000000000001</v>
      </c>
      <c r="D6349" s="86">
        <v>0</v>
      </c>
      <c r="E6349" s="88">
        <v>9</v>
      </c>
      <c r="F6349" s="88">
        <v>22</v>
      </c>
      <c r="G6349" s="37">
        <v>0</v>
      </c>
    </row>
    <row r="6350" spans="1:7" x14ac:dyDescent="0.4">
      <c r="A6350" s="70">
        <v>41904</v>
      </c>
      <c r="B6350" s="84" t="s">
        <v>310</v>
      </c>
      <c r="C6350" s="74">
        <v>18.100000000000001</v>
      </c>
      <c r="D6350" s="86">
        <v>0</v>
      </c>
      <c r="E6350" s="88">
        <v>9</v>
      </c>
      <c r="F6350" s="88">
        <v>22</v>
      </c>
      <c r="G6350" s="37">
        <v>0</v>
      </c>
    </row>
    <row r="6351" spans="1:7" x14ac:dyDescent="0.4">
      <c r="A6351" s="70">
        <v>41904</v>
      </c>
      <c r="B6351" s="84" t="s">
        <v>311</v>
      </c>
      <c r="C6351" s="74">
        <v>18.600000000000001</v>
      </c>
      <c r="D6351" s="86">
        <v>0</v>
      </c>
      <c r="E6351" s="88">
        <v>9</v>
      </c>
      <c r="F6351" s="88">
        <v>22</v>
      </c>
      <c r="G6351" s="37">
        <v>0</v>
      </c>
    </row>
    <row r="6352" spans="1:7" x14ac:dyDescent="0.4">
      <c r="A6352" s="70">
        <v>41904</v>
      </c>
      <c r="B6352" s="84" t="s">
        <v>312</v>
      </c>
      <c r="C6352" s="74">
        <v>19.100000000000001</v>
      </c>
      <c r="D6352" s="86">
        <v>0</v>
      </c>
      <c r="E6352" s="88">
        <v>9</v>
      </c>
      <c r="F6352" s="88">
        <v>22</v>
      </c>
      <c r="G6352" s="37">
        <v>0</v>
      </c>
    </row>
    <row r="6353" spans="1:7" x14ac:dyDescent="0.4">
      <c r="A6353" s="70">
        <v>41904</v>
      </c>
      <c r="B6353" s="84" t="s">
        <v>313</v>
      </c>
      <c r="C6353" s="74">
        <v>20.8</v>
      </c>
      <c r="D6353" s="86">
        <v>0</v>
      </c>
      <c r="E6353" s="88">
        <v>9</v>
      </c>
      <c r="F6353" s="88">
        <v>22</v>
      </c>
      <c r="G6353" s="37">
        <v>0</v>
      </c>
    </row>
    <row r="6354" spans="1:7" x14ac:dyDescent="0.4">
      <c r="A6354" s="70">
        <v>41904</v>
      </c>
      <c r="B6354" s="84" t="s">
        <v>314</v>
      </c>
      <c r="C6354" s="74">
        <v>21.7</v>
      </c>
      <c r="D6354" s="86">
        <v>0</v>
      </c>
      <c r="E6354" s="88">
        <v>9</v>
      </c>
      <c r="F6354" s="88">
        <v>22</v>
      </c>
      <c r="G6354" s="37">
        <v>0</v>
      </c>
    </row>
    <row r="6355" spans="1:7" x14ac:dyDescent="0.4">
      <c r="A6355" s="70">
        <v>41904</v>
      </c>
      <c r="B6355" s="84" t="s">
        <v>315</v>
      </c>
      <c r="C6355" s="74">
        <v>21.6</v>
      </c>
      <c r="D6355" s="86">
        <v>0</v>
      </c>
      <c r="E6355" s="88">
        <v>9</v>
      </c>
      <c r="F6355" s="88">
        <v>22</v>
      </c>
      <c r="G6355" s="37">
        <v>0</v>
      </c>
    </row>
    <row r="6356" spans="1:7" x14ac:dyDescent="0.4">
      <c r="A6356" s="70">
        <v>41904</v>
      </c>
      <c r="B6356" s="84" t="s">
        <v>316</v>
      </c>
      <c r="C6356" s="74">
        <v>22.2</v>
      </c>
      <c r="D6356" s="86">
        <v>0</v>
      </c>
      <c r="E6356" s="88">
        <v>9</v>
      </c>
      <c r="F6356" s="88">
        <v>22</v>
      </c>
      <c r="G6356" s="37">
        <v>0</v>
      </c>
    </row>
    <row r="6357" spans="1:7" x14ac:dyDescent="0.4">
      <c r="A6357" s="70">
        <v>41904</v>
      </c>
      <c r="B6357" s="84" t="s">
        <v>317</v>
      </c>
      <c r="C6357" s="74">
        <v>21.6</v>
      </c>
      <c r="D6357" s="86">
        <v>0</v>
      </c>
      <c r="E6357" s="88">
        <v>9</v>
      </c>
      <c r="F6357" s="88">
        <v>22</v>
      </c>
      <c r="G6357" s="37">
        <v>0</v>
      </c>
    </row>
    <row r="6358" spans="1:7" x14ac:dyDescent="0.4">
      <c r="A6358" s="70">
        <v>41904</v>
      </c>
      <c r="B6358" s="84" t="s">
        <v>318</v>
      </c>
      <c r="C6358" s="74">
        <v>21.4</v>
      </c>
      <c r="D6358" s="86">
        <v>0</v>
      </c>
      <c r="E6358" s="88">
        <v>9</v>
      </c>
      <c r="F6358" s="88">
        <v>22</v>
      </c>
      <c r="G6358" s="37">
        <v>0</v>
      </c>
    </row>
    <row r="6359" spans="1:7" x14ac:dyDescent="0.4">
      <c r="A6359" s="70">
        <v>41904</v>
      </c>
      <c r="B6359" s="84" t="s">
        <v>319</v>
      </c>
      <c r="C6359" s="74">
        <v>20.2</v>
      </c>
      <c r="D6359" s="86">
        <v>0</v>
      </c>
      <c r="E6359" s="88">
        <v>9</v>
      </c>
      <c r="F6359" s="88">
        <v>22</v>
      </c>
      <c r="G6359" s="37">
        <v>0</v>
      </c>
    </row>
    <row r="6360" spans="1:7" x14ac:dyDescent="0.4">
      <c r="A6360" s="70">
        <v>41904</v>
      </c>
      <c r="B6360" s="84" t="s">
        <v>320</v>
      </c>
      <c r="C6360" s="74">
        <v>18</v>
      </c>
      <c r="D6360" s="86">
        <v>0</v>
      </c>
      <c r="E6360" s="88">
        <v>9</v>
      </c>
      <c r="F6360" s="88">
        <v>22</v>
      </c>
      <c r="G6360" s="37">
        <v>0</v>
      </c>
    </row>
    <row r="6361" spans="1:7" x14ac:dyDescent="0.4">
      <c r="A6361" s="70">
        <v>41904</v>
      </c>
      <c r="B6361" s="84" t="s">
        <v>321</v>
      </c>
      <c r="C6361" s="74">
        <v>17.3</v>
      </c>
      <c r="D6361" s="86">
        <v>0</v>
      </c>
      <c r="E6361" s="88">
        <v>9</v>
      </c>
      <c r="F6361" s="88">
        <v>22</v>
      </c>
      <c r="G6361" s="37">
        <v>0</v>
      </c>
    </row>
    <row r="6362" spans="1:7" x14ac:dyDescent="0.4">
      <c r="A6362" s="70">
        <v>41904</v>
      </c>
      <c r="B6362" s="84" t="s">
        <v>322</v>
      </c>
      <c r="C6362" s="74">
        <v>16.8</v>
      </c>
      <c r="D6362" s="86">
        <v>0</v>
      </c>
      <c r="E6362" s="88">
        <v>9</v>
      </c>
      <c r="F6362" s="88">
        <v>22</v>
      </c>
      <c r="G6362" s="37">
        <v>0</v>
      </c>
    </row>
    <row r="6363" spans="1:7" x14ac:dyDescent="0.4">
      <c r="A6363" s="70">
        <v>41904</v>
      </c>
      <c r="B6363" s="84" t="s">
        <v>323</v>
      </c>
      <c r="C6363" s="74">
        <v>16.8</v>
      </c>
      <c r="D6363" s="86">
        <v>0</v>
      </c>
      <c r="E6363" s="88">
        <v>9</v>
      </c>
      <c r="F6363" s="88">
        <v>22</v>
      </c>
      <c r="G6363" s="37">
        <v>0</v>
      </c>
    </row>
    <row r="6364" spans="1:7" x14ac:dyDescent="0.4">
      <c r="A6364" s="70">
        <v>41904</v>
      </c>
      <c r="B6364" s="84" t="s">
        <v>324</v>
      </c>
      <c r="C6364" s="74">
        <v>16.600000000000001</v>
      </c>
      <c r="D6364" s="86">
        <v>0</v>
      </c>
      <c r="E6364" s="88">
        <v>9</v>
      </c>
      <c r="F6364" s="88">
        <v>22</v>
      </c>
      <c r="G6364" s="37">
        <v>0</v>
      </c>
    </row>
    <row r="6365" spans="1:7" x14ac:dyDescent="0.4">
      <c r="A6365" s="70">
        <v>41904</v>
      </c>
      <c r="B6365" s="84" t="s">
        <v>325</v>
      </c>
      <c r="C6365" s="74">
        <v>16</v>
      </c>
      <c r="D6365" s="86">
        <v>0</v>
      </c>
      <c r="E6365" s="88">
        <v>9</v>
      </c>
      <c r="F6365" s="88">
        <v>23</v>
      </c>
      <c r="G6365" s="37">
        <v>1</v>
      </c>
    </row>
    <row r="6366" spans="1:7" x14ac:dyDescent="0.4">
      <c r="A6366" s="70">
        <v>41905</v>
      </c>
      <c r="B6366" s="84" t="s">
        <v>302</v>
      </c>
      <c r="C6366" s="74">
        <v>15.5</v>
      </c>
      <c r="D6366" s="86">
        <v>0</v>
      </c>
      <c r="E6366" s="88">
        <v>9</v>
      </c>
      <c r="F6366" s="88">
        <v>23</v>
      </c>
      <c r="G6366" s="37">
        <v>1</v>
      </c>
    </row>
    <row r="6367" spans="1:7" x14ac:dyDescent="0.4">
      <c r="A6367" s="70">
        <v>41905</v>
      </c>
      <c r="B6367" s="84" t="s">
        <v>303</v>
      </c>
      <c r="C6367" s="74">
        <v>15.1</v>
      </c>
      <c r="D6367" s="86">
        <v>0</v>
      </c>
      <c r="E6367" s="88">
        <v>9</v>
      </c>
      <c r="F6367" s="88">
        <v>23</v>
      </c>
      <c r="G6367" s="37">
        <v>1</v>
      </c>
    </row>
    <row r="6368" spans="1:7" x14ac:dyDescent="0.4">
      <c r="A6368" s="70">
        <v>41905</v>
      </c>
      <c r="B6368" s="84" t="s">
        <v>304</v>
      </c>
      <c r="C6368" s="74">
        <v>14.5</v>
      </c>
      <c r="D6368" s="86">
        <v>0</v>
      </c>
      <c r="E6368" s="88">
        <v>9</v>
      </c>
      <c r="F6368" s="88">
        <v>23</v>
      </c>
      <c r="G6368" s="37">
        <v>1</v>
      </c>
    </row>
    <row r="6369" spans="1:7" x14ac:dyDescent="0.4">
      <c r="A6369" s="70">
        <v>41905</v>
      </c>
      <c r="B6369" s="84" t="s">
        <v>305</v>
      </c>
      <c r="C6369" s="74">
        <v>14</v>
      </c>
      <c r="D6369" s="86">
        <v>0</v>
      </c>
      <c r="E6369" s="88">
        <v>9</v>
      </c>
      <c r="F6369" s="88">
        <v>23</v>
      </c>
      <c r="G6369" s="37">
        <v>1</v>
      </c>
    </row>
    <row r="6370" spans="1:7" x14ac:dyDescent="0.4">
      <c r="A6370" s="70">
        <v>41905</v>
      </c>
      <c r="B6370" s="84" t="s">
        <v>306</v>
      </c>
      <c r="C6370" s="74">
        <v>13.9</v>
      </c>
      <c r="D6370" s="86">
        <v>0</v>
      </c>
      <c r="E6370" s="88">
        <v>9</v>
      </c>
      <c r="F6370" s="88">
        <v>23</v>
      </c>
      <c r="G6370" s="37">
        <v>1</v>
      </c>
    </row>
    <row r="6371" spans="1:7" x14ac:dyDescent="0.4">
      <c r="A6371" s="70">
        <v>41905</v>
      </c>
      <c r="B6371" s="84" t="s">
        <v>307</v>
      </c>
      <c r="C6371" s="74">
        <v>13.7</v>
      </c>
      <c r="D6371" s="86">
        <v>0</v>
      </c>
      <c r="E6371" s="88">
        <v>9</v>
      </c>
      <c r="F6371" s="88">
        <v>23</v>
      </c>
      <c r="G6371" s="37">
        <v>1</v>
      </c>
    </row>
    <row r="6372" spans="1:7" x14ac:dyDescent="0.4">
      <c r="A6372" s="70">
        <v>41905</v>
      </c>
      <c r="B6372" s="84" t="s">
        <v>308</v>
      </c>
      <c r="C6372" s="74">
        <v>15.3</v>
      </c>
      <c r="D6372" s="86">
        <v>0</v>
      </c>
      <c r="E6372" s="88">
        <v>9</v>
      </c>
      <c r="F6372" s="88">
        <v>23</v>
      </c>
      <c r="G6372" s="37">
        <v>1</v>
      </c>
    </row>
    <row r="6373" spans="1:7" x14ac:dyDescent="0.4">
      <c r="A6373" s="70">
        <v>41905</v>
      </c>
      <c r="B6373" s="84" t="s">
        <v>309</v>
      </c>
      <c r="C6373" s="74">
        <v>15.8</v>
      </c>
      <c r="D6373" s="86">
        <v>0</v>
      </c>
      <c r="E6373" s="88">
        <v>9</v>
      </c>
      <c r="F6373" s="88">
        <v>23</v>
      </c>
      <c r="G6373" s="37">
        <v>0</v>
      </c>
    </row>
    <row r="6374" spans="1:7" x14ac:dyDescent="0.4">
      <c r="A6374" s="70">
        <v>41905</v>
      </c>
      <c r="B6374" s="84" t="s">
        <v>310</v>
      </c>
      <c r="C6374" s="74">
        <v>18.8</v>
      </c>
      <c r="D6374" s="86">
        <v>0</v>
      </c>
      <c r="E6374" s="88">
        <v>9</v>
      </c>
      <c r="F6374" s="88">
        <v>23</v>
      </c>
      <c r="G6374" s="37">
        <v>0</v>
      </c>
    </row>
    <row r="6375" spans="1:7" x14ac:dyDescent="0.4">
      <c r="A6375" s="70">
        <v>41905</v>
      </c>
      <c r="B6375" s="84" t="s">
        <v>311</v>
      </c>
      <c r="C6375" s="74">
        <v>20.8</v>
      </c>
      <c r="D6375" s="86">
        <v>0</v>
      </c>
      <c r="E6375" s="88">
        <v>9</v>
      </c>
      <c r="F6375" s="88">
        <v>23</v>
      </c>
      <c r="G6375" s="37">
        <v>0</v>
      </c>
    </row>
    <row r="6376" spans="1:7" x14ac:dyDescent="0.4">
      <c r="A6376" s="70">
        <v>41905</v>
      </c>
      <c r="B6376" s="84" t="s">
        <v>312</v>
      </c>
      <c r="C6376" s="74">
        <v>22.6</v>
      </c>
      <c r="D6376" s="86">
        <v>0</v>
      </c>
      <c r="E6376" s="88">
        <v>9</v>
      </c>
      <c r="F6376" s="88">
        <v>23</v>
      </c>
      <c r="G6376" s="37">
        <v>0</v>
      </c>
    </row>
    <row r="6377" spans="1:7" x14ac:dyDescent="0.4">
      <c r="A6377" s="70">
        <v>41905</v>
      </c>
      <c r="B6377" s="84" t="s">
        <v>313</v>
      </c>
      <c r="C6377" s="74">
        <v>23.7</v>
      </c>
      <c r="D6377" s="86">
        <v>0</v>
      </c>
      <c r="E6377" s="88">
        <v>9</v>
      </c>
      <c r="F6377" s="88">
        <v>23</v>
      </c>
      <c r="G6377" s="37">
        <v>0</v>
      </c>
    </row>
    <row r="6378" spans="1:7" x14ac:dyDescent="0.4">
      <c r="A6378" s="70">
        <v>41905</v>
      </c>
      <c r="B6378" s="84" t="s">
        <v>314</v>
      </c>
      <c r="C6378" s="74">
        <v>23.2</v>
      </c>
      <c r="D6378" s="86">
        <v>0</v>
      </c>
      <c r="E6378" s="88">
        <v>9</v>
      </c>
      <c r="F6378" s="88">
        <v>23</v>
      </c>
      <c r="G6378" s="37">
        <v>0</v>
      </c>
    </row>
    <row r="6379" spans="1:7" x14ac:dyDescent="0.4">
      <c r="A6379" s="70">
        <v>41905</v>
      </c>
      <c r="B6379" s="84" t="s">
        <v>315</v>
      </c>
      <c r="C6379" s="74">
        <v>23.1</v>
      </c>
      <c r="D6379" s="86">
        <v>0</v>
      </c>
      <c r="E6379" s="88">
        <v>9</v>
      </c>
      <c r="F6379" s="88">
        <v>23</v>
      </c>
      <c r="G6379" s="37">
        <v>0</v>
      </c>
    </row>
    <row r="6380" spans="1:7" x14ac:dyDescent="0.4">
      <c r="A6380" s="70">
        <v>41905</v>
      </c>
      <c r="B6380" s="84" t="s">
        <v>316</v>
      </c>
      <c r="C6380" s="74">
        <v>23</v>
      </c>
      <c r="D6380" s="86">
        <v>0</v>
      </c>
      <c r="E6380" s="88">
        <v>9</v>
      </c>
      <c r="F6380" s="88">
        <v>23</v>
      </c>
      <c r="G6380" s="37">
        <v>0</v>
      </c>
    </row>
    <row r="6381" spans="1:7" x14ac:dyDescent="0.4">
      <c r="A6381" s="70">
        <v>41905</v>
      </c>
      <c r="B6381" s="84" t="s">
        <v>317</v>
      </c>
      <c r="C6381" s="74">
        <v>21.2</v>
      </c>
      <c r="D6381" s="86">
        <v>0</v>
      </c>
      <c r="E6381" s="88">
        <v>9</v>
      </c>
      <c r="F6381" s="88">
        <v>23</v>
      </c>
      <c r="G6381" s="37">
        <v>0</v>
      </c>
    </row>
    <row r="6382" spans="1:7" x14ac:dyDescent="0.4">
      <c r="A6382" s="70">
        <v>41905</v>
      </c>
      <c r="B6382" s="84" t="s">
        <v>318</v>
      </c>
      <c r="C6382" s="74">
        <v>19.600000000000001</v>
      </c>
      <c r="D6382" s="86">
        <v>0</v>
      </c>
      <c r="E6382" s="88">
        <v>9</v>
      </c>
      <c r="F6382" s="88">
        <v>23</v>
      </c>
      <c r="G6382" s="37">
        <v>0</v>
      </c>
    </row>
    <row r="6383" spans="1:7" x14ac:dyDescent="0.4">
      <c r="A6383" s="70">
        <v>41905</v>
      </c>
      <c r="B6383" s="84" t="s">
        <v>319</v>
      </c>
      <c r="C6383" s="74">
        <v>18.2</v>
      </c>
      <c r="D6383" s="86">
        <v>0</v>
      </c>
      <c r="E6383" s="88">
        <v>9</v>
      </c>
      <c r="F6383" s="88">
        <v>23</v>
      </c>
      <c r="G6383" s="37">
        <v>0</v>
      </c>
    </row>
    <row r="6384" spans="1:7" x14ac:dyDescent="0.4">
      <c r="A6384" s="70">
        <v>41905</v>
      </c>
      <c r="B6384" s="84" t="s">
        <v>320</v>
      </c>
      <c r="C6384" s="74">
        <v>16.3</v>
      </c>
      <c r="D6384" s="86">
        <v>0</v>
      </c>
      <c r="E6384" s="88">
        <v>9</v>
      </c>
      <c r="F6384" s="88">
        <v>23</v>
      </c>
      <c r="G6384" s="37">
        <v>0</v>
      </c>
    </row>
    <row r="6385" spans="1:7" x14ac:dyDescent="0.4">
      <c r="A6385" s="70">
        <v>41905</v>
      </c>
      <c r="B6385" s="84" t="s">
        <v>321</v>
      </c>
      <c r="C6385" s="74">
        <v>15.6</v>
      </c>
      <c r="D6385" s="86">
        <v>0</v>
      </c>
      <c r="E6385" s="88">
        <v>9</v>
      </c>
      <c r="F6385" s="88">
        <v>23</v>
      </c>
      <c r="G6385" s="37">
        <v>0</v>
      </c>
    </row>
    <row r="6386" spans="1:7" x14ac:dyDescent="0.4">
      <c r="A6386" s="70">
        <v>41905</v>
      </c>
      <c r="B6386" s="84" t="s">
        <v>322</v>
      </c>
      <c r="C6386" s="74">
        <v>14.7</v>
      </c>
      <c r="D6386" s="86">
        <v>0</v>
      </c>
      <c r="E6386" s="88">
        <v>9</v>
      </c>
      <c r="F6386" s="88">
        <v>23</v>
      </c>
      <c r="G6386" s="37">
        <v>0</v>
      </c>
    </row>
    <row r="6387" spans="1:7" x14ac:dyDescent="0.4">
      <c r="A6387" s="70">
        <v>41905</v>
      </c>
      <c r="B6387" s="84" t="s">
        <v>323</v>
      </c>
      <c r="C6387" s="74">
        <v>14.1</v>
      </c>
      <c r="D6387" s="86">
        <v>0</v>
      </c>
      <c r="E6387" s="88">
        <v>9</v>
      </c>
      <c r="F6387" s="88">
        <v>23</v>
      </c>
      <c r="G6387" s="37">
        <v>0</v>
      </c>
    </row>
    <row r="6388" spans="1:7" x14ac:dyDescent="0.4">
      <c r="A6388" s="70">
        <v>41905</v>
      </c>
      <c r="B6388" s="84" t="s">
        <v>324</v>
      </c>
      <c r="C6388" s="74">
        <v>13.6</v>
      </c>
      <c r="D6388" s="86">
        <v>0</v>
      </c>
      <c r="E6388" s="88">
        <v>9</v>
      </c>
      <c r="F6388" s="88">
        <v>23</v>
      </c>
      <c r="G6388" s="37">
        <v>0</v>
      </c>
    </row>
    <row r="6389" spans="1:7" x14ac:dyDescent="0.4">
      <c r="A6389" s="70">
        <v>41905</v>
      </c>
      <c r="B6389" s="84" t="s">
        <v>325</v>
      </c>
      <c r="C6389" s="74">
        <v>13.2</v>
      </c>
      <c r="D6389" s="86">
        <v>0</v>
      </c>
      <c r="E6389" s="88">
        <v>9</v>
      </c>
      <c r="F6389" s="88">
        <v>24</v>
      </c>
      <c r="G6389" s="37">
        <v>1</v>
      </c>
    </row>
    <row r="6390" spans="1:7" x14ac:dyDescent="0.4">
      <c r="A6390" s="70">
        <v>41906</v>
      </c>
      <c r="B6390" s="84" t="s">
        <v>302</v>
      </c>
      <c r="C6390" s="74">
        <v>12.9</v>
      </c>
      <c r="D6390" s="86">
        <v>0</v>
      </c>
      <c r="E6390" s="88">
        <v>9</v>
      </c>
      <c r="F6390" s="88">
        <v>24</v>
      </c>
      <c r="G6390" s="37">
        <v>1</v>
      </c>
    </row>
    <row r="6391" spans="1:7" x14ac:dyDescent="0.4">
      <c r="A6391" s="70">
        <v>41906</v>
      </c>
      <c r="B6391" s="84" t="s">
        <v>303</v>
      </c>
      <c r="C6391" s="74">
        <v>12.8</v>
      </c>
      <c r="D6391" s="86">
        <v>0</v>
      </c>
      <c r="E6391" s="88">
        <v>9</v>
      </c>
      <c r="F6391" s="88">
        <v>24</v>
      </c>
      <c r="G6391" s="37">
        <v>1</v>
      </c>
    </row>
    <row r="6392" spans="1:7" x14ac:dyDescent="0.4">
      <c r="A6392" s="70">
        <v>41906</v>
      </c>
      <c r="B6392" s="84" t="s">
        <v>304</v>
      </c>
      <c r="C6392" s="74">
        <v>12.1</v>
      </c>
      <c r="D6392" s="86">
        <v>0</v>
      </c>
      <c r="E6392" s="88">
        <v>9</v>
      </c>
      <c r="F6392" s="88">
        <v>24</v>
      </c>
      <c r="G6392" s="37">
        <v>1</v>
      </c>
    </row>
    <row r="6393" spans="1:7" x14ac:dyDescent="0.4">
      <c r="A6393" s="70">
        <v>41906</v>
      </c>
      <c r="B6393" s="84" t="s">
        <v>305</v>
      </c>
      <c r="C6393" s="74">
        <v>11.9</v>
      </c>
      <c r="D6393" s="86">
        <v>0</v>
      </c>
      <c r="E6393" s="88">
        <v>9</v>
      </c>
      <c r="F6393" s="88">
        <v>24</v>
      </c>
      <c r="G6393" s="37">
        <v>1</v>
      </c>
    </row>
    <row r="6394" spans="1:7" x14ac:dyDescent="0.4">
      <c r="A6394" s="70">
        <v>41906</v>
      </c>
      <c r="B6394" s="84" t="s">
        <v>306</v>
      </c>
      <c r="C6394" s="74">
        <v>11.9</v>
      </c>
      <c r="D6394" s="86">
        <v>0</v>
      </c>
      <c r="E6394" s="88">
        <v>9</v>
      </c>
      <c r="F6394" s="88">
        <v>24</v>
      </c>
      <c r="G6394" s="37">
        <v>1</v>
      </c>
    </row>
    <row r="6395" spans="1:7" x14ac:dyDescent="0.4">
      <c r="A6395" s="70">
        <v>41906</v>
      </c>
      <c r="B6395" s="84" t="s">
        <v>307</v>
      </c>
      <c r="C6395" s="74">
        <v>12</v>
      </c>
      <c r="D6395" s="86">
        <v>0</v>
      </c>
      <c r="E6395" s="88">
        <v>9</v>
      </c>
      <c r="F6395" s="88">
        <v>24</v>
      </c>
      <c r="G6395" s="37">
        <v>1</v>
      </c>
    </row>
    <row r="6396" spans="1:7" x14ac:dyDescent="0.4">
      <c r="A6396" s="70">
        <v>41906</v>
      </c>
      <c r="B6396" s="84" t="s">
        <v>308</v>
      </c>
      <c r="C6396" s="74">
        <v>13.4</v>
      </c>
      <c r="D6396" s="86">
        <v>0</v>
      </c>
      <c r="E6396" s="88">
        <v>9</v>
      </c>
      <c r="F6396" s="88">
        <v>24</v>
      </c>
      <c r="G6396" s="37">
        <v>1</v>
      </c>
    </row>
    <row r="6397" spans="1:7" x14ac:dyDescent="0.4">
      <c r="A6397" s="70">
        <v>41906</v>
      </c>
      <c r="B6397" s="84" t="s">
        <v>309</v>
      </c>
      <c r="C6397" s="74">
        <v>15.8</v>
      </c>
      <c r="D6397" s="86">
        <v>0</v>
      </c>
      <c r="E6397" s="88">
        <v>9</v>
      </c>
      <c r="F6397" s="88">
        <v>24</v>
      </c>
      <c r="G6397" s="37">
        <v>0</v>
      </c>
    </row>
    <row r="6398" spans="1:7" x14ac:dyDescent="0.4">
      <c r="A6398" s="70">
        <v>41906</v>
      </c>
      <c r="B6398" s="84" t="s">
        <v>310</v>
      </c>
      <c r="C6398" s="74">
        <v>17.8</v>
      </c>
      <c r="D6398" s="86">
        <v>0</v>
      </c>
      <c r="E6398" s="88">
        <v>9</v>
      </c>
      <c r="F6398" s="88">
        <v>24</v>
      </c>
      <c r="G6398" s="37">
        <v>0</v>
      </c>
    </row>
    <row r="6399" spans="1:7" x14ac:dyDescent="0.4">
      <c r="A6399" s="70">
        <v>41906</v>
      </c>
      <c r="B6399" s="84" t="s">
        <v>311</v>
      </c>
      <c r="C6399" s="74">
        <v>20.6</v>
      </c>
      <c r="D6399" s="86">
        <v>0</v>
      </c>
      <c r="E6399" s="88">
        <v>9</v>
      </c>
      <c r="F6399" s="88">
        <v>24</v>
      </c>
      <c r="G6399" s="37">
        <v>0</v>
      </c>
    </row>
    <row r="6400" spans="1:7" x14ac:dyDescent="0.4">
      <c r="A6400" s="70">
        <v>41906</v>
      </c>
      <c r="B6400" s="84" t="s">
        <v>312</v>
      </c>
      <c r="C6400" s="74">
        <v>21.5</v>
      </c>
      <c r="D6400" s="86">
        <v>0</v>
      </c>
      <c r="E6400" s="88">
        <v>9</v>
      </c>
      <c r="F6400" s="88">
        <v>24</v>
      </c>
      <c r="G6400" s="37">
        <v>0</v>
      </c>
    </row>
    <row r="6401" spans="1:7" x14ac:dyDescent="0.4">
      <c r="A6401" s="70">
        <v>41906</v>
      </c>
      <c r="B6401" s="84" t="s">
        <v>313</v>
      </c>
      <c r="C6401" s="74">
        <v>22.1</v>
      </c>
      <c r="D6401" s="86">
        <v>0</v>
      </c>
      <c r="E6401" s="88">
        <v>9</v>
      </c>
      <c r="F6401" s="88">
        <v>24</v>
      </c>
      <c r="G6401" s="37">
        <v>0</v>
      </c>
    </row>
    <row r="6402" spans="1:7" x14ac:dyDescent="0.4">
      <c r="A6402" s="70">
        <v>41906</v>
      </c>
      <c r="B6402" s="84" t="s">
        <v>314</v>
      </c>
      <c r="C6402" s="74">
        <v>23.3</v>
      </c>
      <c r="D6402" s="86">
        <v>0</v>
      </c>
      <c r="E6402" s="88">
        <v>9</v>
      </c>
      <c r="F6402" s="88">
        <v>24</v>
      </c>
      <c r="G6402" s="37">
        <v>0</v>
      </c>
    </row>
    <row r="6403" spans="1:7" x14ac:dyDescent="0.4">
      <c r="A6403" s="70">
        <v>41906</v>
      </c>
      <c r="B6403" s="84" t="s">
        <v>315</v>
      </c>
      <c r="C6403" s="74">
        <v>23.3</v>
      </c>
      <c r="D6403" s="86">
        <v>0</v>
      </c>
      <c r="E6403" s="88">
        <v>9</v>
      </c>
      <c r="F6403" s="88">
        <v>24</v>
      </c>
      <c r="G6403" s="37">
        <v>0</v>
      </c>
    </row>
    <row r="6404" spans="1:7" x14ac:dyDescent="0.4">
      <c r="A6404" s="70">
        <v>41906</v>
      </c>
      <c r="B6404" s="84" t="s">
        <v>316</v>
      </c>
      <c r="C6404" s="74">
        <v>23.2</v>
      </c>
      <c r="D6404" s="86">
        <v>0</v>
      </c>
      <c r="E6404" s="88">
        <v>9</v>
      </c>
      <c r="F6404" s="88">
        <v>24</v>
      </c>
      <c r="G6404" s="37">
        <v>0</v>
      </c>
    </row>
    <row r="6405" spans="1:7" x14ac:dyDescent="0.4">
      <c r="A6405" s="70">
        <v>41906</v>
      </c>
      <c r="B6405" s="84" t="s">
        <v>317</v>
      </c>
      <c r="C6405" s="74">
        <v>21.8</v>
      </c>
      <c r="D6405" s="86">
        <v>0</v>
      </c>
      <c r="E6405" s="88">
        <v>9</v>
      </c>
      <c r="F6405" s="88">
        <v>24</v>
      </c>
      <c r="G6405" s="37">
        <v>0</v>
      </c>
    </row>
    <row r="6406" spans="1:7" x14ac:dyDescent="0.4">
      <c r="A6406" s="70">
        <v>41906</v>
      </c>
      <c r="B6406" s="84" t="s">
        <v>318</v>
      </c>
      <c r="C6406" s="74">
        <v>19.899999999999999</v>
      </c>
      <c r="D6406" s="86">
        <v>0</v>
      </c>
      <c r="E6406" s="88">
        <v>9</v>
      </c>
      <c r="F6406" s="88">
        <v>24</v>
      </c>
      <c r="G6406" s="37">
        <v>0</v>
      </c>
    </row>
    <row r="6407" spans="1:7" x14ac:dyDescent="0.4">
      <c r="A6407" s="70">
        <v>41906</v>
      </c>
      <c r="B6407" s="84" t="s">
        <v>319</v>
      </c>
      <c r="C6407" s="74">
        <v>17.600000000000001</v>
      </c>
      <c r="D6407" s="86">
        <v>0</v>
      </c>
      <c r="E6407" s="88">
        <v>9</v>
      </c>
      <c r="F6407" s="88">
        <v>24</v>
      </c>
      <c r="G6407" s="37">
        <v>0</v>
      </c>
    </row>
    <row r="6408" spans="1:7" x14ac:dyDescent="0.4">
      <c r="A6408" s="70">
        <v>41906</v>
      </c>
      <c r="B6408" s="84" t="s">
        <v>320</v>
      </c>
      <c r="C6408" s="74">
        <v>16.100000000000001</v>
      </c>
      <c r="D6408" s="86">
        <v>0</v>
      </c>
      <c r="E6408" s="88">
        <v>9</v>
      </c>
      <c r="F6408" s="88">
        <v>24</v>
      </c>
      <c r="G6408" s="37">
        <v>0</v>
      </c>
    </row>
    <row r="6409" spans="1:7" x14ac:dyDescent="0.4">
      <c r="A6409" s="70">
        <v>41906</v>
      </c>
      <c r="B6409" s="84" t="s">
        <v>321</v>
      </c>
      <c r="C6409" s="74">
        <v>16.399999999999999</v>
      </c>
      <c r="D6409" s="86">
        <v>0</v>
      </c>
      <c r="E6409" s="88">
        <v>9</v>
      </c>
      <c r="F6409" s="88">
        <v>24</v>
      </c>
      <c r="G6409" s="37">
        <v>0</v>
      </c>
    </row>
    <row r="6410" spans="1:7" x14ac:dyDescent="0.4">
      <c r="A6410" s="70">
        <v>41906</v>
      </c>
      <c r="B6410" s="84" t="s">
        <v>322</v>
      </c>
      <c r="C6410" s="74">
        <v>17.100000000000001</v>
      </c>
      <c r="D6410" s="86">
        <v>0</v>
      </c>
      <c r="E6410" s="88">
        <v>9</v>
      </c>
      <c r="F6410" s="88">
        <v>24</v>
      </c>
      <c r="G6410" s="37">
        <v>0</v>
      </c>
    </row>
    <row r="6411" spans="1:7" x14ac:dyDescent="0.4">
      <c r="A6411" s="70">
        <v>41906</v>
      </c>
      <c r="B6411" s="84" t="s">
        <v>323</v>
      </c>
      <c r="C6411" s="74">
        <v>16.8</v>
      </c>
      <c r="D6411" s="86">
        <v>0</v>
      </c>
      <c r="E6411" s="88">
        <v>9</v>
      </c>
      <c r="F6411" s="88">
        <v>24</v>
      </c>
      <c r="G6411" s="37">
        <v>0</v>
      </c>
    </row>
    <row r="6412" spans="1:7" x14ac:dyDescent="0.4">
      <c r="A6412" s="70">
        <v>41906</v>
      </c>
      <c r="B6412" s="84" t="s">
        <v>324</v>
      </c>
      <c r="C6412" s="74">
        <v>16.7</v>
      </c>
      <c r="D6412" s="86">
        <v>0</v>
      </c>
      <c r="E6412" s="88">
        <v>9</v>
      </c>
      <c r="F6412" s="88">
        <v>24</v>
      </c>
      <c r="G6412" s="37">
        <v>0</v>
      </c>
    </row>
    <row r="6413" spans="1:7" x14ac:dyDescent="0.4">
      <c r="A6413" s="70">
        <v>41906</v>
      </c>
      <c r="B6413" s="84" t="s">
        <v>325</v>
      </c>
      <c r="C6413" s="74">
        <v>16</v>
      </c>
      <c r="D6413" s="86">
        <v>0</v>
      </c>
      <c r="E6413" s="88">
        <v>9</v>
      </c>
      <c r="F6413" s="88">
        <v>25</v>
      </c>
      <c r="G6413" s="37">
        <v>1</v>
      </c>
    </row>
    <row r="6414" spans="1:7" x14ac:dyDescent="0.4">
      <c r="A6414" s="70">
        <v>41907</v>
      </c>
      <c r="B6414" s="84" t="s">
        <v>302</v>
      </c>
      <c r="C6414" s="74">
        <v>15.3</v>
      </c>
      <c r="D6414" s="86">
        <v>0</v>
      </c>
      <c r="E6414" s="88">
        <v>9</v>
      </c>
      <c r="F6414" s="88">
        <v>25</v>
      </c>
      <c r="G6414" s="37">
        <v>1</v>
      </c>
    </row>
    <row r="6415" spans="1:7" x14ac:dyDescent="0.4">
      <c r="A6415" s="70">
        <v>41907</v>
      </c>
      <c r="B6415" s="84" t="s">
        <v>303</v>
      </c>
      <c r="C6415" s="74">
        <v>14.5</v>
      </c>
      <c r="D6415" s="86">
        <v>0</v>
      </c>
      <c r="E6415" s="88">
        <v>9</v>
      </c>
      <c r="F6415" s="88">
        <v>25</v>
      </c>
      <c r="G6415" s="37">
        <v>1</v>
      </c>
    </row>
    <row r="6416" spans="1:7" x14ac:dyDescent="0.4">
      <c r="A6416" s="70">
        <v>41907</v>
      </c>
      <c r="B6416" s="84" t="s">
        <v>304</v>
      </c>
      <c r="C6416" s="74">
        <v>13.7</v>
      </c>
      <c r="D6416" s="86">
        <v>0</v>
      </c>
      <c r="E6416" s="88">
        <v>9</v>
      </c>
      <c r="F6416" s="88">
        <v>25</v>
      </c>
      <c r="G6416" s="37">
        <v>1</v>
      </c>
    </row>
    <row r="6417" spans="1:7" x14ac:dyDescent="0.4">
      <c r="A6417" s="70">
        <v>41907</v>
      </c>
      <c r="B6417" s="84" t="s">
        <v>305</v>
      </c>
      <c r="C6417" s="74">
        <v>12.8</v>
      </c>
      <c r="D6417" s="86">
        <v>0</v>
      </c>
      <c r="E6417" s="88">
        <v>9</v>
      </c>
      <c r="F6417" s="88">
        <v>25</v>
      </c>
      <c r="G6417" s="37">
        <v>1</v>
      </c>
    </row>
    <row r="6418" spans="1:7" x14ac:dyDescent="0.4">
      <c r="A6418" s="70">
        <v>41907</v>
      </c>
      <c r="B6418" s="84" t="s">
        <v>306</v>
      </c>
      <c r="C6418" s="74">
        <v>12.3</v>
      </c>
      <c r="D6418" s="86">
        <v>0</v>
      </c>
      <c r="E6418" s="88">
        <v>9</v>
      </c>
      <c r="F6418" s="88">
        <v>25</v>
      </c>
      <c r="G6418" s="37">
        <v>1</v>
      </c>
    </row>
    <row r="6419" spans="1:7" x14ac:dyDescent="0.4">
      <c r="A6419" s="70">
        <v>41907</v>
      </c>
      <c r="B6419" s="84" t="s">
        <v>307</v>
      </c>
      <c r="C6419" s="74">
        <v>13.1</v>
      </c>
      <c r="D6419" s="86">
        <v>0</v>
      </c>
      <c r="E6419" s="88">
        <v>9</v>
      </c>
      <c r="F6419" s="88">
        <v>25</v>
      </c>
      <c r="G6419" s="37">
        <v>1</v>
      </c>
    </row>
    <row r="6420" spans="1:7" x14ac:dyDescent="0.4">
      <c r="A6420" s="70">
        <v>41907</v>
      </c>
      <c r="B6420" s="84" t="s">
        <v>308</v>
      </c>
      <c r="C6420" s="74">
        <v>14.2</v>
      </c>
      <c r="D6420" s="86">
        <v>0</v>
      </c>
      <c r="E6420" s="88">
        <v>9</v>
      </c>
      <c r="F6420" s="88">
        <v>25</v>
      </c>
      <c r="G6420" s="37">
        <v>1</v>
      </c>
    </row>
    <row r="6421" spans="1:7" x14ac:dyDescent="0.4">
      <c r="A6421" s="70">
        <v>41907</v>
      </c>
      <c r="B6421" s="84" t="s">
        <v>309</v>
      </c>
      <c r="C6421" s="74">
        <v>16.2</v>
      </c>
      <c r="D6421" s="86">
        <v>0</v>
      </c>
      <c r="E6421" s="88">
        <v>9</v>
      </c>
      <c r="F6421" s="88">
        <v>25</v>
      </c>
      <c r="G6421" s="37">
        <v>0</v>
      </c>
    </row>
    <row r="6422" spans="1:7" x14ac:dyDescent="0.4">
      <c r="A6422" s="70">
        <v>41907</v>
      </c>
      <c r="B6422" s="84" t="s">
        <v>310</v>
      </c>
      <c r="C6422" s="74">
        <v>19.100000000000001</v>
      </c>
      <c r="D6422" s="86">
        <v>0</v>
      </c>
      <c r="E6422" s="88">
        <v>9</v>
      </c>
      <c r="F6422" s="88">
        <v>25</v>
      </c>
      <c r="G6422" s="37">
        <v>0</v>
      </c>
    </row>
    <row r="6423" spans="1:7" x14ac:dyDescent="0.4">
      <c r="A6423" s="70">
        <v>41907</v>
      </c>
      <c r="B6423" s="84" t="s">
        <v>311</v>
      </c>
      <c r="C6423" s="74">
        <v>21.2</v>
      </c>
      <c r="D6423" s="86">
        <v>0</v>
      </c>
      <c r="E6423" s="88">
        <v>9</v>
      </c>
      <c r="F6423" s="88">
        <v>25</v>
      </c>
      <c r="G6423" s="37">
        <v>0</v>
      </c>
    </row>
    <row r="6424" spans="1:7" x14ac:dyDescent="0.4">
      <c r="A6424" s="70">
        <v>41907</v>
      </c>
      <c r="B6424" s="84" t="s">
        <v>312</v>
      </c>
      <c r="C6424" s="74">
        <v>22.8</v>
      </c>
      <c r="D6424" s="86">
        <v>0</v>
      </c>
      <c r="E6424" s="88">
        <v>9</v>
      </c>
      <c r="F6424" s="88">
        <v>25</v>
      </c>
      <c r="G6424" s="37">
        <v>0</v>
      </c>
    </row>
    <row r="6425" spans="1:7" x14ac:dyDescent="0.4">
      <c r="A6425" s="70">
        <v>41907</v>
      </c>
      <c r="B6425" s="84" t="s">
        <v>313</v>
      </c>
      <c r="C6425" s="74">
        <v>23.5</v>
      </c>
      <c r="D6425" s="86">
        <v>0</v>
      </c>
      <c r="E6425" s="88">
        <v>9</v>
      </c>
      <c r="F6425" s="88">
        <v>25</v>
      </c>
      <c r="G6425" s="37">
        <v>0</v>
      </c>
    </row>
    <row r="6426" spans="1:7" x14ac:dyDescent="0.4">
      <c r="A6426" s="70">
        <v>41907</v>
      </c>
      <c r="B6426" s="84" t="s">
        <v>314</v>
      </c>
      <c r="C6426" s="74">
        <v>23.5</v>
      </c>
      <c r="D6426" s="86">
        <v>0</v>
      </c>
      <c r="E6426" s="88">
        <v>9</v>
      </c>
      <c r="F6426" s="88">
        <v>25</v>
      </c>
      <c r="G6426" s="37">
        <v>0</v>
      </c>
    </row>
    <row r="6427" spans="1:7" x14ac:dyDescent="0.4">
      <c r="A6427" s="70">
        <v>41907</v>
      </c>
      <c r="B6427" s="84" t="s">
        <v>315</v>
      </c>
      <c r="C6427" s="74">
        <v>23.3</v>
      </c>
      <c r="D6427" s="86">
        <v>0</v>
      </c>
      <c r="E6427" s="88">
        <v>9</v>
      </c>
      <c r="F6427" s="88">
        <v>25</v>
      </c>
      <c r="G6427" s="37">
        <v>0</v>
      </c>
    </row>
    <row r="6428" spans="1:7" x14ac:dyDescent="0.4">
      <c r="A6428" s="70">
        <v>41907</v>
      </c>
      <c r="B6428" s="84" t="s">
        <v>316</v>
      </c>
      <c r="C6428" s="74">
        <v>22.9</v>
      </c>
      <c r="D6428" s="86">
        <v>0</v>
      </c>
      <c r="E6428" s="88">
        <v>9</v>
      </c>
      <c r="F6428" s="88">
        <v>25</v>
      </c>
      <c r="G6428" s="37">
        <v>0</v>
      </c>
    </row>
    <row r="6429" spans="1:7" x14ac:dyDescent="0.4">
      <c r="A6429" s="70">
        <v>41907</v>
      </c>
      <c r="B6429" s="84" t="s">
        <v>317</v>
      </c>
      <c r="C6429" s="74">
        <v>22.2</v>
      </c>
      <c r="D6429" s="86">
        <v>0</v>
      </c>
      <c r="E6429" s="88">
        <v>9</v>
      </c>
      <c r="F6429" s="88">
        <v>25</v>
      </c>
      <c r="G6429" s="37">
        <v>0</v>
      </c>
    </row>
    <row r="6430" spans="1:7" x14ac:dyDescent="0.4">
      <c r="A6430" s="70">
        <v>41907</v>
      </c>
      <c r="B6430" s="84" t="s">
        <v>318</v>
      </c>
      <c r="C6430" s="74">
        <v>20.3</v>
      </c>
      <c r="D6430" s="86">
        <v>0</v>
      </c>
      <c r="E6430" s="88">
        <v>9</v>
      </c>
      <c r="F6430" s="88">
        <v>25</v>
      </c>
      <c r="G6430" s="37">
        <v>0</v>
      </c>
    </row>
    <row r="6431" spans="1:7" x14ac:dyDescent="0.4">
      <c r="A6431" s="70">
        <v>41907</v>
      </c>
      <c r="B6431" s="84" t="s">
        <v>319</v>
      </c>
      <c r="C6431" s="74">
        <v>17.399999999999999</v>
      </c>
      <c r="D6431" s="86">
        <v>0</v>
      </c>
      <c r="E6431" s="88">
        <v>9</v>
      </c>
      <c r="F6431" s="88">
        <v>25</v>
      </c>
      <c r="G6431" s="37">
        <v>0</v>
      </c>
    </row>
    <row r="6432" spans="1:7" x14ac:dyDescent="0.4">
      <c r="A6432" s="70">
        <v>41907</v>
      </c>
      <c r="B6432" s="84" t="s">
        <v>320</v>
      </c>
      <c r="C6432" s="74">
        <v>18</v>
      </c>
      <c r="D6432" s="86">
        <v>0</v>
      </c>
      <c r="E6432" s="88">
        <v>9</v>
      </c>
      <c r="F6432" s="88">
        <v>25</v>
      </c>
      <c r="G6432" s="37">
        <v>0</v>
      </c>
    </row>
    <row r="6433" spans="1:7" x14ac:dyDescent="0.4">
      <c r="A6433" s="70">
        <v>41907</v>
      </c>
      <c r="B6433" s="84" t="s">
        <v>321</v>
      </c>
      <c r="C6433" s="74">
        <v>15.4</v>
      </c>
      <c r="D6433" s="86">
        <v>0</v>
      </c>
      <c r="E6433" s="88">
        <v>9</v>
      </c>
      <c r="F6433" s="88">
        <v>25</v>
      </c>
      <c r="G6433" s="37">
        <v>0</v>
      </c>
    </row>
    <row r="6434" spans="1:7" x14ac:dyDescent="0.4">
      <c r="A6434" s="70">
        <v>41907</v>
      </c>
      <c r="B6434" s="84" t="s">
        <v>322</v>
      </c>
      <c r="C6434" s="74">
        <v>14.8</v>
      </c>
      <c r="D6434" s="86">
        <v>0</v>
      </c>
      <c r="E6434" s="88">
        <v>9</v>
      </c>
      <c r="F6434" s="88">
        <v>25</v>
      </c>
      <c r="G6434" s="37">
        <v>0</v>
      </c>
    </row>
    <row r="6435" spans="1:7" x14ac:dyDescent="0.4">
      <c r="A6435" s="70">
        <v>41907</v>
      </c>
      <c r="B6435" s="84" t="s">
        <v>323</v>
      </c>
      <c r="C6435" s="74">
        <v>13.9</v>
      </c>
      <c r="D6435" s="86">
        <v>0</v>
      </c>
      <c r="E6435" s="88">
        <v>9</v>
      </c>
      <c r="F6435" s="88">
        <v>25</v>
      </c>
      <c r="G6435" s="37">
        <v>0</v>
      </c>
    </row>
    <row r="6436" spans="1:7" x14ac:dyDescent="0.4">
      <c r="A6436" s="70">
        <v>41907</v>
      </c>
      <c r="B6436" s="84" t="s">
        <v>324</v>
      </c>
      <c r="C6436" s="74">
        <v>13.3</v>
      </c>
      <c r="D6436" s="86">
        <v>0</v>
      </c>
      <c r="E6436" s="88">
        <v>9</v>
      </c>
      <c r="F6436" s="88">
        <v>25</v>
      </c>
      <c r="G6436" s="37">
        <v>0</v>
      </c>
    </row>
    <row r="6437" spans="1:7" x14ac:dyDescent="0.4">
      <c r="A6437" s="70">
        <v>41907</v>
      </c>
      <c r="B6437" s="84" t="s">
        <v>325</v>
      </c>
      <c r="C6437" s="74">
        <v>12.6</v>
      </c>
      <c r="D6437" s="86">
        <v>0</v>
      </c>
      <c r="E6437" s="88">
        <v>9</v>
      </c>
      <c r="F6437" s="88">
        <v>26</v>
      </c>
      <c r="G6437" s="37">
        <v>1</v>
      </c>
    </row>
    <row r="6438" spans="1:7" x14ac:dyDescent="0.4">
      <c r="A6438" s="70">
        <v>41908</v>
      </c>
      <c r="B6438" s="84" t="s">
        <v>302</v>
      </c>
      <c r="C6438" s="74">
        <v>12.2</v>
      </c>
      <c r="D6438" s="86">
        <v>0</v>
      </c>
      <c r="E6438" s="88">
        <v>9</v>
      </c>
      <c r="F6438" s="88">
        <v>26</v>
      </c>
      <c r="G6438" s="37">
        <v>1</v>
      </c>
    </row>
    <row r="6439" spans="1:7" x14ac:dyDescent="0.4">
      <c r="A6439" s="70">
        <v>41908</v>
      </c>
      <c r="B6439" s="84" t="s">
        <v>303</v>
      </c>
      <c r="C6439" s="74">
        <v>11.8</v>
      </c>
      <c r="D6439" s="86">
        <v>0</v>
      </c>
      <c r="E6439" s="88">
        <v>9</v>
      </c>
      <c r="F6439" s="88">
        <v>26</v>
      </c>
      <c r="G6439" s="37">
        <v>1</v>
      </c>
    </row>
    <row r="6440" spans="1:7" x14ac:dyDescent="0.4">
      <c r="A6440" s="70">
        <v>41908</v>
      </c>
      <c r="B6440" s="84" t="s">
        <v>304</v>
      </c>
      <c r="C6440" s="74">
        <v>11.9</v>
      </c>
      <c r="D6440" s="86">
        <v>0</v>
      </c>
      <c r="E6440" s="88">
        <v>9</v>
      </c>
      <c r="F6440" s="88">
        <v>26</v>
      </c>
      <c r="G6440" s="37">
        <v>1</v>
      </c>
    </row>
    <row r="6441" spans="1:7" x14ac:dyDescent="0.4">
      <c r="A6441" s="70">
        <v>41908</v>
      </c>
      <c r="B6441" s="84" t="s">
        <v>305</v>
      </c>
      <c r="C6441" s="74">
        <v>11.2</v>
      </c>
      <c r="D6441" s="86">
        <v>0</v>
      </c>
      <c r="E6441" s="88">
        <v>9</v>
      </c>
      <c r="F6441" s="88">
        <v>26</v>
      </c>
      <c r="G6441" s="37">
        <v>1</v>
      </c>
    </row>
    <row r="6442" spans="1:7" x14ac:dyDescent="0.4">
      <c r="A6442" s="70">
        <v>41908</v>
      </c>
      <c r="B6442" s="84" t="s">
        <v>306</v>
      </c>
      <c r="C6442" s="74">
        <v>10.9</v>
      </c>
      <c r="D6442" s="86">
        <v>0</v>
      </c>
      <c r="E6442" s="88">
        <v>9</v>
      </c>
      <c r="F6442" s="88">
        <v>26</v>
      </c>
      <c r="G6442" s="37">
        <v>1</v>
      </c>
    </row>
    <row r="6443" spans="1:7" x14ac:dyDescent="0.4">
      <c r="A6443" s="70">
        <v>41908</v>
      </c>
      <c r="B6443" s="84" t="s">
        <v>307</v>
      </c>
      <c r="C6443" s="74">
        <v>11.2</v>
      </c>
      <c r="D6443" s="86">
        <v>0</v>
      </c>
      <c r="E6443" s="88">
        <v>9</v>
      </c>
      <c r="F6443" s="88">
        <v>26</v>
      </c>
      <c r="G6443" s="37">
        <v>1</v>
      </c>
    </row>
    <row r="6444" spans="1:7" x14ac:dyDescent="0.4">
      <c r="A6444" s="70">
        <v>41908</v>
      </c>
      <c r="B6444" s="84" t="s">
        <v>308</v>
      </c>
      <c r="C6444" s="74">
        <v>12.4</v>
      </c>
      <c r="D6444" s="86">
        <v>0</v>
      </c>
      <c r="E6444" s="88">
        <v>9</v>
      </c>
      <c r="F6444" s="88">
        <v>26</v>
      </c>
      <c r="G6444" s="37">
        <v>1</v>
      </c>
    </row>
    <row r="6445" spans="1:7" x14ac:dyDescent="0.4">
      <c r="A6445" s="70">
        <v>41908</v>
      </c>
      <c r="B6445" s="84" t="s">
        <v>309</v>
      </c>
      <c r="C6445" s="74">
        <v>14.3</v>
      </c>
      <c r="D6445" s="86">
        <v>0</v>
      </c>
      <c r="E6445" s="88">
        <v>9</v>
      </c>
      <c r="F6445" s="88">
        <v>26</v>
      </c>
      <c r="G6445" s="37">
        <v>0</v>
      </c>
    </row>
    <row r="6446" spans="1:7" x14ac:dyDescent="0.4">
      <c r="A6446" s="70">
        <v>41908</v>
      </c>
      <c r="B6446" s="84" t="s">
        <v>310</v>
      </c>
      <c r="C6446" s="74">
        <v>16.2</v>
      </c>
      <c r="D6446" s="86">
        <v>0</v>
      </c>
      <c r="E6446" s="88">
        <v>9</v>
      </c>
      <c r="F6446" s="88">
        <v>26</v>
      </c>
      <c r="G6446" s="37">
        <v>0</v>
      </c>
    </row>
    <row r="6447" spans="1:7" x14ac:dyDescent="0.4">
      <c r="A6447" s="70">
        <v>41908</v>
      </c>
      <c r="B6447" s="84" t="s">
        <v>311</v>
      </c>
      <c r="C6447" s="74">
        <v>18.399999999999999</v>
      </c>
      <c r="D6447" s="86">
        <v>0</v>
      </c>
      <c r="E6447" s="88">
        <v>9</v>
      </c>
      <c r="F6447" s="88">
        <v>26</v>
      </c>
      <c r="G6447" s="37">
        <v>0</v>
      </c>
    </row>
    <row r="6448" spans="1:7" x14ac:dyDescent="0.4">
      <c r="A6448" s="70">
        <v>41908</v>
      </c>
      <c r="B6448" s="84" t="s">
        <v>312</v>
      </c>
      <c r="C6448" s="74">
        <v>20.100000000000001</v>
      </c>
      <c r="D6448" s="86">
        <v>0</v>
      </c>
      <c r="E6448" s="88">
        <v>9</v>
      </c>
      <c r="F6448" s="88">
        <v>26</v>
      </c>
      <c r="G6448" s="37">
        <v>0</v>
      </c>
    </row>
    <row r="6449" spans="1:7" x14ac:dyDescent="0.4">
      <c r="A6449" s="70">
        <v>41908</v>
      </c>
      <c r="B6449" s="84" t="s">
        <v>313</v>
      </c>
      <c r="C6449" s="74">
        <v>21.3</v>
      </c>
      <c r="D6449" s="86">
        <v>0</v>
      </c>
      <c r="E6449" s="88">
        <v>9</v>
      </c>
      <c r="F6449" s="88">
        <v>26</v>
      </c>
      <c r="G6449" s="37">
        <v>0</v>
      </c>
    </row>
    <row r="6450" spans="1:7" x14ac:dyDescent="0.4">
      <c r="A6450" s="70">
        <v>41908</v>
      </c>
      <c r="B6450" s="84" t="s">
        <v>314</v>
      </c>
      <c r="C6450" s="74">
        <v>21.1</v>
      </c>
      <c r="D6450" s="86">
        <v>0</v>
      </c>
      <c r="E6450" s="88">
        <v>9</v>
      </c>
      <c r="F6450" s="88">
        <v>26</v>
      </c>
      <c r="G6450" s="37">
        <v>0</v>
      </c>
    </row>
    <row r="6451" spans="1:7" x14ac:dyDescent="0.4">
      <c r="A6451" s="70">
        <v>41908</v>
      </c>
      <c r="B6451" s="84" t="s">
        <v>315</v>
      </c>
      <c r="C6451" s="74">
        <v>20.5</v>
      </c>
      <c r="D6451" s="86">
        <v>0</v>
      </c>
      <c r="E6451" s="88">
        <v>9</v>
      </c>
      <c r="F6451" s="88">
        <v>26</v>
      </c>
      <c r="G6451" s="37">
        <v>0</v>
      </c>
    </row>
    <row r="6452" spans="1:7" x14ac:dyDescent="0.4">
      <c r="A6452" s="70">
        <v>41908</v>
      </c>
      <c r="B6452" s="84" t="s">
        <v>316</v>
      </c>
      <c r="C6452" s="74">
        <v>20.6</v>
      </c>
      <c r="D6452" s="86">
        <v>0</v>
      </c>
      <c r="E6452" s="88">
        <v>9</v>
      </c>
      <c r="F6452" s="88">
        <v>26</v>
      </c>
      <c r="G6452" s="37">
        <v>0</v>
      </c>
    </row>
    <row r="6453" spans="1:7" x14ac:dyDescent="0.4">
      <c r="A6453" s="70">
        <v>41908</v>
      </c>
      <c r="B6453" s="84" t="s">
        <v>317</v>
      </c>
      <c r="C6453" s="74">
        <v>19.2</v>
      </c>
      <c r="D6453" s="86">
        <v>0</v>
      </c>
      <c r="E6453" s="88">
        <v>9</v>
      </c>
      <c r="F6453" s="88">
        <v>26</v>
      </c>
      <c r="G6453" s="37">
        <v>0</v>
      </c>
    </row>
    <row r="6454" spans="1:7" x14ac:dyDescent="0.4">
      <c r="A6454" s="70">
        <v>41908</v>
      </c>
      <c r="B6454" s="84" t="s">
        <v>318</v>
      </c>
      <c r="C6454" s="74">
        <v>18.3</v>
      </c>
      <c r="D6454" s="86">
        <v>0</v>
      </c>
      <c r="E6454" s="88">
        <v>9</v>
      </c>
      <c r="F6454" s="88">
        <v>26</v>
      </c>
      <c r="G6454" s="37">
        <v>0</v>
      </c>
    </row>
    <row r="6455" spans="1:7" x14ac:dyDescent="0.4">
      <c r="A6455" s="70">
        <v>41908</v>
      </c>
      <c r="B6455" s="84" t="s">
        <v>319</v>
      </c>
      <c r="C6455" s="74">
        <v>17.2</v>
      </c>
      <c r="D6455" s="86">
        <v>0</v>
      </c>
      <c r="E6455" s="88">
        <v>9</v>
      </c>
      <c r="F6455" s="88">
        <v>26</v>
      </c>
      <c r="G6455" s="37">
        <v>0</v>
      </c>
    </row>
    <row r="6456" spans="1:7" x14ac:dyDescent="0.4">
      <c r="A6456" s="70">
        <v>41908</v>
      </c>
      <c r="B6456" s="84" t="s">
        <v>320</v>
      </c>
      <c r="C6456" s="74">
        <v>16.7</v>
      </c>
      <c r="D6456" s="86">
        <v>0</v>
      </c>
      <c r="E6456" s="88">
        <v>9</v>
      </c>
      <c r="F6456" s="88">
        <v>26</v>
      </c>
      <c r="G6456" s="37">
        <v>0</v>
      </c>
    </row>
    <row r="6457" spans="1:7" x14ac:dyDescent="0.4">
      <c r="A6457" s="70">
        <v>41908</v>
      </c>
      <c r="B6457" s="84" t="s">
        <v>321</v>
      </c>
      <c r="C6457" s="74">
        <v>16.399999999999999</v>
      </c>
      <c r="D6457" s="86">
        <v>0</v>
      </c>
      <c r="E6457" s="88">
        <v>9</v>
      </c>
      <c r="F6457" s="88">
        <v>26</v>
      </c>
      <c r="G6457" s="37">
        <v>0</v>
      </c>
    </row>
    <row r="6458" spans="1:7" x14ac:dyDescent="0.4">
      <c r="A6458" s="70">
        <v>41908</v>
      </c>
      <c r="B6458" s="84" t="s">
        <v>322</v>
      </c>
      <c r="C6458" s="74">
        <v>16.100000000000001</v>
      </c>
      <c r="D6458" s="86">
        <v>0</v>
      </c>
      <c r="E6458" s="88">
        <v>9</v>
      </c>
      <c r="F6458" s="88">
        <v>26</v>
      </c>
      <c r="G6458" s="37">
        <v>0</v>
      </c>
    </row>
    <row r="6459" spans="1:7" x14ac:dyDescent="0.4">
      <c r="A6459" s="70">
        <v>41908</v>
      </c>
      <c r="B6459" s="84" t="s">
        <v>323</v>
      </c>
      <c r="C6459" s="74">
        <v>15.6</v>
      </c>
      <c r="D6459" s="86">
        <v>0</v>
      </c>
      <c r="E6459" s="88">
        <v>9</v>
      </c>
      <c r="F6459" s="88">
        <v>26</v>
      </c>
      <c r="G6459" s="37">
        <v>0</v>
      </c>
    </row>
    <row r="6460" spans="1:7" x14ac:dyDescent="0.4">
      <c r="A6460" s="70">
        <v>41908</v>
      </c>
      <c r="B6460" s="84" t="s">
        <v>324</v>
      </c>
      <c r="C6460" s="74">
        <v>14.8</v>
      </c>
      <c r="D6460" s="86">
        <v>0</v>
      </c>
      <c r="E6460" s="88">
        <v>9</v>
      </c>
      <c r="F6460" s="88">
        <v>26</v>
      </c>
      <c r="G6460" s="37">
        <v>0</v>
      </c>
    </row>
    <row r="6461" spans="1:7" x14ac:dyDescent="0.4">
      <c r="A6461" s="70">
        <v>41908</v>
      </c>
      <c r="B6461" s="84" t="s">
        <v>325</v>
      </c>
      <c r="C6461" s="74">
        <v>14.5</v>
      </c>
      <c r="D6461" s="86">
        <v>0</v>
      </c>
      <c r="E6461" s="88">
        <v>9</v>
      </c>
      <c r="F6461" s="88">
        <v>27</v>
      </c>
      <c r="G6461" s="37">
        <v>1</v>
      </c>
    </row>
    <row r="6462" spans="1:7" x14ac:dyDescent="0.4">
      <c r="A6462" s="70">
        <v>41909</v>
      </c>
      <c r="B6462" s="84" t="s">
        <v>302</v>
      </c>
      <c r="C6462" s="74">
        <v>14.5</v>
      </c>
      <c r="D6462" s="86">
        <v>0</v>
      </c>
      <c r="E6462" s="88">
        <v>9</v>
      </c>
      <c r="F6462" s="88">
        <v>27</v>
      </c>
      <c r="G6462" s="37">
        <v>1</v>
      </c>
    </row>
    <row r="6463" spans="1:7" x14ac:dyDescent="0.4">
      <c r="A6463" s="70">
        <v>41909</v>
      </c>
      <c r="B6463" s="84" t="s">
        <v>303</v>
      </c>
      <c r="C6463" s="74">
        <v>14.3</v>
      </c>
      <c r="D6463" s="86">
        <v>0</v>
      </c>
      <c r="E6463" s="88">
        <v>9</v>
      </c>
      <c r="F6463" s="88">
        <v>27</v>
      </c>
      <c r="G6463" s="37">
        <v>1</v>
      </c>
    </row>
    <row r="6464" spans="1:7" x14ac:dyDescent="0.4">
      <c r="A6464" s="70">
        <v>41909</v>
      </c>
      <c r="B6464" s="84" t="s">
        <v>304</v>
      </c>
      <c r="C6464" s="74">
        <v>14.4</v>
      </c>
      <c r="D6464" s="86">
        <v>0</v>
      </c>
      <c r="E6464" s="88">
        <v>9</v>
      </c>
      <c r="F6464" s="88">
        <v>27</v>
      </c>
      <c r="G6464" s="37">
        <v>1</v>
      </c>
    </row>
    <row r="6465" spans="1:7" x14ac:dyDescent="0.4">
      <c r="A6465" s="70">
        <v>41909</v>
      </c>
      <c r="B6465" s="84" t="s">
        <v>305</v>
      </c>
      <c r="C6465" s="74">
        <v>14.4</v>
      </c>
      <c r="D6465" s="86">
        <v>0</v>
      </c>
      <c r="E6465" s="88">
        <v>9</v>
      </c>
      <c r="F6465" s="88">
        <v>27</v>
      </c>
      <c r="G6465" s="37">
        <v>1</v>
      </c>
    </row>
    <row r="6466" spans="1:7" x14ac:dyDescent="0.4">
      <c r="A6466" s="70">
        <v>41909</v>
      </c>
      <c r="B6466" s="84" t="s">
        <v>306</v>
      </c>
      <c r="C6466" s="74">
        <v>14.6</v>
      </c>
      <c r="D6466" s="86">
        <v>0</v>
      </c>
      <c r="E6466" s="88">
        <v>9</v>
      </c>
      <c r="F6466" s="88">
        <v>27</v>
      </c>
      <c r="G6466" s="37">
        <v>1</v>
      </c>
    </row>
    <row r="6467" spans="1:7" x14ac:dyDescent="0.4">
      <c r="A6467" s="70">
        <v>41909</v>
      </c>
      <c r="B6467" s="84" t="s">
        <v>307</v>
      </c>
      <c r="C6467" s="74">
        <v>14.6</v>
      </c>
      <c r="D6467" s="86">
        <v>0</v>
      </c>
      <c r="E6467" s="88">
        <v>9</v>
      </c>
      <c r="F6467" s="88">
        <v>27</v>
      </c>
      <c r="G6467" s="37">
        <v>1</v>
      </c>
    </row>
    <row r="6468" spans="1:7" x14ac:dyDescent="0.4">
      <c r="A6468" s="70">
        <v>41909</v>
      </c>
      <c r="B6468" s="84" t="s">
        <v>308</v>
      </c>
      <c r="C6468" s="74">
        <v>14.9</v>
      </c>
      <c r="D6468" s="86">
        <v>0</v>
      </c>
      <c r="E6468" s="88">
        <v>9</v>
      </c>
      <c r="F6468" s="88">
        <v>27</v>
      </c>
      <c r="G6468" s="37">
        <v>1</v>
      </c>
    </row>
    <row r="6469" spans="1:7" x14ac:dyDescent="0.4">
      <c r="A6469" s="70">
        <v>41909</v>
      </c>
      <c r="B6469" s="84" t="s">
        <v>309</v>
      </c>
      <c r="C6469" s="74">
        <v>15.4</v>
      </c>
      <c r="D6469" s="86">
        <v>0</v>
      </c>
      <c r="E6469" s="88">
        <v>9</v>
      </c>
      <c r="F6469" s="88">
        <v>27</v>
      </c>
      <c r="G6469" s="37">
        <v>0</v>
      </c>
    </row>
    <row r="6470" spans="1:7" x14ac:dyDescent="0.4">
      <c r="A6470" s="70">
        <v>41909</v>
      </c>
      <c r="B6470" s="84" t="s">
        <v>310</v>
      </c>
      <c r="C6470" s="74">
        <v>16</v>
      </c>
      <c r="D6470" s="86">
        <v>0</v>
      </c>
      <c r="E6470" s="88">
        <v>9</v>
      </c>
      <c r="F6470" s="88">
        <v>27</v>
      </c>
      <c r="G6470" s="37">
        <v>0</v>
      </c>
    </row>
    <row r="6471" spans="1:7" x14ac:dyDescent="0.4">
      <c r="A6471" s="70">
        <v>41909</v>
      </c>
      <c r="B6471" s="84" t="s">
        <v>311</v>
      </c>
      <c r="C6471" s="74">
        <v>16.7</v>
      </c>
      <c r="D6471" s="86">
        <v>0</v>
      </c>
      <c r="E6471" s="88">
        <v>9</v>
      </c>
      <c r="F6471" s="88">
        <v>27</v>
      </c>
      <c r="G6471" s="37">
        <v>0</v>
      </c>
    </row>
    <row r="6472" spans="1:7" x14ac:dyDescent="0.4">
      <c r="A6472" s="70">
        <v>41909</v>
      </c>
      <c r="B6472" s="84" t="s">
        <v>312</v>
      </c>
      <c r="C6472" s="74">
        <v>17.7</v>
      </c>
      <c r="D6472" s="86">
        <v>0</v>
      </c>
      <c r="E6472" s="88">
        <v>9</v>
      </c>
      <c r="F6472" s="88">
        <v>27</v>
      </c>
      <c r="G6472" s="37">
        <v>0</v>
      </c>
    </row>
    <row r="6473" spans="1:7" x14ac:dyDescent="0.4">
      <c r="A6473" s="70">
        <v>41909</v>
      </c>
      <c r="B6473" s="84" t="s">
        <v>313</v>
      </c>
      <c r="C6473" s="74">
        <v>18.3</v>
      </c>
      <c r="D6473" s="86">
        <v>0</v>
      </c>
      <c r="E6473" s="88">
        <v>9</v>
      </c>
      <c r="F6473" s="88">
        <v>27</v>
      </c>
      <c r="G6473" s="37">
        <v>0</v>
      </c>
    </row>
    <row r="6474" spans="1:7" x14ac:dyDescent="0.4">
      <c r="A6474" s="70">
        <v>41909</v>
      </c>
      <c r="B6474" s="84" t="s">
        <v>314</v>
      </c>
      <c r="C6474" s="74">
        <v>19.100000000000001</v>
      </c>
      <c r="D6474" s="86">
        <v>0</v>
      </c>
      <c r="E6474" s="88">
        <v>9</v>
      </c>
      <c r="F6474" s="88">
        <v>27</v>
      </c>
      <c r="G6474" s="37">
        <v>0</v>
      </c>
    </row>
    <row r="6475" spans="1:7" x14ac:dyDescent="0.4">
      <c r="A6475" s="70">
        <v>41909</v>
      </c>
      <c r="B6475" s="84" t="s">
        <v>315</v>
      </c>
      <c r="C6475" s="74">
        <v>18.7</v>
      </c>
      <c r="D6475" s="86">
        <v>0</v>
      </c>
      <c r="E6475" s="88">
        <v>9</v>
      </c>
      <c r="F6475" s="88">
        <v>27</v>
      </c>
      <c r="G6475" s="37">
        <v>0</v>
      </c>
    </row>
    <row r="6476" spans="1:7" x14ac:dyDescent="0.4">
      <c r="A6476" s="70">
        <v>41909</v>
      </c>
      <c r="B6476" s="84" t="s">
        <v>316</v>
      </c>
      <c r="C6476" s="74">
        <v>18.399999999999999</v>
      </c>
      <c r="D6476" s="86">
        <v>0</v>
      </c>
      <c r="E6476" s="88">
        <v>9</v>
      </c>
      <c r="F6476" s="88">
        <v>27</v>
      </c>
      <c r="G6476" s="37">
        <v>0</v>
      </c>
    </row>
    <row r="6477" spans="1:7" x14ac:dyDescent="0.4">
      <c r="A6477" s="70">
        <v>41909</v>
      </c>
      <c r="B6477" s="84" t="s">
        <v>317</v>
      </c>
      <c r="C6477" s="74">
        <v>18.399999999999999</v>
      </c>
      <c r="D6477" s="86">
        <v>0</v>
      </c>
      <c r="E6477" s="88">
        <v>9</v>
      </c>
      <c r="F6477" s="88">
        <v>27</v>
      </c>
      <c r="G6477" s="37">
        <v>0</v>
      </c>
    </row>
    <row r="6478" spans="1:7" x14ac:dyDescent="0.4">
      <c r="A6478" s="70">
        <v>41909</v>
      </c>
      <c r="B6478" s="84" t="s">
        <v>318</v>
      </c>
      <c r="C6478" s="74">
        <v>18.3</v>
      </c>
      <c r="D6478" s="86">
        <v>0</v>
      </c>
      <c r="E6478" s="88">
        <v>9</v>
      </c>
      <c r="F6478" s="88">
        <v>27</v>
      </c>
      <c r="G6478" s="37">
        <v>0</v>
      </c>
    </row>
    <row r="6479" spans="1:7" x14ac:dyDescent="0.4">
      <c r="A6479" s="70">
        <v>41909</v>
      </c>
      <c r="B6479" s="84" t="s">
        <v>319</v>
      </c>
      <c r="C6479" s="74">
        <v>18.399999999999999</v>
      </c>
      <c r="D6479" s="86">
        <v>0</v>
      </c>
      <c r="E6479" s="88">
        <v>9</v>
      </c>
      <c r="F6479" s="88">
        <v>27</v>
      </c>
      <c r="G6479" s="37">
        <v>0</v>
      </c>
    </row>
    <row r="6480" spans="1:7" x14ac:dyDescent="0.4">
      <c r="A6480" s="70">
        <v>41909</v>
      </c>
      <c r="B6480" s="84" t="s">
        <v>320</v>
      </c>
      <c r="C6480" s="74">
        <v>18.5</v>
      </c>
      <c r="D6480" s="86">
        <v>0</v>
      </c>
      <c r="E6480" s="88">
        <v>9</v>
      </c>
      <c r="F6480" s="88">
        <v>27</v>
      </c>
      <c r="G6480" s="37">
        <v>0</v>
      </c>
    </row>
    <row r="6481" spans="1:7" x14ac:dyDescent="0.4">
      <c r="A6481" s="70">
        <v>41909</v>
      </c>
      <c r="B6481" s="84" t="s">
        <v>321</v>
      </c>
      <c r="C6481" s="74">
        <v>18.399999999999999</v>
      </c>
      <c r="D6481" s="86">
        <v>0</v>
      </c>
      <c r="E6481" s="88">
        <v>9</v>
      </c>
      <c r="F6481" s="88">
        <v>27</v>
      </c>
      <c r="G6481" s="37">
        <v>0</v>
      </c>
    </row>
    <row r="6482" spans="1:7" x14ac:dyDescent="0.4">
      <c r="A6482" s="70">
        <v>41909</v>
      </c>
      <c r="B6482" s="84" t="s">
        <v>322</v>
      </c>
      <c r="C6482" s="74">
        <v>18.399999999999999</v>
      </c>
      <c r="D6482" s="86">
        <v>0</v>
      </c>
      <c r="E6482" s="88">
        <v>9</v>
      </c>
      <c r="F6482" s="88">
        <v>27</v>
      </c>
      <c r="G6482" s="37">
        <v>0</v>
      </c>
    </row>
    <row r="6483" spans="1:7" x14ac:dyDescent="0.4">
      <c r="A6483" s="70">
        <v>41909</v>
      </c>
      <c r="B6483" s="84" t="s">
        <v>323</v>
      </c>
      <c r="C6483" s="74">
        <v>18.399999999999999</v>
      </c>
      <c r="D6483" s="86">
        <v>0</v>
      </c>
      <c r="E6483" s="88">
        <v>9</v>
      </c>
      <c r="F6483" s="88">
        <v>27</v>
      </c>
      <c r="G6483" s="37">
        <v>0</v>
      </c>
    </row>
    <row r="6484" spans="1:7" x14ac:dyDescent="0.4">
      <c r="A6484" s="70">
        <v>41909</v>
      </c>
      <c r="B6484" s="84" t="s">
        <v>324</v>
      </c>
      <c r="C6484" s="74">
        <v>18.5</v>
      </c>
      <c r="D6484" s="86">
        <v>0</v>
      </c>
      <c r="E6484" s="88">
        <v>9</v>
      </c>
      <c r="F6484" s="88">
        <v>27</v>
      </c>
      <c r="G6484" s="37">
        <v>0</v>
      </c>
    </row>
    <row r="6485" spans="1:7" x14ac:dyDescent="0.4">
      <c r="A6485" s="70">
        <v>41909</v>
      </c>
      <c r="B6485" s="84" t="s">
        <v>325</v>
      </c>
      <c r="C6485" s="74">
        <v>19</v>
      </c>
      <c r="D6485" s="86">
        <v>0</v>
      </c>
      <c r="E6485" s="88">
        <v>9</v>
      </c>
      <c r="F6485" s="88">
        <v>28</v>
      </c>
      <c r="G6485" s="37">
        <v>1</v>
      </c>
    </row>
    <row r="6486" spans="1:7" x14ac:dyDescent="0.4">
      <c r="A6486" s="70">
        <v>41910</v>
      </c>
      <c r="B6486" s="84" t="s">
        <v>302</v>
      </c>
      <c r="C6486" s="74">
        <v>19.399999999999999</v>
      </c>
      <c r="D6486" s="86">
        <v>0</v>
      </c>
      <c r="E6486" s="88">
        <v>9</v>
      </c>
      <c r="F6486" s="88">
        <v>28</v>
      </c>
      <c r="G6486" s="37">
        <v>1</v>
      </c>
    </row>
    <row r="6487" spans="1:7" x14ac:dyDescent="0.4">
      <c r="A6487" s="70">
        <v>41910</v>
      </c>
      <c r="B6487" s="84" t="s">
        <v>303</v>
      </c>
      <c r="C6487" s="74">
        <v>20.5</v>
      </c>
      <c r="D6487" s="86">
        <v>0</v>
      </c>
      <c r="E6487" s="88">
        <v>9</v>
      </c>
      <c r="F6487" s="88">
        <v>28</v>
      </c>
      <c r="G6487" s="37">
        <v>1</v>
      </c>
    </row>
    <row r="6488" spans="1:7" x14ac:dyDescent="0.4">
      <c r="A6488" s="70">
        <v>41910</v>
      </c>
      <c r="B6488" s="84" t="s">
        <v>304</v>
      </c>
      <c r="C6488" s="74">
        <v>24.2</v>
      </c>
      <c r="D6488" s="86">
        <v>0</v>
      </c>
      <c r="E6488" s="88">
        <v>9</v>
      </c>
      <c r="F6488" s="88">
        <v>28</v>
      </c>
      <c r="G6488" s="37">
        <v>1</v>
      </c>
    </row>
    <row r="6489" spans="1:7" x14ac:dyDescent="0.4">
      <c r="A6489" s="70">
        <v>41910</v>
      </c>
      <c r="B6489" s="84" t="s">
        <v>305</v>
      </c>
      <c r="C6489" s="74">
        <v>25.1</v>
      </c>
      <c r="D6489" s="86">
        <v>0</v>
      </c>
      <c r="E6489" s="88">
        <v>9</v>
      </c>
      <c r="F6489" s="88">
        <v>28</v>
      </c>
      <c r="G6489" s="37">
        <v>1</v>
      </c>
    </row>
    <row r="6490" spans="1:7" x14ac:dyDescent="0.4">
      <c r="A6490" s="70">
        <v>41910</v>
      </c>
      <c r="B6490" s="84" t="s">
        <v>306</v>
      </c>
      <c r="C6490" s="74">
        <v>24.9</v>
      </c>
      <c r="D6490" s="86">
        <v>0</v>
      </c>
      <c r="E6490" s="88">
        <v>9</v>
      </c>
      <c r="F6490" s="88">
        <v>28</v>
      </c>
      <c r="G6490" s="37">
        <v>1</v>
      </c>
    </row>
    <row r="6491" spans="1:7" x14ac:dyDescent="0.4">
      <c r="A6491" s="70">
        <v>41910</v>
      </c>
      <c r="B6491" s="84" t="s">
        <v>307</v>
      </c>
      <c r="C6491" s="74">
        <v>23.4</v>
      </c>
      <c r="D6491" s="86">
        <v>0</v>
      </c>
      <c r="E6491" s="88">
        <v>9</v>
      </c>
      <c r="F6491" s="88">
        <v>28</v>
      </c>
      <c r="G6491" s="37">
        <v>1</v>
      </c>
    </row>
    <row r="6492" spans="1:7" x14ac:dyDescent="0.4">
      <c r="A6492" s="70">
        <v>41910</v>
      </c>
      <c r="B6492" s="84" t="s">
        <v>308</v>
      </c>
      <c r="C6492" s="74">
        <v>26.8</v>
      </c>
      <c r="D6492" s="86">
        <v>0</v>
      </c>
      <c r="E6492" s="88">
        <v>9</v>
      </c>
      <c r="F6492" s="88">
        <v>28</v>
      </c>
      <c r="G6492" s="37">
        <v>1</v>
      </c>
    </row>
    <row r="6493" spans="1:7" x14ac:dyDescent="0.4">
      <c r="A6493" s="70">
        <v>41910</v>
      </c>
      <c r="B6493" s="84" t="s">
        <v>309</v>
      </c>
      <c r="C6493" s="74">
        <v>26.8</v>
      </c>
      <c r="D6493" s="86">
        <v>0</v>
      </c>
      <c r="E6493" s="88">
        <v>9</v>
      </c>
      <c r="F6493" s="88">
        <v>28</v>
      </c>
      <c r="G6493" s="37">
        <v>0</v>
      </c>
    </row>
    <row r="6494" spans="1:7" x14ac:dyDescent="0.4">
      <c r="A6494" s="70">
        <v>41910</v>
      </c>
      <c r="B6494" s="84" t="s">
        <v>310</v>
      </c>
      <c r="C6494" s="74">
        <v>25.8</v>
      </c>
      <c r="D6494" s="86">
        <v>0</v>
      </c>
      <c r="E6494" s="88">
        <v>9</v>
      </c>
      <c r="F6494" s="88">
        <v>28</v>
      </c>
      <c r="G6494" s="37">
        <v>0</v>
      </c>
    </row>
    <row r="6495" spans="1:7" x14ac:dyDescent="0.4">
      <c r="A6495" s="70">
        <v>41910</v>
      </c>
      <c r="B6495" s="84" t="s">
        <v>311</v>
      </c>
      <c r="C6495" s="74">
        <v>24.3</v>
      </c>
      <c r="D6495" s="86">
        <v>0</v>
      </c>
      <c r="E6495" s="88">
        <v>9</v>
      </c>
      <c r="F6495" s="88">
        <v>28</v>
      </c>
      <c r="G6495" s="37">
        <v>0</v>
      </c>
    </row>
    <row r="6496" spans="1:7" x14ac:dyDescent="0.4">
      <c r="A6496" s="70">
        <v>41910</v>
      </c>
      <c r="B6496" s="84" t="s">
        <v>312</v>
      </c>
      <c r="C6496" s="74">
        <v>22.2</v>
      </c>
      <c r="D6496" s="86">
        <v>0</v>
      </c>
      <c r="E6496" s="88">
        <v>9</v>
      </c>
      <c r="F6496" s="88">
        <v>28</v>
      </c>
      <c r="G6496" s="37">
        <v>0</v>
      </c>
    </row>
    <row r="6497" spans="1:7" x14ac:dyDescent="0.4">
      <c r="A6497" s="70">
        <v>41910</v>
      </c>
      <c r="B6497" s="84" t="s">
        <v>313</v>
      </c>
      <c r="C6497" s="74">
        <v>21.8</v>
      </c>
      <c r="D6497" s="86">
        <v>0</v>
      </c>
      <c r="E6497" s="88">
        <v>9</v>
      </c>
      <c r="F6497" s="88">
        <v>28</v>
      </c>
      <c r="G6497" s="37">
        <v>0</v>
      </c>
    </row>
    <row r="6498" spans="1:7" x14ac:dyDescent="0.4">
      <c r="A6498" s="70">
        <v>41910</v>
      </c>
      <c r="B6498" s="84" t="s">
        <v>314</v>
      </c>
      <c r="C6498" s="74">
        <v>20.9</v>
      </c>
      <c r="D6498" s="86">
        <v>0</v>
      </c>
      <c r="E6498" s="88">
        <v>9</v>
      </c>
      <c r="F6498" s="88">
        <v>28</v>
      </c>
      <c r="G6498" s="37">
        <v>0</v>
      </c>
    </row>
    <row r="6499" spans="1:7" x14ac:dyDescent="0.4">
      <c r="A6499" s="70">
        <v>41910</v>
      </c>
      <c r="B6499" s="84" t="s">
        <v>315</v>
      </c>
      <c r="C6499" s="74">
        <v>22.2</v>
      </c>
      <c r="D6499" s="86">
        <v>0</v>
      </c>
      <c r="E6499" s="88">
        <v>9</v>
      </c>
      <c r="F6499" s="88">
        <v>28</v>
      </c>
      <c r="G6499" s="37">
        <v>0</v>
      </c>
    </row>
    <row r="6500" spans="1:7" x14ac:dyDescent="0.4">
      <c r="A6500" s="70">
        <v>41910</v>
      </c>
      <c r="B6500" s="84" t="s">
        <v>316</v>
      </c>
      <c r="C6500" s="74">
        <v>18.600000000000001</v>
      </c>
      <c r="D6500" s="86">
        <v>0</v>
      </c>
      <c r="E6500" s="88">
        <v>9</v>
      </c>
      <c r="F6500" s="88">
        <v>28</v>
      </c>
      <c r="G6500" s="37">
        <v>0</v>
      </c>
    </row>
    <row r="6501" spans="1:7" x14ac:dyDescent="0.4">
      <c r="A6501" s="70">
        <v>41910</v>
      </c>
      <c r="B6501" s="84" t="s">
        <v>317</v>
      </c>
      <c r="C6501" s="74">
        <v>18.2</v>
      </c>
      <c r="D6501" s="86">
        <v>0</v>
      </c>
      <c r="E6501" s="88">
        <v>9</v>
      </c>
      <c r="F6501" s="88">
        <v>28</v>
      </c>
      <c r="G6501" s="37">
        <v>0</v>
      </c>
    </row>
    <row r="6502" spans="1:7" x14ac:dyDescent="0.4">
      <c r="A6502" s="70">
        <v>41910</v>
      </c>
      <c r="B6502" s="84" t="s">
        <v>318</v>
      </c>
      <c r="C6502" s="74">
        <v>17.8</v>
      </c>
      <c r="D6502" s="86">
        <v>0</v>
      </c>
      <c r="E6502" s="88">
        <v>9</v>
      </c>
      <c r="F6502" s="88">
        <v>28</v>
      </c>
      <c r="G6502" s="37">
        <v>0</v>
      </c>
    </row>
    <row r="6503" spans="1:7" x14ac:dyDescent="0.4">
      <c r="A6503" s="70">
        <v>41910</v>
      </c>
      <c r="B6503" s="84" t="s">
        <v>319</v>
      </c>
      <c r="C6503" s="74">
        <v>16.7</v>
      </c>
      <c r="D6503" s="86">
        <v>0</v>
      </c>
      <c r="E6503" s="88">
        <v>9</v>
      </c>
      <c r="F6503" s="88">
        <v>28</v>
      </c>
      <c r="G6503" s="37">
        <v>0</v>
      </c>
    </row>
    <row r="6504" spans="1:7" x14ac:dyDescent="0.4">
      <c r="A6504" s="70">
        <v>41910</v>
      </c>
      <c r="B6504" s="84" t="s">
        <v>320</v>
      </c>
      <c r="C6504" s="74">
        <v>17</v>
      </c>
      <c r="D6504" s="86">
        <v>0</v>
      </c>
      <c r="E6504" s="88">
        <v>9</v>
      </c>
      <c r="F6504" s="88">
        <v>28</v>
      </c>
      <c r="G6504" s="37">
        <v>0</v>
      </c>
    </row>
    <row r="6505" spans="1:7" x14ac:dyDescent="0.4">
      <c r="A6505" s="70">
        <v>41910</v>
      </c>
      <c r="B6505" s="84" t="s">
        <v>321</v>
      </c>
      <c r="C6505" s="74">
        <v>17.2</v>
      </c>
      <c r="D6505" s="86">
        <v>0</v>
      </c>
      <c r="E6505" s="88">
        <v>9</v>
      </c>
      <c r="F6505" s="88">
        <v>28</v>
      </c>
      <c r="G6505" s="37">
        <v>0</v>
      </c>
    </row>
    <row r="6506" spans="1:7" x14ac:dyDescent="0.4">
      <c r="A6506" s="70">
        <v>41910</v>
      </c>
      <c r="B6506" s="84" t="s">
        <v>322</v>
      </c>
      <c r="C6506" s="74">
        <v>16.100000000000001</v>
      </c>
      <c r="D6506" s="86">
        <v>0</v>
      </c>
      <c r="E6506" s="88">
        <v>9</v>
      </c>
      <c r="F6506" s="88">
        <v>28</v>
      </c>
      <c r="G6506" s="37">
        <v>0</v>
      </c>
    </row>
    <row r="6507" spans="1:7" x14ac:dyDescent="0.4">
      <c r="A6507" s="70">
        <v>41910</v>
      </c>
      <c r="B6507" s="84" t="s">
        <v>323</v>
      </c>
      <c r="C6507" s="74">
        <v>15.2</v>
      </c>
      <c r="D6507" s="86">
        <v>0</v>
      </c>
      <c r="E6507" s="88">
        <v>9</v>
      </c>
      <c r="F6507" s="88">
        <v>28</v>
      </c>
      <c r="G6507" s="37">
        <v>0</v>
      </c>
    </row>
    <row r="6508" spans="1:7" x14ac:dyDescent="0.4">
      <c r="A6508" s="70">
        <v>41910</v>
      </c>
      <c r="B6508" s="84" t="s">
        <v>324</v>
      </c>
      <c r="C6508" s="74">
        <v>15.5</v>
      </c>
      <c r="D6508" s="86">
        <v>0</v>
      </c>
      <c r="E6508" s="88">
        <v>9</v>
      </c>
      <c r="F6508" s="88">
        <v>28</v>
      </c>
      <c r="G6508" s="37">
        <v>0</v>
      </c>
    </row>
    <row r="6509" spans="1:7" x14ac:dyDescent="0.4">
      <c r="A6509" s="70">
        <v>41910</v>
      </c>
      <c r="B6509" s="84" t="s">
        <v>325</v>
      </c>
      <c r="C6509" s="74">
        <v>15.9</v>
      </c>
      <c r="D6509" s="86">
        <v>0</v>
      </c>
      <c r="E6509" s="88">
        <v>9</v>
      </c>
      <c r="F6509" s="88">
        <v>29</v>
      </c>
      <c r="G6509" s="37">
        <v>1</v>
      </c>
    </row>
    <row r="6510" spans="1:7" x14ac:dyDescent="0.4">
      <c r="A6510" s="70">
        <v>41911</v>
      </c>
      <c r="B6510" s="84" t="s">
        <v>302</v>
      </c>
      <c r="C6510" s="74">
        <v>15.4</v>
      </c>
      <c r="D6510" s="86">
        <v>0</v>
      </c>
      <c r="E6510" s="88">
        <v>9</v>
      </c>
      <c r="F6510" s="88">
        <v>29</v>
      </c>
      <c r="G6510" s="37">
        <v>1</v>
      </c>
    </row>
    <row r="6511" spans="1:7" x14ac:dyDescent="0.4">
      <c r="A6511" s="70">
        <v>41911</v>
      </c>
      <c r="B6511" s="84" t="s">
        <v>303</v>
      </c>
      <c r="C6511" s="74">
        <v>14.5</v>
      </c>
      <c r="D6511" s="86">
        <v>0</v>
      </c>
      <c r="E6511" s="88">
        <v>9</v>
      </c>
      <c r="F6511" s="88">
        <v>29</v>
      </c>
      <c r="G6511" s="37">
        <v>1</v>
      </c>
    </row>
    <row r="6512" spans="1:7" x14ac:dyDescent="0.4">
      <c r="A6512" s="70">
        <v>41911</v>
      </c>
      <c r="B6512" s="84" t="s">
        <v>304</v>
      </c>
      <c r="C6512" s="74">
        <v>14.1</v>
      </c>
      <c r="D6512" s="86">
        <v>0</v>
      </c>
      <c r="E6512" s="88">
        <v>9</v>
      </c>
      <c r="F6512" s="88">
        <v>29</v>
      </c>
      <c r="G6512" s="37">
        <v>1</v>
      </c>
    </row>
    <row r="6513" spans="1:7" x14ac:dyDescent="0.4">
      <c r="A6513" s="70">
        <v>41911</v>
      </c>
      <c r="B6513" s="84" t="s">
        <v>305</v>
      </c>
      <c r="C6513" s="74">
        <v>14.7</v>
      </c>
      <c r="D6513" s="86">
        <v>0</v>
      </c>
      <c r="E6513" s="88">
        <v>9</v>
      </c>
      <c r="F6513" s="88">
        <v>29</v>
      </c>
      <c r="G6513" s="37">
        <v>1</v>
      </c>
    </row>
    <row r="6514" spans="1:7" x14ac:dyDescent="0.4">
      <c r="A6514" s="70">
        <v>41911</v>
      </c>
      <c r="B6514" s="84" t="s">
        <v>306</v>
      </c>
      <c r="C6514" s="74">
        <v>14</v>
      </c>
      <c r="D6514" s="86">
        <v>0</v>
      </c>
      <c r="E6514" s="88">
        <v>9</v>
      </c>
      <c r="F6514" s="88">
        <v>29</v>
      </c>
      <c r="G6514" s="37">
        <v>1</v>
      </c>
    </row>
    <row r="6515" spans="1:7" x14ac:dyDescent="0.4">
      <c r="A6515" s="70">
        <v>41911</v>
      </c>
      <c r="B6515" s="84" t="s">
        <v>307</v>
      </c>
      <c r="C6515" s="74">
        <v>12.2</v>
      </c>
      <c r="D6515" s="86">
        <v>0</v>
      </c>
      <c r="E6515" s="88">
        <v>9</v>
      </c>
      <c r="F6515" s="88">
        <v>29</v>
      </c>
      <c r="G6515" s="37">
        <v>1</v>
      </c>
    </row>
    <row r="6516" spans="1:7" x14ac:dyDescent="0.4">
      <c r="A6516" s="70">
        <v>41911</v>
      </c>
      <c r="B6516" s="84" t="s">
        <v>308</v>
      </c>
      <c r="C6516" s="74">
        <v>13.9</v>
      </c>
      <c r="D6516" s="86">
        <v>0</v>
      </c>
      <c r="E6516" s="88">
        <v>9</v>
      </c>
      <c r="F6516" s="88">
        <v>29</v>
      </c>
      <c r="G6516" s="37">
        <v>1</v>
      </c>
    </row>
    <row r="6517" spans="1:7" x14ac:dyDescent="0.4">
      <c r="A6517" s="70">
        <v>41911</v>
      </c>
      <c r="B6517" s="84" t="s">
        <v>309</v>
      </c>
      <c r="C6517" s="74">
        <v>16.5</v>
      </c>
      <c r="D6517" s="86">
        <v>0</v>
      </c>
      <c r="E6517" s="88">
        <v>9</v>
      </c>
      <c r="F6517" s="88">
        <v>29</v>
      </c>
      <c r="G6517" s="37">
        <v>0</v>
      </c>
    </row>
    <row r="6518" spans="1:7" x14ac:dyDescent="0.4">
      <c r="A6518" s="70">
        <v>41911</v>
      </c>
      <c r="B6518" s="84" t="s">
        <v>310</v>
      </c>
      <c r="C6518" s="74">
        <v>18</v>
      </c>
      <c r="D6518" s="86">
        <v>0</v>
      </c>
      <c r="E6518" s="88">
        <v>9</v>
      </c>
      <c r="F6518" s="88">
        <v>29</v>
      </c>
      <c r="G6518" s="37">
        <v>0</v>
      </c>
    </row>
    <row r="6519" spans="1:7" x14ac:dyDescent="0.4">
      <c r="A6519" s="70">
        <v>41911</v>
      </c>
      <c r="B6519" s="84" t="s">
        <v>311</v>
      </c>
      <c r="C6519" s="74">
        <v>20</v>
      </c>
      <c r="D6519" s="86">
        <v>0</v>
      </c>
      <c r="E6519" s="88">
        <v>9</v>
      </c>
      <c r="F6519" s="88">
        <v>29</v>
      </c>
      <c r="G6519" s="37">
        <v>0</v>
      </c>
    </row>
    <row r="6520" spans="1:7" x14ac:dyDescent="0.4">
      <c r="A6520" s="70">
        <v>41911</v>
      </c>
      <c r="B6520" s="84" t="s">
        <v>312</v>
      </c>
      <c r="C6520" s="74">
        <v>20</v>
      </c>
      <c r="D6520" s="86">
        <v>0</v>
      </c>
      <c r="E6520" s="88">
        <v>9</v>
      </c>
      <c r="F6520" s="88">
        <v>29</v>
      </c>
      <c r="G6520" s="37">
        <v>0</v>
      </c>
    </row>
    <row r="6521" spans="1:7" x14ac:dyDescent="0.4">
      <c r="A6521" s="70">
        <v>41911</v>
      </c>
      <c r="B6521" s="84" t="s">
        <v>313</v>
      </c>
      <c r="C6521" s="74">
        <v>20.399999999999999</v>
      </c>
      <c r="D6521" s="86">
        <v>0</v>
      </c>
      <c r="E6521" s="88">
        <v>9</v>
      </c>
      <c r="F6521" s="88">
        <v>29</v>
      </c>
      <c r="G6521" s="37">
        <v>0</v>
      </c>
    </row>
    <row r="6522" spans="1:7" x14ac:dyDescent="0.4">
      <c r="A6522" s="70">
        <v>41911</v>
      </c>
      <c r="B6522" s="84" t="s">
        <v>314</v>
      </c>
      <c r="C6522" s="74">
        <v>21</v>
      </c>
      <c r="D6522" s="86">
        <v>0</v>
      </c>
      <c r="E6522" s="88">
        <v>9</v>
      </c>
      <c r="F6522" s="88">
        <v>29</v>
      </c>
      <c r="G6522" s="37">
        <v>0</v>
      </c>
    </row>
    <row r="6523" spans="1:7" x14ac:dyDescent="0.4">
      <c r="A6523" s="70">
        <v>41911</v>
      </c>
      <c r="B6523" s="84" t="s">
        <v>315</v>
      </c>
      <c r="C6523" s="74">
        <v>21</v>
      </c>
      <c r="D6523" s="86">
        <v>0</v>
      </c>
      <c r="E6523" s="88">
        <v>9</v>
      </c>
      <c r="F6523" s="88">
        <v>29</v>
      </c>
      <c r="G6523" s="37">
        <v>0</v>
      </c>
    </row>
    <row r="6524" spans="1:7" x14ac:dyDescent="0.4">
      <c r="A6524" s="70">
        <v>41911</v>
      </c>
      <c r="B6524" s="84" t="s">
        <v>316</v>
      </c>
      <c r="C6524" s="74">
        <v>20.6</v>
      </c>
      <c r="D6524" s="86">
        <v>0</v>
      </c>
      <c r="E6524" s="88">
        <v>9</v>
      </c>
      <c r="F6524" s="88">
        <v>29</v>
      </c>
      <c r="G6524" s="37">
        <v>0</v>
      </c>
    </row>
    <row r="6525" spans="1:7" x14ac:dyDescent="0.4">
      <c r="A6525" s="70">
        <v>41911</v>
      </c>
      <c r="B6525" s="84" t="s">
        <v>317</v>
      </c>
      <c r="C6525" s="74">
        <v>19.399999999999999</v>
      </c>
      <c r="D6525" s="86">
        <v>0</v>
      </c>
      <c r="E6525" s="88">
        <v>9</v>
      </c>
      <c r="F6525" s="88">
        <v>29</v>
      </c>
      <c r="G6525" s="37">
        <v>0</v>
      </c>
    </row>
    <row r="6526" spans="1:7" x14ac:dyDescent="0.4">
      <c r="A6526" s="70">
        <v>41911</v>
      </c>
      <c r="B6526" s="84" t="s">
        <v>318</v>
      </c>
      <c r="C6526" s="74">
        <v>17.7</v>
      </c>
      <c r="D6526" s="86">
        <v>0</v>
      </c>
      <c r="E6526" s="88">
        <v>9</v>
      </c>
      <c r="F6526" s="88">
        <v>29</v>
      </c>
      <c r="G6526" s="37">
        <v>0</v>
      </c>
    </row>
    <row r="6527" spans="1:7" x14ac:dyDescent="0.4">
      <c r="A6527" s="70">
        <v>41911</v>
      </c>
      <c r="B6527" s="84" t="s">
        <v>319</v>
      </c>
      <c r="C6527" s="74">
        <v>14.1</v>
      </c>
      <c r="D6527" s="86">
        <v>0</v>
      </c>
      <c r="E6527" s="88">
        <v>9</v>
      </c>
      <c r="F6527" s="88">
        <v>29</v>
      </c>
      <c r="G6527" s="37">
        <v>0</v>
      </c>
    </row>
    <row r="6528" spans="1:7" x14ac:dyDescent="0.4">
      <c r="A6528" s="70">
        <v>41911</v>
      </c>
      <c r="B6528" s="84" t="s">
        <v>320</v>
      </c>
      <c r="C6528" s="74">
        <v>12.2</v>
      </c>
      <c r="D6528" s="86">
        <v>0</v>
      </c>
      <c r="E6528" s="88">
        <v>9</v>
      </c>
      <c r="F6528" s="88">
        <v>29</v>
      </c>
      <c r="G6528" s="37">
        <v>0</v>
      </c>
    </row>
    <row r="6529" spans="1:7" x14ac:dyDescent="0.4">
      <c r="A6529" s="70">
        <v>41911</v>
      </c>
      <c r="B6529" s="84" t="s">
        <v>321</v>
      </c>
      <c r="C6529" s="74">
        <v>11.4</v>
      </c>
      <c r="D6529" s="86">
        <v>0</v>
      </c>
      <c r="E6529" s="88">
        <v>9</v>
      </c>
      <c r="F6529" s="88">
        <v>29</v>
      </c>
      <c r="G6529" s="37">
        <v>0</v>
      </c>
    </row>
    <row r="6530" spans="1:7" x14ac:dyDescent="0.4">
      <c r="A6530" s="70">
        <v>41911</v>
      </c>
      <c r="B6530" s="84" t="s">
        <v>322</v>
      </c>
      <c r="C6530" s="74">
        <v>10.8</v>
      </c>
      <c r="D6530" s="86">
        <v>0</v>
      </c>
      <c r="E6530" s="88">
        <v>9</v>
      </c>
      <c r="F6530" s="88">
        <v>29</v>
      </c>
      <c r="G6530" s="37">
        <v>0</v>
      </c>
    </row>
    <row r="6531" spans="1:7" x14ac:dyDescent="0.4">
      <c r="A6531" s="70">
        <v>41911</v>
      </c>
      <c r="B6531" s="84" t="s">
        <v>323</v>
      </c>
      <c r="C6531" s="74">
        <v>10.4</v>
      </c>
      <c r="D6531" s="86">
        <v>0</v>
      </c>
      <c r="E6531" s="88">
        <v>9</v>
      </c>
      <c r="F6531" s="88">
        <v>29</v>
      </c>
      <c r="G6531" s="37">
        <v>0</v>
      </c>
    </row>
    <row r="6532" spans="1:7" x14ac:dyDescent="0.4">
      <c r="A6532" s="70">
        <v>41911</v>
      </c>
      <c r="B6532" s="84" t="s">
        <v>324</v>
      </c>
      <c r="C6532" s="74">
        <v>9.5</v>
      </c>
      <c r="D6532" s="86">
        <v>0</v>
      </c>
      <c r="E6532" s="88">
        <v>9</v>
      </c>
      <c r="F6532" s="88">
        <v>29</v>
      </c>
      <c r="G6532" s="37">
        <v>0</v>
      </c>
    </row>
    <row r="6533" spans="1:7" x14ac:dyDescent="0.4">
      <c r="A6533" s="70">
        <v>41911</v>
      </c>
      <c r="B6533" s="84" t="s">
        <v>325</v>
      </c>
      <c r="C6533" s="74">
        <v>8.6999999999999993</v>
      </c>
      <c r="D6533" s="86">
        <v>0</v>
      </c>
      <c r="E6533" s="88">
        <v>9</v>
      </c>
      <c r="F6533" s="88">
        <v>30</v>
      </c>
      <c r="G6533" s="37">
        <v>1</v>
      </c>
    </row>
    <row r="6534" spans="1:7" x14ac:dyDescent="0.4">
      <c r="A6534" s="70">
        <v>41912</v>
      </c>
      <c r="B6534" s="84" t="s">
        <v>302</v>
      </c>
      <c r="C6534" s="74">
        <v>8.6</v>
      </c>
      <c r="D6534" s="86">
        <v>9.8797152394516863E-2</v>
      </c>
      <c r="E6534" s="88">
        <v>9</v>
      </c>
      <c r="F6534" s="88">
        <v>30</v>
      </c>
      <c r="G6534" s="37">
        <v>1</v>
      </c>
    </row>
    <row r="6535" spans="1:7" x14ac:dyDescent="0.4">
      <c r="A6535" s="70">
        <v>41912</v>
      </c>
      <c r="B6535" s="84" t="s">
        <v>303</v>
      </c>
      <c r="C6535" s="74">
        <v>8.3000000000000007</v>
      </c>
      <c r="D6535" s="86">
        <v>9.2902460616358429E-2</v>
      </c>
      <c r="E6535" s="88">
        <v>9</v>
      </c>
      <c r="F6535" s="88">
        <v>30</v>
      </c>
      <c r="G6535" s="37">
        <v>1</v>
      </c>
    </row>
    <row r="6536" spans="1:7" x14ac:dyDescent="0.4">
      <c r="A6536" s="70">
        <v>41912</v>
      </c>
      <c r="B6536" s="84" t="s">
        <v>304</v>
      </c>
      <c r="C6536" s="74">
        <v>7.4</v>
      </c>
      <c r="D6536" s="86">
        <v>1.4786409504765536</v>
      </c>
      <c r="E6536" s="88">
        <v>9</v>
      </c>
      <c r="F6536" s="88">
        <v>30</v>
      </c>
      <c r="G6536" s="37">
        <v>1</v>
      </c>
    </row>
    <row r="6537" spans="1:7" x14ac:dyDescent="0.4">
      <c r="A6537" s="70">
        <v>41912</v>
      </c>
      <c r="B6537" s="84" t="s">
        <v>305</v>
      </c>
      <c r="C6537" s="74">
        <v>7</v>
      </c>
      <c r="D6537" s="86">
        <v>2.3284049110647014</v>
      </c>
      <c r="E6537" s="88">
        <v>9</v>
      </c>
      <c r="F6537" s="88">
        <v>30</v>
      </c>
      <c r="G6537" s="37">
        <v>1</v>
      </c>
    </row>
    <row r="6538" spans="1:7" x14ac:dyDescent="0.4">
      <c r="A6538" s="70">
        <v>41912</v>
      </c>
      <c r="B6538" s="84" t="s">
        <v>306</v>
      </c>
      <c r="C6538" s="74">
        <v>6.7</v>
      </c>
      <c r="D6538" s="86">
        <v>2.9469898473293905</v>
      </c>
      <c r="E6538" s="88">
        <v>9</v>
      </c>
      <c r="F6538" s="88">
        <v>30</v>
      </c>
      <c r="G6538" s="37">
        <v>1</v>
      </c>
    </row>
    <row r="6539" spans="1:7" x14ac:dyDescent="0.4">
      <c r="A6539" s="70">
        <v>41912</v>
      </c>
      <c r="B6539" s="84" t="s">
        <v>307</v>
      </c>
      <c r="C6539" s="74">
        <v>6.8</v>
      </c>
      <c r="D6539" s="86">
        <v>2.6060783843019233</v>
      </c>
      <c r="E6539" s="88">
        <v>9</v>
      </c>
      <c r="F6539" s="88">
        <v>30</v>
      </c>
      <c r="G6539" s="37">
        <v>1</v>
      </c>
    </row>
    <row r="6540" spans="1:7" x14ac:dyDescent="0.4">
      <c r="A6540" s="70">
        <v>41912</v>
      </c>
      <c r="B6540" s="84" t="s">
        <v>308</v>
      </c>
      <c r="C6540" s="74">
        <v>7.9</v>
      </c>
      <c r="D6540" s="86">
        <v>1.1819833051573736</v>
      </c>
      <c r="E6540" s="88">
        <v>9</v>
      </c>
      <c r="F6540" s="88">
        <v>30</v>
      </c>
      <c r="G6540" s="37">
        <v>1</v>
      </c>
    </row>
    <row r="6541" spans="1:7" x14ac:dyDescent="0.4">
      <c r="A6541" s="70">
        <v>41912</v>
      </c>
      <c r="B6541" s="84" t="s">
        <v>309</v>
      </c>
      <c r="C6541" s="74">
        <v>11</v>
      </c>
      <c r="D6541" s="86">
        <v>1.1431742280006162E-2</v>
      </c>
      <c r="E6541" s="88">
        <v>9</v>
      </c>
      <c r="F6541" s="88">
        <v>30</v>
      </c>
      <c r="G6541" s="37">
        <v>0</v>
      </c>
    </row>
    <row r="6542" spans="1:7" x14ac:dyDescent="0.4">
      <c r="A6542" s="70">
        <v>41912</v>
      </c>
      <c r="B6542" s="84" t="s">
        <v>310</v>
      </c>
      <c r="C6542" s="74">
        <v>13.9</v>
      </c>
      <c r="D6542" s="86">
        <v>0</v>
      </c>
      <c r="E6542" s="88">
        <v>9</v>
      </c>
      <c r="F6542" s="88">
        <v>30</v>
      </c>
      <c r="G6542" s="37">
        <v>0</v>
      </c>
    </row>
    <row r="6543" spans="1:7" x14ac:dyDescent="0.4">
      <c r="A6543" s="70">
        <v>41912</v>
      </c>
      <c r="B6543" s="84" t="s">
        <v>311</v>
      </c>
      <c r="C6543" s="74">
        <v>15.8</v>
      </c>
      <c r="D6543" s="86">
        <v>0</v>
      </c>
      <c r="E6543" s="88">
        <v>9</v>
      </c>
      <c r="F6543" s="88">
        <v>30</v>
      </c>
      <c r="G6543" s="37">
        <v>0</v>
      </c>
    </row>
    <row r="6544" spans="1:7" x14ac:dyDescent="0.4">
      <c r="A6544" s="70">
        <v>41912</v>
      </c>
      <c r="B6544" s="84" t="s">
        <v>312</v>
      </c>
      <c r="C6544" s="74">
        <v>17.399999999999999</v>
      </c>
      <c r="D6544" s="86">
        <v>0</v>
      </c>
      <c r="E6544" s="88">
        <v>9</v>
      </c>
      <c r="F6544" s="88">
        <v>30</v>
      </c>
      <c r="G6544" s="37">
        <v>0</v>
      </c>
    </row>
    <row r="6545" spans="1:7" x14ac:dyDescent="0.4">
      <c r="A6545" s="70">
        <v>41912</v>
      </c>
      <c r="B6545" s="84" t="s">
        <v>313</v>
      </c>
      <c r="C6545" s="74">
        <v>18.100000000000001</v>
      </c>
      <c r="D6545" s="86">
        <v>0</v>
      </c>
      <c r="E6545" s="88">
        <v>9</v>
      </c>
      <c r="F6545" s="88">
        <v>30</v>
      </c>
      <c r="G6545" s="37">
        <v>0</v>
      </c>
    </row>
    <row r="6546" spans="1:7" x14ac:dyDescent="0.4">
      <c r="A6546" s="70">
        <v>41912</v>
      </c>
      <c r="B6546" s="84" t="s">
        <v>314</v>
      </c>
      <c r="C6546" s="74">
        <v>19.600000000000001</v>
      </c>
      <c r="D6546" s="86">
        <v>0</v>
      </c>
      <c r="E6546" s="88">
        <v>9</v>
      </c>
      <c r="F6546" s="88">
        <v>30</v>
      </c>
      <c r="G6546" s="37">
        <v>0</v>
      </c>
    </row>
    <row r="6547" spans="1:7" x14ac:dyDescent="0.4">
      <c r="A6547" s="70">
        <v>41912</v>
      </c>
      <c r="B6547" s="84" t="s">
        <v>315</v>
      </c>
      <c r="C6547" s="74">
        <v>20.2</v>
      </c>
      <c r="D6547" s="86">
        <v>0</v>
      </c>
      <c r="E6547" s="88">
        <v>9</v>
      </c>
      <c r="F6547" s="88">
        <v>30</v>
      </c>
      <c r="G6547" s="37">
        <v>0</v>
      </c>
    </row>
    <row r="6548" spans="1:7" x14ac:dyDescent="0.4">
      <c r="A6548" s="70">
        <v>41912</v>
      </c>
      <c r="B6548" s="84" t="s">
        <v>316</v>
      </c>
      <c r="C6548" s="74">
        <v>19.7</v>
      </c>
      <c r="D6548" s="86">
        <v>0</v>
      </c>
      <c r="E6548" s="88">
        <v>9</v>
      </c>
      <c r="F6548" s="88">
        <v>30</v>
      </c>
      <c r="G6548" s="37">
        <v>0</v>
      </c>
    </row>
    <row r="6549" spans="1:7" x14ac:dyDescent="0.4">
      <c r="A6549" s="70">
        <v>41912</v>
      </c>
      <c r="B6549" s="84" t="s">
        <v>317</v>
      </c>
      <c r="C6549" s="74">
        <v>18.100000000000001</v>
      </c>
      <c r="D6549" s="86">
        <v>0</v>
      </c>
      <c r="E6549" s="88">
        <v>9</v>
      </c>
      <c r="F6549" s="88">
        <v>30</v>
      </c>
      <c r="G6549" s="37">
        <v>0</v>
      </c>
    </row>
    <row r="6550" spans="1:7" x14ac:dyDescent="0.4">
      <c r="A6550" s="70">
        <v>41912</v>
      </c>
      <c r="B6550" s="84" t="s">
        <v>318</v>
      </c>
      <c r="C6550" s="74">
        <v>15.9</v>
      </c>
      <c r="D6550" s="86">
        <v>0</v>
      </c>
      <c r="E6550" s="88">
        <v>9</v>
      </c>
      <c r="F6550" s="88">
        <v>30</v>
      </c>
      <c r="G6550" s="37">
        <v>0</v>
      </c>
    </row>
    <row r="6551" spans="1:7" x14ac:dyDescent="0.4">
      <c r="A6551" s="70">
        <v>41912</v>
      </c>
      <c r="B6551" s="84" t="s">
        <v>319</v>
      </c>
      <c r="C6551" s="74">
        <v>14.7</v>
      </c>
      <c r="D6551" s="86">
        <v>0</v>
      </c>
      <c r="E6551" s="88">
        <v>9</v>
      </c>
      <c r="F6551" s="88">
        <v>30</v>
      </c>
      <c r="G6551" s="37">
        <v>0</v>
      </c>
    </row>
    <row r="6552" spans="1:7" x14ac:dyDescent="0.4">
      <c r="A6552" s="70">
        <v>41912</v>
      </c>
      <c r="B6552" s="84" t="s">
        <v>320</v>
      </c>
      <c r="C6552" s="74">
        <v>14.3</v>
      </c>
      <c r="D6552" s="86">
        <v>0</v>
      </c>
      <c r="E6552" s="88">
        <v>9</v>
      </c>
      <c r="F6552" s="88">
        <v>30</v>
      </c>
      <c r="G6552" s="37">
        <v>0</v>
      </c>
    </row>
    <row r="6553" spans="1:7" x14ac:dyDescent="0.4">
      <c r="A6553" s="70">
        <v>41912</v>
      </c>
      <c r="B6553" s="84" t="s">
        <v>321</v>
      </c>
      <c r="C6553" s="74">
        <v>13.5</v>
      </c>
      <c r="D6553" s="86">
        <v>0</v>
      </c>
      <c r="E6553" s="88">
        <v>9</v>
      </c>
      <c r="F6553" s="88">
        <v>30</v>
      </c>
      <c r="G6553" s="37">
        <v>0</v>
      </c>
    </row>
    <row r="6554" spans="1:7" x14ac:dyDescent="0.4">
      <c r="A6554" s="70">
        <v>41912</v>
      </c>
      <c r="B6554" s="84" t="s">
        <v>322</v>
      </c>
      <c r="C6554" s="74">
        <v>12.8</v>
      </c>
      <c r="D6554" s="86">
        <v>0</v>
      </c>
      <c r="E6554" s="88">
        <v>9</v>
      </c>
      <c r="F6554" s="88">
        <v>30</v>
      </c>
      <c r="G6554" s="37">
        <v>0</v>
      </c>
    </row>
    <row r="6555" spans="1:7" x14ac:dyDescent="0.4">
      <c r="A6555" s="70">
        <v>41912</v>
      </c>
      <c r="B6555" s="84" t="s">
        <v>323</v>
      </c>
      <c r="C6555" s="74">
        <v>12.4</v>
      </c>
      <c r="D6555" s="86">
        <v>1.4865797622391874E-3</v>
      </c>
      <c r="E6555" s="88">
        <v>9</v>
      </c>
      <c r="F6555" s="88">
        <v>30</v>
      </c>
      <c r="G6555" s="37">
        <v>0</v>
      </c>
    </row>
    <row r="6556" spans="1:7" x14ac:dyDescent="0.4">
      <c r="A6556" s="70">
        <v>41912</v>
      </c>
      <c r="B6556" s="84" t="s">
        <v>324</v>
      </c>
      <c r="C6556" s="74">
        <v>11.9</v>
      </c>
      <c r="D6556" s="86">
        <v>1.4282602018145536E-2</v>
      </c>
      <c r="E6556" s="88">
        <v>9</v>
      </c>
      <c r="F6556" s="88">
        <v>30</v>
      </c>
      <c r="G6556" s="37">
        <v>0</v>
      </c>
    </row>
    <row r="6557" spans="1:7" x14ac:dyDescent="0.4">
      <c r="A6557" s="70">
        <v>41912</v>
      </c>
      <c r="B6557" s="84" t="s">
        <v>325</v>
      </c>
      <c r="C6557" s="74">
        <v>11.1</v>
      </c>
      <c r="D6557" s="86">
        <v>4.4689322173203178E-2</v>
      </c>
      <c r="E6557" s="88">
        <v>10</v>
      </c>
      <c r="F6557" s="88">
        <v>1</v>
      </c>
      <c r="G6557" s="37">
        <v>1</v>
      </c>
    </row>
    <row r="6558" spans="1:7" x14ac:dyDescent="0.4">
      <c r="A6558" s="70">
        <v>41913</v>
      </c>
      <c r="B6558" s="84" t="s">
        <v>302</v>
      </c>
      <c r="C6558" s="74">
        <v>10.8</v>
      </c>
      <c r="D6558" s="86">
        <v>6.4675388982767021E-2</v>
      </c>
      <c r="E6558" s="88">
        <v>10</v>
      </c>
      <c r="F6558" s="88">
        <v>1</v>
      </c>
      <c r="G6558" s="37">
        <v>1</v>
      </c>
    </row>
    <row r="6559" spans="1:7" x14ac:dyDescent="0.4">
      <c r="A6559" s="70">
        <v>41913</v>
      </c>
      <c r="B6559" s="84" t="s">
        <v>303</v>
      </c>
      <c r="C6559" s="74">
        <v>10.3</v>
      </c>
      <c r="D6559" s="86">
        <v>0.96581046526321079</v>
      </c>
      <c r="E6559" s="88">
        <v>10</v>
      </c>
      <c r="F6559" s="88">
        <v>1</v>
      </c>
      <c r="G6559" s="37">
        <v>1</v>
      </c>
    </row>
    <row r="6560" spans="1:7" x14ac:dyDescent="0.4">
      <c r="A6560" s="70">
        <v>41913</v>
      </c>
      <c r="B6560" s="84" t="s">
        <v>304</v>
      </c>
      <c r="C6560" s="74">
        <v>9.5</v>
      </c>
      <c r="D6560" s="86">
        <v>1.8301445752862278</v>
      </c>
      <c r="E6560" s="88">
        <v>10</v>
      </c>
      <c r="F6560" s="88">
        <v>1</v>
      </c>
      <c r="G6560" s="37">
        <v>1</v>
      </c>
    </row>
    <row r="6561" spans="1:7" x14ac:dyDescent="0.4">
      <c r="A6561" s="70">
        <v>41913</v>
      </c>
      <c r="B6561" s="84" t="s">
        <v>305</v>
      </c>
      <c r="C6561" s="74">
        <v>9</v>
      </c>
      <c r="D6561" s="86">
        <v>2.4004777443186813</v>
      </c>
      <c r="E6561" s="88">
        <v>10</v>
      </c>
      <c r="F6561" s="88">
        <v>1</v>
      </c>
      <c r="G6561" s="37">
        <v>1</v>
      </c>
    </row>
    <row r="6562" spans="1:7" x14ac:dyDescent="0.4">
      <c r="A6562" s="70">
        <v>41913</v>
      </c>
      <c r="B6562" s="84" t="s">
        <v>306</v>
      </c>
      <c r="C6562" s="74">
        <v>8.6</v>
      </c>
      <c r="D6562" s="86">
        <v>2.7798920057812122</v>
      </c>
      <c r="E6562" s="88">
        <v>10</v>
      </c>
      <c r="F6562" s="88">
        <v>1</v>
      </c>
      <c r="G6562" s="37">
        <v>1</v>
      </c>
    </row>
    <row r="6563" spans="1:7" x14ac:dyDescent="0.4">
      <c r="A6563" s="70">
        <v>41913</v>
      </c>
      <c r="B6563" s="84" t="s">
        <v>307</v>
      </c>
      <c r="C6563" s="74">
        <v>8.1</v>
      </c>
      <c r="D6563" s="86">
        <v>2.1370710928394372</v>
      </c>
      <c r="E6563" s="88">
        <v>10</v>
      </c>
      <c r="F6563" s="88">
        <v>1</v>
      </c>
      <c r="G6563" s="37">
        <v>1</v>
      </c>
    </row>
    <row r="6564" spans="1:7" x14ac:dyDescent="0.4">
      <c r="A6564" s="70">
        <v>41913</v>
      </c>
      <c r="B6564" s="84" t="s">
        <v>308</v>
      </c>
      <c r="C6564" s="74">
        <v>9.6999999999999993</v>
      </c>
      <c r="D6564" s="86">
        <v>0.3284149198252761</v>
      </c>
      <c r="E6564" s="88">
        <v>10</v>
      </c>
      <c r="F6564" s="88">
        <v>1</v>
      </c>
      <c r="G6564" s="37">
        <v>1</v>
      </c>
    </row>
    <row r="6565" spans="1:7" x14ac:dyDescent="0.4">
      <c r="A6565" s="70">
        <v>41913</v>
      </c>
      <c r="B6565" s="84" t="s">
        <v>309</v>
      </c>
      <c r="C6565" s="74">
        <v>12</v>
      </c>
      <c r="D6565" s="86">
        <v>6.1936448999514691E-3</v>
      </c>
      <c r="E6565" s="88">
        <v>10</v>
      </c>
      <c r="F6565" s="88">
        <v>1</v>
      </c>
      <c r="G6565" s="37">
        <v>0</v>
      </c>
    </row>
    <row r="6566" spans="1:7" x14ac:dyDescent="0.4">
      <c r="A6566" s="70">
        <v>41913</v>
      </c>
      <c r="B6566" s="84" t="s">
        <v>310</v>
      </c>
      <c r="C6566" s="74">
        <v>14.9</v>
      </c>
      <c r="D6566" s="86">
        <v>0</v>
      </c>
      <c r="E6566" s="88">
        <v>10</v>
      </c>
      <c r="F6566" s="88">
        <v>1</v>
      </c>
      <c r="G6566" s="37">
        <v>0</v>
      </c>
    </row>
    <row r="6567" spans="1:7" x14ac:dyDescent="0.4">
      <c r="A6567" s="70">
        <v>41913</v>
      </c>
      <c r="B6567" s="84" t="s">
        <v>311</v>
      </c>
      <c r="C6567" s="74">
        <v>16.899999999999999</v>
      </c>
      <c r="D6567" s="86">
        <v>0</v>
      </c>
      <c r="E6567" s="88">
        <v>10</v>
      </c>
      <c r="F6567" s="88">
        <v>1</v>
      </c>
      <c r="G6567" s="37">
        <v>0</v>
      </c>
    </row>
    <row r="6568" spans="1:7" x14ac:dyDescent="0.4">
      <c r="A6568" s="70">
        <v>41913</v>
      </c>
      <c r="B6568" s="84" t="s">
        <v>312</v>
      </c>
      <c r="C6568" s="74">
        <v>20.100000000000001</v>
      </c>
      <c r="D6568" s="86">
        <v>0</v>
      </c>
      <c r="E6568" s="88">
        <v>10</v>
      </c>
      <c r="F6568" s="88">
        <v>1</v>
      </c>
      <c r="G6568" s="37">
        <v>0</v>
      </c>
    </row>
    <row r="6569" spans="1:7" x14ac:dyDescent="0.4">
      <c r="A6569" s="70">
        <v>41913</v>
      </c>
      <c r="B6569" s="84" t="s">
        <v>313</v>
      </c>
      <c r="C6569" s="74">
        <v>21.5</v>
      </c>
      <c r="D6569" s="86">
        <v>0</v>
      </c>
      <c r="E6569" s="88">
        <v>10</v>
      </c>
      <c r="F6569" s="88">
        <v>1</v>
      </c>
      <c r="G6569" s="37">
        <v>0</v>
      </c>
    </row>
    <row r="6570" spans="1:7" x14ac:dyDescent="0.4">
      <c r="A6570" s="70">
        <v>41913</v>
      </c>
      <c r="B6570" s="84" t="s">
        <v>314</v>
      </c>
      <c r="C6570" s="74">
        <v>22.5</v>
      </c>
      <c r="D6570" s="86">
        <v>0</v>
      </c>
      <c r="E6570" s="88">
        <v>10</v>
      </c>
      <c r="F6570" s="88">
        <v>1</v>
      </c>
      <c r="G6570" s="37">
        <v>0</v>
      </c>
    </row>
    <row r="6571" spans="1:7" x14ac:dyDescent="0.4">
      <c r="A6571" s="70">
        <v>41913</v>
      </c>
      <c r="B6571" s="84" t="s">
        <v>315</v>
      </c>
      <c r="C6571" s="74">
        <v>22.7</v>
      </c>
      <c r="D6571" s="86">
        <v>0</v>
      </c>
      <c r="E6571" s="88">
        <v>10</v>
      </c>
      <c r="F6571" s="88">
        <v>1</v>
      </c>
      <c r="G6571" s="37">
        <v>0</v>
      </c>
    </row>
    <row r="6572" spans="1:7" x14ac:dyDescent="0.4">
      <c r="A6572" s="70">
        <v>41913</v>
      </c>
      <c r="B6572" s="84" t="s">
        <v>316</v>
      </c>
      <c r="C6572" s="74">
        <v>22.5</v>
      </c>
      <c r="D6572" s="86">
        <v>0</v>
      </c>
      <c r="E6572" s="88">
        <v>10</v>
      </c>
      <c r="F6572" s="88">
        <v>1</v>
      </c>
      <c r="G6572" s="37">
        <v>0</v>
      </c>
    </row>
    <row r="6573" spans="1:7" x14ac:dyDescent="0.4">
      <c r="A6573" s="70">
        <v>41913</v>
      </c>
      <c r="B6573" s="84" t="s">
        <v>317</v>
      </c>
      <c r="C6573" s="74">
        <v>21.8</v>
      </c>
      <c r="D6573" s="86">
        <v>0</v>
      </c>
      <c r="E6573" s="88">
        <v>10</v>
      </c>
      <c r="F6573" s="88">
        <v>1</v>
      </c>
      <c r="G6573" s="37">
        <v>0</v>
      </c>
    </row>
    <row r="6574" spans="1:7" x14ac:dyDescent="0.4">
      <c r="A6574" s="70">
        <v>41913</v>
      </c>
      <c r="B6574" s="84" t="s">
        <v>318</v>
      </c>
      <c r="C6574" s="74">
        <v>17.7</v>
      </c>
      <c r="D6574" s="86">
        <v>0</v>
      </c>
      <c r="E6574" s="88">
        <v>10</v>
      </c>
      <c r="F6574" s="88">
        <v>1</v>
      </c>
      <c r="G6574" s="37">
        <v>0</v>
      </c>
    </row>
    <row r="6575" spans="1:7" x14ac:dyDescent="0.4">
      <c r="A6575" s="70">
        <v>41913</v>
      </c>
      <c r="B6575" s="84" t="s">
        <v>319</v>
      </c>
      <c r="C6575" s="74">
        <v>15.9</v>
      </c>
      <c r="D6575" s="86">
        <v>0</v>
      </c>
      <c r="E6575" s="88">
        <v>10</v>
      </c>
      <c r="F6575" s="88">
        <v>1</v>
      </c>
      <c r="G6575" s="37">
        <v>0</v>
      </c>
    </row>
    <row r="6576" spans="1:7" x14ac:dyDescent="0.4">
      <c r="A6576" s="70">
        <v>41913</v>
      </c>
      <c r="B6576" s="84" t="s">
        <v>320</v>
      </c>
      <c r="C6576" s="74">
        <v>15.1</v>
      </c>
      <c r="D6576" s="86">
        <v>0</v>
      </c>
      <c r="E6576" s="88">
        <v>10</v>
      </c>
      <c r="F6576" s="88">
        <v>1</v>
      </c>
      <c r="G6576" s="37">
        <v>0</v>
      </c>
    </row>
    <row r="6577" spans="1:7" x14ac:dyDescent="0.4">
      <c r="A6577" s="70">
        <v>41913</v>
      </c>
      <c r="B6577" s="84" t="s">
        <v>321</v>
      </c>
      <c r="C6577" s="74">
        <v>14.5</v>
      </c>
      <c r="D6577" s="86">
        <v>0</v>
      </c>
      <c r="E6577" s="88">
        <v>10</v>
      </c>
      <c r="F6577" s="88">
        <v>1</v>
      </c>
      <c r="G6577" s="37">
        <v>0</v>
      </c>
    </row>
    <row r="6578" spans="1:7" x14ac:dyDescent="0.4">
      <c r="A6578" s="70">
        <v>41913</v>
      </c>
      <c r="B6578" s="84" t="s">
        <v>322</v>
      </c>
      <c r="C6578" s="74">
        <v>13.3</v>
      </c>
      <c r="D6578" s="86">
        <v>0</v>
      </c>
      <c r="E6578" s="88">
        <v>10</v>
      </c>
      <c r="F6578" s="88">
        <v>1</v>
      </c>
      <c r="G6578" s="37">
        <v>0</v>
      </c>
    </row>
    <row r="6579" spans="1:7" x14ac:dyDescent="0.4">
      <c r="A6579" s="70">
        <v>41913</v>
      </c>
      <c r="B6579" s="84" t="s">
        <v>323</v>
      </c>
      <c r="C6579" s="74">
        <v>13.4</v>
      </c>
      <c r="D6579" s="86">
        <v>0</v>
      </c>
      <c r="E6579" s="88">
        <v>10</v>
      </c>
      <c r="F6579" s="88">
        <v>1</v>
      </c>
      <c r="G6579" s="37">
        <v>0</v>
      </c>
    </row>
    <row r="6580" spans="1:7" x14ac:dyDescent="0.4">
      <c r="A6580" s="70">
        <v>41913</v>
      </c>
      <c r="B6580" s="84" t="s">
        <v>324</v>
      </c>
      <c r="C6580" s="74">
        <v>13.5</v>
      </c>
      <c r="D6580" s="86">
        <v>0</v>
      </c>
      <c r="E6580" s="88">
        <v>10</v>
      </c>
      <c r="F6580" s="88">
        <v>1</v>
      </c>
      <c r="G6580" s="37">
        <v>0</v>
      </c>
    </row>
    <row r="6581" spans="1:7" x14ac:dyDescent="0.4">
      <c r="A6581" s="70">
        <v>41913</v>
      </c>
      <c r="B6581" s="84" t="s">
        <v>325</v>
      </c>
      <c r="C6581" s="74">
        <v>12.5</v>
      </c>
      <c r="D6581" s="86">
        <v>1.0363781641154498E-2</v>
      </c>
      <c r="E6581" s="88">
        <v>10</v>
      </c>
      <c r="F6581" s="88">
        <v>2</v>
      </c>
      <c r="G6581" s="37">
        <v>1</v>
      </c>
    </row>
    <row r="6582" spans="1:7" x14ac:dyDescent="0.4">
      <c r="A6582" s="70">
        <v>41914</v>
      </c>
      <c r="B6582" s="84" t="s">
        <v>302</v>
      </c>
      <c r="C6582" s="74">
        <v>12.3</v>
      </c>
      <c r="D6582" s="86">
        <v>1.432273090165629E-2</v>
      </c>
      <c r="E6582" s="88">
        <v>10</v>
      </c>
      <c r="F6582" s="88">
        <v>2</v>
      </c>
      <c r="G6582" s="37">
        <v>1</v>
      </c>
    </row>
    <row r="6583" spans="1:7" x14ac:dyDescent="0.4">
      <c r="A6583" s="70">
        <v>41914</v>
      </c>
      <c r="B6583" s="84" t="s">
        <v>303</v>
      </c>
      <c r="C6583" s="74">
        <v>11.6</v>
      </c>
      <c r="D6583" s="86">
        <v>4.3955025114888413E-2</v>
      </c>
      <c r="E6583" s="88">
        <v>10</v>
      </c>
      <c r="F6583" s="88">
        <v>2</v>
      </c>
      <c r="G6583" s="37">
        <v>1</v>
      </c>
    </row>
    <row r="6584" spans="1:7" x14ac:dyDescent="0.4">
      <c r="A6584" s="70">
        <v>41914</v>
      </c>
      <c r="B6584" s="84" t="s">
        <v>304</v>
      </c>
      <c r="C6584" s="74">
        <v>11.2</v>
      </c>
      <c r="D6584" s="86">
        <v>6.1084077959862627E-2</v>
      </c>
      <c r="E6584" s="88">
        <v>10</v>
      </c>
      <c r="F6584" s="88">
        <v>2</v>
      </c>
      <c r="G6584" s="37">
        <v>1</v>
      </c>
    </row>
    <row r="6585" spans="1:7" x14ac:dyDescent="0.4">
      <c r="A6585" s="70">
        <v>41914</v>
      </c>
      <c r="B6585" s="84" t="s">
        <v>305</v>
      </c>
      <c r="C6585" s="74">
        <v>10.8</v>
      </c>
      <c r="D6585" s="86">
        <v>0.12285351846933212</v>
      </c>
      <c r="E6585" s="88">
        <v>10</v>
      </c>
      <c r="F6585" s="88">
        <v>2</v>
      </c>
      <c r="G6585" s="37">
        <v>1</v>
      </c>
    </row>
    <row r="6586" spans="1:7" x14ac:dyDescent="0.4">
      <c r="A6586" s="70">
        <v>41914</v>
      </c>
      <c r="B6586" s="84" t="s">
        <v>306</v>
      </c>
      <c r="C6586" s="74">
        <v>10.5</v>
      </c>
      <c r="D6586" s="86">
        <v>1.3353224916698971</v>
      </c>
      <c r="E6586" s="88">
        <v>10</v>
      </c>
      <c r="F6586" s="88">
        <v>2</v>
      </c>
      <c r="G6586" s="37">
        <v>1</v>
      </c>
    </row>
    <row r="6587" spans="1:7" x14ac:dyDescent="0.4">
      <c r="A6587" s="70">
        <v>41914</v>
      </c>
      <c r="B6587" s="84" t="s">
        <v>307</v>
      </c>
      <c r="C6587" s="74">
        <v>10.5</v>
      </c>
      <c r="D6587" s="86">
        <v>1.9518446246263947</v>
      </c>
      <c r="E6587" s="88">
        <v>10</v>
      </c>
      <c r="F6587" s="88">
        <v>2</v>
      </c>
      <c r="G6587" s="37">
        <v>1</v>
      </c>
    </row>
    <row r="6588" spans="1:7" x14ac:dyDescent="0.4">
      <c r="A6588" s="70">
        <v>41914</v>
      </c>
      <c r="B6588" s="84" t="s">
        <v>308</v>
      </c>
      <c r="C6588" s="74">
        <v>10.5</v>
      </c>
      <c r="D6588" s="86">
        <v>1.0243444280941634E-2</v>
      </c>
      <c r="E6588" s="88">
        <v>10</v>
      </c>
      <c r="F6588" s="88">
        <v>2</v>
      </c>
      <c r="G6588" s="37">
        <v>1</v>
      </c>
    </row>
    <row r="6589" spans="1:7" x14ac:dyDescent="0.4">
      <c r="A6589" s="70">
        <v>41914</v>
      </c>
      <c r="B6589" s="84" t="s">
        <v>309</v>
      </c>
      <c r="C6589" s="74">
        <v>13.1</v>
      </c>
      <c r="D6589" s="86">
        <v>5.5088297899361597E-3</v>
      </c>
      <c r="E6589" s="88">
        <v>10</v>
      </c>
      <c r="F6589" s="88">
        <v>2</v>
      </c>
      <c r="G6589" s="37">
        <v>0</v>
      </c>
    </row>
    <row r="6590" spans="1:7" x14ac:dyDescent="0.4">
      <c r="A6590" s="70">
        <v>41914</v>
      </c>
      <c r="B6590" s="84" t="s">
        <v>310</v>
      </c>
      <c r="C6590" s="74">
        <v>14.3</v>
      </c>
      <c r="D6590" s="86">
        <v>2.8804705570543401E-3</v>
      </c>
      <c r="E6590" s="88">
        <v>10</v>
      </c>
      <c r="F6590" s="88">
        <v>2</v>
      </c>
      <c r="G6590" s="37">
        <v>0</v>
      </c>
    </row>
    <row r="6591" spans="1:7" x14ac:dyDescent="0.4">
      <c r="A6591" s="70">
        <v>41914</v>
      </c>
      <c r="B6591" s="84" t="s">
        <v>311</v>
      </c>
      <c r="C6591" s="74">
        <v>16</v>
      </c>
      <c r="D6591" s="86">
        <v>2.4665102523096262E-3</v>
      </c>
      <c r="E6591" s="88">
        <v>10</v>
      </c>
      <c r="F6591" s="88">
        <v>2</v>
      </c>
      <c r="G6591" s="37">
        <v>0</v>
      </c>
    </row>
    <row r="6592" spans="1:7" x14ac:dyDescent="0.4">
      <c r="A6592" s="70">
        <v>41914</v>
      </c>
      <c r="B6592" s="84" t="s">
        <v>312</v>
      </c>
      <c r="C6592" s="74">
        <v>19.7</v>
      </c>
      <c r="D6592" s="86">
        <v>0</v>
      </c>
      <c r="E6592" s="88">
        <v>10</v>
      </c>
      <c r="F6592" s="88">
        <v>2</v>
      </c>
      <c r="G6592" s="37">
        <v>0</v>
      </c>
    </row>
    <row r="6593" spans="1:7" x14ac:dyDescent="0.4">
      <c r="A6593" s="70">
        <v>41914</v>
      </c>
      <c r="B6593" s="84" t="s">
        <v>313</v>
      </c>
      <c r="C6593" s="74">
        <v>20.9</v>
      </c>
      <c r="D6593" s="86">
        <v>0</v>
      </c>
      <c r="E6593" s="88">
        <v>10</v>
      </c>
      <c r="F6593" s="88">
        <v>2</v>
      </c>
      <c r="G6593" s="37">
        <v>0</v>
      </c>
    </row>
    <row r="6594" spans="1:7" x14ac:dyDescent="0.4">
      <c r="A6594" s="70">
        <v>41914</v>
      </c>
      <c r="B6594" s="84" t="s">
        <v>314</v>
      </c>
      <c r="C6594" s="74">
        <v>22</v>
      </c>
      <c r="D6594" s="86">
        <v>0</v>
      </c>
      <c r="E6594" s="88">
        <v>10</v>
      </c>
      <c r="F6594" s="88">
        <v>2</v>
      </c>
      <c r="G6594" s="37">
        <v>0</v>
      </c>
    </row>
    <row r="6595" spans="1:7" x14ac:dyDescent="0.4">
      <c r="A6595" s="70">
        <v>41914</v>
      </c>
      <c r="B6595" s="84" t="s">
        <v>315</v>
      </c>
      <c r="C6595" s="74">
        <v>22.3</v>
      </c>
      <c r="D6595" s="86">
        <v>0</v>
      </c>
      <c r="E6595" s="88">
        <v>10</v>
      </c>
      <c r="F6595" s="88">
        <v>2</v>
      </c>
      <c r="G6595" s="37">
        <v>0</v>
      </c>
    </row>
    <row r="6596" spans="1:7" x14ac:dyDescent="0.4">
      <c r="A6596" s="70">
        <v>41914</v>
      </c>
      <c r="B6596" s="84" t="s">
        <v>316</v>
      </c>
      <c r="C6596" s="74">
        <v>21.3</v>
      </c>
      <c r="D6596" s="86">
        <v>0</v>
      </c>
      <c r="E6596" s="88">
        <v>10</v>
      </c>
      <c r="F6596" s="88">
        <v>2</v>
      </c>
      <c r="G6596" s="37">
        <v>0</v>
      </c>
    </row>
    <row r="6597" spans="1:7" x14ac:dyDescent="0.4">
      <c r="A6597" s="70">
        <v>41914</v>
      </c>
      <c r="B6597" s="84" t="s">
        <v>317</v>
      </c>
      <c r="C6597" s="74">
        <v>20.5</v>
      </c>
      <c r="D6597" s="86">
        <v>0</v>
      </c>
      <c r="E6597" s="88">
        <v>10</v>
      </c>
      <c r="F6597" s="88">
        <v>2</v>
      </c>
      <c r="G6597" s="37">
        <v>0</v>
      </c>
    </row>
    <row r="6598" spans="1:7" x14ac:dyDescent="0.4">
      <c r="A6598" s="70">
        <v>41914</v>
      </c>
      <c r="B6598" s="84" t="s">
        <v>318</v>
      </c>
      <c r="C6598" s="74">
        <v>17.899999999999999</v>
      </c>
      <c r="D6598" s="86">
        <v>0</v>
      </c>
      <c r="E6598" s="88">
        <v>10</v>
      </c>
      <c r="F6598" s="88">
        <v>2</v>
      </c>
      <c r="G6598" s="37">
        <v>0</v>
      </c>
    </row>
    <row r="6599" spans="1:7" x14ac:dyDescent="0.4">
      <c r="A6599" s="70">
        <v>41914</v>
      </c>
      <c r="B6599" s="84" t="s">
        <v>319</v>
      </c>
      <c r="C6599" s="74">
        <v>15.6</v>
      </c>
      <c r="D6599" s="86">
        <v>0</v>
      </c>
      <c r="E6599" s="88">
        <v>10</v>
      </c>
      <c r="F6599" s="88">
        <v>2</v>
      </c>
      <c r="G6599" s="37">
        <v>0</v>
      </c>
    </row>
    <row r="6600" spans="1:7" x14ac:dyDescent="0.4">
      <c r="A6600" s="70">
        <v>41914</v>
      </c>
      <c r="B6600" s="84" t="s">
        <v>320</v>
      </c>
      <c r="C6600" s="74">
        <v>14.9</v>
      </c>
      <c r="D6600" s="86">
        <v>0</v>
      </c>
      <c r="E6600" s="88">
        <v>10</v>
      </c>
      <c r="F6600" s="88">
        <v>2</v>
      </c>
      <c r="G6600" s="37">
        <v>0</v>
      </c>
    </row>
    <row r="6601" spans="1:7" x14ac:dyDescent="0.4">
      <c r="A6601" s="70">
        <v>41914</v>
      </c>
      <c r="B6601" s="84" t="s">
        <v>321</v>
      </c>
      <c r="C6601" s="74">
        <v>14.5</v>
      </c>
      <c r="D6601" s="86">
        <v>0</v>
      </c>
      <c r="E6601" s="88">
        <v>10</v>
      </c>
      <c r="F6601" s="88">
        <v>2</v>
      </c>
      <c r="G6601" s="37">
        <v>0</v>
      </c>
    </row>
    <row r="6602" spans="1:7" x14ac:dyDescent="0.4">
      <c r="A6602" s="70">
        <v>41914</v>
      </c>
      <c r="B6602" s="84" t="s">
        <v>322</v>
      </c>
      <c r="C6602" s="74">
        <v>13.5</v>
      </c>
      <c r="D6602" s="86">
        <v>0</v>
      </c>
      <c r="E6602" s="88">
        <v>10</v>
      </c>
      <c r="F6602" s="88">
        <v>2</v>
      </c>
      <c r="G6602" s="37">
        <v>0</v>
      </c>
    </row>
    <row r="6603" spans="1:7" x14ac:dyDescent="0.4">
      <c r="A6603" s="70">
        <v>41914</v>
      </c>
      <c r="B6603" s="84" t="s">
        <v>323</v>
      </c>
      <c r="C6603" s="74">
        <v>13.3</v>
      </c>
      <c r="D6603" s="86">
        <v>0</v>
      </c>
      <c r="E6603" s="88">
        <v>10</v>
      </c>
      <c r="F6603" s="88">
        <v>2</v>
      </c>
      <c r="G6603" s="37">
        <v>0</v>
      </c>
    </row>
    <row r="6604" spans="1:7" x14ac:dyDescent="0.4">
      <c r="A6604" s="70">
        <v>41914</v>
      </c>
      <c r="B6604" s="84" t="s">
        <v>324</v>
      </c>
      <c r="C6604" s="74">
        <v>12.3</v>
      </c>
      <c r="D6604" s="86">
        <v>0</v>
      </c>
      <c r="E6604" s="88">
        <v>10</v>
      </c>
      <c r="F6604" s="88">
        <v>2</v>
      </c>
      <c r="G6604" s="37">
        <v>0</v>
      </c>
    </row>
    <row r="6605" spans="1:7" x14ac:dyDescent="0.4">
      <c r="A6605" s="70">
        <v>41914</v>
      </c>
      <c r="B6605" s="84" t="s">
        <v>325</v>
      </c>
      <c r="C6605" s="74">
        <v>12.3</v>
      </c>
      <c r="D6605" s="86">
        <v>1.2551198917434971E-2</v>
      </c>
      <c r="E6605" s="88">
        <v>10</v>
      </c>
      <c r="F6605" s="88">
        <v>3</v>
      </c>
      <c r="G6605" s="37">
        <v>1</v>
      </c>
    </row>
    <row r="6606" spans="1:7" x14ac:dyDescent="0.4">
      <c r="A6606" s="70">
        <v>41915</v>
      </c>
      <c r="B6606" s="84" t="s">
        <v>302</v>
      </c>
      <c r="C6606" s="74">
        <v>11.2</v>
      </c>
      <c r="D6606" s="86">
        <v>2.8123458795165229E-2</v>
      </c>
      <c r="E6606" s="88">
        <v>10</v>
      </c>
      <c r="F6606" s="88">
        <v>3</v>
      </c>
      <c r="G6606" s="37">
        <v>1</v>
      </c>
    </row>
    <row r="6607" spans="1:7" x14ac:dyDescent="0.4">
      <c r="A6607" s="70">
        <v>41915</v>
      </c>
      <c r="B6607" s="84" t="s">
        <v>303</v>
      </c>
      <c r="C6607" s="74">
        <v>10.9</v>
      </c>
      <c r="D6607" s="86">
        <v>5.8474460537687123E-2</v>
      </c>
      <c r="E6607" s="88">
        <v>10</v>
      </c>
      <c r="F6607" s="88">
        <v>3</v>
      </c>
      <c r="G6607" s="37">
        <v>1</v>
      </c>
    </row>
    <row r="6608" spans="1:7" x14ac:dyDescent="0.4">
      <c r="A6608" s="70">
        <v>41915</v>
      </c>
      <c r="B6608" s="84" t="s">
        <v>304</v>
      </c>
      <c r="C6608" s="74">
        <v>11.4</v>
      </c>
      <c r="D6608" s="86">
        <v>6.5337015739496837E-2</v>
      </c>
      <c r="E6608" s="88">
        <v>10</v>
      </c>
      <c r="F6608" s="88">
        <v>3</v>
      </c>
      <c r="G6608" s="37">
        <v>1</v>
      </c>
    </row>
    <row r="6609" spans="1:7" x14ac:dyDescent="0.4">
      <c r="A6609" s="70">
        <v>41915</v>
      </c>
      <c r="B6609" s="84" t="s">
        <v>305</v>
      </c>
      <c r="C6609" s="74">
        <v>11.1</v>
      </c>
      <c r="D6609" s="86">
        <v>0.99233453549366801</v>
      </c>
      <c r="E6609" s="88">
        <v>10</v>
      </c>
      <c r="F6609" s="88">
        <v>3</v>
      </c>
      <c r="G6609" s="37">
        <v>1</v>
      </c>
    </row>
    <row r="6610" spans="1:7" x14ac:dyDescent="0.4">
      <c r="A6610" s="70">
        <v>41915</v>
      </c>
      <c r="B6610" s="84" t="s">
        <v>306</v>
      </c>
      <c r="C6610" s="74">
        <v>11</v>
      </c>
      <c r="D6610" s="86">
        <v>1.5334018007280821</v>
      </c>
      <c r="E6610" s="88">
        <v>10</v>
      </c>
      <c r="F6610" s="88">
        <v>3</v>
      </c>
      <c r="G6610" s="37">
        <v>1</v>
      </c>
    </row>
    <row r="6611" spans="1:7" x14ac:dyDescent="0.4">
      <c r="A6611" s="70">
        <v>41915</v>
      </c>
      <c r="B6611" s="84" t="s">
        <v>307</v>
      </c>
      <c r="C6611" s="74">
        <v>11.2</v>
      </c>
      <c r="D6611" s="86">
        <v>1.9707114194699134</v>
      </c>
      <c r="E6611" s="88">
        <v>10</v>
      </c>
      <c r="F6611" s="88">
        <v>3</v>
      </c>
      <c r="G6611" s="37">
        <v>1</v>
      </c>
    </row>
    <row r="6612" spans="1:7" x14ac:dyDescent="0.4">
      <c r="A6612" s="70">
        <v>41915</v>
      </c>
      <c r="B6612" s="84" t="s">
        <v>308</v>
      </c>
      <c r="C6612" s="74">
        <v>11.8</v>
      </c>
      <c r="D6612" s="86">
        <v>1.9731047708011554E-2</v>
      </c>
      <c r="E6612" s="88">
        <v>10</v>
      </c>
      <c r="F6612" s="88">
        <v>3</v>
      </c>
      <c r="G6612" s="37">
        <v>1</v>
      </c>
    </row>
    <row r="6613" spans="1:7" x14ac:dyDescent="0.4">
      <c r="A6613" s="70">
        <v>41915</v>
      </c>
      <c r="B6613" s="84" t="s">
        <v>309</v>
      </c>
      <c r="C6613" s="74">
        <v>12.5</v>
      </c>
      <c r="D6613" s="86">
        <v>1.3404073055377511E-2</v>
      </c>
      <c r="E6613" s="88">
        <v>10</v>
      </c>
      <c r="F6613" s="88">
        <v>3</v>
      </c>
      <c r="G6613" s="37">
        <v>0</v>
      </c>
    </row>
    <row r="6614" spans="1:7" x14ac:dyDescent="0.4">
      <c r="A6614" s="70">
        <v>41915</v>
      </c>
      <c r="B6614" s="84" t="s">
        <v>310</v>
      </c>
      <c r="C6614" s="74">
        <v>13.1</v>
      </c>
      <c r="D6614" s="86">
        <v>5.1044751153838906E-3</v>
      </c>
      <c r="E6614" s="88">
        <v>10</v>
      </c>
      <c r="F6614" s="88">
        <v>3</v>
      </c>
      <c r="G6614" s="37">
        <v>0</v>
      </c>
    </row>
    <row r="6615" spans="1:7" x14ac:dyDescent="0.4">
      <c r="A6615" s="70">
        <v>41915</v>
      </c>
      <c r="B6615" s="84" t="s">
        <v>311</v>
      </c>
      <c r="C6615" s="74">
        <v>16.8</v>
      </c>
      <c r="D6615" s="86">
        <v>0</v>
      </c>
      <c r="E6615" s="88">
        <v>10</v>
      </c>
      <c r="F6615" s="88">
        <v>3</v>
      </c>
      <c r="G6615" s="37">
        <v>0</v>
      </c>
    </row>
    <row r="6616" spans="1:7" x14ac:dyDescent="0.4">
      <c r="A6616" s="70">
        <v>41915</v>
      </c>
      <c r="B6616" s="84" t="s">
        <v>312</v>
      </c>
      <c r="C6616" s="74">
        <v>19.600000000000001</v>
      </c>
      <c r="D6616" s="86">
        <v>0</v>
      </c>
      <c r="E6616" s="88">
        <v>10</v>
      </c>
      <c r="F6616" s="88">
        <v>3</v>
      </c>
      <c r="G6616" s="37">
        <v>0</v>
      </c>
    </row>
    <row r="6617" spans="1:7" x14ac:dyDescent="0.4">
      <c r="A6617" s="70">
        <v>41915</v>
      </c>
      <c r="B6617" s="84" t="s">
        <v>313</v>
      </c>
      <c r="C6617" s="74">
        <v>21.4</v>
      </c>
      <c r="D6617" s="86">
        <v>0</v>
      </c>
      <c r="E6617" s="88">
        <v>10</v>
      </c>
      <c r="F6617" s="88">
        <v>3</v>
      </c>
      <c r="G6617" s="37">
        <v>0</v>
      </c>
    </row>
    <row r="6618" spans="1:7" x14ac:dyDescent="0.4">
      <c r="A6618" s="70">
        <v>41915</v>
      </c>
      <c r="B6618" s="84" t="s">
        <v>314</v>
      </c>
      <c r="C6618" s="74">
        <v>23</v>
      </c>
      <c r="D6618" s="86">
        <v>0</v>
      </c>
      <c r="E6618" s="88">
        <v>10</v>
      </c>
      <c r="F6618" s="88">
        <v>3</v>
      </c>
      <c r="G6618" s="37">
        <v>0</v>
      </c>
    </row>
    <row r="6619" spans="1:7" x14ac:dyDescent="0.4">
      <c r="A6619" s="70">
        <v>41915</v>
      </c>
      <c r="B6619" s="84" t="s">
        <v>315</v>
      </c>
      <c r="C6619" s="74">
        <v>23.5</v>
      </c>
      <c r="D6619" s="86">
        <v>0</v>
      </c>
      <c r="E6619" s="88">
        <v>10</v>
      </c>
      <c r="F6619" s="88">
        <v>3</v>
      </c>
      <c r="G6619" s="37">
        <v>0</v>
      </c>
    </row>
    <row r="6620" spans="1:7" x14ac:dyDescent="0.4">
      <c r="A6620" s="70">
        <v>41915</v>
      </c>
      <c r="B6620" s="84" t="s">
        <v>316</v>
      </c>
      <c r="C6620" s="74">
        <v>23</v>
      </c>
      <c r="D6620" s="86">
        <v>0</v>
      </c>
      <c r="E6620" s="88">
        <v>10</v>
      </c>
      <c r="F6620" s="88">
        <v>3</v>
      </c>
      <c r="G6620" s="37">
        <v>0</v>
      </c>
    </row>
    <row r="6621" spans="1:7" x14ac:dyDescent="0.4">
      <c r="A6621" s="70">
        <v>41915</v>
      </c>
      <c r="B6621" s="84" t="s">
        <v>317</v>
      </c>
      <c r="C6621" s="74">
        <v>22</v>
      </c>
      <c r="D6621" s="86">
        <v>0</v>
      </c>
      <c r="E6621" s="88">
        <v>10</v>
      </c>
      <c r="F6621" s="88">
        <v>3</v>
      </c>
      <c r="G6621" s="37">
        <v>0</v>
      </c>
    </row>
    <row r="6622" spans="1:7" x14ac:dyDescent="0.4">
      <c r="A6622" s="70">
        <v>41915</v>
      </c>
      <c r="B6622" s="84" t="s">
        <v>318</v>
      </c>
      <c r="C6622" s="74">
        <v>20.7</v>
      </c>
      <c r="D6622" s="86">
        <v>0</v>
      </c>
      <c r="E6622" s="88">
        <v>10</v>
      </c>
      <c r="F6622" s="88">
        <v>3</v>
      </c>
      <c r="G6622" s="37">
        <v>0</v>
      </c>
    </row>
    <row r="6623" spans="1:7" x14ac:dyDescent="0.4">
      <c r="A6623" s="70">
        <v>41915</v>
      </c>
      <c r="B6623" s="84" t="s">
        <v>319</v>
      </c>
      <c r="C6623" s="74">
        <v>18.7</v>
      </c>
      <c r="D6623" s="86">
        <v>0</v>
      </c>
      <c r="E6623" s="88">
        <v>10</v>
      </c>
      <c r="F6623" s="88">
        <v>3</v>
      </c>
      <c r="G6623" s="37">
        <v>0</v>
      </c>
    </row>
    <row r="6624" spans="1:7" x14ac:dyDescent="0.4">
      <c r="A6624" s="70">
        <v>41915</v>
      </c>
      <c r="B6624" s="84" t="s">
        <v>320</v>
      </c>
      <c r="C6624" s="74">
        <v>17.7</v>
      </c>
      <c r="D6624" s="86">
        <v>0</v>
      </c>
      <c r="E6624" s="88">
        <v>10</v>
      </c>
      <c r="F6624" s="88">
        <v>3</v>
      </c>
      <c r="G6624" s="37">
        <v>0</v>
      </c>
    </row>
    <row r="6625" spans="1:7" x14ac:dyDescent="0.4">
      <c r="A6625" s="70">
        <v>41915</v>
      </c>
      <c r="B6625" s="84" t="s">
        <v>321</v>
      </c>
      <c r="C6625" s="74">
        <v>15.7</v>
      </c>
      <c r="D6625" s="86">
        <v>0</v>
      </c>
      <c r="E6625" s="88">
        <v>10</v>
      </c>
      <c r="F6625" s="88">
        <v>3</v>
      </c>
      <c r="G6625" s="37">
        <v>0</v>
      </c>
    </row>
    <row r="6626" spans="1:7" x14ac:dyDescent="0.4">
      <c r="A6626" s="70">
        <v>41915</v>
      </c>
      <c r="B6626" s="84" t="s">
        <v>322</v>
      </c>
      <c r="C6626" s="74">
        <v>15</v>
      </c>
      <c r="D6626" s="86">
        <v>0</v>
      </c>
      <c r="E6626" s="88">
        <v>10</v>
      </c>
      <c r="F6626" s="88">
        <v>3</v>
      </c>
      <c r="G6626" s="37">
        <v>0</v>
      </c>
    </row>
    <row r="6627" spans="1:7" x14ac:dyDescent="0.4">
      <c r="A6627" s="70">
        <v>41915</v>
      </c>
      <c r="B6627" s="84" t="s">
        <v>323</v>
      </c>
      <c r="C6627" s="74">
        <v>14.7</v>
      </c>
      <c r="D6627" s="86">
        <v>0</v>
      </c>
      <c r="E6627" s="88">
        <v>10</v>
      </c>
      <c r="F6627" s="88">
        <v>3</v>
      </c>
      <c r="G6627" s="37">
        <v>0</v>
      </c>
    </row>
    <row r="6628" spans="1:7" x14ac:dyDescent="0.4">
      <c r="A6628" s="70">
        <v>41915</v>
      </c>
      <c r="B6628" s="84" t="s">
        <v>324</v>
      </c>
      <c r="C6628" s="74">
        <v>14.3</v>
      </c>
      <c r="D6628" s="86">
        <v>0</v>
      </c>
      <c r="E6628" s="88">
        <v>10</v>
      </c>
      <c r="F6628" s="88">
        <v>3</v>
      </c>
      <c r="G6628" s="37">
        <v>0</v>
      </c>
    </row>
    <row r="6629" spans="1:7" x14ac:dyDescent="0.4">
      <c r="A6629" s="70">
        <v>41915</v>
      </c>
      <c r="B6629" s="84" t="s">
        <v>325</v>
      </c>
      <c r="C6629" s="74">
        <v>14.2</v>
      </c>
      <c r="D6629" s="86">
        <v>0</v>
      </c>
      <c r="E6629" s="88">
        <v>10</v>
      </c>
      <c r="F6629" s="88">
        <v>4</v>
      </c>
      <c r="G6629" s="37">
        <v>1</v>
      </c>
    </row>
    <row r="6630" spans="1:7" x14ac:dyDescent="0.4">
      <c r="A6630" s="70">
        <v>41916</v>
      </c>
      <c r="B6630" s="84" t="s">
        <v>302</v>
      </c>
      <c r="C6630" s="74">
        <v>14.2</v>
      </c>
      <c r="D6630" s="86">
        <v>3.9919748870543593E-3</v>
      </c>
      <c r="E6630" s="88">
        <v>10</v>
      </c>
      <c r="F6630" s="88">
        <v>4</v>
      </c>
      <c r="G6630" s="37">
        <v>1</v>
      </c>
    </row>
    <row r="6631" spans="1:7" x14ac:dyDescent="0.4">
      <c r="A6631" s="70">
        <v>41916</v>
      </c>
      <c r="B6631" s="84" t="s">
        <v>303</v>
      </c>
      <c r="C6631" s="74">
        <v>14.8</v>
      </c>
      <c r="D6631" s="86">
        <v>8.3298757479184984E-3</v>
      </c>
      <c r="E6631" s="88">
        <v>10</v>
      </c>
      <c r="F6631" s="88">
        <v>4</v>
      </c>
      <c r="G6631" s="37">
        <v>1</v>
      </c>
    </row>
    <row r="6632" spans="1:7" x14ac:dyDescent="0.4">
      <c r="A6632" s="70">
        <v>41916</v>
      </c>
      <c r="B6632" s="84" t="s">
        <v>304</v>
      </c>
      <c r="C6632" s="74">
        <v>14.8</v>
      </c>
      <c r="D6632" s="86">
        <v>9.6975425722619513E-3</v>
      </c>
      <c r="E6632" s="88">
        <v>10</v>
      </c>
      <c r="F6632" s="88">
        <v>4</v>
      </c>
      <c r="G6632" s="37">
        <v>1</v>
      </c>
    </row>
    <row r="6633" spans="1:7" x14ac:dyDescent="0.4">
      <c r="A6633" s="70">
        <v>41916</v>
      </c>
      <c r="B6633" s="84" t="s">
        <v>305</v>
      </c>
      <c r="C6633" s="74">
        <v>14.7</v>
      </c>
      <c r="D6633" s="86">
        <v>2.880685287684491E-2</v>
      </c>
      <c r="E6633" s="88">
        <v>10</v>
      </c>
      <c r="F6633" s="88">
        <v>4</v>
      </c>
      <c r="G6633" s="37">
        <v>1</v>
      </c>
    </row>
    <row r="6634" spans="1:7" x14ac:dyDescent="0.4">
      <c r="A6634" s="70">
        <v>41916</v>
      </c>
      <c r="B6634" s="84" t="s">
        <v>306</v>
      </c>
      <c r="C6634" s="74">
        <v>14.5</v>
      </c>
      <c r="D6634" s="86">
        <v>3.5666287208937303E-2</v>
      </c>
      <c r="E6634" s="88">
        <v>10</v>
      </c>
      <c r="F6634" s="88">
        <v>4</v>
      </c>
      <c r="G6634" s="37">
        <v>1</v>
      </c>
    </row>
    <row r="6635" spans="1:7" x14ac:dyDescent="0.4">
      <c r="A6635" s="70">
        <v>41916</v>
      </c>
      <c r="B6635" s="84" t="s">
        <v>307</v>
      </c>
      <c r="C6635" s="74">
        <v>14.7</v>
      </c>
      <c r="D6635" s="86">
        <v>3.8751239906920219E-2</v>
      </c>
      <c r="E6635" s="88">
        <v>10</v>
      </c>
      <c r="F6635" s="88">
        <v>4</v>
      </c>
      <c r="G6635" s="37">
        <v>1</v>
      </c>
    </row>
    <row r="6636" spans="1:7" x14ac:dyDescent="0.4">
      <c r="A6636" s="70">
        <v>41916</v>
      </c>
      <c r="B6636" s="84" t="s">
        <v>308</v>
      </c>
      <c r="C6636" s="74">
        <v>14.9</v>
      </c>
      <c r="D6636" s="86">
        <v>9.0088904444812963E-4</v>
      </c>
      <c r="E6636" s="88">
        <v>10</v>
      </c>
      <c r="F6636" s="88">
        <v>4</v>
      </c>
      <c r="G6636" s="37">
        <v>1</v>
      </c>
    </row>
    <row r="6637" spans="1:7" x14ac:dyDescent="0.4">
      <c r="A6637" s="70">
        <v>41916</v>
      </c>
      <c r="B6637" s="84" t="s">
        <v>309</v>
      </c>
      <c r="C6637" s="74">
        <v>15.1</v>
      </c>
      <c r="D6637" s="86">
        <v>2.6748116383332288E-3</v>
      </c>
      <c r="E6637" s="88">
        <v>10</v>
      </c>
      <c r="F6637" s="88">
        <v>4</v>
      </c>
      <c r="G6637" s="37">
        <v>0</v>
      </c>
    </row>
    <row r="6638" spans="1:7" x14ac:dyDescent="0.4">
      <c r="A6638" s="70">
        <v>41916</v>
      </c>
      <c r="B6638" s="84" t="s">
        <v>310</v>
      </c>
      <c r="C6638" s="74">
        <v>15.4</v>
      </c>
      <c r="D6638" s="86">
        <v>1.7645187157082699E-3</v>
      </c>
      <c r="E6638" s="88">
        <v>10</v>
      </c>
      <c r="F6638" s="88">
        <v>4</v>
      </c>
      <c r="G6638" s="37">
        <v>0</v>
      </c>
    </row>
    <row r="6639" spans="1:7" x14ac:dyDescent="0.4">
      <c r="A6639" s="70">
        <v>41916</v>
      </c>
      <c r="B6639" s="84" t="s">
        <v>311</v>
      </c>
      <c r="C6639" s="74">
        <v>15.7</v>
      </c>
      <c r="D6639" s="86">
        <v>1.2163335141512865E-2</v>
      </c>
      <c r="E6639" s="88">
        <v>10</v>
      </c>
      <c r="F6639" s="88">
        <v>4</v>
      </c>
      <c r="G6639" s="37">
        <v>0</v>
      </c>
    </row>
    <row r="6640" spans="1:7" x14ac:dyDescent="0.4">
      <c r="A6640" s="70">
        <v>41916</v>
      </c>
      <c r="B6640" s="84" t="s">
        <v>312</v>
      </c>
      <c r="C6640" s="74">
        <v>15.8</v>
      </c>
      <c r="D6640" s="86">
        <v>2.2505642393726395E-2</v>
      </c>
      <c r="E6640" s="88">
        <v>10</v>
      </c>
      <c r="F6640" s="88">
        <v>4</v>
      </c>
      <c r="G6640" s="37">
        <v>0</v>
      </c>
    </row>
    <row r="6641" spans="1:7" x14ac:dyDescent="0.4">
      <c r="A6641" s="70">
        <v>41916</v>
      </c>
      <c r="B6641" s="84" t="s">
        <v>313</v>
      </c>
      <c r="C6641" s="74">
        <v>15.7</v>
      </c>
      <c r="D6641" s="86">
        <v>9.0124272499452953E-3</v>
      </c>
      <c r="E6641" s="88">
        <v>10</v>
      </c>
      <c r="F6641" s="88">
        <v>4</v>
      </c>
      <c r="G6641" s="37">
        <v>0</v>
      </c>
    </row>
    <row r="6642" spans="1:7" x14ac:dyDescent="0.4">
      <c r="A6642" s="70">
        <v>41916</v>
      </c>
      <c r="B6642" s="84" t="s">
        <v>314</v>
      </c>
      <c r="C6642" s="74">
        <v>15.9</v>
      </c>
      <c r="D6642" s="86">
        <v>1.8210101534086049E-3</v>
      </c>
      <c r="E6642" s="88">
        <v>10</v>
      </c>
      <c r="F6642" s="88">
        <v>4</v>
      </c>
      <c r="G6642" s="37">
        <v>0</v>
      </c>
    </row>
    <row r="6643" spans="1:7" x14ac:dyDescent="0.4">
      <c r="A6643" s="70">
        <v>41916</v>
      </c>
      <c r="B6643" s="84" t="s">
        <v>315</v>
      </c>
      <c r="C6643" s="74">
        <v>15.1</v>
      </c>
      <c r="D6643" s="86">
        <v>2.3794864950022535E-2</v>
      </c>
      <c r="E6643" s="88">
        <v>10</v>
      </c>
      <c r="F6643" s="88">
        <v>4</v>
      </c>
      <c r="G6643" s="37">
        <v>0</v>
      </c>
    </row>
    <row r="6644" spans="1:7" x14ac:dyDescent="0.4">
      <c r="A6644" s="70">
        <v>41916</v>
      </c>
      <c r="B6644" s="84" t="s">
        <v>316</v>
      </c>
      <c r="C6644" s="74">
        <v>14.2</v>
      </c>
      <c r="D6644" s="86">
        <v>5.6348822638459292E-2</v>
      </c>
      <c r="E6644" s="88">
        <v>10</v>
      </c>
      <c r="F6644" s="88">
        <v>4</v>
      </c>
      <c r="G6644" s="37">
        <v>0</v>
      </c>
    </row>
    <row r="6645" spans="1:7" x14ac:dyDescent="0.4">
      <c r="A6645" s="70">
        <v>41916</v>
      </c>
      <c r="B6645" s="84" t="s">
        <v>317</v>
      </c>
      <c r="C6645" s="74">
        <v>12.7</v>
      </c>
      <c r="D6645" s="86">
        <v>0.1588428251515219</v>
      </c>
      <c r="E6645" s="88">
        <v>10</v>
      </c>
      <c r="F6645" s="88">
        <v>4</v>
      </c>
      <c r="G6645" s="37">
        <v>0</v>
      </c>
    </row>
    <row r="6646" spans="1:7" x14ac:dyDescent="0.4">
      <c r="A6646" s="70">
        <v>41916</v>
      </c>
      <c r="B6646" s="84" t="s">
        <v>318</v>
      </c>
      <c r="C6646" s="74">
        <v>12.5</v>
      </c>
      <c r="D6646" s="86">
        <v>5.6085701736487088E-2</v>
      </c>
      <c r="E6646" s="88">
        <v>10</v>
      </c>
      <c r="F6646" s="88">
        <v>4</v>
      </c>
      <c r="G6646" s="37">
        <v>0</v>
      </c>
    </row>
    <row r="6647" spans="1:7" x14ac:dyDescent="0.4">
      <c r="A6647" s="70">
        <v>41916</v>
      </c>
      <c r="B6647" s="84" t="s">
        <v>319</v>
      </c>
      <c r="C6647" s="74">
        <v>12.3</v>
      </c>
      <c r="D6647" s="86">
        <v>1.193197285862706</v>
      </c>
      <c r="E6647" s="88">
        <v>10</v>
      </c>
      <c r="F6647" s="88">
        <v>4</v>
      </c>
      <c r="G6647" s="37">
        <v>0</v>
      </c>
    </row>
    <row r="6648" spans="1:7" x14ac:dyDescent="0.4">
      <c r="A6648" s="70">
        <v>41916</v>
      </c>
      <c r="B6648" s="84" t="s">
        <v>320</v>
      </c>
      <c r="C6648" s="74">
        <v>11.9</v>
      </c>
      <c r="D6648" s="86">
        <v>1.3854793639260601</v>
      </c>
      <c r="E6648" s="88">
        <v>10</v>
      </c>
      <c r="F6648" s="88">
        <v>4</v>
      </c>
      <c r="G6648" s="37">
        <v>0</v>
      </c>
    </row>
    <row r="6649" spans="1:7" x14ac:dyDescent="0.4">
      <c r="A6649" s="70">
        <v>41916</v>
      </c>
      <c r="B6649" s="84" t="s">
        <v>321</v>
      </c>
      <c r="C6649" s="74">
        <v>11.7</v>
      </c>
      <c r="D6649" s="86">
        <v>1.6315292018890811E-2</v>
      </c>
      <c r="E6649" s="88">
        <v>10</v>
      </c>
      <c r="F6649" s="88">
        <v>4</v>
      </c>
      <c r="G6649" s="37">
        <v>0</v>
      </c>
    </row>
    <row r="6650" spans="1:7" x14ac:dyDescent="0.4">
      <c r="A6650" s="70">
        <v>41916</v>
      </c>
      <c r="B6650" s="84" t="s">
        <v>322</v>
      </c>
      <c r="C6650" s="74">
        <v>11.4</v>
      </c>
      <c r="D6650" s="86">
        <v>0.32380187598383814</v>
      </c>
      <c r="E6650" s="88">
        <v>10</v>
      </c>
      <c r="F6650" s="88">
        <v>4</v>
      </c>
      <c r="G6650" s="37">
        <v>0</v>
      </c>
    </row>
    <row r="6651" spans="1:7" x14ac:dyDescent="0.4">
      <c r="A6651" s="70">
        <v>41916</v>
      </c>
      <c r="B6651" s="84" t="s">
        <v>323</v>
      </c>
      <c r="C6651" s="74">
        <v>11.4</v>
      </c>
      <c r="D6651" s="86">
        <v>0.84192237153510874</v>
      </c>
      <c r="E6651" s="88">
        <v>10</v>
      </c>
      <c r="F6651" s="88">
        <v>4</v>
      </c>
      <c r="G6651" s="37">
        <v>0</v>
      </c>
    </row>
    <row r="6652" spans="1:7" x14ac:dyDescent="0.4">
      <c r="A6652" s="70">
        <v>41916</v>
      </c>
      <c r="B6652" s="84" t="s">
        <v>324</v>
      </c>
      <c r="C6652" s="74">
        <v>10.4</v>
      </c>
      <c r="D6652" s="86">
        <v>1.3289121095793635</v>
      </c>
      <c r="E6652" s="88">
        <v>10</v>
      </c>
      <c r="F6652" s="88">
        <v>4</v>
      </c>
      <c r="G6652" s="37">
        <v>0</v>
      </c>
    </row>
    <row r="6653" spans="1:7" x14ac:dyDescent="0.4">
      <c r="A6653" s="70">
        <v>41916</v>
      </c>
      <c r="B6653" s="84" t="s">
        <v>325</v>
      </c>
      <c r="C6653" s="74">
        <v>9.6999999999999993</v>
      </c>
      <c r="D6653" s="86">
        <v>2.5811621195445351</v>
      </c>
      <c r="E6653" s="88">
        <v>10</v>
      </c>
      <c r="F6653" s="88">
        <v>5</v>
      </c>
      <c r="G6653" s="37">
        <v>1</v>
      </c>
    </row>
    <row r="6654" spans="1:7" x14ac:dyDescent="0.4">
      <c r="A6654" s="70">
        <v>41917</v>
      </c>
      <c r="B6654" s="84" t="s">
        <v>302</v>
      </c>
      <c r="C6654" s="74">
        <v>8.5</v>
      </c>
      <c r="D6654" s="86">
        <v>3.0031972635195321</v>
      </c>
      <c r="E6654" s="88">
        <v>10</v>
      </c>
      <c r="F6654" s="88">
        <v>5</v>
      </c>
      <c r="G6654" s="37">
        <v>1</v>
      </c>
    </row>
    <row r="6655" spans="1:7" x14ac:dyDescent="0.4">
      <c r="A6655" s="70">
        <v>41917</v>
      </c>
      <c r="B6655" s="84" t="s">
        <v>303</v>
      </c>
      <c r="C6655" s="74">
        <v>8.1999999999999993</v>
      </c>
      <c r="D6655" s="86">
        <v>3.2371956894524159</v>
      </c>
      <c r="E6655" s="88">
        <v>10</v>
      </c>
      <c r="F6655" s="88">
        <v>5</v>
      </c>
      <c r="G6655" s="37">
        <v>1</v>
      </c>
    </row>
    <row r="6656" spans="1:7" x14ac:dyDescent="0.4">
      <c r="A6656" s="70">
        <v>41917</v>
      </c>
      <c r="B6656" s="84" t="s">
        <v>304</v>
      </c>
      <c r="C6656" s="74">
        <v>8</v>
      </c>
      <c r="D6656" s="86">
        <v>3.4152109686932683</v>
      </c>
      <c r="E6656" s="88">
        <v>10</v>
      </c>
      <c r="F6656" s="88">
        <v>5</v>
      </c>
      <c r="G6656" s="37">
        <v>1</v>
      </c>
    </row>
    <row r="6657" spans="1:7" x14ac:dyDescent="0.4">
      <c r="A6657" s="70">
        <v>41917</v>
      </c>
      <c r="B6657" s="84" t="s">
        <v>305</v>
      </c>
      <c r="C6657" s="74">
        <v>6.2</v>
      </c>
      <c r="D6657" s="86">
        <v>3.8571733239882442</v>
      </c>
      <c r="E6657" s="88">
        <v>10</v>
      </c>
      <c r="F6657" s="88">
        <v>5</v>
      </c>
      <c r="G6657" s="37">
        <v>1</v>
      </c>
    </row>
    <row r="6658" spans="1:7" x14ac:dyDescent="0.4">
      <c r="A6658" s="70">
        <v>41917</v>
      </c>
      <c r="B6658" s="84" t="s">
        <v>306</v>
      </c>
      <c r="C6658" s="74">
        <v>6.2</v>
      </c>
      <c r="D6658" s="86">
        <v>4.01435180078788</v>
      </c>
      <c r="E6658" s="88">
        <v>10</v>
      </c>
      <c r="F6658" s="88">
        <v>5</v>
      </c>
      <c r="G6658" s="37">
        <v>1</v>
      </c>
    </row>
    <row r="6659" spans="1:7" x14ac:dyDescent="0.4">
      <c r="A6659" s="70">
        <v>41917</v>
      </c>
      <c r="B6659" s="84" t="s">
        <v>307</v>
      </c>
      <c r="C6659" s="74">
        <v>6.3</v>
      </c>
      <c r="D6659" s="86">
        <v>4.8559064005756412</v>
      </c>
      <c r="E6659" s="88">
        <v>10</v>
      </c>
      <c r="F6659" s="88">
        <v>5</v>
      </c>
      <c r="G6659" s="37">
        <v>1</v>
      </c>
    </row>
    <row r="6660" spans="1:7" x14ac:dyDescent="0.4">
      <c r="A6660" s="70">
        <v>41917</v>
      </c>
      <c r="B6660" s="84" t="s">
        <v>308</v>
      </c>
      <c r="C6660" s="74">
        <v>7.1</v>
      </c>
      <c r="D6660" s="86">
        <v>1.8181194637725202</v>
      </c>
      <c r="E6660" s="88">
        <v>10</v>
      </c>
      <c r="F6660" s="88">
        <v>5</v>
      </c>
      <c r="G6660" s="37">
        <v>1</v>
      </c>
    </row>
    <row r="6661" spans="1:7" x14ac:dyDescent="0.4">
      <c r="A6661" s="70">
        <v>41917</v>
      </c>
      <c r="B6661" s="84" t="s">
        <v>309</v>
      </c>
      <c r="C6661" s="74">
        <v>8.5</v>
      </c>
      <c r="D6661" s="86">
        <v>1.1524487462257065</v>
      </c>
      <c r="E6661" s="88">
        <v>10</v>
      </c>
      <c r="F6661" s="88">
        <v>5</v>
      </c>
      <c r="G6661" s="37">
        <v>0</v>
      </c>
    </row>
    <row r="6662" spans="1:7" x14ac:dyDescent="0.4">
      <c r="A6662" s="70">
        <v>41917</v>
      </c>
      <c r="B6662" s="84" t="s">
        <v>310</v>
      </c>
      <c r="C6662" s="74">
        <v>10.199999999999999</v>
      </c>
      <c r="D6662" s="86">
        <v>1.2821790944807744E-2</v>
      </c>
      <c r="E6662" s="88">
        <v>10</v>
      </c>
      <c r="F6662" s="88">
        <v>5</v>
      </c>
      <c r="G6662" s="37">
        <v>0</v>
      </c>
    </row>
    <row r="6663" spans="1:7" x14ac:dyDescent="0.4">
      <c r="A6663" s="70">
        <v>41917</v>
      </c>
      <c r="B6663" s="84" t="s">
        <v>311</v>
      </c>
      <c r="C6663" s="74">
        <v>13.4</v>
      </c>
      <c r="D6663" s="86">
        <v>8.9824799714475542E-3</v>
      </c>
      <c r="E6663" s="88">
        <v>10</v>
      </c>
      <c r="F6663" s="88">
        <v>5</v>
      </c>
      <c r="G6663" s="37">
        <v>0</v>
      </c>
    </row>
    <row r="6664" spans="1:7" x14ac:dyDescent="0.4">
      <c r="A6664" s="70">
        <v>41917</v>
      </c>
      <c r="B6664" s="84" t="s">
        <v>312</v>
      </c>
      <c r="C6664" s="74">
        <v>14.2</v>
      </c>
      <c r="D6664" s="86">
        <v>6.8233408090300233E-3</v>
      </c>
      <c r="E6664" s="88">
        <v>10</v>
      </c>
      <c r="F6664" s="88">
        <v>5</v>
      </c>
      <c r="G6664" s="37">
        <v>0</v>
      </c>
    </row>
    <row r="6665" spans="1:7" x14ac:dyDescent="0.4">
      <c r="A6665" s="70">
        <v>41917</v>
      </c>
      <c r="B6665" s="84" t="s">
        <v>313</v>
      </c>
      <c r="C6665" s="74">
        <v>15.2</v>
      </c>
      <c r="D6665" s="86">
        <v>1.7292414603079103E-3</v>
      </c>
      <c r="E6665" s="88">
        <v>10</v>
      </c>
      <c r="F6665" s="88">
        <v>5</v>
      </c>
      <c r="G6665" s="37">
        <v>0</v>
      </c>
    </row>
    <row r="6666" spans="1:7" x14ac:dyDescent="0.4">
      <c r="A6666" s="70">
        <v>41917</v>
      </c>
      <c r="B6666" s="84" t="s">
        <v>314</v>
      </c>
      <c r="C6666" s="74">
        <v>15.2</v>
      </c>
      <c r="D6666" s="86">
        <v>0</v>
      </c>
      <c r="E6666" s="88">
        <v>10</v>
      </c>
      <c r="F6666" s="88">
        <v>5</v>
      </c>
      <c r="G6666" s="37">
        <v>0</v>
      </c>
    </row>
    <row r="6667" spans="1:7" x14ac:dyDescent="0.4">
      <c r="A6667" s="70">
        <v>41917</v>
      </c>
      <c r="B6667" s="84" t="s">
        <v>315</v>
      </c>
      <c r="C6667" s="74">
        <v>15.8</v>
      </c>
      <c r="D6667" s="86">
        <v>7.7062224143747114E-4</v>
      </c>
      <c r="E6667" s="88">
        <v>10</v>
      </c>
      <c r="F6667" s="88">
        <v>5</v>
      </c>
      <c r="G6667" s="37">
        <v>0</v>
      </c>
    </row>
    <row r="6668" spans="1:7" x14ac:dyDescent="0.4">
      <c r="A6668" s="70">
        <v>41917</v>
      </c>
      <c r="B6668" s="84" t="s">
        <v>316</v>
      </c>
      <c r="C6668" s="74">
        <v>15</v>
      </c>
      <c r="D6668" s="86">
        <v>4.507560103456691E-3</v>
      </c>
      <c r="E6668" s="88">
        <v>10</v>
      </c>
      <c r="F6668" s="88">
        <v>5</v>
      </c>
      <c r="G6668" s="37">
        <v>0</v>
      </c>
    </row>
    <row r="6669" spans="1:7" x14ac:dyDescent="0.4">
      <c r="A6669" s="70">
        <v>41917</v>
      </c>
      <c r="B6669" s="84" t="s">
        <v>317</v>
      </c>
      <c r="C6669" s="74">
        <v>14.1</v>
      </c>
      <c r="D6669" s="86">
        <v>3.0530475024961234E-3</v>
      </c>
      <c r="E6669" s="88">
        <v>10</v>
      </c>
      <c r="F6669" s="88">
        <v>5</v>
      </c>
      <c r="G6669" s="37">
        <v>0</v>
      </c>
    </row>
    <row r="6670" spans="1:7" x14ac:dyDescent="0.4">
      <c r="A6670" s="70">
        <v>41917</v>
      </c>
      <c r="B6670" s="84" t="s">
        <v>318</v>
      </c>
      <c r="C6670" s="74">
        <v>12.8</v>
      </c>
      <c r="D6670" s="86">
        <v>3.9928242125837152E-3</v>
      </c>
      <c r="E6670" s="88">
        <v>10</v>
      </c>
      <c r="F6670" s="88">
        <v>5</v>
      </c>
      <c r="G6670" s="37">
        <v>0</v>
      </c>
    </row>
    <row r="6671" spans="1:7" x14ac:dyDescent="0.4">
      <c r="A6671" s="70">
        <v>41917</v>
      </c>
      <c r="B6671" s="84" t="s">
        <v>319</v>
      </c>
      <c r="C6671" s="74">
        <v>11.9</v>
      </c>
      <c r="D6671" s="86">
        <v>1.3985558065929932E-2</v>
      </c>
      <c r="E6671" s="88">
        <v>10</v>
      </c>
      <c r="F6671" s="88">
        <v>5</v>
      </c>
      <c r="G6671" s="37">
        <v>0</v>
      </c>
    </row>
    <row r="6672" spans="1:7" x14ac:dyDescent="0.4">
      <c r="A6672" s="70">
        <v>41917</v>
      </c>
      <c r="B6672" s="84" t="s">
        <v>320</v>
      </c>
      <c r="C6672" s="74">
        <v>10.4</v>
      </c>
      <c r="D6672" s="86">
        <v>1.8420998787426757E-2</v>
      </c>
      <c r="E6672" s="88">
        <v>10</v>
      </c>
      <c r="F6672" s="88">
        <v>5</v>
      </c>
      <c r="G6672" s="37">
        <v>0</v>
      </c>
    </row>
    <row r="6673" spans="1:7" x14ac:dyDescent="0.4">
      <c r="A6673" s="70">
        <v>41917</v>
      </c>
      <c r="B6673" s="84" t="s">
        <v>321</v>
      </c>
      <c r="C6673" s="74">
        <v>8.8000000000000007</v>
      </c>
      <c r="D6673" s="86">
        <v>1.149407230647863E-2</v>
      </c>
      <c r="E6673" s="88">
        <v>10</v>
      </c>
      <c r="F6673" s="88">
        <v>5</v>
      </c>
      <c r="G6673" s="37">
        <v>0</v>
      </c>
    </row>
    <row r="6674" spans="1:7" x14ac:dyDescent="0.4">
      <c r="A6674" s="70">
        <v>41917</v>
      </c>
      <c r="B6674" s="84" t="s">
        <v>322</v>
      </c>
      <c r="C6674" s="74">
        <v>8.6999999999999993</v>
      </c>
      <c r="D6674" s="86">
        <v>4.0505132617607839E-2</v>
      </c>
      <c r="E6674" s="88">
        <v>10</v>
      </c>
      <c r="F6674" s="88">
        <v>5</v>
      </c>
      <c r="G6674" s="37">
        <v>0</v>
      </c>
    </row>
    <row r="6675" spans="1:7" x14ac:dyDescent="0.4">
      <c r="A6675" s="70">
        <v>41917</v>
      </c>
      <c r="B6675" s="84" t="s">
        <v>323</v>
      </c>
      <c r="C6675" s="74">
        <v>8</v>
      </c>
      <c r="D6675" s="86">
        <v>6.2280394052905468E-2</v>
      </c>
      <c r="E6675" s="88">
        <v>10</v>
      </c>
      <c r="F6675" s="88">
        <v>5</v>
      </c>
      <c r="G6675" s="37">
        <v>0</v>
      </c>
    </row>
    <row r="6676" spans="1:7" x14ac:dyDescent="0.4">
      <c r="A6676" s="70">
        <v>41917</v>
      </c>
      <c r="B6676" s="84" t="s">
        <v>324</v>
      </c>
      <c r="C6676" s="74">
        <v>8.3000000000000007</v>
      </c>
      <c r="D6676" s="86">
        <v>0.99239003912083357</v>
      </c>
      <c r="E6676" s="88">
        <v>10</v>
      </c>
      <c r="F6676" s="88">
        <v>5</v>
      </c>
      <c r="G6676" s="37">
        <v>0</v>
      </c>
    </row>
    <row r="6677" spans="1:7" x14ac:dyDescent="0.4">
      <c r="A6677" s="70">
        <v>41917</v>
      </c>
      <c r="B6677" s="84" t="s">
        <v>325</v>
      </c>
      <c r="C6677" s="74">
        <v>8.1</v>
      </c>
      <c r="D6677" s="86">
        <v>2.4914440004543721</v>
      </c>
      <c r="E6677" s="88">
        <v>10</v>
      </c>
      <c r="F6677" s="88">
        <v>6</v>
      </c>
      <c r="G6677" s="37">
        <v>1</v>
      </c>
    </row>
    <row r="6678" spans="1:7" x14ac:dyDescent="0.4">
      <c r="A6678" s="70">
        <v>41918</v>
      </c>
      <c r="B6678" s="84" t="s">
        <v>302</v>
      </c>
      <c r="C6678" s="74">
        <v>7.9</v>
      </c>
      <c r="D6678" s="86">
        <v>3.0481127206149412</v>
      </c>
      <c r="E6678" s="88">
        <v>10</v>
      </c>
      <c r="F6678" s="88">
        <v>6</v>
      </c>
      <c r="G6678" s="37">
        <v>1</v>
      </c>
    </row>
    <row r="6679" spans="1:7" x14ac:dyDescent="0.4">
      <c r="A6679" s="70">
        <v>41918</v>
      </c>
      <c r="B6679" s="84" t="s">
        <v>303</v>
      </c>
      <c r="C6679" s="74">
        <v>7.8</v>
      </c>
      <c r="D6679" s="86">
        <v>3.3325741396525657</v>
      </c>
      <c r="E6679" s="88">
        <v>10</v>
      </c>
      <c r="F6679" s="88">
        <v>6</v>
      </c>
      <c r="G6679" s="37">
        <v>1</v>
      </c>
    </row>
    <row r="6680" spans="1:7" x14ac:dyDescent="0.4">
      <c r="A6680" s="70">
        <v>41918</v>
      </c>
      <c r="B6680" s="84" t="s">
        <v>304</v>
      </c>
      <c r="C6680" s="74">
        <v>7.1</v>
      </c>
      <c r="D6680" s="86">
        <v>3.6490447500752419</v>
      </c>
      <c r="E6680" s="88">
        <v>10</v>
      </c>
      <c r="F6680" s="88">
        <v>6</v>
      </c>
      <c r="G6680" s="37">
        <v>1</v>
      </c>
    </row>
    <row r="6681" spans="1:7" x14ac:dyDescent="0.4">
      <c r="A6681" s="70">
        <v>41918</v>
      </c>
      <c r="B6681" s="84" t="s">
        <v>305</v>
      </c>
      <c r="C6681" s="74">
        <v>6.6</v>
      </c>
      <c r="D6681" s="86">
        <v>3.9145851104404894</v>
      </c>
      <c r="E6681" s="88">
        <v>10</v>
      </c>
      <c r="F6681" s="88">
        <v>6</v>
      </c>
      <c r="G6681" s="37">
        <v>1</v>
      </c>
    </row>
    <row r="6682" spans="1:7" x14ac:dyDescent="0.4">
      <c r="A6682" s="70">
        <v>41918</v>
      </c>
      <c r="B6682" s="84" t="s">
        <v>306</v>
      </c>
      <c r="C6682" s="74">
        <v>6</v>
      </c>
      <c r="D6682" s="86">
        <v>4.178026422258597</v>
      </c>
      <c r="E6682" s="88">
        <v>10</v>
      </c>
      <c r="F6682" s="88">
        <v>6</v>
      </c>
      <c r="G6682" s="37">
        <v>1</v>
      </c>
    </row>
    <row r="6683" spans="1:7" x14ac:dyDescent="0.4">
      <c r="A6683" s="70">
        <v>41918</v>
      </c>
      <c r="B6683" s="84" t="s">
        <v>307</v>
      </c>
      <c r="C6683" s="74">
        <v>5</v>
      </c>
      <c r="D6683" s="86">
        <v>4.4316617878507341</v>
      </c>
      <c r="E6683" s="88">
        <v>10</v>
      </c>
      <c r="F6683" s="88">
        <v>6</v>
      </c>
      <c r="G6683" s="37">
        <v>1</v>
      </c>
    </row>
    <row r="6684" spans="1:7" x14ac:dyDescent="0.4">
      <c r="A6684" s="70">
        <v>41918</v>
      </c>
      <c r="B6684" s="84" t="s">
        <v>308</v>
      </c>
      <c r="C6684" s="74">
        <v>6.1</v>
      </c>
      <c r="D6684" s="86">
        <v>6.7808015719695316E-2</v>
      </c>
      <c r="E6684" s="88">
        <v>10</v>
      </c>
      <c r="F6684" s="88">
        <v>6</v>
      </c>
      <c r="G6684" s="37">
        <v>1</v>
      </c>
    </row>
    <row r="6685" spans="1:7" x14ac:dyDescent="0.4">
      <c r="A6685" s="70">
        <v>41918</v>
      </c>
      <c r="B6685" s="84" t="s">
        <v>309</v>
      </c>
      <c r="C6685" s="74">
        <v>9.4</v>
      </c>
      <c r="D6685" s="86">
        <v>1.4453314699110865E-2</v>
      </c>
      <c r="E6685" s="88">
        <v>10</v>
      </c>
      <c r="F6685" s="88">
        <v>6</v>
      </c>
      <c r="G6685" s="37">
        <v>0</v>
      </c>
    </row>
    <row r="6686" spans="1:7" x14ac:dyDescent="0.4">
      <c r="A6686" s="70">
        <v>41918</v>
      </c>
      <c r="B6686" s="84" t="s">
        <v>310</v>
      </c>
      <c r="C6686" s="74">
        <v>12.8</v>
      </c>
      <c r="D6686" s="86">
        <v>5.0454656747717175E-3</v>
      </c>
      <c r="E6686" s="88">
        <v>10</v>
      </c>
      <c r="F6686" s="88">
        <v>6</v>
      </c>
      <c r="G6686" s="37">
        <v>0</v>
      </c>
    </row>
    <row r="6687" spans="1:7" x14ac:dyDescent="0.4">
      <c r="A6687" s="70">
        <v>41918</v>
      </c>
      <c r="B6687" s="84" t="s">
        <v>311</v>
      </c>
      <c r="C6687" s="74">
        <v>14.5</v>
      </c>
      <c r="D6687" s="86">
        <v>4.7568854171821167E-3</v>
      </c>
      <c r="E6687" s="88">
        <v>10</v>
      </c>
      <c r="F6687" s="88">
        <v>6</v>
      </c>
      <c r="G6687" s="37">
        <v>0</v>
      </c>
    </row>
    <row r="6688" spans="1:7" x14ac:dyDescent="0.4">
      <c r="A6688" s="70">
        <v>41918</v>
      </c>
      <c r="B6688" s="84" t="s">
        <v>312</v>
      </c>
      <c r="C6688" s="74">
        <v>15.3</v>
      </c>
      <c r="D6688" s="86">
        <v>3.3912263304078181E-3</v>
      </c>
      <c r="E6688" s="88">
        <v>10</v>
      </c>
      <c r="F6688" s="88">
        <v>6</v>
      </c>
      <c r="G6688" s="37">
        <v>0</v>
      </c>
    </row>
    <row r="6689" spans="1:7" x14ac:dyDescent="0.4">
      <c r="A6689" s="70">
        <v>41918</v>
      </c>
      <c r="B6689" s="84" t="s">
        <v>313</v>
      </c>
      <c r="C6689" s="74">
        <v>16.3</v>
      </c>
      <c r="D6689" s="86">
        <v>0</v>
      </c>
      <c r="E6689" s="88">
        <v>10</v>
      </c>
      <c r="F6689" s="88">
        <v>6</v>
      </c>
      <c r="G6689" s="37">
        <v>0</v>
      </c>
    </row>
    <row r="6690" spans="1:7" x14ac:dyDescent="0.4">
      <c r="A6690" s="70">
        <v>41918</v>
      </c>
      <c r="B6690" s="84" t="s">
        <v>314</v>
      </c>
      <c r="C6690" s="74">
        <v>16.399999999999999</v>
      </c>
      <c r="D6690" s="86">
        <v>0</v>
      </c>
      <c r="E6690" s="88">
        <v>10</v>
      </c>
      <c r="F6690" s="88">
        <v>6</v>
      </c>
      <c r="G6690" s="37">
        <v>0</v>
      </c>
    </row>
    <row r="6691" spans="1:7" x14ac:dyDescent="0.4">
      <c r="A6691" s="70">
        <v>41918</v>
      </c>
      <c r="B6691" s="84" t="s">
        <v>315</v>
      </c>
      <c r="C6691" s="74">
        <v>16.2</v>
      </c>
      <c r="D6691" s="86">
        <v>0</v>
      </c>
      <c r="E6691" s="88">
        <v>10</v>
      </c>
      <c r="F6691" s="88">
        <v>6</v>
      </c>
      <c r="G6691" s="37">
        <v>0</v>
      </c>
    </row>
    <row r="6692" spans="1:7" x14ac:dyDescent="0.4">
      <c r="A6692" s="70">
        <v>41918</v>
      </c>
      <c r="B6692" s="84" t="s">
        <v>316</v>
      </c>
      <c r="C6692" s="74">
        <v>15.4</v>
      </c>
      <c r="D6692" s="86">
        <v>0</v>
      </c>
      <c r="E6692" s="88">
        <v>10</v>
      </c>
      <c r="F6692" s="88">
        <v>6</v>
      </c>
      <c r="G6692" s="37">
        <v>0</v>
      </c>
    </row>
    <row r="6693" spans="1:7" x14ac:dyDescent="0.4">
      <c r="A6693" s="70">
        <v>41918</v>
      </c>
      <c r="B6693" s="84" t="s">
        <v>317</v>
      </c>
      <c r="C6693" s="74">
        <v>13.5</v>
      </c>
      <c r="D6693" s="86">
        <v>1.3879039010171216E-3</v>
      </c>
      <c r="E6693" s="88">
        <v>10</v>
      </c>
      <c r="F6693" s="88">
        <v>6</v>
      </c>
      <c r="G6693" s="37">
        <v>0</v>
      </c>
    </row>
    <row r="6694" spans="1:7" x14ac:dyDescent="0.4">
      <c r="A6694" s="70">
        <v>41918</v>
      </c>
      <c r="B6694" s="84" t="s">
        <v>318</v>
      </c>
      <c r="C6694" s="74">
        <v>12.7</v>
      </c>
      <c r="D6694" s="86">
        <v>3.3424514876740567E-3</v>
      </c>
      <c r="E6694" s="88">
        <v>10</v>
      </c>
      <c r="F6694" s="88">
        <v>6</v>
      </c>
      <c r="G6694" s="37">
        <v>0</v>
      </c>
    </row>
    <row r="6695" spans="1:7" x14ac:dyDescent="0.4">
      <c r="A6695" s="70">
        <v>41918</v>
      </c>
      <c r="B6695" s="84" t="s">
        <v>319</v>
      </c>
      <c r="C6695" s="74">
        <v>11.1</v>
      </c>
      <c r="D6695" s="86">
        <v>1.5669566037676424E-2</v>
      </c>
      <c r="E6695" s="88">
        <v>10</v>
      </c>
      <c r="F6695" s="88">
        <v>6</v>
      </c>
      <c r="G6695" s="37">
        <v>0</v>
      </c>
    </row>
    <row r="6696" spans="1:7" x14ac:dyDescent="0.4">
      <c r="A6696" s="70">
        <v>41918</v>
      </c>
      <c r="B6696" s="84" t="s">
        <v>320</v>
      </c>
      <c r="C6696" s="74">
        <v>11</v>
      </c>
      <c r="D6696" s="86">
        <v>1.7017754023580741E-2</v>
      </c>
      <c r="E6696" s="88">
        <v>10</v>
      </c>
      <c r="F6696" s="88">
        <v>6</v>
      </c>
      <c r="G6696" s="37">
        <v>0</v>
      </c>
    </row>
    <row r="6697" spans="1:7" x14ac:dyDescent="0.4">
      <c r="A6697" s="70">
        <v>41918</v>
      </c>
      <c r="B6697" s="84" t="s">
        <v>321</v>
      </c>
      <c r="C6697" s="74">
        <v>8.3000000000000007</v>
      </c>
      <c r="D6697" s="86">
        <v>1.0371222618643386E-2</v>
      </c>
      <c r="E6697" s="88">
        <v>10</v>
      </c>
      <c r="F6697" s="88">
        <v>6</v>
      </c>
      <c r="G6697" s="37">
        <v>0</v>
      </c>
    </row>
    <row r="6698" spans="1:7" x14ac:dyDescent="0.4">
      <c r="A6698" s="70">
        <v>41918</v>
      </c>
      <c r="B6698" s="84" t="s">
        <v>322</v>
      </c>
      <c r="C6698" s="74">
        <v>7.2</v>
      </c>
      <c r="D6698" s="86">
        <v>2.7549064732259619E-2</v>
      </c>
      <c r="E6698" s="88">
        <v>10</v>
      </c>
      <c r="F6698" s="88">
        <v>6</v>
      </c>
      <c r="G6698" s="37">
        <v>0</v>
      </c>
    </row>
    <row r="6699" spans="1:7" x14ac:dyDescent="0.4">
      <c r="A6699" s="70">
        <v>41918</v>
      </c>
      <c r="B6699" s="84" t="s">
        <v>323</v>
      </c>
      <c r="C6699" s="74">
        <v>6.7</v>
      </c>
      <c r="D6699" s="86">
        <v>6.5485747498695165E-2</v>
      </c>
      <c r="E6699" s="88">
        <v>10</v>
      </c>
      <c r="F6699" s="88">
        <v>6</v>
      </c>
      <c r="G6699" s="37">
        <v>0</v>
      </c>
    </row>
    <row r="6700" spans="1:7" x14ac:dyDescent="0.4">
      <c r="A6700" s="70">
        <v>41918</v>
      </c>
      <c r="B6700" s="84" t="s">
        <v>324</v>
      </c>
      <c r="C6700" s="74">
        <v>5.9</v>
      </c>
      <c r="D6700" s="86">
        <v>0.41332280923979647</v>
      </c>
      <c r="E6700" s="88">
        <v>10</v>
      </c>
      <c r="F6700" s="88">
        <v>6</v>
      </c>
      <c r="G6700" s="37">
        <v>0</v>
      </c>
    </row>
    <row r="6701" spans="1:7" x14ac:dyDescent="0.4">
      <c r="A6701" s="70">
        <v>41918</v>
      </c>
      <c r="B6701" s="84" t="s">
        <v>325</v>
      </c>
      <c r="C6701" s="74">
        <v>5.4</v>
      </c>
      <c r="D6701" s="86">
        <v>2.7221874000039747</v>
      </c>
      <c r="E6701" s="88">
        <v>10</v>
      </c>
      <c r="F6701" s="88">
        <v>7</v>
      </c>
      <c r="G6701" s="37">
        <v>1</v>
      </c>
    </row>
    <row r="6702" spans="1:7" x14ac:dyDescent="0.4">
      <c r="A6702" s="70">
        <v>41919</v>
      </c>
      <c r="B6702" s="84" t="s">
        <v>302</v>
      </c>
      <c r="C6702" s="74">
        <v>5</v>
      </c>
      <c r="D6702" s="86">
        <v>3.4574765996941079</v>
      </c>
      <c r="E6702" s="88">
        <v>10</v>
      </c>
      <c r="F6702" s="88">
        <v>7</v>
      </c>
      <c r="G6702" s="37">
        <v>1</v>
      </c>
    </row>
    <row r="6703" spans="1:7" x14ac:dyDescent="0.4">
      <c r="A6703" s="70">
        <v>41919</v>
      </c>
      <c r="B6703" s="84" t="s">
        <v>303</v>
      </c>
      <c r="C6703" s="74">
        <v>4.9000000000000004</v>
      </c>
      <c r="D6703" s="86">
        <v>3.9409765310708806</v>
      </c>
      <c r="E6703" s="88">
        <v>10</v>
      </c>
      <c r="F6703" s="88">
        <v>7</v>
      </c>
      <c r="G6703" s="37">
        <v>1</v>
      </c>
    </row>
    <row r="6704" spans="1:7" x14ac:dyDescent="0.4">
      <c r="A6704" s="70">
        <v>41919</v>
      </c>
      <c r="B6704" s="84" t="s">
        <v>304</v>
      </c>
      <c r="C6704" s="74">
        <v>4.2</v>
      </c>
      <c r="D6704" s="86">
        <v>4.3641763863424252</v>
      </c>
      <c r="E6704" s="88">
        <v>10</v>
      </c>
      <c r="F6704" s="88">
        <v>7</v>
      </c>
      <c r="G6704" s="37">
        <v>1</v>
      </c>
    </row>
    <row r="6705" spans="1:7" x14ac:dyDescent="0.4">
      <c r="A6705" s="70">
        <v>41919</v>
      </c>
      <c r="B6705" s="84" t="s">
        <v>305</v>
      </c>
      <c r="C6705" s="74">
        <v>4.3</v>
      </c>
      <c r="D6705" s="86">
        <v>4.5804189045914239</v>
      </c>
      <c r="E6705" s="88">
        <v>10</v>
      </c>
      <c r="F6705" s="88">
        <v>7</v>
      </c>
      <c r="G6705" s="37">
        <v>1</v>
      </c>
    </row>
    <row r="6706" spans="1:7" x14ac:dyDescent="0.4">
      <c r="A6706" s="70">
        <v>41919</v>
      </c>
      <c r="B6706" s="84" t="s">
        <v>306</v>
      </c>
      <c r="C6706" s="74">
        <v>3.7</v>
      </c>
      <c r="D6706" s="86">
        <v>4.8772034797524855</v>
      </c>
      <c r="E6706" s="88">
        <v>10</v>
      </c>
      <c r="F6706" s="88">
        <v>7</v>
      </c>
      <c r="G6706" s="37">
        <v>1</v>
      </c>
    </row>
    <row r="6707" spans="1:7" x14ac:dyDescent="0.4">
      <c r="A6707" s="70">
        <v>41919</v>
      </c>
      <c r="B6707" s="84" t="s">
        <v>307</v>
      </c>
      <c r="C6707" s="74">
        <v>3.7</v>
      </c>
      <c r="D6707" s="86">
        <v>4.0651748054599626</v>
      </c>
      <c r="E6707" s="88">
        <v>10</v>
      </c>
      <c r="F6707" s="88">
        <v>7</v>
      </c>
      <c r="G6707" s="37">
        <v>1</v>
      </c>
    </row>
    <row r="6708" spans="1:7" x14ac:dyDescent="0.4">
      <c r="A6708" s="70">
        <v>41919</v>
      </c>
      <c r="B6708" s="84" t="s">
        <v>308</v>
      </c>
      <c r="C6708" s="74">
        <v>5.9</v>
      </c>
      <c r="D6708" s="86">
        <v>2.0548541411974965</v>
      </c>
      <c r="E6708" s="88">
        <v>10</v>
      </c>
      <c r="F6708" s="88">
        <v>7</v>
      </c>
      <c r="G6708" s="37">
        <v>1</v>
      </c>
    </row>
    <row r="6709" spans="1:7" x14ac:dyDescent="0.4">
      <c r="A6709" s="70">
        <v>41919</v>
      </c>
      <c r="B6709" s="84" t="s">
        <v>309</v>
      </c>
      <c r="C6709" s="74">
        <v>7.7</v>
      </c>
      <c r="D6709" s="86">
        <v>2.1673300593028584E-2</v>
      </c>
      <c r="E6709" s="88">
        <v>10</v>
      </c>
      <c r="F6709" s="88">
        <v>7</v>
      </c>
      <c r="G6709" s="37">
        <v>0</v>
      </c>
    </row>
    <row r="6710" spans="1:7" x14ac:dyDescent="0.4">
      <c r="A6710" s="70">
        <v>41919</v>
      </c>
      <c r="B6710" s="84" t="s">
        <v>310</v>
      </c>
      <c r="C6710" s="74">
        <v>10.6</v>
      </c>
      <c r="D6710" s="86">
        <v>6.0863071986918676E-3</v>
      </c>
      <c r="E6710" s="88">
        <v>10</v>
      </c>
      <c r="F6710" s="88">
        <v>7</v>
      </c>
      <c r="G6710" s="37">
        <v>0</v>
      </c>
    </row>
    <row r="6711" spans="1:7" x14ac:dyDescent="0.4">
      <c r="A6711" s="70">
        <v>41919</v>
      </c>
      <c r="B6711" s="84" t="s">
        <v>311</v>
      </c>
      <c r="C6711" s="74">
        <v>13.7</v>
      </c>
      <c r="D6711" s="86">
        <v>0</v>
      </c>
      <c r="E6711" s="88">
        <v>10</v>
      </c>
      <c r="F6711" s="88">
        <v>7</v>
      </c>
      <c r="G6711" s="37">
        <v>0</v>
      </c>
    </row>
    <row r="6712" spans="1:7" x14ac:dyDescent="0.4">
      <c r="A6712" s="70">
        <v>41919</v>
      </c>
      <c r="B6712" s="84" t="s">
        <v>312</v>
      </c>
      <c r="C6712" s="74">
        <v>15</v>
      </c>
      <c r="D6712" s="86">
        <v>0</v>
      </c>
      <c r="E6712" s="88">
        <v>10</v>
      </c>
      <c r="F6712" s="88">
        <v>7</v>
      </c>
      <c r="G6712" s="37">
        <v>0</v>
      </c>
    </row>
    <row r="6713" spans="1:7" x14ac:dyDescent="0.4">
      <c r="A6713" s="70">
        <v>41919</v>
      </c>
      <c r="B6713" s="84" t="s">
        <v>313</v>
      </c>
      <c r="C6713" s="74">
        <v>16.899999999999999</v>
      </c>
      <c r="D6713" s="86">
        <v>0</v>
      </c>
      <c r="E6713" s="88">
        <v>10</v>
      </c>
      <c r="F6713" s="88">
        <v>7</v>
      </c>
      <c r="G6713" s="37">
        <v>0</v>
      </c>
    </row>
    <row r="6714" spans="1:7" x14ac:dyDescent="0.4">
      <c r="A6714" s="70">
        <v>41919</v>
      </c>
      <c r="B6714" s="84" t="s">
        <v>314</v>
      </c>
      <c r="C6714" s="74">
        <v>16.8</v>
      </c>
      <c r="D6714" s="86">
        <v>0</v>
      </c>
      <c r="E6714" s="88">
        <v>10</v>
      </c>
      <c r="F6714" s="88">
        <v>7</v>
      </c>
      <c r="G6714" s="37">
        <v>0</v>
      </c>
    </row>
    <row r="6715" spans="1:7" x14ac:dyDescent="0.4">
      <c r="A6715" s="70">
        <v>41919</v>
      </c>
      <c r="B6715" s="84" t="s">
        <v>315</v>
      </c>
      <c r="C6715" s="74">
        <v>16.5</v>
      </c>
      <c r="D6715" s="86">
        <v>0</v>
      </c>
      <c r="E6715" s="88">
        <v>10</v>
      </c>
      <c r="F6715" s="88">
        <v>7</v>
      </c>
      <c r="G6715" s="37">
        <v>0</v>
      </c>
    </row>
    <row r="6716" spans="1:7" x14ac:dyDescent="0.4">
      <c r="A6716" s="70">
        <v>41919</v>
      </c>
      <c r="B6716" s="84" t="s">
        <v>316</v>
      </c>
      <c r="C6716" s="74">
        <v>15.7</v>
      </c>
      <c r="D6716" s="86">
        <v>0</v>
      </c>
      <c r="E6716" s="88">
        <v>10</v>
      </c>
      <c r="F6716" s="88">
        <v>7</v>
      </c>
      <c r="G6716" s="37">
        <v>0</v>
      </c>
    </row>
    <row r="6717" spans="1:7" x14ac:dyDescent="0.4">
      <c r="A6717" s="70">
        <v>41919</v>
      </c>
      <c r="B6717" s="84" t="s">
        <v>317</v>
      </c>
      <c r="C6717" s="74">
        <v>15</v>
      </c>
      <c r="D6717" s="86">
        <v>0</v>
      </c>
      <c r="E6717" s="88">
        <v>10</v>
      </c>
      <c r="F6717" s="88">
        <v>7</v>
      </c>
      <c r="G6717" s="37">
        <v>0</v>
      </c>
    </row>
    <row r="6718" spans="1:7" x14ac:dyDescent="0.4">
      <c r="A6718" s="70">
        <v>41919</v>
      </c>
      <c r="B6718" s="84" t="s">
        <v>318</v>
      </c>
      <c r="C6718" s="74">
        <v>13.1</v>
      </c>
      <c r="D6718" s="86">
        <v>5.9083441230803465E-3</v>
      </c>
      <c r="E6718" s="88">
        <v>10</v>
      </c>
      <c r="F6718" s="88">
        <v>7</v>
      </c>
      <c r="G6718" s="37">
        <v>0</v>
      </c>
    </row>
    <row r="6719" spans="1:7" x14ac:dyDescent="0.4">
      <c r="A6719" s="70">
        <v>41919</v>
      </c>
      <c r="B6719" s="84" t="s">
        <v>319</v>
      </c>
      <c r="C6719" s="74">
        <v>12.6</v>
      </c>
      <c r="D6719" s="86">
        <v>1.0798657054939365E-2</v>
      </c>
      <c r="E6719" s="88">
        <v>10</v>
      </c>
      <c r="F6719" s="88">
        <v>7</v>
      </c>
      <c r="G6719" s="37">
        <v>0</v>
      </c>
    </row>
    <row r="6720" spans="1:7" x14ac:dyDescent="0.4">
      <c r="A6720" s="70">
        <v>41919</v>
      </c>
      <c r="B6720" s="84" t="s">
        <v>320</v>
      </c>
      <c r="C6720" s="74">
        <v>11.5</v>
      </c>
      <c r="D6720" s="86">
        <v>4.6756583740527186E-3</v>
      </c>
      <c r="E6720" s="88">
        <v>10</v>
      </c>
      <c r="F6720" s="88">
        <v>7</v>
      </c>
      <c r="G6720" s="37">
        <v>0</v>
      </c>
    </row>
    <row r="6721" spans="1:7" x14ac:dyDescent="0.4">
      <c r="A6721" s="70">
        <v>41919</v>
      </c>
      <c r="B6721" s="84" t="s">
        <v>321</v>
      </c>
      <c r="C6721" s="74">
        <v>9.6</v>
      </c>
      <c r="D6721" s="86">
        <v>1.1233986605550595E-2</v>
      </c>
      <c r="E6721" s="88">
        <v>10</v>
      </c>
      <c r="F6721" s="88">
        <v>7</v>
      </c>
      <c r="G6721" s="37">
        <v>0</v>
      </c>
    </row>
    <row r="6722" spans="1:7" x14ac:dyDescent="0.4">
      <c r="A6722" s="70">
        <v>41919</v>
      </c>
      <c r="B6722" s="84" t="s">
        <v>322</v>
      </c>
      <c r="C6722" s="74">
        <v>8.4</v>
      </c>
      <c r="D6722" s="86">
        <v>1.6438310111311638E-2</v>
      </c>
      <c r="E6722" s="88">
        <v>10</v>
      </c>
      <c r="F6722" s="88">
        <v>7</v>
      </c>
      <c r="G6722" s="37">
        <v>0</v>
      </c>
    </row>
    <row r="6723" spans="1:7" x14ac:dyDescent="0.4">
      <c r="A6723" s="70">
        <v>41919</v>
      </c>
      <c r="B6723" s="84" t="s">
        <v>323</v>
      </c>
      <c r="C6723" s="74">
        <v>7.7</v>
      </c>
      <c r="D6723" s="86">
        <v>5.8318881466402052E-2</v>
      </c>
      <c r="E6723" s="88">
        <v>10</v>
      </c>
      <c r="F6723" s="88">
        <v>7</v>
      </c>
      <c r="G6723" s="37">
        <v>0</v>
      </c>
    </row>
    <row r="6724" spans="1:7" x14ac:dyDescent="0.4">
      <c r="A6724" s="70">
        <v>41919</v>
      </c>
      <c r="B6724" s="84" t="s">
        <v>324</v>
      </c>
      <c r="C6724" s="74">
        <v>7.4</v>
      </c>
      <c r="D6724" s="86">
        <v>0.68151213466530991</v>
      </c>
      <c r="E6724" s="88">
        <v>10</v>
      </c>
      <c r="F6724" s="88">
        <v>7</v>
      </c>
      <c r="G6724" s="37">
        <v>0</v>
      </c>
    </row>
    <row r="6725" spans="1:7" x14ac:dyDescent="0.4">
      <c r="A6725" s="70">
        <v>41919</v>
      </c>
      <c r="B6725" s="84" t="s">
        <v>325</v>
      </c>
      <c r="C6725" s="74">
        <v>6.9</v>
      </c>
      <c r="D6725" s="86">
        <v>2.3861570660209153</v>
      </c>
      <c r="E6725" s="88">
        <v>10</v>
      </c>
      <c r="F6725" s="88">
        <v>8</v>
      </c>
      <c r="G6725" s="37">
        <v>1</v>
      </c>
    </row>
    <row r="6726" spans="1:7" x14ac:dyDescent="0.4">
      <c r="A6726" s="70">
        <v>41920</v>
      </c>
      <c r="B6726" s="84" t="s">
        <v>302</v>
      </c>
      <c r="C6726" s="74">
        <v>7</v>
      </c>
      <c r="D6726" s="86">
        <v>2.9810535819266319</v>
      </c>
      <c r="E6726" s="88">
        <v>10</v>
      </c>
      <c r="F6726" s="88">
        <v>8</v>
      </c>
      <c r="G6726" s="37">
        <v>1</v>
      </c>
    </row>
    <row r="6727" spans="1:7" x14ac:dyDescent="0.4">
      <c r="A6727" s="70">
        <v>41920</v>
      </c>
      <c r="B6727" s="84" t="s">
        <v>303</v>
      </c>
      <c r="C6727" s="74">
        <v>6.9</v>
      </c>
      <c r="D6727" s="86">
        <v>3.3773388247870821</v>
      </c>
      <c r="E6727" s="88">
        <v>10</v>
      </c>
      <c r="F6727" s="88">
        <v>8</v>
      </c>
      <c r="G6727" s="37">
        <v>1</v>
      </c>
    </row>
    <row r="6728" spans="1:7" x14ac:dyDescent="0.4">
      <c r="A6728" s="70">
        <v>41920</v>
      </c>
      <c r="B6728" s="84" t="s">
        <v>304</v>
      </c>
      <c r="C6728" s="74">
        <v>7</v>
      </c>
      <c r="D6728" s="86">
        <v>3.5928200434663289</v>
      </c>
      <c r="E6728" s="88">
        <v>10</v>
      </c>
      <c r="F6728" s="88">
        <v>8</v>
      </c>
      <c r="G6728" s="37">
        <v>1</v>
      </c>
    </row>
    <row r="6729" spans="1:7" x14ac:dyDescent="0.4">
      <c r="A6729" s="70">
        <v>41920</v>
      </c>
      <c r="B6729" s="84" t="s">
        <v>305</v>
      </c>
      <c r="C6729" s="74">
        <v>7</v>
      </c>
      <c r="D6729" s="86">
        <v>3.7584459489934234</v>
      </c>
      <c r="E6729" s="88">
        <v>10</v>
      </c>
      <c r="F6729" s="88">
        <v>8</v>
      </c>
      <c r="G6729" s="37">
        <v>1</v>
      </c>
    </row>
    <row r="6730" spans="1:7" x14ac:dyDescent="0.4">
      <c r="A6730" s="70">
        <v>41920</v>
      </c>
      <c r="B6730" s="84" t="s">
        <v>306</v>
      </c>
      <c r="C6730" s="74">
        <v>7.1</v>
      </c>
      <c r="D6730" s="86">
        <v>3.8618852766229583</v>
      </c>
      <c r="E6730" s="88">
        <v>10</v>
      </c>
      <c r="F6730" s="88">
        <v>8</v>
      </c>
      <c r="G6730" s="37">
        <v>1</v>
      </c>
    </row>
    <row r="6731" spans="1:7" x14ac:dyDescent="0.4">
      <c r="A6731" s="70">
        <v>41920</v>
      </c>
      <c r="B6731" s="84" t="s">
        <v>307</v>
      </c>
      <c r="C6731" s="74">
        <v>7</v>
      </c>
      <c r="D6731" s="86">
        <v>3.5889467715266479</v>
      </c>
      <c r="E6731" s="88">
        <v>10</v>
      </c>
      <c r="F6731" s="88">
        <v>8</v>
      </c>
      <c r="G6731" s="37">
        <v>1</v>
      </c>
    </row>
    <row r="6732" spans="1:7" x14ac:dyDescent="0.4">
      <c r="A6732" s="70">
        <v>41920</v>
      </c>
      <c r="B6732" s="84" t="s">
        <v>308</v>
      </c>
      <c r="C6732" s="74">
        <v>8.5</v>
      </c>
      <c r="D6732" s="86">
        <v>2.3234893439929207</v>
      </c>
      <c r="E6732" s="88">
        <v>10</v>
      </c>
      <c r="F6732" s="88">
        <v>8</v>
      </c>
      <c r="G6732" s="37">
        <v>1</v>
      </c>
    </row>
    <row r="6733" spans="1:7" x14ac:dyDescent="0.4">
      <c r="A6733" s="70">
        <v>41920</v>
      </c>
      <c r="B6733" s="84" t="s">
        <v>309</v>
      </c>
      <c r="C6733" s="74">
        <v>11.1</v>
      </c>
      <c r="D6733" s="86">
        <v>1.1759861078676109E-2</v>
      </c>
      <c r="E6733" s="88">
        <v>10</v>
      </c>
      <c r="F6733" s="88">
        <v>8</v>
      </c>
      <c r="G6733" s="37">
        <v>0</v>
      </c>
    </row>
    <row r="6734" spans="1:7" x14ac:dyDescent="0.4">
      <c r="A6734" s="70">
        <v>41920</v>
      </c>
      <c r="B6734" s="84" t="s">
        <v>310</v>
      </c>
      <c r="C6734" s="74">
        <v>14.1</v>
      </c>
      <c r="D6734" s="86">
        <v>0</v>
      </c>
      <c r="E6734" s="88">
        <v>10</v>
      </c>
      <c r="F6734" s="88">
        <v>8</v>
      </c>
      <c r="G6734" s="37">
        <v>0</v>
      </c>
    </row>
    <row r="6735" spans="1:7" x14ac:dyDescent="0.4">
      <c r="A6735" s="70">
        <v>41920</v>
      </c>
      <c r="B6735" s="84" t="s">
        <v>311</v>
      </c>
      <c r="C6735" s="74">
        <v>16.2</v>
      </c>
      <c r="D6735" s="86">
        <v>0</v>
      </c>
      <c r="E6735" s="88">
        <v>10</v>
      </c>
      <c r="F6735" s="88">
        <v>8</v>
      </c>
      <c r="G6735" s="37">
        <v>0</v>
      </c>
    </row>
    <row r="6736" spans="1:7" x14ac:dyDescent="0.4">
      <c r="A6736" s="70">
        <v>41920</v>
      </c>
      <c r="B6736" s="84" t="s">
        <v>312</v>
      </c>
      <c r="C6736" s="74">
        <v>16.8</v>
      </c>
      <c r="D6736" s="86">
        <v>0</v>
      </c>
      <c r="E6736" s="88">
        <v>10</v>
      </c>
      <c r="F6736" s="88">
        <v>8</v>
      </c>
      <c r="G6736" s="37">
        <v>0</v>
      </c>
    </row>
    <row r="6737" spans="1:7" x14ac:dyDescent="0.4">
      <c r="A6737" s="70">
        <v>41920</v>
      </c>
      <c r="B6737" s="84" t="s">
        <v>313</v>
      </c>
      <c r="C6737" s="74">
        <v>17</v>
      </c>
      <c r="D6737" s="86">
        <v>0</v>
      </c>
      <c r="E6737" s="88">
        <v>10</v>
      </c>
      <c r="F6737" s="88">
        <v>8</v>
      </c>
      <c r="G6737" s="37">
        <v>0</v>
      </c>
    </row>
    <row r="6738" spans="1:7" x14ac:dyDescent="0.4">
      <c r="A6738" s="70">
        <v>41920</v>
      </c>
      <c r="B6738" s="84" t="s">
        <v>314</v>
      </c>
      <c r="C6738" s="74">
        <v>16.7</v>
      </c>
      <c r="D6738" s="86">
        <v>0</v>
      </c>
      <c r="E6738" s="88">
        <v>10</v>
      </c>
      <c r="F6738" s="88">
        <v>8</v>
      </c>
      <c r="G6738" s="37">
        <v>0</v>
      </c>
    </row>
    <row r="6739" spans="1:7" x14ac:dyDescent="0.4">
      <c r="A6739" s="70">
        <v>41920</v>
      </c>
      <c r="B6739" s="84" t="s">
        <v>315</v>
      </c>
      <c r="C6739" s="74">
        <v>15.9</v>
      </c>
      <c r="D6739" s="86">
        <v>0</v>
      </c>
      <c r="E6739" s="88">
        <v>10</v>
      </c>
      <c r="F6739" s="88">
        <v>8</v>
      </c>
      <c r="G6739" s="37">
        <v>0</v>
      </c>
    </row>
    <row r="6740" spans="1:7" x14ac:dyDescent="0.4">
      <c r="A6740" s="70">
        <v>41920</v>
      </c>
      <c r="B6740" s="84" t="s">
        <v>316</v>
      </c>
      <c r="C6740" s="74">
        <v>15.5</v>
      </c>
      <c r="D6740" s="86">
        <v>3.5539958171659672E-3</v>
      </c>
      <c r="E6740" s="88">
        <v>10</v>
      </c>
      <c r="F6740" s="88">
        <v>8</v>
      </c>
      <c r="G6740" s="37">
        <v>0</v>
      </c>
    </row>
    <row r="6741" spans="1:7" x14ac:dyDescent="0.4">
      <c r="A6741" s="70">
        <v>41920</v>
      </c>
      <c r="B6741" s="84" t="s">
        <v>317</v>
      </c>
      <c r="C6741" s="74">
        <v>15.4</v>
      </c>
      <c r="D6741" s="86">
        <v>9.0614824941267244E-4</v>
      </c>
      <c r="E6741" s="88">
        <v>10</v>
      </c>
      <c r="F6741" s="88">
        <v>8</v>
      </c>
      <c r="G6741" s="37">
        <v>0</v>
      </c>
    </row>
    <row r="6742" spans="1:7" x14ac:dyDescent="0.4">
      <c r="A6742" s="70">
        <v>41920</v>
      </c>
      <c r="B6742" s="84" t="s">
        <v>318</v>
      </c>
      <c r="C6742" s="74">
        <v>14.4</v>
      </c>
      <c r="D6742" s="86">
        <v>5.0404811825704296E-3</v>
      </c>
      <c r="E6742" s="88">
        <v>10</v>
      </c>
      <c r="F6742" s="88">
        <v>8</v>
      </c>
      <c r="G6742" s="37">
        <v>0</v>
      </c>
    </row>
    <row r="6743" spans="1:7" x14ac:dyDescent="0.4">
      <c r="A6743" s="70">
        <v>41920</v>
      </c>
      <c r="B6743" s="84" t="s">
        <v>319</v>
      </c>
      <c r="C6743" s="74">
        <v>13.9</v>
      </c>
      <c r="D6743" s="86">
        <v>7.6499895057569947E-3</v>
      </c>
      <c r="E6743" s="88">
        <v>10</v>
      </c>
      <c r="F6743" s="88">
        <v>8</v>
      </c>
      <c r="G6743" s="37">
        <v>0</v>
      </c>
    </row>
    <row r="6744" spans="1:7" x14ac:dyDescent="0.4">
      <c r="A6744" s="70">
        <v>41920</v>
      </c>
      <c r="B6744" s="84" t="s">
        <v>320</v>
      </c>
      <c r="C6744" s="74">
        <v>14</v>
      </c>
      <c r="D6744" s="86">
        <v>5.7094771889110055E-4</v>
      </c>
      <c r="E6744" s="88">
        <v>10</v>
      </c>
      <c r="F6744" s="88">
        <v>8</v>
      </c>
      <c r="G6744" s="37">
        <v>0</v>
      </c>
    </row>
    <row r="6745" spans="1:7" x14ac:dyDescent="0.4">
      <c r="A6745" s="70">
        <v>41920</v>
      </c>
      <c r="B6745" s="84" t="s">
        <v>321</v>
      </c>
      <c r="C6745" s="74">
        <v>13.4</v>
      </c>
      <c r="D6745" s="86">
        <v>4.3979600711851873E-3</v>
      </c>
      <c r="E6745" s="88">
        <v>10</v>
      </c>
      <c r="F6745" s="88">
        <v>8</v>
      </c>
      <c r="G6745" s="37">
        <v>0</v>
      </c>
    </row>
    <row r="6746" spans="1:7" x14ac:dyDescent="0.4">
      <c r="A6746" s="70">
        <v>41920</v>
      </c>
      <c r="B6746" s="84" t="s">
        <v>322</v>
      </c>
      <c r="C6746" s="74">
        <v>13</v>
      </c>
      <c r="D6746" s="86">
        <v>5.6450576579769179E-3</v>
      </c>
      <c r="E6746" s="88">
        <v>10</v>
      </c>
      <c r="F6746" s="88">
        <v>8</v>
      </c>
      <c r="G6746" s="37">
        <v>0</v>
      </c>
    </row>
    <row r="6747" spans="1:7" x14ac:dyDescent="0.4">
      <c r="A6747" s="70">
        <v>41920</v>
      </c>
      <c r="B6747" s="84" t="s">
        <v>323</v>
      </c>
      <c r="C6747" s="74">
        <v>13.1</v>
      </c>
      <c r="D6747" s="86">
        <v>1.6694399952173068E-2</v>
      </c>
      <c r="E6747" s="88">
        <v>10</v>
      </c>
      <c r="F6747" s="88">
        <v>8</v>
      </c>
      <c r="G6747" s="37">
        <v>0</v>
      </c>
    </row>
    <row r="6748" spans="1:7" x14ac:dyDescent="0.4">
      <c r="A6748" s="70">
        <v>41920</v>
      </c>
      <c r="B6748" s="84" t="s">
        <v>324</v>
      </c>
      <c r="C6748" s="74">
        <v>12.7</v>
      </c>
      <c r="D6748" s="86">
        <v>5.6448414483042449E-2</v>
      </c>
      <c r="E6748" s="88">
        <v>10</v>
      </c>
      <c r="F6748" s="88">
        <v>8</v>
      </c>
      <c r="G6748" s="37">
        <v>0</v>
      </c>
    </row>
    <row r="6749" spans="1:7" x14ac:dyDescent="0.4">
      <c r="A6749" s="70">
        <v>41920</v>
      </c>
      <c r="B6749" s="84" t="s">
        <v>325</v>
      </c>
      <c r="C6749" s="74">
        <v>12.8</v>
      </c>
      <c r="D6749" s="86">
        <v>0.65878295362893069</v>
      </c>
      <c r="E6749" s="88">
        <v>10</v>
      </c>
      <c r="F6749" s="88">
        <v>9</v>
      </c>
      <c r="G6749" s="37">
        <v>1</v>
      </c>
    </row>
    <row r="6750" spans="1:7" x14ac:dyDescent="0.4">
      <c r="A6750" s="70">
        <v>41921</v>
      </c>
      <c r="B6750" s="84" t="s">
        <v>302</v>
      </c>
      <c r="C6750" s="74">
        <v>12.2</v>
      </c>
      <c r="D6750" s="86">
        <v>1.4158452321013095</v>
      </c>
      <c r="E6750" s="88">
        <v>10</v>
      </c>
      <c r="F6750" s="88">
        <v>9</v>
      </c>
      <c r="G6750" s="37">
        <v>1</v>
      </c>
    </row>
    <row r="6751" spans="1:7" x14ac:dyDescent="0.4">
      <c r="A6751" s="70">
        <v>41921</v>
      </c>
      <c r="B6751" s="84" t="s">
        <v>303</v>
      </c>
      <c r="C6751" s="74">
        <v>12.4</v>
      </c>
      <c r="D6751" s="86">
        <v>1.7223139937675733</v>
      </c>
      <c r="E6751" s="88">
        <v>10</v>
      </c>
      <c r="F6751" s="88">
        <v>9</v>
      </c>
      <c r="G6751" s="37">
        <v>1</v>
      </c>
    </row>
    <row r="6752" spans="1:7" x14ac:dyDescent="0.4">
      <c r="A6752" s="70">
        <v>41921</v>
      </c>
      <c r="B6752" s="84" t="s">
        <v>304</v>
      </c>
      <c r="C6752" s="74">
        <v>12</v>
      </c>
      <c r="D6752" s="86">
        <v>1.9586302863448604</v>
      </c>
      <c r="E6752" s="88">
        <v>10</v>
      </c>
      <c r="F6752" s="88">
        <v>9</v>
      </c>
      <c r="G6752" s="37">
        <v>1</v>
      </c>
    </row>
    <row r="6753" spans="1:7" x14ac:dyDescent="0.4">
      <c r="A6753" s="70">
        <v>41921</v>
      </c>
      <c r="B6753" s="84" t="s">
        <v>305</v>
      </c>
      <c r="C6753" s="74">
        <v>11.9</v>
      </c>
      <c r="D6753" s="86">
        <v>2.0981932908427705</v>
      </c>
      <c r="E6753" s="88">
        <v>10</v>
      </c>
      <c r="F6753" s="88">
        <v>9</v>
      </c>
      <c r="G6753" s="37">
        <v>1</v>
      </c>
    </row>
    <row r="6754" spans="1:7" x14ac:dyDescent="0.4">
      <c r="A6754" s="70">
        <v>41921</v>
      </c>
      <c r="B6754" s="84" t="s">
        <v>306</v>
      </c>
      <c r="C6754" s="74">
        <v>11.8</v>
      </c>
      <c r="D6754" s="86">
        <v>2.2101755242433376</v>
      </c>
      <c r="E6754" s="88">
        <v>10</v>
      </c>
      <c r="F6754" s="88">
        <v>9</v>
      </c>
      <c r="G6754" s="37">
        <v>1</v>
      </c>
    </row>
    <row r="6755" spans="1:7" x14ac:dyDescent="0.4">
      <c r="A6755" s="70">
        <v>41921</v>
      </c>
      <c r="B6755" s="84" t="s">
        <v>307</v>
      </c>
      <c r="C6755" s="74">
        <v>11.6</v>
      </c>
      <c r="D6755" s="86">
        <v>2.6469312988466247</v>
      </c>
      <c r="E6755" s="88">
        <v>10</v>
      </c>
      <c r="F6755" s="88">
        <v>9</v>
      </c>
      <c r="G6755" s="37">
        <v>1</v>
      </c>
    </row>
    <row r="6756" spans="1:7" x14ac:dyDescent="0.4">
      <c r="A6756" s="70">
        <v>41921</v>
      </c>
      <c r="B6756" s="84" t="s">
        <v>308</v>
      </c>
      <c r="C6756" s="74">
        <v>11.8</v>
      </c>
      <c r="D6756" s="86">
        <v>0.60446009405334333</v>
      </c>
      <c r="E6756" s="88">
        <v>10</v>
      </c>
      <c r="F6756" s="88">
        <v>9</v>
      </c>
      <c r="G6756" s="37">
        <v>1</v>
      </c>
    </row>
    <row r="6757" spans="1:7" x14ac:dyDescent="0.4">
      <c r="A6757" s="70">
        <v>41921</v>
      </c>
      <c r="B6757" s="84" t="s">
        <v>309</v>
      </c>
      <c r="C6757" s="74">
        <v>12.1</v>
      </c>
      <c r="D6757" s="86">
        <v>0.78369122957362913</v>
      </c>
      <c r="E6757" s="88">
        <v>10</v>
      </c>
      <c r="F6757" s="88">
        <v>9</v>
      </c>
      <c r="G6757" s="37">
        <v>0</v>
      </c>
    </row>
    <row r="6758" spans="1:7" x14ac:dyDescent="0.4">
      <c r="A6758" s="70">
        <v>41921</v>
      </c>
      <c r="B6758" s="84" t="s">
        <v>310</v>
      </c>
      <c r="C6758" s="74">
        <v>12.2</v>
      </c>
      <c r="D6758" s="86">
        <v>0.58770177529349921</v>
      </c>
      <c r="E6758" s="88">
        <v>10</v>
      </c>
      <c r="F6758" s="88">
        <v>9</v>
      </c>
      <c r="G6758" s="37">
        <v>0</v>
      </c>
    </row>
    <row r="6759" spans="1:7" x14ac:dyDescent="0.4">
      <c r="A6759" s="70">
        <v>41921</v>
      </c>
      <c r="B6759" s="84" t="s">
        <v>311</v>
      </c>
      <c r="C6759" s="74">
        <v>12.2</v>
      </c>
      <c r="D6759" s="86">
        <v>1.4231033791308596</v>
      </c>
      <c r="E6759" s="88">
        <v>10</v>
      </c>
      <c r="F6759" s="88">
        <v>9</v>
      </c>
      <c r="G6759" s="37">
        <v>0</v>
      </c>
    </row>
    <row r="6760" spans="1:7" x14ac:dyDescent="0.4">
      <c r="A6760" s="70">
        <v>41921</v>
      </c>
      <c r="B6760" s="84" t="s">
        <v>312</v>
      </c>
      <c r="C6760" s="74">
        <v>12.1</v>
      </c>
      <c r="D6760" s="86">
        <v>1.8374881271803414</v>
      </c>
      <c r="E6760" s="88">
        <v>10</v>
      </c>
      <c r="F6760" s="88">
        <v>9</v>
      </c>
      <c r="G6760" s="37">
        <v>0</v>
      </c>
    </row>
    <row r="6761" spans="1:7" x14ac:dyDescent="0.4">
      <c r="A6761" s="70">
        <v>41921</v>
      </c>
      <c r="B6761" s="84" t="s">
        <v>313</v>
      </c>
      <c r="C6761" s="74">
        <v>12.1</v>
      </c>
      <c r="D6761" s="86">
        <v>1.6814492171103526</v>
      </c>
      <c r="E6761" s="88">
        <v>10</v>
      </c>
      <c r="F6761" s="88">
        <v>9</v>
      </c>
      <c r="G6761" s="37">
        <v>0</v>
      </c>
    </row>
    <row r="6762" spans="1:7" x14ac:dyDescent="0.4">
      <c r="A6762" s="70">
        <v>41921</v>
      </c>
      <c r="B6762" s="84" t="s">
        <v>314</v>
      </c>
      <c r="C6762" s="74">
        <v>12.5</v>
      </c>
      <c r="D6762" s="86">
        <v>0.61591265373053306</v>
      </c>
      <c r="E6762" s="88">
        <v>10</v>
      </c>
      <c r="F6762" s="88">
        <v>9</v>
      </c>
      <c r="G6762" s="37">
        <v>0</v>
      </c>
    </row>
    <row r="6763" spans="1:7" x14ac:dyDescent="0.4">
      <c r="A6763" s="70">
        <v>41921</v>
      </c>
      <c r="B6763" s="84" t="s">
        <v>315</v>
      </c>
      <c r="C6763" s="74">
        <v>14</v>
      </c>
      <c r="D6763" s="86">
        <v>0.87962575091832551</v>
      </c>
      <c r="E6763" s="88">
        <v>10</v>
      </c>
      <c r="F6763" s="88">
        <v>9</v>
      </c>
      <c r="G6763" s="37">
        <v>0</v>
      </c>
    </row>
    <row r="6764" spans="1:7" x14ac:dyDescent="0.4">
      <c r="A6764" s="70">
        <v>41921</v>
      </c>
      <c r="B6764" s="84" t="s">
        <v>316</v>
      </c>
      <c r="C6764" s="74">
        <v>14.6</v>
      </c>
      <c r="D6764" s="86">
        <v>0.73364887280213875</v>
      </c>
      <c r="E6764" s="88">
        <v>10</v>
      </c>
      <c r="F6764" s="88">
        <v>9</v>
      </c>
      <c r="G6764" s="37">
        <v>0</v>
      </c>
    </row>
    <row r="6765" spans="1:7" x14ac:dyDescent="0.4">
      <c r="A6765" s="70">
        <v>41921</v>
      </c>
      <c r="B6765" s="84" t="s">
        <v>317</v>
      </c>
      <c r="C6765" s="74">
        <v>15</v>
      </c>
      <c r="D6765" s="86">
        <v>8.5935245074730479E-2</v>
      </c>
      <c r="E6765" s="88">
        <v>10</v>
      </c>
      <c r="F6765" s="88">
        <v>9</v>
      </c>
      <c r="G6765" s="37">
        <v>0</v>
      </c>
    </row>
    <row r="6766" spans="1:7" x14ac:dyDescent="0.4">
      <c r="A6766" s="70">
        <v>41921</v>
      </c>
      <c r="B6766" s="84" t="s">
        <v>318</v>
      </c>
      <c r="C6766" s="74">
        <v>14.8</v>
      </c>
      <c r="D6766" s="86">
        <v>1.3805085570940189E-2</v>
      </c>
      <c r="E6766" s="88">
        <v>10</v>
      </c>
      <c r="F6766" s="88">
        <v>9</v>
      </c>
      <c r="G6766" s="37">
        <v>0</v>
      </c>
    </row>
    <row r="6767" spans="1:7" x14ac:dyDescent="0.4">
      <c r="A6767" s="70">
        <v>41921</v>
      </c>
      <c r="B6767" s="84" t="s">
        <v>319</v>
      </c>
      <c r="C6767" s="74">
        <v>14.2</v>
      </c>
      <c r="D6767" s="86">
        <v>0.69831908998396797</v>
      </c>
      <c r="E6767" s="88">
        <v>10</v>
      </c>
      <c r="F6767" s="88">
        <v>9</v>
      </c>
      <c r="G6767" s="37">
        <v>0</v>
      </c>
    </row>
    <row r="6768" spans="1:7" x14ac:dyDescent="0.4">
      <c r="A6768" s="70">
        <v>41921</v>
      </c>
      <c r="B6768" s="84" t="s">
        <v>320</v>
      </c>
      <c r="C6768" s="74">
        <v>14.1</v>
      </c>
      <c r="D6768" s="86">
        <v>0.69944428665877301</v>
      </c>
      <c r="E6768" s="88">
        <v>10</v>
      </c>
      <c r="F6768" s="88">
        <v>9</v>
      </c>
      <c r="G6768" s="37">
        <v>0</v>
      </c>
    </row>
    <row r="6769" spans="1:7" x14ac:dyDescent="0.4">
      <c r="A6769" s="70">
        <v>41921</v>
      </c>
      <c r="B6769" s="84" t="s">
        <v>321</v>
      </c>
      <c r="C6769" s="74">
        <v>14.1</v>
      </c>
      <c r="D6769" s="86">
        <v>3.1366523134392288E-3</v>
      </c>
      <c r="E6769" s="88">
        <v>10</v>
      </c>
      <c r="F6769" s="88">
        <v>9</v>
      </c>
      <c r="G6769" s="37">
        <v>0</v>
      </c>
    </row>
    <row r="6770" spans="1:7" x14ac:dyDescent="0.4">
      <c r="A6770" s="70">
        <v>41921</v>
      </c>
      <c r="B6770" s="84" t="s">
        <v>322</v>
      </c>
      <c r="C6770" s="74">
        <v>12.6</v>
      </c>
      <c r="D6770" s="86">
        <v>2.3700930135685236E-2</v>
      </c>
      <c r="E6770" s="88">
        <v>10</v>
      </c>
      <c r="F6770" s="88">
        <v>9</v>
      </c>
      <c r="G6770" s="37">
        <v>0</v>
      </c>
    </row>
    <row r="6771" spans="1:7" x14ac:dyDescent="0.4">
      <c r="A6771" s="70">
        <v>41921</v>
      </c>
      <c r="B6771" s="84" t="s">
        <v>323</v>
      </c>
      <c r="C6771" s="74">
        <v>12.3</v>
      </c>
      <c r="D6771" s="86">
        <v>0.58291510643197175</v>
      </c>
      <c r="E6771" s="88">
        <v>10</v>
      </c>
      <c r="F6771" s="88">
        <v>9</v>
      </c>
      <c r="G6771" s="37">
        <v>0</v>
      </c>
    </row>
    <row r="6772" spans="1:7" x14ac:dyDescent="0.4">
      <c r="A6772" s="70">
        <v>41921</v>
      </c>
      <c r="B6772" s="84" t="s">
        <v>324</v>
      </c>
      <c r="C6772" s="74">
        <v>12.1</v>
      </c>
      <c r="D6772" s="86">
        <v>0.99292563174909587</v>
      </c>
      <c r="E6772" s="88">
        <v>10</v>
      </c>
      <c r="F6772" s="88">
        <v>9</v>
      </c>
      <c r="G6772" s="37">
        <v>0</v>
      </c>
    </row>
    <row r="6773" spans="1:7" x14ac:dyDescent="0.4">
      <c r="A6773" s="70">
        <v>41921</v>
      </c>
      <c r="B6773" s="84" t="s">
        <v>325</v>
      </c>
      <c r="C6773" s="74">
        <v>12.1</v>
      </c>
      <c r="D6773" s="86">
        <v>2.0851105967109147</v>
      </c>
      <c r="E6773" s="88">
        <v>10</v>
      </c>
      <c r="F6773" s="88">
        <v>10</v>
      </c>
      <c r="G6773" s="37">
        <v>1</v>
      </c>
    </row>
    <row r="6774" spans="1:7" x14ac:dyDescent="0.4">
      <c r="A6774" s="70">
        <v>41922</v>
      </c>
      <c r="B6774" s="84" t="s">
        <v>302</v>
      </c>
      <c r="C6774" s="74">
        <v>12.5</v>
      </c>
      <c r="D6774" s="86">
        <v>2.1706676193071712</v>
      </c>
      <c r="E6774" s="88">
        <v>10</v>
      </c>
      <c r="F6774" s="88">
        <v>10</v>
      </c>
      <c r="G6774" s="37">
        <v>1</v>
      </c>
    </row>
    <row r="6775" spans="1:7" x14ac:dyDescent="0.4">
      <c r="A6775" s="70">
        <v>41922</v>
      </c>
      <c r="B6775" s="84" t="s">
        <v>303</v>
      </c>
      <c r="C6775" s="74">
        <v>12.1</v>
      </c>
      <c r="D6775" s="86">
        <v>2.3146522004637156</v>
      </c>
      <c r="E6775" s="88">
        <v>10</v>
      </c>
      <c r="F6775" s="88">
        <v>10</v>
      </c>
      <c r="G6775" s="37">
        <v>1</v>
      </c>
    </row>
    <row r="6776" spans="1:7" x14ac:dyDescent="0.4">
      <c r="A6776" s="70">
        <v>41922</v>
      </c>
      <c r="B6776" s="84" t="s">
        <v>304</v>
      </c>
      <c r="C6776" s="74">
        <v>11.6</v>
      </c>
      <c r="D6776" s="86">
        <v>2.4654853767304923</v>
      </c>
      <c r="E6776" s="88">
        <v>10</v>
      </c>
      <c r="F6776" s="88">
        <v>10</v>
      </c>
      <c r="G6776" s="37">
        <v>1</v>
      </c>
    </row>
    <row r="6777" spans="1:7" x14ac:dyDescent="0.4">
      <c r="A6777" s="70">
        <v>41922</v>
      </c>
      <c r="B6777" s="84" t="s">
        <v>305</v>
      </c>
      <c r="C6777" s="74">
        <v>11.2</v>
      </c>
      <c r="D6777" s="86">
        <v>2.6022383399214952</v>
      </c>
      <c r="E6777" s="88">
        <v>10</v>
      </c>
      <c r="F6777" s="88">
        <v>10</v>
      </c>
      <c r="G6777" s="37">
        <v>1</v>
      </c>
    </row>
    <row r="6778" spans="1:7" x14ac:dyDescent="0.4">
      <c r="A6778" s="70">
        <v>41922</v>
      </c>
      <c r="B6778" s="84" t="s">
        <v>306</v>
      </c>
      <c r="C6778" s="74">
        <v>11.1</v>
      </c>
      <c r="D6778" s="86">
        <v>2.6869058365140881</v>
      </c>
      <c r="E6778" s="88">
        <v>10</v>
      </c>
      <c r="F6778" s="88">
        <v>10</v>
      </c>
      <c r="G6778" s="37">
        <v>1</v>
      </c>
    </row>
    <row r="6779" spans="1:7" x14ac:dyDescent="0.4">
      <c r="A6779" s="70">
        <v>41922</v>
      </c>
      <c r="B6779" s="84" t="s">
        <v>307</v>
      </c>
      <c r="C6779" s="74">
        <v>11.3</v>
      </c>
      <c r="D6779" s="86">
        <v>2.6244087845981858</v>
      </c>
      <c r="E6779" s="88">
        <v>10</v>
      </c>
      <c r="F6779" s="88">
        <v>10</v>
      </c>
      <c r="G6779" s="37">
        <v>1</v>
      </c>
    </row>
    <row r="6780" spans="1:7" x14ac:dyDescent="0.4">
      <c r="A6780" s="70">
        <v>41922</v>
      </c>
      <c r="B6780" s="84" t="s">
        <v>308</v>
      </c>
      <c r="C6780" s="74">
        <v>11.8</v>
      </c>
      <c r="D6780" s="86">
        <v>2.0409322332079811</v>
      </c>
      <c r="E6780" s="88">
        <v>10</v>
      </c>
      <c r="F6780" s="88">
        <v>10</v>
      </c>
      <c r="G6780" s="37">
        <v>1</v>
      </c>
    </row>
    <row r="6781" spans="1:7" x14ac:dyDescent="0.4">
      <c r="A6781" s="70">
        <v>41922</v>
      </c>
      <c r="B6781" s="84" t="s">
        <v>309</v>
      </c>
      <c r="C6781" s="74">
        <v>12.8</v>
      </c>
      <c r="D6781" s="86">
        <v>7.4527701088637054E-3</v>
      </c>
      <c r="E6781" s="88">
        <v>10</v>
      </c>
      <c r="F6781" s="88">
        <v>10</v>
      </c>
      <c r="G6781" s="37">
        <v>0</v>
      </c>
    </row>
    <row r="6782" spans="1:7" x14ac:dyDescent="0.4">
      <c r="A6782" s="70">
        <v>41922</v>
      </c>
      <c r="B6782" s="84" t="s">
        <v>310</v>
      </c>
      <c r="C6782" s="74">
        <v>15.1</v>
      </c>
      <c r="D6782" s="86">
        <v>0</v>
      </c>
      <c r="E6782" s="88">
        <v>10</v>
      </c>
      <c r="F6782" s="88">
        <v>10</v>
      </c>
      <c r="G6782" s="37">
        <v>0</v>
      </c>
    </row>
    <row r="6783" spans="1:7" x14ac:dyDescent="0.4">
      <c r="A6783" s="70">
        <v>41922</v>
      </c>
      <c r="B6783" s="84" t="s">
        <v>311</v>
      </c>
      <c r="C6783" s="74">
        <v>17</v>
      </c>
      <c r="D6783" s="86">
        <v>0</v>
      </c>
      <c r="E6783" s="88">
        <v>10</v>
      </c>
      <c r="F6783" s="88">
        <v>10</v>
      </c>
      <c r="G6783" s="37">
        <v>0</v>
      </c>
    </row>
    <row r="6784" spans="1:7" x14ac:dyDescent="0.4">
      <c r="A6784" s="70">
        <v>41922</v>
      </c>
      <c r="B6784" s="84" t="s">
        <v>312</v>
      </c>
      <c r="C6784" s="74">
        <v>16.3</v>
      </c>
      <c r="D6784" s="86">
        <v>0</v>
      </c>
      <c r="E6784" s="88">
        <v>10</v>
      </c>
      <c r="F6784" s="88">
        <v>10</v>
      </c>
      <c r="G6784" s="37">
        <v>0</v>
      </c>
    </row>
    <row r="6785" spans="1:7" x14ac:dyDescent="0.4">
      <c r="A6785" s="70">
        <v>41922</v>
      </c>
      <c r="B6785" s="84" t="s">
        <v>313</v>
      </c>
      <c r="C6785" s="74">
        <v>17</v>
      </c>
      <c r="D6785" s="86">
        <v>0</v>
      </c>
      <c r="E6785" s="88">
        <v>10</v>
      </c>
      <c r="F6785" s="88">
        <v>10</v>
      </c>
      <c r="G6785" s="37">
        <v>0</v>
      </c>
    </row>
    <row r="6786" spans="1:7" x14ac:dyDescent="0.4">
      <c r="A6786" s="70">
        <v>41922</v>
      </c>
      <c r="B6786" s="84" t="s">
        <v>314</v>
      </c>
      <c r="C6786" s="74">
        <v>18.100000000000001</v>
      </c>
      <c r="D6786" s="86">
        <v>0</v>
      </c>
      <c r="E6786" s="88">
        <v>10</v>
      </c>
      <c r="F6786" s="88">
        <v>10</v>
      </c>
      <c r="G6786" s="37">
        <v>0</v>
      </c>
    </row>
    <row r="6787" spans="1:7" x14ac:dyDescent="0.4">
      <c r="A6787" s="70">
        <v>41922</v>
      </c>
      <c r="B6787" s="84" t="s">
        <v>315</v>
      </c>
      <c r="C6787" s="74">
        <v>18.399999999999999</v>
      </c>
      <c r="D6787" s="86">
        <v>0</v>
      </c>
      <c r="E6787" s="88">
        <v>10</v>
      </c>
      <c r="F6787" s="88">
        <v>10</v>
      </c>
      <c r="G6787" s="37">
        <v>0</v>
      </c>
    </row>
    <row r="6788" spans="1:7" x14ac:dyDescent="0.4">
      <c r="A6788" s="70">
        <v>41922</v>
      </c>
      <c r="B6788" s="84" t="s">
        <v>316</v>
      </c>
      <c r="C6788" s="74">
        <v>16.899999999999999</v>
      </c>
      <c r="D6788" s="86">
        <v>0</v>
      </c>
      <c r="E6788" s="88">
        <v>10</v>
      </c>
      <c r="F6788" s="88">
        <v>10</v>
      </c>
      <c r="G6788" s="37">
        <v>0</v>
      </c>
    </row>
    <row r="6789" spans="1:7" x14ac:dyDescent="0.4">
      <c r="A6789" s="70">
        <v>41922</v>
      </c>
      <c r="B6789" s="84" t="s">
        <v>317</v>
      </c>
      <c r="C6789" s="74">
        <v>16</v>
      </c>
      <c r="D6789" s="86">
        <v>0</v>
      </c>
      <c r="E6789" s="88">
        <v>10</v>
      </c>
      <c r="F6789" s="88">
        <v>10</v>
      </c>
      <c r="G6789" s="37">
        <v>0</v>
      </c>
    </row>
    <row r="6790" spans="1:7" x14ac:dyDescent="0.4">
      <c r="A6790" s="70">
        <v>41922</v>
      </c>
      <c r="B6790" s="84" t="s">
        <v>318</v>
      </c>
      <c r="C6790" s="74">
        <v>15.7</v>
      </c>
      <c r="D6790" s="86">
        <v>0</v>
      </c>
      <c r="E6790" s="88">
        <v>10</v>
      </c>
      <c r="F6790" s="88">
        <v>10</v>
      </c>
      <c r="G6790" s="37">
        <v>0</v>
      </c>
    </row>
    <row r="6791" spans="1:7" x14ac:dyDescent="0.4">
      <c r="A6791" s="70">
        <v>41922</v>
      </c>
      <c r="B6791" s="84" t="s">
        <v>319</v>
      </c>
      <c r="C6791" s="74">
        <v>14.9</v>
      </c>
      <c r="D6791" s="86">
        <v>0</v>
      </c>
      <c r="E6791" s="88">
        <v>10</v>
      </c>
      <c r="F6791" s="88">
        <v>10</v>
      </c>
      <c r="G6791" s="37">
        <v>0</v>
      </c>
    </row>
    <row r="6792" spans="1:7" x14ac:dyDescent="0.4">
      <c r="A6792" s="70">
        <v>41922</v>
      </c>
      <c r="B6792" s="84" t="s">
        <v>320</v>
      </c>
      <c r="C6792" s="74">
        <v>13.2</v>
      </c>
      <c r="D6792" s="86">
        <v>0</v>
      </c>
      <c r="E6792" s="88">
        <v>10</v>
      </c>
      <c r="F6792" s="88">
        <v>10</v>
      </c>
      <c r="G6792" s="37">
        <v>0</v>
      </c>
    </row>
    <row r="6793" spans="1:7" x14ac:dyDescent="0.4">
      <c r="A6793" s="70">
        <v>41922</v>
      </c>
      <c r="B6793" s="84" t="s">
        <v>321</v>
      </c>
      <c r="C6793" s="74">
        <v>11.5</v>
      </c>
      <c r="D6793" s="86">
        <v>1.0147447009145566E-3</v>
      </c>
      <c r="E6793" s="88">
        <v>10</v>
      </c>
      <c r="F6793" s="88">
        <v>10</v>
      </c>
      <c r="G6793" s="37">
        <v>0</v>
      </c>
    </row>
    <row r="6794" spans="1:7" x14ac:dyDescent="0.4">
      <c r="A6794" s="70">
        <v>41922</v>
      </c>
      <c r="B6794" s="84" t="s">
        <v>322</v>
      </c>
      <c r="C6794" s="74">
        <v>10.6</v>
      </c>
      <c r="D6794" s="86">
        <v>7.6235742176216708E-3</v>
      </c>
      <c r="E6794" s="88">
        <v>10</v>
      </c>
      <c r="F6794" s="88">
        <v>10</v>
      </c>
      <c r="G6794" s="37">
        <v>0</v>
      </c>
    </row>
    <row r="6795" spans="1:7" x14ac:dyDescent="0.4">
      <c r="A6795" s="70">
        <v>41922</v>
      </c>
      <c r="B6795" s="84" t="s">
        <v>323</v>
      </c>
      <c r="C6795" s="74">
        <v>10.3</v>
      </c>
      <c r="D6795" s="86">
        <v>1.2137097000715991E-2</v>
      </c>
      <c r="E6795" s="88">
        <v>10</v>
      </c>
      <c r="F6795" s="88">
        <v>10</v>
      </c>
      <c r="G6795" s="37">
        <v>0</v>
      </c>
    </row>
    <row r="6796" spans="1:7" x14ac:dyDescent="0.4">
      <c r="A6796" s="70">
        <v>41922</v>
      </c>
      <c r="B6796" s="84" t="s">
        <v>324</v>
      </c>
      <c r="C6796" s="74">
        <v>9.9</v>
      </c>
      <c r="D6796" s="86">
        <v>6.2538914717942568E-2</v>
      </c>
      <c r="E6796" s="88">
        <v>10</v>
      </c>
      <c r="F6796" s="88">
        <v>10</v>
      </c>
      <c r="G6796" s="37">
        <v>0</v>
      </c>
    </row>
    <row r="6797" spans="1:7" x14ac:dyDescent="0.4">
      <c r="A6797" s="70">
        <v>41922</v>
      </c>
      <c r="B6797" s="84" t="s">
        <v>325</v>
      </c>
      <c r="C6797" s="74">
        <v>9.5</v>
      </c>
      <c r="D6797" s="86">
        <v>0.44138029103831056</v>
      </c>
      <c r="E6797" s="88">
        <v>10</v>
      </c>
      <c r="F6797" s="88">
        <v>11</v>
      </c>
      <c r="G6797" s="37">
        <v>1</v>
      </c>
    </row>
    <row r="6798" spans="1:7" x14ac:dyDescent="0.4">
      <c r="A6798" s="70">
        <v>41923</v>
      </c>
      <c r="B6798" s="84" t="s">
        <v>302</v>
      </c>
      <c r="C6798" s="74">
        <v>8.8000000000000007</v>
      </c>
      <c r="D6798" s="86">
        <v>1.896874777503105</v>
      </c>
      <c r="E6798" s="88">
        <v>10</v>
      </c>
      <c r="F6798" s="88">
        <v>11</v>
      </c>
      <c r="G6798" s="37">
        <v>1</v>
      </c>
    </row>
    <row r="6799" spans="1:7" x14ac:dyDescent="0.4">
      <c r="A6799" s="70">
        <v>41923</v>
      </c>
      <c r="B6799" s="84" t="s">
        <v>303</v>
      </c>
      <c r="C6799" s="74">
        <v>7.6</v>
      </c>
      <c r="D6799" s="86">
        <v>2.6802611481763452</v>
      </c>
      <c r="E6799" s="88">
        <v>10</v>
      </c>
      <c r="F6799" s="88">
        <v>11</v>
      </c>
      <c r="G6799" s="37">
        <v>1</v>
      </c>
    </row>
    <row r="6800" spans="1:7" x14ac:dyDescent="0.4">
      <c r="A6800" s="70">
        <v>41923</v>
      </c>
      <c r="B6800" s="84" t="s">
        <v>304</v>
      </c>
      <c r="C6800" s="74">
        <v>7.1</v>
      </c>
      <c r="D6800" s="86">
        <v>3.1585735558938146</v>
      </c>
      <c r="E6800" s="88">
        <v>10</v>
      </c>
      <c r="F6800" s="88">
        <v>11</v>
      </c>
      <c r="G6800" s="37">
        <v>1</v>
      </c>
    </row>
    <row r="6801" spans="1:7" x14ac:dyDescent="0.4">
      <c r="A6801" s="70">
        <v>41923</v>
      </c>
      <c r="B6801" s="84" t="s">
        <v>305</v>
      </c>
      <c r="C6801" s="74">
        <v>7.3</v>
      </c>
      <c r="D6801" s="86">
        <v>3.3930836105904612</v>
      </c>
      <c r="E6801" s="88">
        <v>10</v>
      </c>
      <c r="F6801" s="88">
        <v>11</v>
      </c>
      <c r="G6801" s="37">
        <v>1</v>
      </c>
    </row>
    <row r="6802" spans="1:7" x14ac:dyDescent="0.4">
      <c r="A6802" s="70">
        <v>41923</v>
      </c>
      <c r="B6802" s="84" t="s">
        <v>306</v>
      </c>
      <c r="C6802" s="74">
        <v>6.6</v>
      </c>
      <c r="D6802" s="86">
        <v>3.7171975247781854</v>
      </c>
      <c r="E6802" s="88">
        <v>10</v>
      </c>
      <c r="F6802" s="88">
        <v>11</v>
      </c>
      <c r="G6802" s="37">
        <v>1</v>
      </c>
    </row>
    <row r="6803" spans="1:7" x14ac:dyDescent="0.4">
      <c r="A6803" s="70">
        <v>41923</v>
      </c>
      <c r="B6803" s="84" t="s">
        <v>307</v>
      </c>
      <c r="C6803" s="74">
        <v>6.5</v>
      </c>
      <c r="D6803" s="86">
        <v>4.4938076556836712</v>
      </c>
      <c r="E6803" s="88">
        <v>10</v>
      </c>
      <c r="F6803" s="88">
        <v>11</v>
      </c>
      <c r="G6803" s="37">
        <v>1</v>
      </c>
    </row>
    <row r="6804" spans="1:7" x14ac:dyDescent="0.4">
      <c r="A6804" s="70">
        <v>41923</v>
      </c>
      <c r="B6804" s="84" t="s">
        <v>308</v>
      </c>
      <c r="C6804" s="74">
        <v>7.4</v>
      </c>
      <c r="D6804" s="86">
        <v>1.1051201127310106</v>
      </c>
      <c r="E6804" s="88">
        <v>10</v>
      </c>
      <c r="F6804" s="88">
        <v>11</v>
      </c>
      <c r="G6804" s="37">
        <v>1</v>
      </c>
    </row>
    <row r="6805" spans="1:7" x14ac:dyDescent="0.4">
      <c r="A6805" s="70">
        <v>41923</v>
      </c>
      <c r="B6805" s="84" t="s">
        <v>309</v>
      </c>
      <c r="C6805" s="74">
        <v>9.5</v>
      </c>
      <c r="D6805" s="86">
        <v>3.6361340572564217E-2</v>
      </c>
      <c r="E6805" s="88">
        <v>10</v>
      </c>
      <c r="F6805" s="88">
        <v>11</v>
      </c>
      <c r="G6805" s="37">
        <v>0</v>
      </c>
    </row>
    <row r="6806" spans="1:7" x14ac:dyDescent="0.4">
      <c r="A6806" s="70">
        <v>41923</v>
      </c>
      <c r="B6806" s="84" t="s">
        <v>310</v>
      </c>
      <c r="C6806" s="74">
        <v>11.6</v>
      </c>
      <c r="D6806" s="86">
        <v>1.1650870095426301E-2</v>
      </c>
      <c r="E6806" s="88">
        <v>10</v>
      </c>
      <c r="F6806" s="88">
        <v>11</v>
      </c>
      <c r="G6806" s="37">
        <v>0</v>
      </c>
    </row>
    <row r="6807" spans="1:7" x14ac:dyDescent="0.4">
      <c r="A6807" s="70">
        <v>41923</v>
      </c>
      <c r="B6807" s="84" t="s">
        <v>311</v>
      </c>
      <c r="C6807" s="74">
        <v>14.3</v>
      </c>
      <c r="D6807" s="86">
        <v>9.8244037298893163E-3</v>
      </c>
      <c r="E6807" s="88">
        <v>10</v>
      </c>
      <c r="F6807" s="88">
        <v>11</v>
      </c>
      <c r="G6807" s="37">
        <v>0</v>
      </c>
    </row>
    <row r="6808" spans="1:7" x14ac:dyDescent="0.4">
      <c r="A6808" s="70">
        <v>41923</v>
      </c>
      <c r="B6808" s="84" t="s">
        <v>312</v>
      </c>
      <c r="C6808" s="74">
        <v>15.6</v>
      </c>
      <c r="D6808" s="86">
        <v>7.1030950874272983E-3</v>
      </c>
      <c r="E6808" s="88">
        <v>10</v>
      </c>
      <c r="F6808" s="88">
        <v>11</v>
      </c>
      <c r="G6808" s="37">
        <v>0</v>
      </c>
    </row>
    <row r="6809" spans="1:7" x14ac:dyDescent="0.4">
      <c r="A6809" s="70">
        <v>41923</v>
      </c>
      <c r="B6809" s="84" t="s">
        <v>313</v>
      </c>
      <c r="C6809" s="74">
        <v>17.2</v>
      </c>
      <c r="D6809" s="86">
        <v>0</v>
      </c>
      <c r="E6809" s="88">
        <v>10</v>
      </c>
      <c r="F6809" s="88">
        <v>11</v>
      </c>
      <c r="G6809" s="37">
        <v>0</v>
      </c>
    </row>
    <row r="6810" spans="1:7" x14ac:dyDescent="0.4">
      <c r="A6810" s="70">
        <v>41923</v>
      </c>
      <c r="B6810" s="84" t="s">
        <v>314</v>
      </c>
      <c r="C6810" s="74">
        <v>18</v>
      </c>
      <c r="D6810" s="86">
        <v>0</v>
      </c>
      <c r="E6810" s="88">
        <v>10</v>
      </c>
      <c r="F6810" s="88">
        <v>11</v>
      </c>
      <c r="G6810" s="37">
        <v>0</v>
      </c>
    </row>
    <row r="6811" spans="1:7" x14ac:dyDescent="0.4">
      <c r="A6811" s="70">
        <v>41923</v>
      </c>
      <c r="B6811" s="84" t="s">
        <v>315</v>
      </c>
      <c r="C6811" s="74">
        <v>18.2</v>
      </c>
      <c r="D6811" s="86">
        <v>0</v>
      </c>
      <c r="E6811" s="88">
        <v>10</v>
      </c>
      <c r="F6811" s="88">
        <v>11</v>
      </c>
      <c r="G6811" s="37">
        <v>0</v>
      </c>
    </row>
    <row r="6812" spans="1:7" x14ac:dyDescent="0.4">
      <c r="A6812" s="70">
        <v>41923</v>
      </c>
      <c r="B6812" s="84" t="s">
        <v>316</v>
      </c>
      <c r="C6812" s="74">
        <v>17.600000000000001</v>
      </c>
      <c r="D6812" s="86">
        <v>0</v>
      </c>
      <c r="E6812" s="88">
        <v>10</v>
      </c>
      <c r="F6812" s="88">
        <v>11</v>
      </c>
      <c r="G6812" s="37">
        <v>0</v>
      </c>
    </row>
    <row r="6813" spans="1:7" x14ac:dyDescent="0.4">
      <c r="A6813" s="70">
        <v>41923</v>
      </c>
      <c r="B6813" s="84" t="s">
        <v>317</v>
      </c>
      <c r="C6813" s="74">
        <v>16.399999999999999</v>
      </c>
      <c r="D6813" s="86">
        <v>0</v>
      </c>
      <c r="E6813" s="88">
        <v>10</v>
      </c>
      <c r="F6813" s="88">
        <v>11</v>
      </c>
      <c r="G6813" s="37">
        <v>0</v>
      </c>
    </row>
    <row r="6814" spans="1:7" x14ac:dyDescent="0.4">
      <c r="A6814" s="70">
        <v>41923</v>
      </c>
      <c r="B6814" s="84" t="s">
        <v>318</v>
      </c>
      <c r="C6814" s="74">
        <v>15.1</v>
      </c>
      <c r="D6814" s="86">
        <v>0</v>
      </c>
      <c r="E6814" s="88">
        <v>10</v>
      </c>
      <c r="F6814" s="88">
        <v>11</v>
      </c>
      <c r="G6814" s="37">
        <v>0</v>
      </c>
    </row>
    <row r="6815" spans="1:7" x14ac:dyDescent="0.4">
      <c r="A6815" s="70">
        <v>41923</v>
      </c>
      <c r="B6815" s="84" t="s">
        <v>319</v>
      </c>
      <c r="C6815" s="74">
        <v>13.6</v>
      </c>
      <c r="D6815" s="86">
        <v>2.9922157425006294E-3</v>
      </c>
      <c r="E6815" s="88">
        <v>10</v>
      </c>
      <c r="F6815" s="88">
        <v>11</v>
      </c>
      <c r="G6815" s="37">
        <v>0</v>
      </c>
    </row>
    <row r="6816" spans="1:7" x14ac:dyDescent="0.4">
      <c r="A6816" s="70">
        <v>41923</v>
      </c>
      <c r="B6816" s="84" t="s">
        <v>320</v>
      </c>
      <c r="C6816" s="74">
        <v>11.9</v>
      </c>
      <c r="D6816" s="86">
        <v>1.1486670217539994E-2</v>
      </c>
      <c r="E6816" s="88">
        <v>10</v>
      </c>
      <c r="F6816" s="88">
        <v>11</v>
      </c>
      <c r="G6816" s="37">
        <v>0</v>
      </c>
    </row>
    <row r="6817" spans="1:7" x14ac:dyDescent="0.4">
      <c r="A6817" s="70">
        <v>41923</v>
      </c>
      <c r="B6817" s="84" t="s">
        <v>321</v>
      </c>
      <c r="C6817" s="74">
        <v>11.6</v>
      </c>
      <c r="D6817" s="86">
        <v>3.2983437566601829E-3</v>
      </c>
      <c r="E6817" s="88">
        <v>10</v>
      </c>
      <c r="F6817" s="88">
        <v>11</v>
      </c>
      <c r="G6817" s="37">
        <v>0</v>
      </c>
    </row>
    <row r="6818" spans="1:7" x14ac:dyDescent="0.4">
      <c r="A6818" s="70">
        <v>41923</v>
      </c>
      <c r="B6818" s="84" t="s">
        <v>322</v>
      </c>
      <c r="C6818" s="74">
        <v>11.4</v>
      </c>
      <c r="D6818" s="86">
        <v>7.9383020213393048E-3</v>
      </c>
      <c r="E6818" s="88">
        <v>10</v>
      </c>
      <c r="F6818" s="88">
        <v>11</v>
      </c>
      <c r="G6818" s="37">
        <v>0</v>
      </c>
    </row>
    <row r="6819" spans="1:7" x14ac:dyDescent="0.4">
      <c r="A6819" s="70">
        <v>41923</v>
      </c>
      <c r="B6819" s="84" t="s">
        <v>323</v>
      </c>
      <c r="C6819" s="74">
        <v>10.7</v>
      </c>
      <c r="D6819" s="86">
        <v>1.2086801159534158E-2</v>
      </c>
      <c r="E6819" s="88">
        <v>10</v>
      </c>
      <c r="F6819" s="88">
        <v>11</v>
      </c>
      <c r="G6819" s="37">
        <v>0</v>
      </c>
    </row>
    <row r="6820" spans="1:7" x14ac:dyDescent="0.4">
      <c r="A6820" s="70">
        <v>41923</v>
      </c>
      <c r="B6820" s="84" t="s">
        <v>324</v>
      </c>
      <c r="C6820" s="74">
        <v>11</v>
      </c>
      <c r="D6820" s="86">
        <v>3.8948454570466667E-2</v>
      </c>
      <c r="E6820" s="88">
        <v>10</v>
      </c>
      <c r="F6820" s="88">
        <v>11</v>
      </c>
      <c r="G6820" s="37">
        <v>0</v>
      </c>
    </row>
    <row r="6821" spans="1:7" x14ac:dyDescent="0.4">
      <c r="A6821" s="70">
        <v>41923</v>
      </c>
      <c r="B6821" s="84" t="s">
        <v>325</v>
      </c>
      <c r="C6821" s="74">
        <v>11.1</v>
      </c>
      <c r="D6821" s="86">
        <v>7.121574861595735E-2</v>
      </c>
      <c r="E6821" s="88">
        <v>10</v>
      </c>
      <c r="F6821" s="88">
        <v>12</v>
      </c>
      <c r="G6821" s="37">
        <v>1</v>
      </c>
    </row>
    <row r="6822" spans="1:7" x14ac:dyDescent="0.4">
      <c r="A6822" s="70">
        <v>41924</v>
      </c>
      <c r="B6822" s="84" t="s">
        <v>302</v>
      </c>
      <c r="C6822" s="74">
        <v>11.4</v>
      </c>
      <c r="D6822" s="86">
        <v>1.1833733399871247</v>
      </c>
      <c r="E6822" s="88">
        <v>10</v>
      </c>
      <c r="F6822" s="88">
        <v>12</v>
      </c>
      <c r="G6822" s="37">
        <v>1</v>
      </c>
    </row>
    <row r="6823" spans="1:7" x14ac:dyDescent="0.4">
      <c r="A6823" s="70">
        <v>41924</v>
      </c>
      <c r="B6823" s="84" t="s">
        <v>303</v>
      </c>
      <c r="C6823" s="74">
        <v>11.5</v>
      </c>
      <c r="D6823" s="86">
        <v>1.6638017076649096</v>
      </c>
      <c r="E6823" s="88">
        <v>10</v>
      </c>
      <c r="F6823" s="88">
        <v>12</v>
      </c>
      <c r="G6823" s="37">
        <v>1</v>
      </c>
    </row>
    <row r="6824" spans="1:7" x14ac:dyDescent="0.4">
      <c r="A6824" s="70">
        <v>41924</v>
      </c>
      <c r="B6824" s="84" t="s">
        <v>304</v>
      </c>
      <c r="C6824" s="74">
        <v>11.6</v>
      </c>
      <c r="D6824" s="86">
        <v>1.9417276901297869</v>
      </c>
      <c r="E6824" s="88">
        <v>10</v>
      </c>
      <c r="F6824" s="88">
        <v>12</v>
      </c>
      <c r="G6824" s="37">
        <v>1</v>
      </c>
    </row>
    <row r="6825" spans="1:7" x14ac:dyDescent="0.4">
      <c r="A6825" s="70">
        <v>41924</v>
      </c>
      <c r="B6825" s="84" t="s">
        <v>305</v>
      </c>
      <c r="C6825" s="74">
        <v>11.7</v>
      </c>
      <c r="D6825" s="86">
        <v>2.1248353663409913</v>
      </c>
      <c r="E6825" s="88">
        <v>10</v>
      </c>
      <c r="F6825" s="88">
        <v>12</v>
      </c>
      <c r="G6825" s="37">
        <v>1</v>
      </c>
    </row>
    <row r="6826" spans="1:7" x14ac:dyDescent="0.4">
      <c r="A6826" s="70">
        <v>41924</v>
      </c>
      <c r="B6826" s="84" t="s">
        <v>306</v>
      </c>
      <c r="C6826" s="74">
        <v>11.8</v>
      </c>
      <c r="D6826" s="86">
        <v>2.2237846015080507</v>
      </c>
      <c r="E6826" s="88">
        <v>10</v>
      </c>
      <c r="F6826" s="88">
        <v>12</v>
      </c>
      <c r="G6826" s="37">
        <v>1</v>
      </c>
    </row>
    <row r="6827" spans="1:7" x14ac:dyDescent="0.4">
      <c r="A6827" s="70">
        <v>41924</v>
      </c>
      <c r="B6827" s="84" t="s">
        <v>307</v>
      </c>
      <c r="C6827" s="74">
        <v>11.7</v>
      </c>
      <c r="D6827" s="86">
        <v>2.5447287776552598</v>
      </c>
      <c r="E6827" s="88">
        <v>10</v>
      </c>
      <c r="F6827" s="88">
        <v>12</v>
      </c>
      <c r="G6827" s="37">
        <v>1</v>
      </c>
    </row>
    <row r="6828" spans="1:7" x14ac:dyDescent="0.4">
      <c r="A6828" s="70">
        <v>41924</v>
      </c>
      <c r="B6828" s="84" t="s">
        <v>308</v>
      </c>
      <c r="C6828" s="74">
        <v>12.3</v>
      </c>
      <c r="D6828" s="86">
        <v>0.29673827444163947</v>
      </c>
      <c r="E6828" s="88">
        <v>10</v>
      </c>
      <c r="F6828" s="88">
        <v>12</v>
      </c>
      <c r="G6828" s="37">
        <v>1</v>
      </c>
    </row>
    <row r="6829" spans="1:7" x14ac:dyDescent="0.4">
      <c r="A6829" s="70">
        <v>41924</v>
      </c>
      <c r="B6829" s="84" t="s">
        <v>309</v>
      </c>
      <c r="C6829" s="74">
        <v>13.2</v>
      </c>
      <c r="D6829" s="86">
        <v>0.27682426849601793</v>
      </c>
      <c r="E6829" s="88">
        <v>10</v>
      </c>
      <c r="F6829" s="88">
        <v>12</v>
      </c>
      <c r="G6829" s="37">
        <v>0</v>
      </c>
    </row>
    <row r="6830" spans="1:7" x14ac:dyDescent="0.4">
      <c r="A6830" s="70">
        <v>41924</v>
      </c>
      <c r="B6830" s="84" t="s">
        <v>310</v>
      </c>
      <c r="C6830" s="74">
        <v>13.8</v>
      </c>
      <c r="D6830" s="86">
        <v>2.0884215897697574E-2</v>
      </c>
      <c r="E6830" s="88">
        <v>10</v>
      </c>
      <c r="F6830" s="88">
        <v>12</v>
      </c>
      <c r="G6830" s="37">
        <v>0</v>
      </c>
    </row>
    <row r="6831" spans="1:7" x14ac:dyDescent="0.4">
      <c r="A6831" s="70">
        <v>41924</v>
      </c>
      <c r="B6831" s="84" t="s">
        <v>311</v>
      </c>
      <c r="C6831" s="74">
        <v>14</v>
      </c>
      <c r="D6831" s="86">
        <v>0.60433344248155296</v>
      </c>
      <c r="E6831" s="88">
        <v>10</v>
      </c>
      <c r="F6831" s="88">
        <v>12</v>
      </c>
      <c r="G6831" s="37">
        <v>0</v>
      </c>
    </row>
    <row r="6832" spans="1:7" x14ac:dyDescent="0.4">
      <c r="A6832" s="70">
        <v>41924</v>
      </c>
      <c r="B6832" s="84" t="s">
        <v>312</v>
      </c>
      <c r="C6832" s="74">
        <v>13.8</v>
      </c>
      <c r="D6832" s="86">
        <v>0.91730918753320201</v>
      </c>
      <c r="E6832" s="88">
        <v>10</v>
      </c>
      <c r="F6832" s="88">
        <v>12</v>
      </c>
      <c r="G6832" s="37">
        <v>0</v>
      </c>
    </row>
    <row r="6833" spans="1:7" x14ac:dyDescent="0.4">
      <c r="A6833" s="70">
        <v>41924</v>
      </c>
      <c r="B6833" s="84" t="s">
        <v>313</v>
      </c>
      <c r="C6833" s="74">
        <v>14</v>
      </c>
      <c r="D6833" s="86">
        <v>0.36417961736782473</v>
      </c>
      <c r="E6833" s="88">
        <v>10</v>
      </c>
      <c r="F6833" s="88">
        <v>12</v>
      </c>
      <c r="G6833" s="37">
        <v>0</v>
      </c>
    </row>
    <row r="6834" spans="1:7" x14ac:dyDescent="0.4">
      <c r="A6834" s="70">
        <v>41924</v>
      </c>
      <c r="B6834" s="84" t="s">
        <v>314</v>
      </c>
      <c r="C6834" s="74">
        <v>14.4</v>
      </c>
      <c r="D6834" s="86">
        <v>1.0582545966065197E-2</v>
      </c>
      <c r="E6834" s="88">
        <v>10</v>
      </c>
      <c r="F6834" s="88">
        <v>12</v>
      </c>
      <c r="G6834" s="37">
        <v>0</v>
      </c>
    </row>
    <row r="6835" spans="1:7" x14ac:dyDescent="0.4">
      <c r="A6835" s="70">
        <v>41924</v>
      </c>
      <c r="B6835" s="84" t="s">
        <v>315</v>
      </c>
      <c r="C6835" s="74">
        <v>14.8</v>
      </c>
      <c r="D6835" s="86">
        <v>0.40340504107450964</v>
      </c>
      <c r="E6835" s="88">
        <v>10</v>
      </c>
      <c r="F6835" s="88">
        <v>12</v>
      </c>
      <c r="G6835" s="37">
        <v>0</v>
      </c>
    </row>
    <row r="6836" spans="1:7" x14ac:dyDescent="0.4">
      <c r="A6836" s="70">
        <v>41924</v>
      </c>
      <c r="B6836" s="84" t="s">
        <v>316</v>
      </c>
      <c r="C6836" s="74">
        <v>14.8</v>
      </c>
      <c r="D6836" s="86">
        <v>0.87253479383821286</v>
      </c>
      <c r="E6836" s="88">
        <v>10</v>
      </c>
      <c r="F6836" s="88">
        <v>12</v>
      </c>
      <c r="G6836" s="37">
        <v>0</v>
      </c>
    </row>
    <row r="6837" spans="1:7" x14ac:dyDescent="0.4">
      <c r="A6837" s="70">
        <v>41924</v>
      </c>
      <c r="B6837" s="84" t="s">
        <v>317</v>
      </c>
      <c r="C6837" s="74">
        <v>14.5</v>
      </c>
      <c r="D6837" s="86">
        <v>0.38308282726216503</v>
      </c>
      <c r="E6837" s="88">
        <v>10</v>
      </c>
      <c r="F6837" s="88">
        <v>12</v>
      </c>
      <c r="G6837" s="37">
        <v>0</v>
      </c>
    </row>
    <row r="6838" spans="1:7" x14ac:dyDescent="0.4">
      <c r="A6838" s="70">
        <v>41924</v>
      </c>
      <c r="B6838" s="84" t="s">
        <v>318</v>
      </c>
      <c r="C6838" s="74">
        <v>14.4</v>
      </c>
      <c r="D6838" s="86">
        <v>6.8937257210042999E-2</v>
      </c>
      <c r="E6838" s="88">
        <v>10</v>
      </c>
      <c r="F6838" s="88">
        <v>12</v>
      </c>
      <c r="G6838" s="37">
        <v>0</v>
      </c>
    </row>
    <row r="6839" spans="1:7" x14ac:dyDescent="0.4">
      <c r="A6839" s="70">
        <v>41924</v>
      </c>
      <c r="B6839" s="84" t="s">
        <v>319</v>
      </c>
      <c r="C6839" s="74">
        <v>14.3</v>
      </c>
      <c r="D6839" s="86">
        <v>0.76071393567669898</v>
      </c>
      <c r="E6839" s="88">
        <v>10</v>
      </c>
      <c r="F6839" s="88">
        <v>12</v>
      </c>
      <c r="G6839" s="37">
        <v>0</v>
      </c>
    </row>
    <row r="6840" spans="1:7" x14ac:dyDescent="0.4">
      <c r="A6840" s="70">
        <v>41924</v>
      </c>
      <c r="B6840" s="84" t="s">
        <v>320</v>
      </c>
      <c r="C6840" s="74">
        <v>14.3</v>
      </c>
      <c r="D6840" s="86">
        <v>0.6339612119426854</v>
      </c>
      <c r="E6840" s="88">
        <v>10</v>
      </c>
      <c r="F6840" s="88">
        <v>12</v>
      </c>
      <c r="G6840" s="37">
        <v>0</v>
      </c>
    </row>
    <row r="6841" spans="1:7" x14ac:dyDescent="0.4">
      <c r="A6841" s="70">
        <v>41924</v>
      </c>
      <c r="B6841" s="84" t="s">
        <v>321</v>
      </c>
      <c r="C6841" s="74">
        <v>14.3</v>
      </c>
      <c r="D6841" s="86">
        <v>1.4745746555793332E-3</v>
      </c>
      <c r="E6841" s="88">
        <v>10</v>
      </c>
      <c r="F6841" s="88">
        <v>12</v>
      </c>
      <c r="G6841" s="37">
        <v>0</v>
      </c>
    </row>
    <row r="6842" spans="1:7" x14ac:dyDescent="0.4">
      <c r="A6842" s="70">
        <v>41924</v>
      </c>
      <c r="B6842" s="84" t="s">
        <v>322</v>
      </c>
      <c r="C6842" s="74">
        <v>14.3</v>
      </c>
      <c r="D6842" s="86">
        <v>1.3624763910785867E-2</v>
      </c>
      <c r="E6842" s="88">
        <v>10</v>
      </c>
      <c r="F6842" s="88">
        <v>12</v>
      </c>
      <c r="G6842" s="37">
        <v>0</v>
      </c>
    </row>
    <row r="6843" spans="1:7" x14ac:dyDescent="0.4">
      <c r="A6843" s="70">
        <v>41924</v>
      </c>
      <c r="B6843" s="84" t="s">
        <v>323</v>
      </c>
      <c r="C6843" s="74">
        <v>14.3</v>
      </c>
      <c r="D6843" s="86">
        <v>2.2142828853228824E-2</v>
      </c>
      <c r="E6843" s="88">
        <v>10</v>
      </c>
      <c r="F6843" s="88">
        <v>12</v>
      </c>
      <c r="G6843" s="37">
        <v>0</v>
      </c>
    </row>
    <row r="6844" spans="1:7" x14ac:dyDescent="0.4">
      <c r="A6844" s="70">
        <v>41924</v>
      </c>
      <c r="B6844" s="84" t="s">
        <v>324</v>
      </c>
      <c r="C6844" s="74">
        <v>14.1</v>
      </c>
      <c r="D6844" s="86">
        <v>0.36810734410113233</v>
      </c>
      <c r="E6844" s="88">
        <v>10</v>
      </c>
      <c r="F6844" s="88">
        <v>12</v>
      </c>
      <c r="G6844" s="37">
        <v>0</v>
      </c>
    </row>
    <row r="6845" spans="1:7" x14ac:dyDescent="0.4">
      <c r="A6845" s="70">
        <v>41924</v>
      </c>
      <c r="B6845" s="84" t="s">
        <v>325</v>
      </c>
      <c r="C6845" s="74">
        <v>14.2</v>
      </c>
      <c r="D6845" s="86">
        <v>1.4701958196192104</v>
      </c>
      <c r="E6845" s="88">
        <v>10</v>
      </c>
      <c r="F6845" s="88">
        <v>13</v>
      </c>
      <c r="G6845" s="37">
        <v>1</v>
      </c>
    </row>
    <row r="6846" spans="1:7" x14ac:dyDescent="0.4">
      <c r="A6846" s="70">
        <v>41925</v>
      </c>
      <c r="B6846" s="84" t="s">
        <v>302</v>
      </c>
      <c r="C6846" s="74">
        <v>14.2</v>
      </c>
      <c r="D6846" s="86">
        <v>1.6046858896663554</v>
      </c>
      <c r="E6846" s="88">
        <v>10</v>
      </c>
      <c r="F6846" s="88">
        <v>13</v>
      </c>
      <c r="G6846" s="37">
        <v>1</v>
      </c>
    </row>
    <row r="6847" spans="1:7" x14ac:dyDescent="0.4">
      <c r="A6847" s="70">
        <v>41925</v>
      </c>
      <c r="B6847" s="84" t="s">
        <v>303</v>
      </c>
      <c r="C6847" s="74">
        <v>14.1</v>
      </c>
      <c r="D6847" s="86">
        <v>1.6954995174799539</v>
      </c>
      <c r="E6847" s="88">
        <v>10</v>
      </c>
      <c r="F6847" s="88">
        <v>13</v>
      </c>
      <c r="G6847" s="37">
        <v>1</v>
      </c>
    </row>
    <row r="6848" spans="1:7" x14ac:dyDescent="0.4">
      <c r="A6848" s="70">
        <v>41925</v>
      </c>
      <c r="B6848" s="84" t="s">
        <v>304</v>
      </c>
      <c r="C6848" s="74">
        <v>14.1</v>
      </c>
      <c r="D6848" s="86">
        <v>1.7474231415277919</v>
      </c>
      <c r="E6848" s="88">
        <v>10</v>
      </c>
      <c r="F6848" s="88">
        <v>13</v>
      </c>
      <c r="G6848" s="37">
        <v>1</v>
      </c>
    </row>
    <row r="6849" spans="1:7" x14ac:dyDescent="0.4">
      <c r="A6849" s="70">
        <v>41925</v>
      </c>
      <c r="B6849" s="84" t="s">
        <v>305</v>
      </c>
      <c r="C6849" s="74">
        <v>14.2</v>
      </c>
      <c r="D6849" s="86">
        <v>1.7628222840574463</v>
      </c>
      <c r="E6849" s="88">
        <v>10</v>
      </c>
      <c r="F6849" s="88">
        <v>13</v>
      </c>
      <c r="G6849" s="37">
        <v>1</v>
      </c>
    </row>
    <row r="6850" spans="1:7" x14ac:dyDescent="0.4">
      <c r="A6850" s="70">
        <v>41925</v>
      </c>
      <c r="B6850" s="84" t="s">
        <v>306</v>
      </c>
      <c r="C6850" s="74">
        <v>14.1</v>
      </c>
      <c r="D6850" s="86">
        <v>1.8048285273355746</v>
      </c>
      <c r="E6850" s="88">
        <v>10</v>
      </c>
      <c r="F6850" s="88">
        <v>13</v>
      </c>
      <c r="G6850" s="37">
        <v>1</v>
      </c>
    </row>
    <row r="6851" spans="1:7" x14ac:dyDescent="0.4">
      <c r="A6851" s="70">
        <v>41925</v>
      </c>
      <c r="B6851" s="84" t="s">
        <v>307</v>
      </c>
      <c r="C6851" s="74">
        <v>13.9</v>
      </c>
      <c r="D6851" s="86">
        <v>1.9259903853801905</v>
      </c>
      <c r="E6851" s="88">
        <v>10</v>
      </c>
      <c r="F6851" s="88">
        <v>13</v>
      </c>
      <c r="G6851" s="37">
        <v>1</v>
      </c>
    </row>
    <row r="6852" spans="1:7" x14ac:dyDescent="0.4">
      <c r="A6852" s="70">
        <v>41925</v>
      </c>
      <c r="B6852" s="84" t="s">
        <v>308</v>
      </c>
      <c r="C6852" s="74">
        <v>14.2</v>
      </c>
      <c r="D6852" s="86">
        <v>1.2891110078498984E-2</v>
      </c>
      <c r="E6852" s="88">
        <v>10</v>
      </c>
      <c r="F6852" s="88">
        <v>13</v>
      </c>
      <c r="G6852" s="37">
        <v>1</v>
      </c>
    </row>
    <row r="6853" spans="1:7" x14ac:dyDescent="0.4">
      <c r="A6853" s="70">
        <v>41925</v>
      </c>
      <c r="B6853" s="84" t="s">
        <v>309</v>
      </c>
      <c r="C6853" s="74">
        <v>14.7</v>
      </c>
      <c r="D6853" s="86">
        <v>4.1500933406558296E-3</v>
      </c>
      <c r="E6853" s="88">
        <v>10</v>
      </c>
      <c r="F6853" s="88">
        <v>13</v>
      </c>
      <c r="G6853" s="37">
        <v>0</v>
      </c>
    </row>
    <row r="6854" spans="1:7" x14ac:dyDescent="0.4">
      <c r="A6854" s="70">
        <v>41925</v>
      </c>
      <c r="B6854" s="84" t="s">
        <v>310</v>
      </c>
      <c r="C6854" s="74">
        <v>16.399999999999999</v>
      </c>
      <c r="D6854" s="86">
        <v>0</v>
      </c>
      <c r="E6854" s="88">
        <v>10</v>
      </c>
      <c r="F6854" s="88">
        <v>13</v>
      </c>
      <c r="G6854" s="37">
        <v>0</v>
      </c>
    </row>
    <row r="6855" spans="1:7" x14ac:dyDescent="0.4">
      <c r="A6855" s="70">
        <v>41925</v>
      </c>
      <c r="B6855" s="84" t="s">
        <v>311</v>
      </c>
      <c r="C6855" s="74">
        <v>17.3</v>
      </c>
      <c r="D6855" s="86">
        <v>0</v>
      </c>
      <c r="E6855" s="88">
        <v>10</v>
      </c>
      <c r="F6855" s="88">
        <v>13</v>
      </c>
      <c r="G6855" s="37">
        <v>0</v>
      </c>
    </row>
    <row r="6856" spans="1:7" x14ac:dyDescent="0.4">
      <c r="A6856" s="70">
        <v>41925</v>
      </c>
      <c r="B6856" s="84" t="s">
        <v>312</v>
      </c>
      <c r="C6856" s="74">
        <v>19</v>
      </c>
      <c r="D6856" s="86">
        <v>0</v>
      </c>
      <c r="E6856" s="88">
        <v>10</v>
      </c>
      <c r="F6856" s="88">
        <v>13</v>
      </c>
      <c r="G6856" s="37">
        <v>0</v>
      </c>
    </row>
    <row r="6857" spans="1:7" x14ac:dyDescent="0.4">
      <c r="A6857" s="70">
        <v>41925</v>
      </c>
      <c r="B6857" s="84" t="s">
        <v>313</v>
      </c>
      <c r="C6857" s="74">
        <v>21</v>
      </c>
      <c r="D6857" s="86">
        <v>0</v>
      </c>
      <c r="E6857" s="88">
        <v>10</v>
      </c>
      <c r="F6857" s="88">
        <v>13</v>
      </c>
      <c r="G6857" s="37">
        <v>0</v>
      </c>
    </row>
    <row r="6858" spans="1:7" x14ac:dyDescent="0.4">
      <c r="A6858" s="70">
        <v>41925</v>
      </c>
      <c r="B6858" s="84" t="s">
        <v>314</v>
      </c>
      <c r="C6858" s="74">
        <v>19.399999999999999</v>
      </c>
      <c r="D6858" s="86">
        <v>0</v>
      </c>
      <c r="E6858" s="88">
        <v>10</v>
      </c>
      <c r="F6858" s="88">
        <v>13</v>
      </c>
      <c r="G6858" s="37">
        <v>0</v>
      </c>
    </row>
    <row r="6859" spans="1:7" x14ac:dyDescent="0.4">
      <c r="A6859" s="70">
        <v>41925</v>
      </c>
      <c r="B6859" s="84" t="s">
        <v>315</v>
      </c>
      <c r="C6859" s="74">
        <v>19.2</v>
      </c>
      <c r="D6859" s="86">
        <v>0</v>
      </c>
      <c r="E6859" s="88">
        <v>10</v>
      </c>
      <c r="F6859" s="88">
        <v>13</v>
      </c>
      <c r="G6859" s="37">
        <v>0</v>
      </c>
    </row>
    <row r="6860" spans="1:7" x14ac:dyDescent="0.4">
      <c r="A6860" s="70">
        <v>41925</v>
      </c>
      <c r="B6860" s="84" t="s">
        <v>316</v>
      </c>
      <c r="C6860" s="74">
        <v>19.399999999999999</v>
      </c>
      <c r="D6860" s="86">
        <v>0</v>
      </c>
      <c r="E6860" s="88">
        <v>10</v>
      </c>
      <c r="F6860" s="88">
        <v>13</v>
      </c>
      <c r="G6860" s="37">
        <v>0</v>
      </c>
    </row>
    <row r="6861" spans="1:7" x14ac:dyDescent="0.4">
      <c r="A6861" s="70">
        <v>41925</v>
      </c>
      <c r="B6861" s="84" t="s">
        <v>317</v>
      </c>
      <c r="C6861" s="74">
        <v>17.600000000000001</v>
      </c>
      <c r="D6861" s="86">
        <v>0</v>
      </c>
      <c r="E6861" s="88">
        <v>10</v>
      </c>
      <c r="F6861" s="88">
        <v>13</v>
      </c>
      <c r="G6861" s="37">
        <v>0</v>
      </c>
    </row>
    <row r="6862" spans="1:7" x14ac:dyDescent="0.4">
      <c r="A6862" s="70">
        <v>41925</v>
      </c>
      <c r="B6862" s="84" t="s">
        <v>318</v>
      </c>
      <c r="C6862" s="74">
        <v>16.2</v>
      </c>
      <c r="D6862" s="86">
        <v>0</v>
      </c>
      <c r="E6862" s="88">
        <v>10</v>
      </c>
      <c r="F6862" s="88">
        <v>13</v>
      </c>
      <c r="G6862" s="37">
        <v>0</v>
      </c>
    </row>
    <row r="6863" spans="1:7" x14ac:dyDescent="0.4">
      <c r="A6863" s="70">
        <v>41925</v>
      </c>
      <c r="B6863" s="84" t="s">
        <v>319</v>
      </c>
      <c r="C6863" s="74">
        <v>15.6</v>
      </c>
      <c r="D6863" s="86">
        <v>0</v>
      </c>
      <c r="E6863" s="88">
        <v>10</v>
      </c>
      <c r="F6863" s="88">
        <v>13</v>
      </c>
      <c r="G6863" s="37">
        <v>0</v>
      </c>
    </row>
    <row r="6864" spans="1:7" x14ac:dyDescent="0.4">
      <c r="A6864" s="70">
        <v>41925</v>
      </c>
      <c r="B6864" s="84" t="s">
        <v>320</v>
      </c>
      <c r="C6864" s="74">
        <v>15.4</v>
      </c>
      <c r="D6864" s="86">
        <v>0</v>
      </c>
      <c r="E6864" s="88">
        <v>10</v>
      </c>
      <c r="F6864" s="88">
        <v>13</v>
      </c>
      <c r="G6864" s="37">
        <v>0</v>
      </c>
    </row>
    <row r="6865" spans="1:7" x14ac:dyDescent="0.4">
      <c r="A6865" s="70">
        <v>41925</v>
      </c>
      <c r="B6865" s="84" t="s">
        <v>321</v>
      </c>
      <c r="C6865" s="74">
        <v>15</v>
      </c>
      <c r="D6865" s="86">
        <v>0</v>
      </c>
      <c r="E6865" s="88">
        <v>10</v>
      </c>
      <c r="F6865" s="88">
        <v>13</v>
      </c>
      <c r="G6865" s="37">
        <v>0</v>
      </c>
    </row>
    <row r="6866" spans="1:7" x14ac:dyDescent="0.4">
      <c r="A6866" s="70">
        <v>41925</v>
      </c>
      <c r="B6866" s="84" t="s">
        <v>322</v>
      </c>
      <c r="C6866" s="74">
        <v>14.5</v>
      </c>
      <c r="D6866" s="86">
        <v>0</v>
      </c>
      <c r="E6866" s="88">
        <v>10</v>
      </c>
      <c r="F6866" s="88">
        <v>13</v>
      </c>
      <c r="G6866" s="37">
        <v>0</v>
      </c>
    </row>
    <row r="6867" spans="1:7" x14ac:dyDescent="0.4">
      <c r="A6867" s="70">
        <v>41925</v>
      </c>
      <c r="B6867" s="84" t="s">
        <v>323</v>
      </c>
      <c r="C6867" s="74">
        <v>14.4</v>
      </c>
      <c r="D6867" s="86">
        <v>7.4096335545813672E-5</v>
      </c>
      <c r="E6867" s="88">
        <v>10</v>
      </c>
      <c r="F6867" s="88">
        <v>13</v>
      </c>
      <c r="G6867" s="37">
        <v>0</v>
      </c>
    </row>
    <row r="6868" spans="1:7" x14ac:dyDescent="0.4">
      <c r="A6868" s="70">
        <v>41925</v>
      </c>
      <c r="B6868" s="84" t="s">
        <v>324</v>
      </c>
      <c r="C6868" s="74">
        <v>13.8</v>
      </c>
      <c r="D6868" s="86">
        <v>6.024731097600094E-3</v>
      </c>
      <c r="E6868" s="88">
        <v>10</v>
      </c>
      <c r="F6868" s="88">
        <v>13</v>
      </c>
      <c r="G6868" s="37">
        <v>0</v>
      </c>
    </row>
    <row r="6869" spans="1:7" x14ac:dyDescent="0.4">
      <c r="A6869" s="70">
        <v>41925</v>
      </c>
      <c r="B6869" s="84" t="s">
        <v>325</v>
      </c>
      <c r="C6869" s="74">
        <v>13.6</v>
      </c>
      <c r="D6869" s="86">
        <v>2.5542446167044628E-2</v>
      </c>
      <c r="E6869" s="88">
        <v>10</v>
      </c>
      <c r="F6869" s="88">
        <v>14</v>
      </c>
      <c r="G6869" s="37">
        <v>1</v>
      </c>
    </row>
    <row r="6870" spans="1:7" x14ac:dyDescent="0.4">
      <c r="A6870" s="70">
        <v>41926</v>
      </c>
      <c r="B6870" s="84" t="s">
        <v>302</v>
      </c>
      <c r="C6870" s="74">
        <v>12.7</v>
      </c>
      <c r="D6870" s="86">
        <v>5.4120025383222796E-2</v>
      </c>
      <c r="E6870" s="88">
        <v>10</v>
      </c>
      <c r="F6870" s="88">
        <v>14</v>
      </c>
      <c r="G6870" s="37">
        <v>1</v>
      </c>
    </row>
    <row r="6871" spans="1:7" x14ac:dyDescent="0.4">
      <c r="A6871" s="70">
        <v>41926</v>
      </c>
      <c r="B6871" s="84" t="s">
        <v>303</v>
      </c>
      <c r="C6871" s="74">
        <v>11.9</v>
      </c>
      <c r="D6871" s="86">
        <v>0.53813938094351821</v>
      </c>
      <c r="E6871" s="88">
        <v>10</v>
      </c>
      <c r="F6871" s="88">
        <v>14</v>
      </c>
      <c r="G6871" s="37">
        <v>1</v>
      </c>
    </row>
    <row r="6872" spans="1:7" x14ac:dyDescent="0.4">
      <c r="A6872" s="70">
        <v>41926</v>
      </c>
      <c r="B6872" s="84" t="s">
        <v>304</v>
      </c>
      <c r="C6872" s="74">
        <v>10.9</v>
      </c>
      <c r="D6872" s="86">
        <v>1.5985730576050905</v>
      </c>
      <c r="E6872" s="88">
        <v>10</v>
      </c>
      <c r="F6872" s="88">
        <v>14</v>
      </c>
      <c r="G6872" s="37">
        <v>1</v>
      </c>
    </row>
    <row r="6873" spans="1:7" x14ac:dyDescent="0.4">
      <c r="A6873" s="70">
        <v>41926</v>
      </c>
      <c r="B6873" s="84" t="s">
        <v>305</v>
      </c>
      <c r="C6873" s="74">
        <v>11.5</v>
      </c>
      <c r="D6873" s="86">
        <v>1.9560237893682817</v>
      </c>
      <c r="E6873" s="88">
        <v>10</v>
      </c>
      <c r="F6873" s="88">
        <v>14</v>
      </c>
      <c r="G6873" s="37">
        <v>1</v>
      </c>
    </row>
    <row r="6874" spans="1:7" x14ac:dyDescent="0.4">
      <c r="A6874" s="70">
        <v>41926</v>
      </c>
      <c r="B6874" s="84" t="s">
        <v>306</v>
      </c>
      <c r="C6874" s="74">
        <v>11</v>
      </c>
      <c r="D6874" s="86">
        <v>2.2866765509170506</v>
      </c>
      <c r="E6874" s="88">
        <v>10</v>
      </c>
      <c r="F6874" s="88">
        <v>14</v>
      </c>
      <c r="G6874" s="37">
        <v>1</v>
      </c>
    </row>
    <row r="6875" spans="1:7" x14ac:dyDescent="0.4">
      <c r="A6875" s="70">
        <v>41926</v>
      </c>
      <c r="B6875" s="84" t="s">
        <v>307</v>
      </c>
      <c r="C6875" s="74">
        <v>10.6</v>
      </c>
      <c r="D6875" s="86">
        <v>2.3004363181079936</v>
      </c>
      <c r="E6875" s="88">
        <v>10</v>
      </c>
      <c r="F6875" s="88">
        <v>14</v>
      </c>
      <c r="G6875" s="37">
        <v>1</v>
      </c>
    </row>
    <row r="6876" spans="1:7" x14ac:dyDescent="0.4">
      <c r="A6876" s="70">
        <v>41926</v>
      </c>
      <c r="B6876" s="84" t="s">
        <v>308</v>
      </c>
      <c r="C6876" s="74">
        <v>11.8</v>
      </c>
      <c r="D6876" s="86">
        <v>4.5281004336084389E-2</v>
      </c>
      <c r="E6876" s="88">
        <v>10</v>
      </c>
      <c r="F6876" s="88">
        <v>14</v>
      </c>
      <c r="G6876" s="37">
        <v>1</v>
      </c>
    </row>
    <row r="6877" spans="1:7" x14ac:dyDescent="0.4">
      <c r="A6877" s="70">
        <v>41926</v>
      </c>
      <c r="B6877" s="84" t="s">
        <v>309</v>
      </c>
      <c r="C6877" s="74">
        <v>14</v>
      </c>
      <c r="D6877" s="86">
        <v>1.1890842704642066E-3</v>
      </c>
      <c r="E6877" s="88">
        <v>10</v>
      </c>
      <c r="F6877" s="88">
        <v>14</v>
      </c>
      <c r="G6877" s="37">
        <v>0</v>
      </c>
    </row>
    <row r="6878" spans="1:7" x14ac:dyDescent="0.4">
      <c r="A6878" s="70">
        <v>41926</v>
      </c>
      <c r="B6878" s="84" t="s">
        <v>310</v>
      </c>
      <c r="C6878" s="74">
        <v>16.8</v>
      </c>
      <c r="D6878" s="86">
        <v>0</v>
      </c>
      <c r="E6878" s="88">
        <v>10</v>
      </c>
      <c r="F6878" s="88">
        <v>14</v>
      </c>
      <c r="G6878" s="37">
        <v>0</v>
      </c>
    </row>
    <row r="6879" spans="1:7" x14ac:dyDescent="0.4">
      <c r="A6879" s="70">
        <v>41926</v>
      </c>
      <c r="B6879" s="84" t="s">
        <v>311</v>
      </c>
      <c r="C6879" s="74">
        <v>18.5</v>
      </c>
      <c r="D6879" s="86">
        <v>0</v>
      </c>
      <c r="E6879" s="88">
        <v>10</v>
      </c>
      <c r="F6879" s="88">
        <v>14</v>
      </c>
      <c r="G6879" s="37">
        <v>0</v>
      </c>
    </row>
    <row r="6880" spans="1:7" x14ac:dyDescent="0.4">
      <c r="A6880" s="70">
        <v>41926</v>
      </c>
      <c r="B6880" s="84" t="s">
        <v>312</v>
      </c>
      <c r="C6880" s="74">
        <v>19.5</v>
      </c>
      <c r="D6880" s="86">
        <v>0</v>
      </c>
      <c r="E6880" s="88">
        <v>10</v>
      </c>
      <c r="F6880" s="88">
        <v>14</v>
      </c>
      <c r="G6880" s="37">
        <v>0</v>
      </c>
    </row>
    <row r="6881" spans="1:7" x14ac:dyDescent="0.4">
      <c r="A6881" s="70">
        <v>41926</v>
      </c>
      <c r="B6881" s="84" t="s">
        <v>313</v>
      </c>
      <c r="C6881" s="74">
        <v>19.7</v>
      </c>
      <c r="D6881" s="86">
        <v>0</v>
      </c>
      <c r="E6881" s="88">
        <v>10</v>
      </c>
      <c r="F6881" s="88">
        <v>14</v>
      </c>
      <c r="G6881" s="37">
        <v>0</v>
      </c>
    </row>
    <row r="6882" spans="1:7" x14ac:dyDescent="0.4">
      <c r="A6882" s="70">
        <v>41926</v>
      </c>
      <c r="B6882" s="84" t="s">
        <v>314</v>
      </c>
      <c r="C6882" s="74">
        <v>20</v>
      </c>
      <c r="D6882" s="86">
        <v>0</v>
      </c>
      <c r="E6882" s="88">
        <v>10</v>
      </c>
      <c r="F6882" s="88">
        <v>14</v>
      </c>
      <c r="G6882" s="37">
        <v>0</v>
      </c>
    </row>
    <row r="6883" spans="1:7" x14ac:dyDescent="0.4">
      <c r="A6883" s="70">
        <v>41926</v>
      </c>
      <c r="B6883" s="84" t="s">
        <v>315</v>
      </c>
      <c r="C6883" s="74">
        <v>19.2</v>
      </c>
      <c r="D6883" s="86">
        <v>0</v>
      </c>
      <c r="E6883" s="88">
        <v>10</v>
      </c>
      <c r="F6883" s="88">
        <v>14</v>
      </c>
      <c r="G6883" s="37">
        <v>0</v>
      </c>
    </row>
    <row r="6884" spans="1:7" x14ac:dyDescent="0.4">
      <c r="A6884" s="70">
        <v>41926</v>
      </c>
      <c r="B6884" s="84" t="s">
        <v>316</v>
      </c>
      <c r="C6884" s="74">
        <v>18.7</v>
      </c>
      <c r="D6884" s="86">
        <v>0</v>
      </c>
      <c r="E6884" s="88">
        <v>10</v>
      </c>
      <c r="F6884" s="88">
        <v>14</v>
      </c>
      <c r="G6884" s="37">
        <v>0</v>
      </c>
    </row>
    <row r="6885" spans="1:7" x14ac:dyDescent="0.4">
      <c r="A6885" s="70">
        <v>41926</v>
      </c>
      <c r="B6885" s="84" t="s">
        <v>317</v>
      </c>
      <c r="C6885" s="74">
        <v>17.899999999999999</v>
      </c>
      <c r="D6885" s="86">
        <v>0</v>
      </c>
      <c r="E6885" s="88">
        <v>10</v>
      </c>
      <c r="F6885" s="88">
        <v>14</v>
      </c>
      <c r="G6885" s="37">
        <v>0</v>
      </c>
    </row>
    <row r="6886" spans="1:7" x14ac:dyDescent="0.4">
      <c r="A6886" s="70">
        <v>41926</v>
      </c>
      <c r="B6886" s="84" t="s">
        <v>318</v>
      </c>
      <c r="C6886" s="74">
        <v>16.5</v>
      </c>
      <c r="D6886" s="86">
        <v>0</v>
      </c>
      <c r="E6886" s="88">
        <v>10</v>
      </c>
      <c r="F6886" s="88">
        <v>14</v>
      </c>
      <c r="G6886" s="37">
        <v>0</v>
      </c>
    </row>
    <row r="6887" spans="1:7" x14ac:dyDescent="0.4">
      <c r="A6887" s="70">
        <v>41926</v>
      </c>
      <c r="B6887" s="84" t="s">
        <v>319</v>
      </c>
      <c r="C6887" s="74">
        <v>15.5</v>
      </c>
      <c r="D6887" s="86">
        <v>0</v>
      </c>
      <c r="E6887" s="88">
        <v>10</v>
      </c>
      <c r="F6887" s="88">
        <v>14</v>
      </c>
      <c r="G6887" s="37">
        <v>0</v>
      </c>
    </row>
    <row r="6888" spans="1:7" x14ac:dyDescent="0.4">
      <c r="A6888" s="70">
        <v>41926</v>
      </c>
      <c r="B6888" s="84" t="s">
        <v>320</v>
      </c>
      <c r="C6888" s="74">
        <v>15.3</v>
      </c>
      <c r="D6888" s="86">
        <v>0</v>
      </c>
      <c r="E6888" s="88">
        <v>10</v>
      </c>
      <c r="F6888" s="88">
        <v>14</v>
      </c>
      <c r="G6888" s="37">
        <v>0</v>
      </c>
    </row>
    <row r="6889" spans="1:7" x14ac:dyDescent="0.4">
      <c r="A6889" s="70">
        <v>41926</v>
      </c>
      <c r="B6889" s="84" t="s">
        <v>321</v>
      </c>
      <c r="C6889" s="74">
        <v>14.5</v>
      </c>
      <c r="D6889" s="86">
        <v>0</v>
      </c>
      <c r="E6889" s="88">
        <v>10</v>
      </c>
      <c r="F6889" s="88">
        <v>14</v>
      </c>
      <c r="G6889" s="37">
        <v>0</v>
      </c>
    </row>
    <row r="6890" spans="1:7" x14ac:dyDescent="0.4">
      <c r="A6890" s="70">
        <v>41926</v>
      </c>
      <c r="B6890" s="84" t="s">
        <v>322</v>
      </c>
      <c r="C6890" s="74">
        <v>14.3</v>
      </c>
      <c r="D6890" s="86">
        <v>0</v>
      </c>
      <c r="E6890" s="88">
        <v>10</v>
      </c>
      <c r="F6890" s="88">
        <v>14</v>
      </c>
      <c r="G6890" s="37">
        <v>0</v>
      </c>
    </row>
    <row r="6891" spans="1:7" x14ac:dyDescent="0.4">
      <c r="A6891" s="70">
        <v>41926</v>
      </c>
      <c r="B6891" s="84" t="s">
        <v>323</v>
      </c>
      <c r="C6891" s="74">
        <v>14.3</v>
      </c>
      <c r="D6891" s="86">
        <v>0</v>
      </c>
      <c r="E6891" s="88">
        <v>10</v>
      </c>
      <c r="F6891" s="88">
        <v>14</v>
      </c>
      <c r="G6891" s="37">
        <v>0</v>
      </c>
    </row>
    <row r="6892" spans="1:7" x14ac:dyDescent="0.4">
      <c r="A6892" s="70">
        <v>41926</v>
      </c>
      <c r="B6892" s="84" t="s">
        <v>324</v>
      </c>
      <c r="C6892" s="74">
        <v>14.4</v>
      </c>
      <c r="D6892" s="86">
        <v>6.2052340002485126E-3</v>
      </c>
      <c r="E6892" s="88">
        <v>10</v>
      </c>
      <c r="F6892" s="88">
        <v>14</v>
      </c>
      <c r="G6892" s="37">
        <v>0</v>
      </c>
    </row>
    <row r="6893" spans="1:7" x14ac:dyDescent="0.4">
      <c r="A6893" s="70">
        <v>41926</v>
      </c>
      <c r="B6893" s="84" t="s">
        <v>325</v>
      </c>
      <c r="C6893" s="74">
        <v>14.5</v>
      </c>
      <c r="D6893" s="86">
        <v>1.0835470167099581E-2</v>
      </c>
      <c r="E6893" s="88">
        <v>10</v>
      </c>
      <c r="F6893" s="88">
        <v>15</v>
      </c>
      <c r="G6893" s="37">
        <v>1</v>
      </c>
    </row>
    <row r="6894" spans="1:7" x14ac:dyDescent="0.4">
      <c r="A6894" s="70">
        <v>41927</v>
      </c>
      <c r="B6894" s="84" t="s">
        <v>302</v>
      </c>
      <c r="C6894" s="74">
        <v>14.2</v>
      </c>
      <c r="D6894" s="86">
        <v>2.7776695575551728E-2</v>
      </c>
      <c r="E6894" s="88">
        <v>10</v>
      </c>
      <c r="F6894" s="88">
        <v>15</v>
      </c>
      <c r="G6894" s="37">
        <v>1</v>
      </c>
    </row>
    <row r="6895" spans="1:7" x14ac:dyDescent="0.4">
      <c r="A6895" s="70">
        <v>41927</v>
      </c>
      <c r="B6895" s="84" t="s">
        <v>303</v>
      </c>
      <c r="C6895" s="74">
        <v>13.6</v>
      </c>
      <c r="D6895" s="86">
        <v>4.4245510846191084E-2</v>
      </c>
      <c r="E6895" s="88">
        <v>10</v>
      </c>
      <c r="F6895" s="88">
        <v>15</v>
      </c>
      <c r="G6895" s="37">
        <v>1</v>
      </c>
    </row>
    <row r="6896" spans="1:7" x14ac:dyDescent="0.4">
      <c r="A6896" s="70">
        <v>41927</v>
      </c>
      <c r="B6896" s="84" t="s">
        <v>304</v>
      </c>
      <c r="C6896" s="74">
        <v>13.4</v>
      </c>
      <c r="D6896" s="86">
        <v>5.1295120942977591E-2</v>
      </c>
      <c r="E6896" s="88">
        <v>10</v>
      </c>
      <c r="F6896" s="88">
        <v>15</v>
      </c>
      <c r="G6896" s="37">
        <v>1</v>
      </c>
    </row>
    <row r="6897" spans="1:7" x14ac:dyDescent="0.4">
      <c r="A6897" s="70">
        <v>41927</v>
      </c>
      <c r="B6897" s="84" t="s">
        <v>305</v>
      </c>
      <c r="C6897" s="74">
        <v>12.9</v>
      </c>
      <c r="D6897" s="86">
        <v>0.40071006138044429</v>
      </c>
      <c r="E6897" s="88">
        <v>10</v>
      </c>
      <c r="F6897" s="88">
        <v>15</v>
      </c>
      <c r="G6897" s="37">
        <v>1</v>
      </c>
    </row>
    <row r="6898" spans="1:7" x14ac:dyDescent="0.4">
      <c r="A6898" s="70">
        <v>41927</v>
      </c>
      <c r="B6898" s="84" t="s">
        <v>306</v>
      </c>
      <c r="C6898" s="74">
        <v>11.9</v>
      </c>
      <c r="D6898" s="86">
        <v>1.2196415168062058</v>
      </c>
      <c r="E6898" s="88">
        <v>10</v>
      </c>
      <c r="F6898" s="88">
        <v>15</v>
      </c>
      <c r="G6898" s="37">
        <v>1</v>
      </c>
    </row>
    <row r="6899" spans="1:7" x14ac:dyDescent="0.4">
      <c r="A6899" s="70">
        <v>41927</v>
      </c>
      <c r="B6899" s="84" t="s">
        <v>307</v>
      </c>
      <c r="C6899" s="74">
        <v>11.6</v>
      </c>
      <c r="D6899" s="86">
        <v>1.5910146204778255</v>
      </c>
      <c r="E6899" s="88">
        <v>10</v>
      </c>
      <c r="F6899" s="88">
        <v>15</v>
      </c>
      <c r="G6899" s="37">
        <v>1</v>
      </c>
    </row>
    <row r="6900" spans="1:7" x14ac:dyDescent="0.4">
      <c r="A6900" s="70">
        <v>41927</v>
      </c>
      <c r="B6900" s="84" t="s">
        <v>308</v>
      </c>
      <c r="C6900" s="74">
        <v>12.1</v>
      </c>
      <c r="D6900" s="86">
        <v>1.5966742994472609</v>
      </c>
      <c r="E6900" s="88">
        <v>10</v>
      </c>
      <c r="F6900" s="88">
        <v>15</v>
      </c>
      <c r="G6900" s="37">
        <v>1</v>
      </c>
    </row>
    <row r="6901" spans="1:7" x14ac:dyDescent="0.4">
      <c r="A6901" s="70">
        <v>41927</v>
      </c>
      <c r="B6901" s="84" t="s">
        <v>309</v>
      </c>
      <c r="C6901" s="74">
        <v>12.7</v>
      </c>
      <c r="D6901" s="86">
        <v>8.4398437827279502E-2</v>
      </c>
      <c r="E6901" s="88">
        <v>10</v>
      </c>
      <c r="F6901" s="88">
        <v>15</v>
      </c>
      <c r="G6901" s="37">
        <v>0</v>
      </c>
    </row>
    <row r="6902" spans="1:7" x14ac:dyDescent="0.4">
      <c r="A6902" s="70">
        <v>41927</v>
      </c>
      <c r="B6902" s="84" t="s">
        <v>310</v>
      </c>
      <c r="C6902" s="74">
        <v>13.8</v>
      </c>
      <c r="D6902" s="86">
        <v>2.8477235173860233E-3</v>
      </c>
      <c r="E6902" s="88">
        <v>10</v>
      </c>
      <c r="F6902" s="88">
        <v>15</v>
      </c>
      <c r="G6902" s="37">
        <v>0</v>
      </c>
    </row>
    <row r="6903" spans="1:7" x14ac:dyDescent="0.4">
      <c r="A6903" s="70">
        <v>41927</v>
      </c>
      <c r="B6903" s="84" t="s">
        <v>311</v>
      </c>
      <c r="C6903" s="74">
        <v>14.5</v>
      </c>
      <c r="D6903" s="86">
        <v>0</v>
      </c>
      <c r="E6903" s="88">
        <v>10</v>
      </c>
      <c r="F6903" s="88">
        <v>15</v>
      </c>
      <c r="G6903" s="37">
        <v>0</v>
      </c>
    </row>
    <row r="6904" spans="1:7" x14ac:dyDescent="0.4">
      <c r="A6904" s="70">
        <v>41927</v>
      </c>
      <c r="B6904" s="84" t="s">
        <v>312</v>
      </c>
      <c r="C6904" s="74">
        <v>15.4</v>
      </c>
      <c r="D6904" s="86">
        <v>0</v>
      </c>
      <c r="E6904" s="88">
        <v>10</v>
      </c>
      <c r="F6904" s="88">
        <v>15</v>
      </c>
      <c r="G6904" s="37">
        <v>0</v>
      </c>
    </row>
    <row r="6905" spans="1:7" x14ac:dyDescent="0.4">
      <c r="A6905" s="70">
        <v>41927</v>
      </c>
      <c r="B6905" s="84" t="s">
        <v>313</v>
      </c>
      <c r="C6905" s="74">
        <v>15.5</v>
      </c>
      <c r="D6905" s="86">
        <v>0</v>
      </c>
      <c r="E6905" s="88">
        <v>10</v>
      </c>
      <c r="F6905" s="88">
        <v>15</v>
      </c>
      <c r="G6905" s="37">
        <v>0</v>
      </c>
    </row>
    <row r="6906" spans="1:7" x14ac:dyDescent="0.4">
      <c r="A6906" s="70">
        <v>41927</v>
      </c>
      <c r="B6906" s="84" t="s">
        <v>314</v>
      </c>
      <c r="C6906" s="74">
        <v>15.7</v>
      </c>
      <c r="D6906" s="86">
        <v>3.0430057311364948E-3</v>
      </c>
      <c r="E6906" s="88">
        <v>10</v>
      </c>
      <c r="F6906" s="88">
        <v>15</v>
      </c>
      <c r="G6906" s="37">
        <v>0</v>
      </c>
    </row>
    <row r="6907" spans="1:7" x14ac:dyDescent="0.4">
      <c r="A6907" s="70">
        <v>41927</v>
      </c>
      <c r="B6907" s="84" t="s">
        <v>315</v>
      </c>
      <c r="C6907" s="74">
        <v>15.5</v>
      </c>
      <c r="D6907" s="86">
        <v>8.7188796738192041E-3</v>
      </c>
      <c r="E6907" s="88">
        <v>10</v>
      </c>
      <c r="F6907" s="88">
        <v>15</v>
      </c>
      <c r="G6907" s="37">
        <v>0</v>
      </c>
    </row>
    <row r="6908" spans="1:7" x14ac:dyDescent="0.4">
      <c r="A6908" s="70">
        <v>41927</v>
      </c>
      <c r="B6908" s="84" t="s">
        <v>316</v>
      </c>
      <c r="C6908" s="74">
        <v>15.5</v>
      </c>
      <c r="D6908" s="86">
        <v>2.1184786314820001E-2</v>
      </c>
      <c r="E6908" s="88">
        <v>10</v>
      </c>
      <c r="F6908" s="88">
        <v>15</v>
      </c>
      <c r="G6908" s="37">
        <v>0</v>
      </c>
    </row>
    <row r="6909" spans="1:7" x14ac:dyDescent="0.4">
      <c r="A6909" s="70">
        <v>41927</v>
      </c>
      <c r="B6909" s="84" t="s">
        <v>317</v>
      </c>
      <c r="C6909" s="74">
        <v>15.2</v>
      </c>
      <c r="D6909" s="86">
        <v>3.5421511133254995E-3</v>
      </c>
      <c r="E6909" s="88">
        <v>10</v>
      </c>
      <c r="F6909" s="88">
        <v>15</v>
      </c>
      <c r="G6909" s="37">
        <v>0</v>
      </c>
    </row>
    <row r="6910" spans="1:7" x14ac:dyDescent="0.4">
      <c r="A6910" s="70">
        <v>41927</v>
      </c>
      <c r="B6910" s="84" t="s">
        <v>318</v>
      </c>
      <c r="C6910" s="74">
        <v>14.9</v>
      </c>
      <c r="D6910" s="86">
        <v>1.5004065283061087E-2</v>
      </c>
      <c r="E6910" s="88">
        <v>10</v>
      </c>
      <c r="F6910" s="88">
        <v>15</v>
      </c>
      <c r="G6910" s="37">
        <v>0</v>
      </c>
    </row>
    <row r="6911" spans="1:7" x14ac:dyDescent="0.4">
      <c r="A6911" s="70">
        <v>41927</v>
      </c>
      <c r="B6911" s="84" t="s">
        <v>319</v>
      </c>
      <c r="C6911" s="74">
        <v>14.1</v>
      </c>
      <c r="D6911" s="86">
        <v>2.7185126121805975E-2</v>
      </c>
      <c r="E6911" s="88">
        <v>10</v>
      </c>
      <c r="F6911" s="88">
        <v>15</v>
      </c>
      <c r="G6911" s="37">
        <v>0</v>
      </c>
    </row>
    <row r="6912" spans="1:7" x14ac:dyDescent="0.4">
      <c r="A6912" s="70">
        <v>41927</v>
      </c>
      <c r="B6912" s="84" t="s">
        <v>320</v>
      </c>
      <c r="C6912" s="74">
        <v>14.1</v>
      </c>
      <c r="D6912" s="86">
        <v>1.0148097203074623E-3</v>
      </c>
      <c r="E6912" s="88">
        <v>10</v>
      </c>
      <c r="F6912" s="88">
        <v>15</v>
      </c>
      <c r="G6912" s="37">
        <v>0</v>
      </c>
    </row>
    <row r="6913" spans="1:7" x14ac:dyDescent="0.4">
      <c r="A6913" s="70">
        <v>41927</v>
      </c>
      <c r="B6913" s="84" t="s">
        <v>321</v>
      </c>
      <c r="C6913" s="74">
        <v>13.7</v>
      </c>
      <c r="D6913" s="86">
        <v>1.4935375565066127E-2</v>
      </c>
      <c r="E6913" s="88">
        <v>10</v>
      </c>
      <c r="F6913" s="88">
        <v>15</v>
      </c>
      <c r="G6913" s="37">
        <v>0</v>
      </c>
    </row>
    <row r="6914" spans="1:7" x14ac:dyDescent="0.4">
      <c r="A6914" s="70">
        <v>41927</v>
      </c>
      <c r="B6914" s="84" t="s">
        <v>322</v>
      </c>
      <c r="C6914" s="74">
        <v>13.1</v>
      </c>
      <c r="D6914" s="86">
        <v>2.1261648102365617E-2</v>
      </c>
      <c r="E6914" s="88">
        <v>10</v>
      </c>
      <c r="F6914" s="88">
        <v>15</v>
      </c>
      <c r="G6914" s="37">
        <v>0</v>
      </c>
    </row>
    <row r="6915" spans="1:7" x14ac:dyDescent="0.4">
      <c r="A6915" s="70">
        <v>41927</v>
      </c>
      <c r="B6915" s="84" t="s">
        <v>323</v>
      </c>
      <c r="C6915" s="74">
        <v>13.2</v>
      </c>
      <c r="D6915" s="86">
        <v>3.1428014783073256E-2</v>
      </c>
      <c r="E6915" s="88">
        <v>10</v>
      </c>
      <c r="F6915" s="88">
        <v>15</v>
      </c>
      <c r="G6915" s="37">
        <v>0</v>
      </c>
    </row>
    <row r="6916" spans="1:7" x14ac:dyDescent="0.4">
      <c r="A6916" s="70">
        <v>41927</v>
      </c>
      <c r="B6916" s="84" t="s">
        <v>324</v>
      </c>
      <c r="C6916" s="74">
        <v>13</v>
      </c>
      <c r="D6916" s="86">
        <v>1.5104463355430084</v>
      </c>
      <c r="E6916" s="88">
        <v>10</v>
      </c>
      <c r="F6916" s="88">
        <v>15</v>
      </c>
      <c r="G6916" s="37">
        <v>0</v>
      </c>
    </row>
    <row r="6917" spans="1:7" x14ac:dyDescent="0.4">
      <c r="A6917" s="70">
        <v>41927</v>
      </c>
      <c r="B6917" s="84" t="s">
        <v>325</v>
      </c>
      <c r="C6917" s="74">
        <v>12</v>
      </c>
      <c r="D6917" s="86">
        <v>2.0213600929385573</v>
      </c>
      <c r="E6917" s="88">
        <v>10</v>
      </c>
      <c r="F6917" s="88">
        <v>16</v>
      </c>
      <c r="G6917" s="37">
        <v>1</v>
      </c>
    </row>
    <row r="6918" spans="1:7" x14ac:dyDescent="0.4">
      <c r="A6918" s="70">
        <v>41928</v>
      </c>
      <c r="B6918" s="84" t="s">
        <v>302</v>
      </c>
      <c r="C6918" s="74">
        <v>11.5</v>
      </c>
      <c r="D6918" s="86">
        <v>2.2987748759362323</v>
      </c>
      <c r="E6918" s="88">
        <v>10</v>
      </c>
      <c r="F6918" s="88">
        <v>16</v>
      </c>
      <c r="G6918" s="37">
        <v>1</v>
      </c>
    </row>
    <row r="6919" spans="1:7" x14ac:dyDescent="0.4">
      <c r="A6919" s="70">
        <v>41928</v>
      </c>
      <c r="B6919" s="84" t="s">
        <v>303</v>
      </c>
      <c r="C6919" s="74">
        <v>10.9</v>
      </c>
      <c r="D6919" s="86">
        <v>2.5475114049043417</v>
      </c>
      <c r="E6919" s="88">
        <v>10</v>
      </c>
      <c r="F6919" s="88">
        <v>16</v>
      </c>
      <c r="G6919" s="37">
        <v>1</v>
      </c>
    </row>
    <row r="6920" spans="1:7" x14ac:dyDescent="0.4">
      <c r="A6920" s="70">
        <v>41928</v>
      </c>
      <c r="B6920" s="84" t="s">
        <v>304</v>
      </c>
      <c r="C6920" s="74">
        <v>10.9</v>
      </c>
      <c r="D6920" s="86">
        <v>2.6714608444477048</v>
      </c>
      <c r="E6920" s="88">
        <v>10</v>
      </c>
      <c r="F6920" s="88">
        <v>16</v>
      </c>
      <c r="G6920" s="37">
        <v>1</v>
      </c>
    </row>
    <row r="6921" spans="1:7" x14ac:dyDescent="0.4">
      <c r="A6921" s="70">
        <v>41928</v>
      </c>
      <c r="B6921" s="84" t="s">
        <v>305</v>
      </c>
      <c r="C6921" s="74">
        <v>10.5</v>
      </c>
      <c r="D6921" s="86">
        <v>2.8400918406416054</v>
      </c>
      <c r="E6921" s="88">
        <v>10</v>
      </c>
      <c r="F6921" s="88">
        <v>16</v>
      </c>
      <c r="G6921" s="37">
        <v>1</v>
      </c>
    </row>
    <row r="6922" spans="1:7" x14ac:dyDescent="0.4">
      <c r="A6922" s="70">
        <v>41928</v>
      </c>
      <c r="B6922" s="84" t="s">
        <v>306</v>
      </c>
      <c r="C6922" s="74">
        <v>10.6</v>
      </c>
      <c r="D6922" s="86">
        <v>2.9136041498570351</v>
      </c>
      <c r="E6922" s="88">
        <v>10</v>
      </c>
      <c r="F6922" s="88">
        <v>16</v>
      </c>
      <c r="G6922" s="37">
        <v>1</v>
      </c>
    </row>
    <row r="6923" spans="1:7" x14ac:dyDescent="0.4">
      <c r="A6923" s="70">
        <v>41928</v>
      </c>
      <c r="B6923" s="84" t="s">
        <v>307</v>
      </c>
      <c r="C6923" s="74">
        <v>10</v>
      </c>
      <c r="D6923" s="86">
        <v>3.225057363942641</v>
      </c>
      <c r="E6923" s="88">
        <v>10</v>
      </c>
      <c r="F6923" s="88">
        <v>16</v>
      </c>
      <c r="G6923" s="37">
        <v>1</v>
      </c>
    </row>
    <row r="6924" spans="1:7" x14ac:dyDescent="0.4">
      <c r="A6924" s="70">
        <v>41928</v>
      </c>
      <c r="B6924" s="84" t="s">
        <v>308</v>
      </c>
      <c r="C6924" s="74">
        <v>10.1</v>
      </c>
      <c r="D6924" s="86">
        <v>2.0204229150380549E-2</v>
      </c>
      <c r="E6924" s="88">
        <v>10</v>
      </c>
      <c r="F6924" s="88">
        <v>16</v>
      </c>
      <c r="G6924" s="37">
        <v>1</v>
      </c>
    </row>
    <row r="6925" spans="1:7" x14ac:dyDescent="0.4">
      <c r="A6925" s="70">
        <v>41928</v>
      </c>
      <c r="B6925" s="84" t="s">
        <v>309</v>
      </c>
      <c r="C6925" s="74">
        <v>11.9</v>
      </c>
      <c r="D6925" s="86">
        <v>7.6964102953399373E-3</v>
      </c>
      <c r="E6925" s="88">
        <v>10</v>
      </c>
      <c r="F6925" s="88">
        <v>16</v>
      </c>
      <c r="G6925" s="37">
        <v>0</v>
      </c>
    </row>
    <row r="6926" spans="1:7" x14ac:dyDescent="0.4">
      <c r="A6926" s="70">
        <v>41928</v>
      </c>
      <c r="B6926" s="84" t="s">
        <v>310</v>
      </c>
      <c r="C6926" s="74">
        <v>14.3</v>
      </c>
      <c r="D6926" s="86">
        <v>2.8887878897961689E-4</v>
      </c>
      <c r="E6926" s="88">
        <v>10</v>
      </c>
      <c r="F6926" s="88">
        <v>16</v>
      </c>
      <c r="G6926" s="37">
        <v>0</v>
      </c>
    </row>
    <row r="6927" spans="1:7" x14ac:dyDescent="0.4">
      <c r="A6927" s="70">
        <v>41928</v>
      </c>
      <c r="B6927" s="84" t="s">
        <v>311</v>
      </c>
      <c r="C6927" s="74">
        <v>17</v>
      </c>
      <c r="D6927" s="86">
        <v>2.664212266230893E-4</v>
      </c>
      <c r="E6927" s="88">
        <v>10</v>
      </c>
      <c r="F6927" s="88">
        <v>16</v>
      </c>
      <c r="G6927" s="37">
        <v>0</v>
      </c>
    </row>
    <row r="6928" spans="1:7" x14ac:dyDescent="0.4">
      <c r="A6928" s="70">
        <v>41928</v>
      </c>
      <c r="B6928" s="84" t="s">
        <v>312</v>
      </c>
      <c r="C6928" s="74">
        <v>16</v>
      </c>
      <c r="D6928" s="86">
        <v>4.3192038637343772E-4</v>
      </c>
      <c r="E6928" s="88">
        <v>10</v>
      </c>
      <c r="F6928" s="88">
        <v>16</v>
      </c>
      <c r="G6928" s="37">
        <v>0</v>
      </c>
    </row>
    <row r="6929" spans="1:7" x14ac:dyDescent="0.4">
      <c r="A6929" s="70">
        <v>41928</v>
      </c>
      <c r="B6929" s="84" t="s">
        <v>313</v>
      </c>
      <c r="C6929" s="74">
        <v>18.5</v>
      </c>
      <c r="D6929" s="86">
        <v>0</v>
      </c>
      <c r="E6929" s="88">
        <v>10</v>
      </c>
      <c r="F6929" s="88">
        <v>16</v>
      </c>
      <c r="G6929" s="37">
        <v>0</v>
      </c>
    </row>
    <row r="6930" spans="1:7" x14ac:dyDescent="0.4">
      <c r="A6930" s="70">
        <v>41928</v>
      </c>
      <c r="B6930" s="84" t="s">
        <v>314</v>
      </c>
      <c r="C6930" s="74">
        <v>19.399999999999999</v>
      </c>
      <c r="D6930" s="86">
        <v>0</v>
      </c>
      <c r="E6930" s="88">
        <v>10</v>
      </c>
      <c r="F6930" s="88">
        <v>16</v>
      </c>
      <c r="G6930" s="37">
        <v>0</v>
      </c>
    </row>
    <row r="6931" spans="1:7" x14ac:dyDescent="0.4">
      <c r="A6931" s="70">
        <v>41928</v>
      </c>
      <c r="B6931" s="84" t="s">
        <v>315</v>
      </c>
      <c r="C6931" s="74">
        <v>19.600000000000001</v>
      </c>
      <c r="D6931" s="86">
        <v>0</v>
      </c>
      <c r="E6931" s="88">
        <v>10</v>
      </c>
      <c r="F6931" s="88">
        <v>16</v>
      </c>
      <c r="G6931" s="37">
        <v>0</v>
      </c>
    </row>
    <row r="6932" spans="1:7" x14ac:dyDescent="0.4">
      <c r="A6932" s="70">
        <v>41928</v>
      </c>
      <c r="B6932" s="84" t="s">
        <v>316</v>
      </c>
      <c r="C6932" s="74">
        <v>19</v>
      </c>
      <c r="D6932" s="86">
        <v>0</v>
      </c>
      <c r="E6932" s="88">
        <v>10</v>
      </c>
      <c r="F6932" s="88">
        <v>16</v>
      </c>
      <c r="G6932" s="37">
        <v>0</v>
      </c>
    </row>
    <row r="6933" spans="1:7" x14ac:dyDescent="0.4">
      <c r="A6933" s="70">
        <v>41928</v>
      </c>
      <c r="B6933" s="84" t="s">
        <v>317</v>
      </c>
      <c r="C6933" s="74">
        <v>17.5</v>
      </c>
      <c r="D6933" s="86">
        <v>0</v>
      </c>
      <c r="E6933" s="88">
        <v>10</v>
      </c>
      <c r="F6933" s="88">
        <v>16</v>
      </c>
      <c r="G6933" s="37">
        <v>0</v>
      </c>
    </row>
    <row r="6934" spans="1:7" x14ac:dyDescent="0.4">
      <c r="A6934" s="70">
        <v>41928</v>
      </c>
      <c r="B6934" s="84" t="s">
        <v>318</v>
      </c>
      <c r="C6934" s="74">
        <v>15.5</v>
      </c>
      <c r="D6934" s="86">
        <v>0</v>
      </c>
      <c r="E6934" s="88">
        <v>10</v>
      </c>
      <c r="F6934" s="88">
        <v>16</v>
      </c>
      <c r="G6934" s="37">
        <v>0</v>
      </c>
    </row>
    <row r="6935" spans="1:7" x14ac:dyDescent="0.4">
      <c r="A6935" s="70">
        <v>41928</v>
      </c>
      <c r="B6935" s="84" t="s">
        <v>319</v>
      </c>
      <c r="C6935" s="74">
        <v>13.1</v>
      </c>
      <c r="D6935" s="86">
        <v>0</v>
      </c>
      <c r="E6935" s="88">
        <v>10</v>
      </c>
      <c r="F6935" s="88">
        <v>16</v>
      </c>
      <c r="G6935" s="37">
        <v>0</v>
      </c>
    </row>
    <row r="6936" spans="1:7" x14ac:dyDescent="0.4">
      <c r="A6936" s="70">
        <v>41928</v>
      </c>
      <c r="B6936" s="84" t="s">
        <v>320</v>
      </c>
      <c r="C6936" s="74">
        <v>11</v>
      </c>
      <c r="D6936" s="86">
        <v>9.5308790665980612E-3</v>
      </c>
      <c r="E6936" s="88">
        <v>10</v>
      </c>
      <c r="F6936" s="88">
        <v>16</v>
      </c>
      <c r="G6936" s="37">
        <v>0</v>
      </c>
    </row>
    <row r="6937" spans="1:7" x14ac:dyDescent="0.4">
      <c r="A6937" s="70">
        <v>41928</v>
      </c>
      <c r="B6937" s="84" t="s">
        <v>321</v>
      </c>
      <c r="C6937" s="74">
        <v>10</v>
      </c>
      <c r="D6937" s="86">
        <v>4.7150044115776739E-3</v>
      </c>
      <c r="E6937" s="88">
        <v>10</v>
      </c>
      <c r="F6937" s="88">
        <v>16</v>
      </c>
      <c r="G6937" s="37">
        <v>0</v>
      </c>
    </row>
    <row r="6938" spans="1:7" x14ac:dyDescent="0.4">
      <c r="A6938" s="70">
        <v>41928</v>
      </c>
      <c r="B6938" s="84" t="s">
        <v>322</v>
      </c>
      <c r="C6938" s="74">
        <v>9</v>
      </c>
      <c r="D6938" s="86">
        <v>1.1728281507618791E-2</v>
      </c>
      <c r="E6938" s="88">
        <v>10</v>
      </c>
      <c r="F6938" s="88">
        <v>16</v>
      </c>
      <c r="G6938" s="37">
        <v>0</v>
      </c>
    </row>
    <row r="6939" spans="1:7" x14ac:dyDescent="0.4">
      <c r="A6939" s="70">
        <v>41928</v>
      </c>
      <c r="B6939" s="84" t="s">
        <v>323</v>
      </c>
      <c r="C6939" s="74">
        <v>8.3000000000000007</v>
      </c>
      <c r="D6939" s="86">
        <v>1.7018706756188023E-2</v>
      </c>
      <c r="E6939" s="88">
        <v>10</v>
      </c>
      <c r="F6939" s="88">
        <v>16</v>
      </c>
      <c r="G6939" s="37">
        <v>0</v>
      </c>
    </row>
    <row r="6940" spans="1:7" x14ac:dyDescent="0.4">
      <c r="A6940" s="70">
        <v>41928</v>
      </c>
      <c r="B6940" s="84" t="s">
        <v>324</v>
      </c>
      <c r="C6940" s="74">
        <v>7.9</v>
      </c>
      <c r="D6940" s="86">
        <v>6.0722802834059661E-2</v>
      </c>
      <c r="E6940" s="88">
        <v>10</v>
      </c>
      <c r="F6940" s="88">
        <v>16</v>
      </c>
      <c r="G6940" s="37">
        <v>0</v>
      </c>
    </row>
    <row r="6941" spans="1:7" x14ac:dyDescent="0.4">
      <c r="A6941" s="70">
        <v>41928</v>
      </c>
      <c r="B6941" s="84" t="s">
        <v>325</v>
      </c>
      <c r="C6941" s="74">
        <v>7.1</v>
      </c>
      <c r="D6941" s="86">
        <v>0.41588972732491619</v>
      </c>
      <c r="E6941" s="88">
        <v>10</v>
      </c>
      <c r="F6941" s="88">
        <v>17</v>
      </c>
      <c r="G6941" s="37">
        <v>1</v>
      </c>
    </row>
    <row r="6942" spans="1:7" x14ac:dyDescent="0.4">
      <c r="A6942" s="70">
        <v>41929</v>
      </c>
      <c r="B6942" s="84" t="s">
        <v>302</v>
      </c>
      <c r="C6942" s="74">
        <v>6.4</v>
      </c>
      <c r="D6942" s="86">
        <v>2.3760245427391218</v>
      </c>
      <c r="E6942" s="88">
        <v>10</v>
      </c>
      <c r="F6942" s="88">
        <v>17</v>
      </c>
      <c r="G6942" s="37">
        <v>1</v>
      </c>
    </row>
    <row r="6943" spans="1:7" x14ac:dyDescent="0.4">
      <c r="A6943" s="70">
        <v>41929</v>
      </c>
      <c r="B6943" s="84" t="s">
        <v>303</v>
      </c>
      <c r="C6943" s="74">
        <v>6</v>
      </c>
      <c r="D6943" s="86">
        <v>3.1179922744658146</v>
      </c>
      <c r="E6943" s="88">
        <v>10</v>
      </c>
      <c r="F6943" s="88">
        <v>17</v>
      </c>
      <c r="G6943" s="37">
        <v>1</v>
      </c>
    </row>
    <row r="6944" spans="1:7" x14ac:dyDescent="0.4">
      <c r="A6944" s="70">
        <v>41929</v>
      </c>
      <c r="B6944" s="84" t="s">
        <v>304</v>
      </c>
      <c r="C6944" s="74">
        <v>5.7</v>
      </c>
      <c r="D6944" s="86">
        <v>3.6585922386097778</v>
      </c>
      <c r="E6944" s="88">
        <v>10</v>
      </c>
      <c r="F6944" s="88">
        <v>17</v>
      </c>
      <c r="G6944" s="37">
        <v>1</v>
      </c>
    </row>
    <row r="6945" spans="1:7" x14ac:dyDescent="0.4">
      <c r="A6945" s="70">
        <v>41929</v>
      </c>
      <c r="B6945" s="84" t="s">
        <v>305</v>
      </c>
      <c r="C6945" s="74">
        <v>5.3</v>
      </c>
      <c r="D6945" s="86">
        <v>4.0428773422692474</v>
      </c>
      <c r="E6945" s="88">
        <v>10</v>
      </c>
      <c r="F6945" s="88">
        <v>17</v>
      </c>
      <c r="G6945" s="37">
        <v>1</v>
      </c>
    </row>
    <row r="6946" spans="1:7" x14ac:dyDescent="0.4">
      <c r="A6946" s="70">
        <v>41929</v>
      </c>
      <c r="B6946" s="84" t="s">
        <v>306</v>
      </c>
      <c r="C6946" s="74">
        <v>4.7</v>
      </c>
      <c r="D6946" s="86">
        <v>4.395777506315043</v>
      </c>
      <c r="E6946" s="88">
        <v>10</v>
      </c>
      <c r="F6946" s="88">
        <v>17</v>
      </c>
      <c r="G6946" s="37">
        <v>1</v>
      </c>
    </row>
    <row r="6947" spans="1:7" x14ac:dyDescent="0.4">
      <c r="A6947" s="70">
        <v>41929</v>
      </c>
      <c r="B6947" s="84" t="s">
        <v>307</v>
      </c>
      <c r="C6947" s="74">
        <v>4.4000000000000004</v>
      </c>
      <c r="D6947" s="86">
        <v>5.4431050049470961</v>
      </c>
      <c r="E6947" s="88">
        <v>10</v>
      </c>
      <c r="F6947" s="88">
        <v>17</v>
      </c>
      <c r="G6947" s="37">
        <v>1</v>
      </c>
    </row>
    <row r="6948" spans="1:7" x14ac:dyDescent="0.4">
      <c r="A6948" s="70">
        <v>41929</v>
      </c>
      <c r="B6948" s="84" t="s">
        <v>308</v>
      </c>
      <c r="C6948" s="74">
        <v>5.8</v>
      </c>
      <c r="D6948" s="86">
        <v>0.45359962512846963</v>
      </c>
      <c r="E6948" s="88">
        <v>10</v>
      </c>
      <c r="F6948" s="88">
        <v>17</v>
      </c>
      <c r="G6948" s="37">
        <v>1</v>
      </c>
    </row>
    <row r="6949" spans="1:7" x14ac:dyDescent="0.4">
      <c r="A6949" s="70">
        <v>41929</v>
      </c>
      <c r="B6949" s="84" t="s">
        <v>309</v>
      </c>
      <c r="C6949" s="74">
        <v>9.1999999999999993</v>
      </c>
      <c r="D6949" s="86">
        <v>1.8038231395070475E-2</v>
      </c>
      <c r="E6949" s="88">
        <v>10</v>
      </c>
      <c r="F6949" s="88">
        <v>17</v>
      </c>
      <c r="G6949" s="37">
        <v>0</v>
      </c>
    </row>
    <row r="6950" spans="1:7" x14ac:dyDescent="0.4">
      <c r="A6950" s="70">
        <v>41929</v>
      </c>
      <c r="B6950" s="84" t="s">
        <v>310</v>
      </c>
      <c r="C6950" s="74">
        <v>11.2</v>
      </c>
      <c r="D6950" s="86">
        <v>1.1879535408124734E-2</v>
      </c>
      <c r="E6950" s="88">
        <v>10</v>
      </c>
      <c r="F6950" s="88">
        <v>17</v>
      </c>
      <c r="G6950" s="37">
        <v>0</v>
      </c>
    </row>
    <row r="6951" spans="1:7" x14ac:dyDescent="0.4">
      <c r="A6951" s="70">
        <v>41929</v>
      </c>
      <c r="B6951" s="84" t="s">
        <v>311</v>
      </c>
      <c r="C6951" s="74">
        <v>13.9</v>
      </c>
      <c r="D6951" s="86">
        <v>9.8438452589455945E-3</v>
      </c>
      <c r="E6951" s="88">
        <v>10</v>
      </c>
      <c r="F6951" s="88">
        <v>17</v>
      </c>
      <c r="G6951" s="37">
        <v>0</v>
      </c>
    </row>
    <row r="6952" spans="1:7" x14ac:dyDescent="0.4">
      <c r="A6952" s="70">
        <v>41929</v>
      </c>
      <c r="B6952" s="84" t="s">
        <v>312</v>
      </c>
      <c r="C6952" s="74">
        <v>16.2</v>
      </c>
      <c r="D6952" s="86">
        <v>4.892221773573107E-3</v>
      </c>
      <c r="E6952" s="88">
        <v>10</v>
      </c>
      <c r="F6952" s="88">
        <v>17</v>
      </c>
      <c r="G6952" s="37">
        <v>0</v>
      </c>
    </row>
    <row r="6953" spans="1:7" x14ac:dyDescent="0.4">
      <c r="A6953" s="70">
        <v>41929</v>
      </c>
      <c r="B6953" s="84" t="s">
        <v>313</v>
      </c>
      <c r="C6953" s="74">
        <v>17.899999999999999</v>
      </c>
      <c r="D6953" s="86">
        <v>0</v>
      </c>
      <c r="E6953" s="88">
        <v>10</v>
      </c>
      <c r="F6953" s="88">
        <v>17</v>
      </c>
      <c r="G6953" s="37">
        <v>0</v>
      </c>
    </row>
    <row r="6954" spans="1:7" x14ac:dyDescent="0.4">
      <c r="A6954" s="70">
        <v>41929</v>
      </c>
      <c r="B6954" s="84" t="s">
        <v>314</v>
      </c>
      <c r="C6954" s="74">
        <v>18.600000000000001</v>
      </c>
      <c r="D6954" s="86">
        <v>0</v>
      </c>
      <c r="E6954" s="88">
        <v>10</v>
      </c>
      <c r="F6954" s="88">
        <v>17</v>
      </c>
      <c r="G6954" s="37">
        <v>0</v>
      </c>
    </row>
    <row r="6955" spans="1:7" x14ac:dyDescent="0.4">
      <c r="A6955" s="70">
        <v>41929</v>
      </c>
      <c r="B6955" s="84" t="s">
        <v>315</v>
      </c>
      <c r="C6955" s="74">
        <v>18.5</v>
      </c>
      <c r="D6955" s="86">
        <v>0</v>
      </c>
      <c r="E6955" s="88">
        <v>10</v>
      </c>
      <c r="F6955" s="88">
        <v>17</v>
      </c>
      <c r="G6955" s="37">
        <v>0</v>
      </c>
    </row>
    <row r="6956" spans="1:7" x14ac:dyDescent="0.4">
      <c r="A6956" s="70">
        <v>41929</v>
      </c>
      <c r="B6956" s="84" t="s">
        <v>316</v>
      </c>
      <c r="C6956" s="74">
        <v>17.899999999999999</v>
      </c>
      <c r="D6956" s="86">
        <v>0</v>
      </c>
      <c r="E6956" s="88">
        <v>10</v>
      </c>
      <c r="F6956" s="88">
        <v>17</v>
      </c>
      <c r="G6956" s="37">
        <v>0</v>
      </c>
    </row>
    <row r="6957" spans="1:7" x14ac:dyDescent="0.4">
      <c r="A6957" s="70">
        <v>41929</v>
      </c>
      <c r="B6957" s="84" t="s">
        <v>317</v>
      </c>
      <c r="C6957" s="74">
        <v>16.7</v>
      </c>
      <c r="D6957" s="86">
        <v>0</v>
      </c>
      <c r="E6957" s="88">
        <v>10</v>
      </c>
      <c r="F6957" s="88">
        <v>17</v>
      </c>
      <c r="G6957" s="37">
        <v>0</v>
      </c>
    </row>
    <row r="6958" spans="1:7" x14ac:dyDescent="0.4">
      <c r="A6958" s="70">
        <v>41929</v>
      </c>
      <c r="B6958" s="84" t="s">
        <v>318</v>
      </c>
      <c r="C6958" s="74">
        <v>15.1</v>
      </c>
      <c r="D6958" s="86">
        <v>0</v>
      </c>
      <c r="E6958" s="88">
        <v>10</v>
      </c>
      <c r="F6958" s="88">
        <v>17</v>
      </c>
      <c r="G6958" s="37">
        <v>0</v>
      </c>
    </row>
    <row r="6959" spans="1:7" x14ac:dyDescent="0.4">
      <c r="A6959" s="70">
        <v>41929</v>
      </c>
      <c r="B6959" s="84" t="s">
        <v>319</v>
      </c>
      <c r="C6959" s="74">
        <v>14.2</v>
      </c>
      <c r="D6959" s="86">
        <v>1.3998615395758791E-3</v>
      </c>
      <c r="E6959" s="88">
        <v>10</v>
      </c>
      <c r="F6959" s="88">
        <v>17</v>
      </c>
      <c r="G6959" s="37">
        <v>0</v>
      </c>
    </row>
    <row r="6960" spans="1:7" x14ac:dyDescent="0.4">
      <c r="A6960" s="70">
        <v>41929</v>
      </c>
      <c r="B6960" s="84" t="s">
        <v>320</v>
      </c>
      <c r="C6960" s="74">
        <v>10.3</v>
      </c>
      <c r="D6960" s="86">
        <v>1.6306654890858044E-2</v>
      </c>
      <c r="E6960" s="88">
        <v>10</v>
      </c>
      <c r="F6960" s="88">
        <v>17</v>
      </c>
      <c r="G6960" s="37">
        <v>0</v>
      </c>
    </row>
    <row r="6961" spans="1:7" x14ac:dyDescent="0.4">
      <c r="A6961" s="70">
        <v>41929</v>
      </c>
      <c r="B6961" s="84" t="s">
        <v>321</v>
      </c>
      <c r="C6961" s="74">
        <v>9.6</v>
      </c>
      <c r="D6961" s="86">
        <v>7.7534759950949935E-3</v>
      </c>
      <c r="E6961" s="88">
        <v>10</v>
      </c>
      <c r="F6961" s="88">
        <v>17</v>
      </c>
      <c r="G6961" s="37">
        <v>0</v>
      </c>
    </row>
    <row r="6962" spans="1:7" x14ac:dyDescent="0.4">
      <c r="A6962" s="70">
        <v>41929</v>
      </c>
      <c r="B6962" s="84" t="s">
        <v>322</v>
      </c>
      <c r="C6962" s="74">
        <v>8.8000000000000007</v>
      </c>
      <c r="D6962" s="86">
        <v>1.396008527536368E-2</v>
      </c>
      <c r="E6962" s="88">
        <v>10</v>
      </c>
      <c r="F6962" s="88">
        <v>17</v>
      </c>
      <c r="G6962" s="37">
        <v>0</v>
      </c>
    </row>
    <row r="6963" spans="1:7" x14ac:dyDescent="0.4">
      <c r="A6963" s="70">
        <v>41929</v>
      </c>
      <c r="B6963" s="84" t="s">
        <v>323</v>
      </c>
      <c r="C6963" s="74">
        <v>8.1999999999999993</v>
      </c>
      <c r="D6963" s="86">
        <v>3.9668629723775134E-2</v>
      </c>
      <c r="E6963" s="88">
        <v>10</v>
      </c>
      <c r="F6963" s="88">
        <v>17</v>
      </c>
      <c r="G6963" s="37">
        <v>0</v>
      </c>
    </row>
    <row r="6964" spans="1:7" x14ac:dyDescent="0.4">
      <c r="A6964" s="70">
        <v>41929</v>
      </c>
      <c r="B6964" s="84" t="s">
        <v>324</v>
      </c>
      <c r="C6964" s="74">
        <v>7.1</v>
      </c>
      <c r="D6964" s="86">
        <v>7.4483547336105904E-2</v>
      </c>
      <c r="E6964" s="88">
        <v>10</v>
      </c>
      <c r="F6964" s="88">
        <v>17</v>
      </c>
      <c r="G6964" s="37">
        <v>0</v>
      </c>
    </row>
    <row r="6965" spans="1:7" x14ac:dyDescent="0.4">
      <c r="A6965" s="70">
        <v>41929</v>
      </c>
      <c r="B6965" s="84" t="s">
        <v>325</v>
      </c>
      <c r="C6965" s="74">
        <v>6.8</v>
      </c>
      <c r="D6965" s="86">
        <v>1.4429404291242625</v>
      </c>
      <c r="E6965" s="88">
        <v>10</v>
      </c>
      <c r="F6965" s="88">
        <v>18</v>
      </c>
      <c r="G6965" s="37">
        <v>1</v>
      </c>
    </row>
    <row r="6966" spans="1:7" x14ac:dyDescent="0.4">
      <c r="A6966" s="70">
        <v>41930</v>
      </c>
      <c r="B6966" s="84" t="s">
        <v>302</v>
      </c>
      <c r="C6966" s="74">
        <v>6</v>
      </c>
      <c r="D6966" s="86">
        <v>2.7863097446984288</v>
      </c>
      <c r="E6966" s="88">
        <v>10</v>
      </c>
      <c r="F6966" s="88">
        <v>18</v>
      </c>
      <c r="G6966" s="37">
        <v>1</v>
      </c>
    </row>
    <row r="6967" spans="1:7" x14ac:dyDescent="0.4">
      <c r="A6967" s="70">
        <v>41930</v>
      </c>
      <c r="B6967" s="84" t="s">
        <v>303</v>
      </c>
      <c r="C6967" s="74">
        <v>5.8</v>
      </c>
      <c r="D6967" s="86">
        <v>3.4699634627509992</v>
      </c>
      <c r="E6967" s="88">
        <v>10</v>
      </c>
      <c r="F6967" s="88">
        <v>18</v>
      </c>
      <c r="G6967" s="37">
        <v>1</v>
      </c>
    </row>
    <row r="6968" spans="1:7" x14ac:dyDescent="0.4">
      <c r="A6968" s="70">
        <v>41930</v>
      </c>
      <c r="B6968" s="84" t="s">
        <v>304</v>
      </c>
      <c r="C6968" s="74">
        <v>5.5</v>
      </c>
      <c r="D6968" s="86">
        <v>3.8992147285822454</v>
      </c>
      <c r="E6968" s="88">
        <v>10</v>
      </c>
      <c r="F6968" s="88">
        <v>18</v>
      </c>
      <c r="G6968" s="37">
        <v>1</v>
      </c>
    </row>
    <row r="6969" spans="1:7" x14ac:dyDescent="0.4">
      <c r="A6969" s="70">
        <v>41930</v>
      </c>
      <c r="B6969" s="84" t="s">
        <v>305</v>
      </c>
      <c r="C6969" s="74">
        <v>4.5999999999999996</v>
      </c>
      <c r="D6969" s="86">
        <v>4.3338696194408532</v>
      </c>
      <c r="E6969" s="88">
        <v>10</v>
      </c>
      <c r="F6969" s="88">
        <v>18</v>
      </c>
      <c r="G6969" s="37">
        <v>1</v>
      </c>
    </row>
    <row r="6970" spans="1:7" x14ac:dyDescent="0.4">
      <c r="A6970" s="70">
        <v>41930</v>
      </c>
      <c r="B6970" s="84" t="s">
        <v>306</v>
      </c>
      <c r="C6970" s="74">
        <v>4.4000000000000004</v>
      </c>
      <c r="D6970" s="86">
        <v>4.6023101465027283</v>
      </c>
      <c r="E6970" s="88">
        <v>10</v>
      </c>
      <c r="F6970" s="88">
        <v>18</v>
      </c>
      <c r="G6970" s="37">
        <v>1</v>
      </c>
    </row>
    <row r="6971" spans="1:7" x14ac:dyDescent="0.4">
      <c r="A6971" s="70">
        <v>41930</v>
      </c>
      <c r="B6971" s="84" t="s">
        <v>307</v>
      </c>
      <c r="C6971" s="74">
        <v>4.3</v>
      </c>
      <c r="D6971" s="86">
        <v>5.4799252461603301</v>
      </c>
      <c r="E6971" s="88">
        <v>10</v>
      </c>
      <c r="F6971" s="88">
        <v>18</v>
      </c>
      <c r="G6971" s="37">
        <v>1</v>
      </c>
    </row>
    <row r="6972" spans="1:7" x14ac:dyDescent="0.4">
      <c r="A6972" s="70">
        <v>41930</v>
      </c>
      <c r="B6972" s="84" t="s">
        <v>308</v>
      </c>
      <c r="C6972" s="74">
        <v>5.4</v>
      </c>
      <c r="D6972" s="86">
        <v>0.79438333095042202</v>
      </c>
      <c r="E6972" s="88">
        <v>10</v>
      </c>
      <c r="F6972" s="88">
        <v>18</v>
      </c>
      <c r="G6972" s="37">
        <v>1</v>
      </c>
    </row>
    <row r="6973" spans="1:7" x14ac:dyDescent="0.4">
      <c r="A6973" s="70">
        <v>41930</v>
      </c>
      <c r="B6973" s="84" t="s">
        <v>309</v>
      </c>
      <c r="C6973" s="74">
        <v>8.3000000000000007</v>
      </c>
      <c r="D6973" s="86">
        <v>1.9391130423650947E-2</v>
      </c>
      <c r="E6973" s="88">
        <v>10</v>
      </c>
      <c r="F6973" s="88">
        <v>18</v>
      </c>
      <c r="G6973" s="37">
        <v>0</v>
      </c>
    </row>
    <row r="6974" spans="1:7" x14ac:dyDescent="0.4">
      <c r="A6974" s="70">
        <v>41930</v>
      </c>
      <c r="B6974" s="84" t="s">
        <v>310</v>
      </c>
      <c r="C6974" s="74">
        <v>11.6</v>
      </c>
      <c r="D6974" s="86">
        <v>1.0042310116050581E-2</v>
      </c>
      <c r="E6974" s="88">
        <v>10</v>
      </c>
      <c r="F6974" s="88">
        <v>18</v>
      </c>
      <c r="G6974" s="37">
        <v>0</v>
      </c>
    </row>
    <row r="6975" spans="1:7" x14ac:dyDescent="0.4">
      <c r="A6975" s="70">
        <v>41930</v>
      </c>
      <c r="B6975" s="84" t="s">
        <v>311</v>
      </c>
      <c r="C6975" s="74">
        <v>14</v>
      </c>
      <c r="D6975" s="86">
        <v>8.0970834963758186E-3</v>
      </c>
      <c r="E6975" s="88">
        <v>10</v>
      </c>
      <c r="F6975" s="88">
        <v>18</v>
      </c>
      <c r="G6975" s="37">
        <v>0</v>
      </c>
    </row>
    <row r="6976" spans="1:7" x14ac:dyDescent="0.4">
      <c r="A6976" s="70">
        <v>41930</v>
      </c>
      <c r="B6976" s="84" t="s">
        <v>312</v>
      </c>
      <c r="C6976" s="74">
        <v>15.6</v>
      </c>
      <c r="D6976" s="86">
        <v>4.9315778694991467E-3</v>
      </c>
      <c r="E6976" s="88">
        <v>10</v>
      </c>
      <c r="F6976" s="88">
        <v>18</v>
      </c>
      <c r="G6976" s="37">
        <v>0</v>
      </c>
    </row>
    <row r="6977" spans="1:7" x14ac:dyDescent="0.4">
      <c r="A6977" s="70">
        <v>41930</v>
      </c>
      <c r="B6977" s="84" t="s">
        <v>313</v>
      </c>
      <c r="C6977" s="74">
        <v>16.600000000000001</v>
      </c>
      <c r="D6977" s="86">
        <v>0</v>
      </c>
      <c r="E6977" s="88">
        <v>10</v>
      </c>
      <c r="F6977" s="88">
        <v>18</v>
      </c>
      <c r="G6977" s="37">
        <v>0</v>
      </c>
    </row>
    <row r="6978" spans="1:7" x14ac:dyDescent="0.4">
      <c r="A6978" s="70">
        <v>41930</v>
      </c>
      <c r="B6978" s="84" t="s">
        <v>314</v>
      </c>
      <c r="C6978" s="74">
        <v>16.399999999999999</v>
      </c>
      <c r="D6978" s="86">
        <v>0</v>
      </c>
      <c r="E6978" s="88">
        <v>10</v>
      </c>
      <c r="F6978" s="88">
        <v>18</v>
      </c>
      <c r="G6978" s="37">
        <v>0</v>
      </c>
    </row>
    <row r="6979" spans="1:7" x14ac:dyDescent="0.4">
      <c r="A6979" s="70">
        <v>41930</v>
      </c>
      <c r="B6979" s="84" t="s">
        <v>315</v>
      </c>
      <c r="C6979" s="74">
        <v>17.2</v>
      </c>
      <c r="D6979" s="86">
        <v>0</v>
      </c>
      <c r="E6979" s="88">
        <v>10</v>
      </c>
      <c r="F6979" s="88">
        <v>18</v>
      </c>
      <c r="G6979" s="37">
        <v>0</v>
      </c>
    </row>
    <row r="6980" spans="1:7" x14ac:dyDescent="0.4">
      <c r="A6980" s="70">
        <v>41930</v>
      </c>
      <c r="B6980" s="84" t="s">
        <v>316</v>
      </c>
      <c r="C6980" s="74">
        <v>16.899999999999999</v>
      </c>
      <c r="D6980" s="86">
        <v>0</v>
      </c>
      <c r="E6980" s="88">
        <v>10</v>
      </c>
      <c r="F6980" s="88">
        <v>18</v>
      </c>
      <c r="G6980" s="37">
        <v>0</v>
      </c>
    </row>
    <row r="6981" spans="1:7" x14ac:dyDescent="0.4">
      <c r="A6981" s="70">
        <v>41930</v>
      </c>
      <c r="B6981" s="84" t="s">
        <v>317</v>
      </c>
      <c r="C6981" s="74">
        <v>15.6</v>
      </c>
      <c r="D6981" s="86">
        <v>0</v>
      </c>
      <c r="E6981" s="88">
        <v>10</v>
      </c>
      <c r="F6981" s="88">
        <v>18</v>
      </c>
      <c r="G6981" s="37">
        <v>0</v>
      </c>
    </row>
    <row r="6982" spans="1:7" x14ac:dyDescent="0.4">
      <c r="A6982" s="70">
        <v>41930</v>
      </c>
      <c r="B6982" s="84" t="s">
        <v>318</v>
      </c>
      <c r="C6982" s="74">
        <v>11.7</v>
      </c>
      <c r="D6982" s="86">
        <v>4.6192856405196988E-3</v>
      </c>
      <c r="E6982" s="88">
        <v>10</v>
      </c>
      <c r="F6982" s="88">
        <v>18</v>
      </c>
      <c r="G6982" s="37">
        <v>0</v>
      </c>
    </row>
    <row r="6983" spans="1:7" x14ac:dyDescent="0.4">
      <c r="A6983" s="70">
        <v>41930</v>
      </c>
      <c r="B6983" s="84" t="s">
        <v>319</v>
      </c>
      <c r="C6983" s="74">
        <v>10.5</v>
      </c>
      <c r="D6983" s="86">
        <v>1.816974551249613E-2</v>
      </c>
      <c r="E6983" s="88">
        <v>10</v>
      </c>
      <c r="F6983" s="88">
        <v>18</v>
      </c>
      <c r="G6983" s="37">
        <v>0</v>
      </c>
    </row>
    <row r="6984" spans="1:7" x14ac:dyDescent="0.4">
      <c r="A6984" s="70">
        <v>41930</v>
      </c>
      <c r="B6984" s="84" t="s">
        <v>320</v>
      </c>
      <c r="C6984" s="74">
        <v>11.7</v>
      </c>
      <c r="D6984" s="86">
        <v>1.6413393984145378E-2</v>
      </c>
      <c r="E6984" s="88">
        <v>10</v>
      </c>
      <c r="F6984" s="88">
        <v>18</v>
      </c>
      <c r="G6984" s="37">
        <v>0</v>
      </c>
    </row>
    <row r="6985" spans="1:7" x14ac:dyDescent="0.4">
      <c r="A6985" s="70">
        <v>41930</v>
      </c>
      <c r="B6985" s="84" t="s">
        <v>321</v>
      </c>
      <c r="C6985" s="74">
        <v>11.2</v>
      </c>
      <c r="D6985" s="86">
        <v>7.191847221724711E-3</v>
      </c>
      <c r="E6985" s="88">
        <v>10</v>
      </c>
      <c r="F6985" s="88">
        <v>18</v>
      </c>
      <c r="G6985" s="37">
        <v>0</v>
      </c>
    </row>
    <row r="6986" spans="1:7" x14ac:dyDescent="0.4">
      <c r="A6986" s="70">
        <v>41930</v>
      </c>
      <c r="B6986" s="84" t="s">
        <v>322</v>
      </c>
      <c r="C6986" s="74">
        <v>10.9</v>
      </c>
      <c r="D6986" s="86">
        <v>1.1400971150487608E-2</v>
      </c>
      <c r="E6986" s="88">
        <v>10</v>
      </c>
      <c r="F6986" s="88">
        <v>18</v>
      </c>
      <c r="G6986" s="37">
        <v>0</v>
      </c>
    </row>
    <row r="6987" spans="1:7" x14ac:dyDescent="0.4">
      <c r="A6987" s="70">
        <v>41930</v>
      </c>
      <c r="B6987" s="84" t="s">
        <v>323</v>
      </c>
      <c r="C6987" s="74">
        <v>10.6</v>
      </c>
      <c r="D6987" s="86">
        <v>3.0959282865214134E-2</v>
      </c>
      <c r="E6987" s="88">
        <v>10</v>
      </c>
      <c r="F6987" s="88">
        <v>18</v>
      </c>
      <c r="G6987" s="37">
        <v>0</v>
      </c>
    </row>
    <row r="6988" spans="1:7" x14ac:dyDescent="0.4">
      <c r="A6988" s="70">
        <v>41930</v>
      </c>
      <c r="B6988" s="84" t="s">
        <v>324</v>
      </c>
      <c r="C6988" s="74">
        <v>10.6</v>
      </c>
      <c r="D6988" s="86">
        <v>5.0535478940282159E-2</v>
      </c>
      <c r="E6988" s="88">
        <v>10</v>
      </c>
      <c r="F6988" s="88">
        <v>18</v>
      </c>
      <c r="G6988" s="37">
        <v>0</v>
      </c>
    </row>
    <row r="6989" spans="1:7" x14ac:dyDescent="0.4">
      <c r="A6989" s="70">
        <v>41930</v>
      </c>
      <c r="B6989" s="84" t="s">
        <v>325</v>
      </c>
      <c r="C6989" s="74">
        <v>10.6</v>
      </c>
      <c r="D6989" s="86">
        <v>0.22322402086454404</v>
      </c>
      <c r="E6989" s="88">
        <v>10</v>
      </c>
      <c r="F6989" s="88">
        <v>19</v>
      </c>
      <c r="G6989" s="37">
        <v>1</v>
      </c>
    </row>
    <row r="6990" spans="1:7" x14ac:dyDescent="0.4">
      <c r="A6990" s="70">
        <v>41931</v>
      </c>
      <c r="B6990" s="84" t="s">
        <v>302</v>
      </c>
      <c r="C6990" s="74">
        <v>10.5</v>
      </c>
      <c r="D6990" s="86">
        <v>1.6434905085967919</v>
      </c>
      <c r="E6990" s="88">
        <v>10</v>
      </c>
      <c r="F6990" s="88">
        <v>19</v>
      </c>
      <c r="G6990" s="37">
        <v>1</v>
      </c>
    </row>
    <row r="6991" spans="1:7" x14ac:dyDescent="0.4">
      <c r="A6991" s="70">
        <v>41931</v>
      </c>
      <c r="B6991" s="84" t="s">
        <v>303</v>
      </c>
      <c r="C6991" s="74">
        <v>9.8000000000000007</v>
      </c>
      <c r="D6991" s="86">
        <v>2.1208863316774513</v>
      </c>
      <c r="E6991" s="88">
        <v>10</v>
      </c>
      <c r="F6991" s="88">
        <v>19</v>
      </c>
      <c r="G6991" s="37">
        <v>1</v>
      </c>
    </row>
    <row r="6992" spans="1:7" x14ac:dyDescent="0.4">
      <c r="A6992" s="70">
        <v>41931</v>
      </c>
      <c r="B6992" s="84" t="s">
        <v>304</v>
      </c>
      <c r="C6992" s="74">
        <v>7.9</v>
      </c>
      <c r="D6992" s="86">
        <v>2.8087812607799028</v>
      </c>
      <c r="E6992" s="88">
        <v>10</v>
      </c>
      <c r="F6992" s="88">
        <v>19</v>
      </c>
      <c r="G6992" s="37">
        <v>1</v>
      </c>
    </row>
    <row r="6993" spans="1:7" x14ac:dyDescent="0.4">
      <c r="A6993" s="70">
        <v>41931</v>
      </c>
      <c r="B6993" s="84" t="s">
        <v>305</v>
      </c>
      <c r="C6993" s="74">
        <v>8.4</v>
      </c>
      <c r="D6993" s="86">
        <v>3.0251383631846838</v>
      </c>
      <c r="E6993" s="88">
        <v>10</v>
      </c>
      <c r="F6993" s="88">
        <v>19</v>
      </c>
      <c r="G6993" s="37">
        <v>1</v>
      </c>
    </row>
    <row r="6994" spans="1:7" x14ac:dyDescent="0.4">
      <c r="A6994" s="70">
        <v>41931</v>
      </c>
      <c r="B6994" s="84" t="s">
        <v>306</v>
      </c>
      <c r="C6994" s="74">
        <v>8.8000000000000007</v>
      </c>
      <c r="D6994" s="86">
        <v>3.1310512553969891</v>
      </c>
      <c r="E6994" s="88">
        <v>10</v>
      </c>
      <c r="F6994" s="88">
        <v>19</v>
      </c>
      <c r="G6994" s="37">
        <v>1</v>
      </c>
    </row>
    <row r="6995" spans="1:7" x14ac:dyDescent="0.4">
      <c r="A6995" s="70">
        <v>41931</v>
      </c>
      <c r="B6995" s="84" t="s">
        <v>307</v>
      </c>
      <c r="C6995" s="74">
        <v>9.1999999999999993</v>
      </c>
      <c r="D6995" s="86">
        <v>3.7282724777778729</v>
      </c>
      <c r="E6995" s="88">
        <v>10</v>
      </c>
      <c r="F6995" s="88">
        <v>19</v>
      </c>
      <c r="G6995" s="37">
        <v>1</v>
      </c>
    </row>
    <row r="6996" spans="1:7" x14ac:dyDescent="0.4">
      <c r="A6996" s="70">
        <v>41931</v>
      </c>
      <c r="B6996" s="84" t="s">
        <v>308</v>
      </c>
      <c r="C6996" s="74">
        <v>9.6999999999999993</v>
      </c>
      <c r="D6996" s="86">
        <v>1.2712736386848027</v>
      </c>
      <c r="E6996" s="88">
        <v>10</v>
      </c>
      <c r="F6996" s="88">
        <v>19</v>
      </c>
      <c r="G6996" s="37">
        <v>1</v>
      </c>
    </row>
    <row r="6997" spans="1:7" x14ac:dyDescent="0.4">
      <c r="A6997" s="70">
        <v>41931</v>
      </c>
      <c r="B6997" s="84" t="s">
        <v>309</v>
      </c>
      <c r="C6997" s="74">
        <v>10.5</v>
      </c>
      <c r="D6997" s="86">
        <v>1.2440155608397234</v>
      </c>
      <c r="E6997" s="88">
        <v>10</v>
      </c>
      <c r="F6997" s="88">
        <v>19</v>
      </c>
      <c r="G6997" s="37">
        <v>0</v>
      </c>
    </row>
    <row r="6998" spans="1:7" x14ac:dyDescent="0.4">
      <c r="A6998" s="70">
        <v>41931</v>
      </c>
      <c r="B6998" s="84" t="s">
        <v>310</v>
      </c>
      <c r="C6998" s="74">
        <v>11.2</v>
      </c>
      <c r="D6998" s="86">
        <v>0.88717168315947825</v>
      </c>
      <c r="E6998" s="88">
        <v>10</v>
      </c>
      <c r="F6998" s="88">
        <v>19</v>
      </c>
      <c r="G6998" s="37">
        <v>0</v>
      </c>
    </row>
    <row r="6999" spans="1:7" x14ac:dyDescent="0.4">
      <c r="A6999" s="70">
        <v>41931</v>
      </c>
      <c r="B6999" s="84" t="s">
        <v>311</v>
      </c>
      <c r="C6999" s="74">
        <v>11.5</v>
      </c>
      <c r="D6999" s="86">
        <v>1.4685161444635919</v>
      </c>
      <c r="E6999" s="88">
        <v>10</v>
      </c>
      <c r="F6999" s="88">
        <v>19</v>
      </c>
      <c r="G6999" s="37">
        <v>0</v>
      </c>
    </row>
    <row r="7000" spans="1:7" x14ac:dyDescent="0.4">
      <c r="A7000" s="70">
        <v>41931</v>
      </c>
      <c r="B7000" s="84" t="s">
        <v>312</v>
      </c>
      <c r="C7000" s="74">
        <v>12.3</v>
      </c>
      <c r="D7000" s="86">
        <v>1.4182215097089292</v>
      </c>
      <c r="E7000" s="88">
        <v>10</v>
      </c>
      <c r="F7000" s="88">
        <v>19</v>
      </c>
      <c r="G7000" s="37">
        <v>0</v>
      </c>
    </row>
    <row r="7001" spans="1:7" x14ac:dyDescent="0.4">
      <c r="A7001" s="70">
        <v>41931</v>
      </c>
      <c r="B7001" s="84" t="s">
        <v>313</v>
      </c>
      <c r="C7001" s="74">
        <v>12.3</v>
      </c>
      <c r="D7001" s="86">
        <v>1.126453899207178</v>
      </c>
      <c r="E7001" s="88">
        <v>10</v>
      </c>
      <c r="F7001" s="88">
        <v>19</v>
      </c>
      <c r="G7001" s="37">
        <v>0</v>
      </c>
    </row>
    <row r="7002" spans="1:7" x14ac:dyDescent="0.4">
      <c r="A7002" s="70">
        <v>41931</v>
      </c>
      <c r="B7002" s="84" t="s">
        <v>314</v>
      </c>
      <c r="C7002" s="74">
        <v>12.2</v>
      </c>
      <c r="D7002" s="86">
        <v>0.49614811436762113</v>
      </c>
      <c r="E7002" s="88">
        <v>10</v>
      </c>
      <c r="F7002" s="88">
        <v>19</v>
      </c>
      <c r="G7002" s="37">
        <v>0</v>
      </c>
    </row>
    <row r="7003" spans="1:7" x14ac:dyDescent="0.4">
      <c r="A7003" s="70">
        <v>41931</v>
      </c>
      <c r="B7003" s="84" t="s">
        <v>315</v>
      </c>
      <c r="C7003" s="74">
        <v>12.2</v>
      </c>
      <c r="D7003" s="86">
        <v>1.6008420523416802</v>
      </c>
      <c r="E7003" s="88">
        <v>10</v>
      </c>
      <c r="F7003" s="88">
        <v>19</v>
      </c>
      <c r="G7003" s="37">
        <v>0</v>
      </c>
    </row>
    <row r="7004" spans="1:7" x14ac:dyDescent="0.4">
      <c r="A7004" s="70">
        <v>41931</v>
      </c>
      <c r="B7004" s="84" t="s">
        <v>316</v>
      </c>
      <c r="C7004" s="74">
        <v>12.2</v>
      </c>
      <c r="D7004" s="86">
        <v>1.8141663119293756</v>
      </c>
      <c r="E7004" s="88">
        <v>10</v>
      </c>
      <c r="F7004" s="88">
        <v>19</v>
      </c>
      <c r="G7004" s="37">
        <v>0</v>
      </c>
    </row>
    <row r="7005" spans="1:7" x14ac:dyDescent="0.4">
      <c r="A7005" s="70">
        <v>41931</v>
      </c>
      <c r="B7005" s="84" t="s">
        <v>317</v>
      </c>
      <c r="C7005" s="74">
        <v>12.2</v>
      </c>
      <c r="D7005" s="86">
        <v>1.1540974344173822</v>
      </c>
      <c r="E7005" s="88">
        <v>10</v>
      </c>
      <c r="F7005" s="88">
        <v>19</v>
      </c>
      <c r="G7005" s="37">
        <v>0</v>
      </c>
    </row>
    <row r="7006" spans="1:7" x14ac:dyDescent="0.4">
      <c r="A7006" s="70">
        <v>41931</v>
      </c>
      <c r="B7006" s="84" t="s">
        <v>318</v>
      </c>
      <c r="C7006" s="74">
        <v>11.9</v>
      </c>
      <c r="D7006" s="86">
        <v>0.91240397179478183</v>
      </c>
      <c r="E7006" s="88">
        <v>10</v>
      </c>
      <c r="F7006" s="88">
        <v>19</v>
      </c>
      <c r="G7006" s="37">
        <v>0</v>
      </c>
    </row>
    <row r="7007" spans="1:7" x14ac:dyDescent="0.4">
      <c r="A7007" s="70">
        <v>41931</v>
      </c>
      <c r="B7007" s="84" t="s">
        <v>319</v>
      </c>
      <c r="C7007" s="74">
        <v>11.3</v>
      </c>
      <c r="D7007" s="86">
        <v>2.2904949983021528</v>
      </c>
      <c r="E7007" s="88">
        <v>10</v>
      </c>
      <c r="F7007" s="88">
        <v>19</v>
      </c>
      <c r="G7007" s="37">
        <v>0</v>
      </c>
    </row>
    <row r="7008" spans="1:7" x14ac:dyDescent="0.4">
      <c r="A7008" s="70">
        <v>41931</v>
      </c>
      <c r="B7008" s="84" t="s">
        <v>320</v>
      </c>
      <c r="C7008" s="74">
        <v>11.2</v>
      </c>
      <c r="D7008" s="86">
        <v>2.2382612112402116</v>
      </c>
      <c r="E7008" s="88">
        <v>10</v>
      </c>
      <c r="F7008" s="88">
        <v>19</v>
      </c>
      <c r="G7008" s="37">
        <v>0</v>
      </c>
    </row>
    <row r="7009" spans="1:7" x14ac:dyDescent="0.4">
      <c r="A7009" s="70">
        <v>41931</v>
      </c>
      <c r="B7009" s="84" t="s">
        <v>321</v>
      </c>
      <c r="C7009" s="74">
        <v>11</v>
      </c>
      <c r="D7009" s="86">
        <v>0.47205382160870624</v>
      </c>
      <c r="E7009" s="88">
        <v>10</v>
      </c>
      <c r="F7009" s="88">
        <v>19</v>
      </c>
      <c r="G7009" s="37">
        <v>0</v>
      </c>
    </row>
    <row r="7010" spans="1:7" x14ac:dyDescent="0.4">
      <c r="A7010" s="70">
        <v>41931</v>
      </c>
      <c r="B7010" s="84" t="s">
        <v>322</v>
      </c>
      <c r="C7010" s="74">
        <v>11</v>
      </c>
      <c r="D7010" s="86">
        <v>0.96271946071734293</v>
      </c>
      <c r="E7010" s="88">
        <v>10</v>
      </c>
      <c r="F7010" s="88">
        <v>19</v>
      </c>
      <c r="G7010" s="37">
        <v>0</v>
      </c>
    </row>
    <row r="7011" spans="1:7" x14ac:dyDescent="0.4">
      <c r="A7011" s="70">
        <v>41931</v>
      </c>
      <c r="B7011" s="84" t="s">
        <v>323</v>
      </c>
      <c r="C7011" s="74">
        <v>10.9</v>
      </c>
      <c r="D7011" s="86">
        <v>1.3469356048326619</v>
      </c>
      <c r="E7011" s="88">
        <v>10</v>
      </c>
      <c r="F7011" s="88">
        <v>19</v>
      </c>
      <c r="G7011" s="37">
        <v>0</v>
      </c>
    </row>
    <row r="7012" spans="1:7" x14ac:dyDescent="0.4">
      <c r="A7012" s="70">
        <v>41931</v>
      </c>
      <c r="B7012" s="84" t="s">
        <v>324</v>
      </c>
      <c r="C7012" s="74">
        <v>10.9</v>
      </c>
      <c r="D7012" s="86">
        <v>1.5962481082049043</v>
      </c>
      <c r="E7012" s="88">
        <v>10</v>
      </c>
      <c r="F7012" s="88">
        <v>19</v>
      </c>
      <c r="G7012" s="37">
        <v>0</v>
      </c>
    </row>
    <row r="7013" spans="1:7" x14ac:dyDescent="0.4">
      <c r="A7013" s="70">
        <v>41931</v>
      </c>
      <c r="B7013" s="84" t="s">
        <v>325</v>
      </c>
      <c r="C7013" s="74">
        <v>10.9</v>
      </c>
      <c r="D7013" s="86">
        <v>2.637415542368363</v>
      </c>
      <c r="E7013" s="88">
        <v>10</v>
      </c>
      <c r="F7013" s="88">
        <v>20</v>
      </c>
      <c r="G7013" s="37">
        <v>1</v>
      </c>
    </row>
    <row r="7014" spans="1:7" x14ac:dyDescent="0.4">
      <c r="A7014" s="70">
        <v>41932</v>
      </c>
      <c r="B7014" s="84" t="s">
        <v>302</v>
      </c>
      <c r="C7014" s="74">
        <v>10.8</v>
      </c>
      <c r="D7014" s="86">
        <v>2.773225924217892</v>
      </c>
      <c r="E7014" s="88">
        <v>10</v>
      </c>
      <c r="F7014" s="88">
        <v>20</v>
      </c>
      <c r="G7014" s="37">
        <v>1</v>
      </c>
    </row>
    <row r="7015" spans="1:7" x14ac:dyDescent="0.4">
      <c r="A7015" s="70">
        <v>41932</v>
      </c>
      <c r="B7015" s="84" t="s">
        <v>303</v>
      </c>
      <c r="C7015" s="74">
        <v>10.8</v>
      </c>
      <c r="D7015" s="86">
        <v>2.8373220622651223</v>
      </c>
      <c r="E7015" s="88">
        <v>10</v>
      </c>
      <c r="F7015" s="88">
        <v>20</v>
      </c>
      <c r="G7015" s="37">
        <v>1</v>
      </c>
    </row>
    <row r="7016" spans="1:7" x14ac:dyDescent="0.4">
      <c r="A7016" s="70">
        <v>41932</v>
      </c>
      <c r="B7016" s="84" t="s">
        <v>304</v>
      </c>
      <c r="C7016" s="74">
        <v>10.9</v>
      </c>
      <c r="D7016" s="86">
        <v>2.8579727053087609</v>
      </c>
      <c r="E7016" s="88">
        <v>10</v>
      </c>
      <c r="F7016" s="88">
        <v>20</v>
      </c>
      <c r="G7016" s="37">
        <v>1</v>
      </c>
    </row>
    <row r="7017" spans="1:7" x14ac:dyDescent="0.4">
      <c r="A7017" s="70">
        <v>41932</v>
      </c>
      <c r="B7017" s="84" t="s">
        <v>305</v>
      </c>
      <c r="C7017" s="74">
        <v>10.9</v>
      </c>
      <c r="D7017" s="86">
        <v>2.8807663230108722</v>
      </c>
      <c r="E7017" s="88">
        <v>10</v>
      </c>
      <c r="F7017" s="88">
        <v>20</v>
      </c>
      <c r="G7017" s="37">
        <v>1</v>
      </c>
    </row>
    <row r="7018" spans="1:7" x14ac:dyDescent="0.4">
      <c r="A7018" s="70">
        <v>41932</v>
      </c>
      <c r="B7018" s="84" t="s">
        <v>306</v>
      </c>
      <c r="C7018" s="74">
        <v>11</v>
      </c>
      <c r="D7018" s="86">
        <v>2.8796226172951194</v>
      </c>
      <c r="E7018" s="88">
        <v>10</v>
      </c>
      <c r="F7018" s="88">
        <v>20</v>
      </c>
      <c r="G7018" s="37">
        <v>1</v>
      </c>
    </row>
    <row r="7019" spans="1:7" x14ac:dyDescent="0.4">
      <c r="A7019" s="70">
        <v>41932</v>
      </c>
      <c r="B7019" s="84" t="s">
        <v>307</v>
      </c>
      <c r="C7019" s="74">
        <v>11.1</v>
      </c>
      <c r="D7019" s="86">
        <v>3.1991236256580411</v>
      </c>
      <c r="E7019" s="88">
        <v>10</v>
      </c>
      <c r="F7019" s="88">
        <v>20</v>
      </c>
      <c r="G7019" s="37">
        <v>1</v>
      </c>
    </row>
    <row r="7020" spans="1:7" x14ac:dyDescent="0.4">
      <c r="A7020" s="70">
        <v>41932</v>
      </c>
      <c r="B7020" s="84" t="s">
        <v>308</v>
      </c>
      <c r="C7020" s="74">
        <v>11</v>
      </c>
      <c r="D7020" s="86">
        <v>1.0380523084415416</v>
      </c>
      <c r="E7020" s="88">
        <v>10</v>
      </c>
      <c r="F7020" s="88">
        <v>20</v>
      </c>
      <c r="G7020" s="37">
        <v>1</v>
      </c>
    </row>
    <row r="7021" spans="1:7" x14ac:dyDescent="0.4">
      <c r="A7021" s="70">
        <v>41932</v>
      </c>
      <c r="B7021" s="84" t="s">
        <v>309</v>
      </c>
      <c r="C7021" s="74">
        <v>11.3</v>
      </c>
      <c r="D7021" s="86">
        <v>1.221178964612216</v>
      </c>
      <c r="E7021" s="88">
        <v>10</v>
      </c>
      <c r="F7021" s="88">
        <v>20</v>
      </c>
      <c r="G7021" s="37">
        <v>0</v>
      </c>
    </row>
    <row r="7022" spans="1:7" x14ac:dyDescent="0.4">
      <c r="A7022" s="70">
        <v>41932</v>
      </c>
      <c r="B7022" s="84" t="s">
        <v>310</v>
      </c>
      <c r="C7022" s="74">
        <v>11.7</v>
      </c>
      <c r="D7022" s="86">
        <v>0.7895352157341714</v>
      </c>
      <c r="E7022" s="88">
        <v>10</v>
      </c>
      <c r="F7022" s="88">
        <v>20</v>
      </c>
      <c r="G7022" s="37">
        <v>0</v>
      </c>
    </row>
    <row r="7023" spans="1:7" x14ac:dyDescent="0.4">
      <c r="A7023" s="70">
        <v>41932</v>
      </c>
      <c r="B7023" s="84" t="s">
        <v>311</v>
      </c>
      <c r="C7023" s="74">
        <v>12.2</v>
      </c>
      <c r="D7023" s="86">
        <v>1.4224847048373535</v>
      </c>
      <c r="E7023" s="88">
        <v>10</v>
      </c>
      <c r="F7023" s="88">
        <v>20</v>
      </c>
      <c r="G7023" s="37">
        <v>0</v>
      </c>
    </row>
    <row r="7024" spans="1:7" x14ac:dyDescent="0.4">
      <c r="A7024" s="70">
        <v>41932</v>
      </c>
      <c r="B7024" s="84" t="s">
        <v>312</v>
      </c>
      <c r="C7024" s="74">
        <v>12</v>
      </c>
      <c r="D7024" s="86">
        <v>1.836059232641331</v>
      </c>
      <c r="E7024" s="88">
        <v>10</v>
      </c>
      <c r="F7024" s="88">
        <v>20</v>
      </c>
      <c r="G7024" s="37">
        <v>0</v>
      </c>
    </row>
    <row r="7025" spans="1:7" x14ac:dyDescent="0.4">
      <c r="A7025" s="70">
        <v>41932</v>
      </c>
      <c r="B7025" s="84" t="s">
        <v>313</v>
      </c>
      <c r="C7025" s="74">
        <v>11.7</v>
      </c>
      <c r="D7025" s="86">
        <v>1.7830731795753361</v>
      </c>
      <c r="E7025" s="88">
        <v>10</v>
      </c>
      <c r="F7025" s="88">
        <v>20</v>
      </c>
      <c r="G7025" s="37">
        <v>0</v>
      </c>
    </row>
    <row r="7026" spans="1:7" x14ac:dyDescent="0.4">
      <c r="A7026" s="70">
        <v>41932</v>
      </c>
      <c r="B7026" s="84" t="s">
        <v>314</v>
      </c>
      <c r="C7026" s="74">
        <v>11.2</v>
      </c>
      <c r="D7026" s="86">
        <v>1.0812100570652652</v>
      </c>
      <c r="E7026" s="88">
        <v>10</v>
      </c>
      <c r="F7026" s="88">
        <v>20</v>
      </c>
      <c r="G7026" s="37">
        <v>0</v>
      </c>
    </row>
    <row r="7027" spans="1:7" x14ac:dyDescent="0.4">
      <c r="A7027" s="70">
        <v>41932</v>
      </c>
      <c r="B7027" s="84" t="s">
        <v>315</v>
      </c>
      <c r="C7027" s="74">
        <v>12</v>
      </c>
      <c r="D7027" s="86">
        <v>1.9318861838239068</v>
      </c>
      <c r="E7027" s="88">
        <v>10</v>
      </c>
      <c r="F7027" s="88">
        <v>20</v>
      </c>
      <c r="G7027" s="37">
        <v>0</v>
      </c>
    </row>
    <row r="7028" spans="1:7" x14ac:dyDescent="0.4">
      <c r="A7028" s="70">
        <v>41932</v>
      </c>
      <c r="B7028" s="84" t="s">
        <v>316</v>
      </c>
      <c r="C7028" s="74">
        <v>11.8</v>
      </c>
      <c r="D7028" s="86">
        <v>2.1543559584503695</v>
      </c>
      <c r="E7028" s="88">
        <v>10</v>
      </c>
      <c r="F7028" s="88">
        <v>20</v>
      </c>
      <c r="G7028" s="37">
        <v>0</v>
      </c>
    </row>
    <row r="7029" spans="1:7" x14ac:dyDescent="0.4">
      <c r="A7029" s="70">
        <v>41932</v>
      </c>
      <c r="B7029" s="84" t="s">
        <v>317</v>
      </c>
      <c r="C7029" s="74">
        <v>11.8</v>
      </c>
      <c r="D7029" s="86">
        <v>1.4831461365739183</v>
      </c>
      <c r="E7029" s="88">
        <v>10</v>
      </c>
      <c r="F7029" s="88">
        <v>20</v>
      </c>
      <c r="G7029" s="37">
        <v>0</v>
      </c>
    </row>
    <row r="7030" spans="1:7" x14ac:dyDescent="0.4">
      <c r="A7030" s="70">
        <v>41932</v>
      </c>
      <c r="B7030" s="84" t="s">
        <v>318</v>
      </c>
      <c r="C7030" s="74">
        <v>10.8</v>
      </c>
      <c r="D7030" s="86">
        <v>1.2868908386133846</v>
      </c>
      <c r="E7030" s="88">
        <v>10</v>
      </c>
      <c r="F7030" s="88">
        <v>20</v>
      </c>
      <c r="G7030" s="37">
        <v>0</v>
      </c>
    </row>
    <row r="7031" spans="1:7" x14ac:dyDescent="0.4">
      <c r="A7031" s="70">
        <v>41932</v>
      </c>
      <c r="B7031" s="84" t="s">
        <v>319</v>
      </c>
      <c r="C7031" s="74">
        <v>10</v>
      </c>
      <c r="D7031" s="86">
        <v>2.9462047023111628</v>
      </c>
      <c r="E7031" s="88">
        <v>10</v>
      </c>
      <c r="F7031" s="88">
        <v>20</v>
      </c>
      <c r="G7031" s="37">
        <v>0</v>
      </c>
    </row>
    <row r="7032" spans="1:7" x14ac:dyDescent="0.4">
      <c r="A7032" s="70">
        <v>41932</v>
      </c>
      <c r="B7032" s="84" t="s">
        <v>320</v>
      </c>
      <c r="C7032" s="74">
        <v>9.5</v>
      </c>
      <c r="D7032" s="86">
        <v>3.0663770454277781</v>
      </c>
      <c r="E7032" s="88">
        <v>10</v>
      </c>
      <c r="F7032" s="88">
        <v>20</v>
      </c>
      <c r="G7032" s="37">
        <v>0</v>
      </c>
    </row>
    <row r="7033" spans="1:7" x14ac:dyDescent="0.4">
      <c r="A7033" s="70">
        <v>41932</v>
      </c>
      <c r="B7033" s="84" t="s">
        <v>321</v>
      </c>
      <c r="C7033" s="74">
        <v>9.4</v>
      </c>
      <c r="D7033" s="86">
        <v>0.99203882315400527</v>
      </c>
      <c r="E7033" s="88">
        <v>10</v>
      </c>
      <c r="F7033" s="88">
        <v>20</v>
      </c>
      <c r="G7033" s="37">
        <v>0</v>
      </c>
    </row>
    <row r="7034" spans="1:7" x14ac:dyDescent="0.4">
      <c r="A7034" s="70">
        <v>41932</v>
      </c>
      <c r="B7034" s="84" t="s">
        <v>322</v>
      </c>
      <c r="C7034" s="74">
        <v>9.6999999999999993</v>
      </c>
      <c r="D7034" s="86">
        <v>1.4372802869426999</v>
      </c>
      <c r="E7034" s="88">
        <v>10</v>
      </c>
      <c r="F7034" s="88">
        <v>20</v>
      </c>
      <c r="G7034" s="37">
        <v>0</v>
      </c>
    </row>
    <row r="7035" spans="1:7" x14ac:dyDescent="0.4">
      <c r="A7035" s="70">
        <v>41932</v>
      </c>
      <c r="B7035" s="84" t="s">
        <v>323</v>
      </c>
      <c r="C7035" s="74">
        <v>9.8000000000000007</v>
      </c>
      <c r="D7035" s="86">
        <v>1.7934498331656126</v>
      </c>
      <c r="E7035" s="88">
        <v>10</v>
      </c>
      <c r="F7035" s="88">
        <v>20</v>
      </c>
      <c r="G7035" s="37">
        <v>0</v>
      </c>
    </row>
    <row r="7036" spans="1:7" x14ac:dyDescent="0.4">
      <c r="A7036" s="70">
        <v>41932</v>
      </c>
      <c r="B7036" s="84" t="s">
        <v>324</v>
      </c>
      <c r="C7036" s="74">
        <v>9.5</v>
      </c>
      <c r="D7036" s="86">
        <v>2.100783155400451</v>
      </c>
      <c r="E7036" s="88">
        <v>10</v>
      </c>
      <c r="F7036" s="88">
        <v>20</v>
      </c>
      <c r="G7036" s="37">
        <v>0</v>
      </c>
    </row>
    <row r="7037" spans="1:7" x14ac:dyDescent="0.4">
      <c r="A7037" s="70">
        <v>41932</v>
      </c>
      <c r="B7037" s="84" t="s">
        <v>325</v>
      </c>
      <c r="C7037" s="74">
        <v>9.5</v>
      </c>
      <c r="D7037" s="86">
        <v>3.1587030100588565</v>
      </c>
      <c r="E7037" s="88">
        <v>10</v>
      </c>
      <c r="F7037" s="88">
        <v>21</v>
      </c>
      <c r="G7037" s="37">
        <v>1</v>
      </c>
    </row>
    <row r="7038" spans="1:7" x14ac:dyDescent="0.4">
      <c r="A7038" s="70">
        <v>41933</v>
      </c>
      <c r="B7038" s="84" t="s">
        <v>302</v>
      </c>
      <c r="C7038" s="74">
        <v>9.6</v>
      </c>
      <c r="D7038" s="86">
        <v>3.2707744692094463</v>
      </c>
      <c r="E7038" s="88">
        <v>10</v>
      </c>
      <c r="F7038" s="88">
        <v>21</v>
      </c>
      <c r="G7038" s="37">
        <v>1</v>
      </c>
    </row>
    <row r="7039" spans="1:7" x14ac:dyDescent="0.4">
      <c r="A7039" s="70">
        <v>41933</v>
      </c>
      <c r="B7039" s="84" t="s">
        <v>303</v>
      </c>
      <c r="C7039" s="74">
        <v>9.4</v>
      </c>
      <c r="D7039" s="86">
        <v>3.3748200160531741</v>
      </c>
      <c r="E7039" s="88">
        <v>10</v>
      </c>
      <c r="F7039" s="88">
        <v>21</v>
      </c>
      <c r="G7039" s="37">
        <v>1</v>
      </c>
    </row>
    <row r="7040" spans="1:7" x14ac:dyDescent="0.4">
      <c r="A7040" s="70">
        <v>41933</v>
      </c>
      <c r="B7040" s="84" t="s">
        <v>304</v>
      </c>
      <c r="C7040" s="74">
        <v>9.5</v>
      </c>
      <c r="D7040" s="86">
        <v>3.4097958847062491</v>
      </c>
      <c r="E7040" s="88">
        <v>10</v>
      </c>
      <c r="F7040" s="88">
        <v>21</v>
      </c>
      <c r="G7040" s="37">
        <v>1</v>
      </c>
    </row>
    <row r="7041" spans="1:7" x14ac:dyDescent="0.4">
      <c r="A7041" s="70">
        <v>41933</v>
      </c>
      <c r="B7041" s="84" t="s">
        <v>305</v>
      </c>
      <c r="C7041" s="74">
        <v>9</v>
      </c>
      <c r="D7041" s="86">
        <v>3.5374907978357184</v>
      </c>
      <c r="E7041" s="88">
        <v>10</v>
      </c>
      <c r="F7041" s="88">
        <v>21</v>
      </c>
      <c r="G7041" s="37">
        <v>1</v>
      </c>
    </row>
    <row r="7042" spans="1:7" x14ac:dyDescent="0.4">
      <c r="A7042" s="70">
        <v>41933</v>
      </c>
      <c r="B7042" s="84" t="s">
        <v>306</v>
      </c>
      <c r="C7042" s="74">
        <v>9.1</v>
      </c>
      <c r="D7042" s="86">
        <v>3.5656704125707983</v>
      </c>
      <c r="E7042" s="88">
        <v>10</v>
      </c>
      <c r="F7042" s="88">
        <v>21</v>
      </c>
      <c r="G7042" s="37">
        <v>1</v>
      </c>
    </row>
    <row r="7043" spans="1:7" x14ac:dyDescent="0.4">
      <c r="A7043" s="70">
        <v>41933</v>
      </c>
      <c r="B7043" s="84" t="s">
        <v>307</v>
      </c>
      <c r="C7043" s="74">
        <v>9.3000000000000007</v>
      </c>
      <c r="D7043" s="86">
        <v>3.4544772204608938</v>
      </c>
      <c r="E7043" s="88">
        <v>10</v>
      </c>
      <c r="F7043" s="88">
        <v>21</v>
      </c>
      <c r="G7043" s="37">
        <v>1</v>
      </c>
    </row>
    <row r="7044" spans="1:7" x14ac:dyDescent="0.4">
      <c r="A7044" s="70">
        <v>41933</v>
      </c>
      <c r="B7044" s="84" t="s">
        <v>308</v>
      </c>
      <c r="C7044" s="74">
        <v>9.8000000000000007</v>
      </c>
      <c r="D7044" s="86">
        <v>2.9386134133916206</v>
      </c>
      <c r="E7044" s="88">
        <v>10</v>
      </c>
      <c r="F7044" s="88">
        <v>21</v>
      </c>
      <c r="G7044" s="37">
        <v>1</v>
      </c>
    </row>
    <row r="7045" spans="1:7" x14ac:dyDescent="0.4">
      <c r="A7045" s="70">
        <v>41933</v>
      </c>
      <c r="B7045" s="84" t="s">
        <v>309</v>
      </c>
      <c r="C7045" s="74">
        <v>10.6</v>
      </c>
      <c r="D7045" s="86">
        <v>0.92644431018041296</v>
      </c>
      <c r="E7045" s="88">
        <v>10</v>
      </c>
      <c r="F7045" s="88">
        <v>21</v>
      </c>
      <c r="G7045" s="37">
        <v>0</v>
      </c>
    </row>
    <row r="7046" spans="1:7" x14ac:dyDescent="0.4">
      <c r="A7046" s="70">
        <v>41933</v>
      </c>
      <c r="B7046" s="84" t="s">
        <v>310</v>
      </c>
      <c r="C7046" s="74">
        <v>11.2</v>
      </c>
      <c r="D7046" s="86">
        <v>9.482414317037233E-3</v>
      </c>
      <c r="E7046" s="88">
        <v>10</v>
      </c>
      <c r="F7046" s="88">
        <v>21</v>
      </c>
      <c r="G7046" s="37">
        <v>0</v>
      </c>
    </row>
    <row r="7047" spans="1:7" x14ac:dyDescent="0.4">
      <c r="A7047" s="70">
        <v>41933</v>
      </c>
      <c r="B7047" s="84" t="s">
        <v>311</v>
      </c>
      <c r="C7047" s="74">
        <v>11.5</v>
      </c>
      <c r="D7047" s="86">
        <v>4.8950949537010305E-3</v>
      </c>
      <c r="E7047" s="88">
        <v>10</v>
      </c>
      <c r="F7047" s="88">
        <v>21</v>
      </c>
      <c r="G7047" s="37">
        <v>0</v>
      </c>
    </row>
    <row r="7048" spans="1:7" x14ac:dyDescent="0.4">
      <c r="A7048" s="70">
        <v>41933</v>
      </c>
      <c r="B7048" s="84" t="s">
        <v>312</v>
      </c>
      <c r="C7048" s="74">
        <v>12.9</v>
      </c>
      <c r="D7048" s="86">
        <v>9.4794995372001931E-4</v>
      </c>
      <c r="E7048" s="88">
        <v>10</v>
      </c>
      <c r="F7048" s="88">
        <v>21</v>
      </c>
      <c r="G7048" s="37">
        <v>0</v>
      </c>
    </row>
    <row r="7049" spans="1:7" x14ac:dyDescent="0.4">
      <c r="A7049" s="70">
        <v>41933</v>
      </c>
      <c r="B7049" s="84" t="s">
        <v>313</v>
      </c>
      <c r="C7049" s="74">
        <v>13.2</v>
      </c>
      <c r="D7049" s="86">
        <v>2.9449329901930802E-3</v>
      </c>
      <c r="E7049" s="88">
        <v>10</v>
      </c>
      <c r="F7049" s="88">
        <v>21</v>
      </c>
      <c r="G7049" s="37">
        <v>0</v>
      </c>
    </row>
    <row r="7050" spans="1:7" x14ac:dyDescent="0.4">
      <c r="A7050" s="70">
        <v>41933</v>
      </c>
      <c r="B7050" s="84" t="s">
        <v>314</v>
      </c>
      <c r="C7050" s="74">
        <v>13.7</v>
      </c>
      <c r="D7050" s="86">
        <v>3.7899044881160157E-3</v>
      </c>
      <c r="E7050" s="88">
        <v>10</v>
      </c>
      <c r="F7050" s="88">
        <v>21</v>
      </c>
      <c r="G7050" s="37">
        <v>0</v>
      </c>
    </row>
    <row r="7051" spans="1:7" x14ac:dyDescent="0.4">
      <c r="A7051" s="70">
        <v>41933</v>
      </c>
      <c r="B7051" s="84" t="s">
        <v>315</v>
      </c>
      <c r="C7051" s="74">
        <v>13.1</v>
      </c>
      <c r="D7051" s="86">
        <v>8.9133770028008534E-3</v>
      </c>
      <c r="E7051" s="88">
        <v>10</v>
      </c>
      <c r="F7051" s="88">
        <v>21</v>
      </c>
      <c r="G7051" s="37">
        <v>0</v>
      </c>
    </row>
    <row r="7052" spans="1:7" x14ac:dyDescent="0.4">
      <c r="A7052" s="70">
        <v>41933</v>
      </c>
      <c r="B7052" s="84" t="s">
        <v>316</v>
      </c>
      <c r="C7052" s="74">
        <v>12.8</v>
      </c>
      <c r="D7052" s="86">
        <v>1.1115554038562622E-2</v>
      </c>
      <c r="E7052" s="88">
        <v>10</v>
      </c>
      <c r="F7052" s="88">
        <v>21</v>
      </c>
      <c r="G7052" s="37">
        <v>0</v>
      </c>
    </row>
    <row r="7053" spans="1:7" x14ac:dyDescent="0.4">
      <c r="A7053" s="70">
        <v>41933</v>
      </c>
      <c r="B7053" s="84" t="s">
        <v>317</v>
      </c>
      <c r="C7053" s="74">
        <v>11.4</v>
      </c>
      <c r="D7053" s="86">
        <v>8.7663111484379795E-3</v>
      </c>
      <c r="E7053" s="88">
        <v>10</v>
      </c>
      <c r="F7053" s="88">
        <v>21</v>
      </c>
      <c r="G7053" s="37">
        <v>0</v>
      </c>
    </row>
    <row r="7054" spans="1:7" x14ac:dyDescent="0.4">
      <c r="A7054" s="70">
        <v>41933</v>
      </c>
      <c r="B7054" s="84" t="s">
        <v>318</v>
      </c>
      <c r="C7054" s="74">
        <v>10.199999999999999</v>
      </c>
      <c r="D7054" s="86">
        <v>1.9599250328954269E-2</v>
      </c>
      <c r="E7054" s="88">
        <v>10</v>
      </c>
      <c r="F7054" s="88">
        <v>21</v>
      </c>
      <c r="G7054" s="37">
        <v>0</v>
      </c>
    </row>
    <row r="7055" spans="1:7" x14ac:dyDescent="0.4">
      <c r="A7055" s="70">
        <v>41933</v>
      </c>
      <c r="B7055" s="84" t="s">
        <v>319</v>
      </c>
      <c r="C7055" s="74">
        <v>9.6</v>
      </c>
      <c r="D7055" s="86">
        <v>5.7727417093408284E-2</v>
      </c>
      <c r="E7055" s="88">
        <v>10</v>
      </c>
      <c r="F7055" s="88">
        <v>21</v>
      </c>
      <c r="G7055" s="37">
        <v>0</v>
      </c>
    </row>
    <row r="7056" spans="1:7" x14ac:dyDescent="0.4">
      <c r="A7056" s="70">
        <v>41933</v>
      </c>
      <c r="B7056" s="84" t="s">
        <v>320</v>
      </c>
      <c r="C7056" s="74">
        <v>9.1</v>
      </c>
      <c r="D7056" s="86">
        <v>3.3548936611957896E-2</v>
      </c>
      <c r="E7056" s="88">
        <v>10</v>
      </c>
      <c r="F7056" s="88">
        <v>21</v>
      </c>
      <c r="G7056" s="37">
        <v>0</v>
      </c>
    </row>
    <row r="7057" spans="1:7" x14ac:dyDescent="0.4">
      <c r="A7057" s="70">
        <v>41933</v>
      </c>
      <c r="B7057" s="84" t="s">
        <v>321</v>
      </c>
      <c r="C7057" s="74">
        <v>8.4</v>
      </c>
      <c r="D7057" s="86">
        <v>5.67619057449638E-2</v>
      </c>
      <c r="E7057" s="88">
        <v>10</v>
      </c>
      <c r="F7057" s="88">
        <v>21</v>
      </c>
      <c r="G7057" s="37">
        <v>0</v>
      </c>
    </row>
    <row r="7058" spans="1:7" x14ac:dyDescent="0.4">
      <c r="A7058" s="70">
        <v>41933</v>
      </c>
      <c r="B7058" s="84" t="s">
        <v>322</v>
      </c>
      <c r="C7058" s="74">
        <v>7.5</v>
      </c>
      <c r="D7058" s="86">
        <v>0.9509333612639802</v>
      </c>
      <c r="E7058" s="88">
        <v>10</v>
      </c>
      <c r="F7058" s="88">
        <v>21</v>
      </c>
      <c r="G7058" s="37">
        <v>0</v>
      </c>
    </row>
    <row r="7059" spans="1:7" x14ac:dyDescent="0.4">
      <c r="A7059" s="70">
        <v>41933</v>
      </c>
      <c r="B7059" s="84" t="s">
        <v>323</v>
      </c>
      <c r="C7059" s="74">
        <v>6.2</v>
      </c>
      <c r="D7059" s="86">
        <v>1.9045188595132039</v>
      </c>
      <c r="E7059" s="88">
        <v>10</v>
      </c>
      <c r="F7059" s="88">
        <v>21</v>
      </c>
      <c r="G7059" s="37">
        <v>0</v>
      </c>
    </row>
    <row r="7060" spans="1:7" x14ac:dyDescent="0.4">
      <c r="A7060" s="70">
        <v>41933</v>
      </c>
      <c r="B7060" s="84" t="s">
        <v>324</v>
      </c>
      <c r="C7060" s="74">
        <v>5.3</v>
      </c>
      <c r="D7060" s="86">
        <v>3.7146848582438747</v>
      </c>
      <c r="E7060" s="88">
        <v>10</v>
      </c>
      <c r="F7060" s="88">
        <v>21</v>
      </c>
      <c r="G7060" s="37">
        <v>0</v>
      </c>
    </row>
    <row r="7061" spans="1:7" x14ac:dyDescent="0.4">
      <c r="A7061" s="70">
        <v>41933</v>
      </c>
      <c r="B7061" s="84" t="s">
        <v>325</v>
      </c>
      <c r="C7061" s="74">
        <v>4.5</v>
      </c>
      <c r="D7061" s="86">
        <v>4.2932511974286616</v>
      </c>
      <c r="E7061" s="88">
        <v>10</v>
      </c>
      <c r="F7061" s="88">
        <v>22</v>
      </c>
      <c r="G7061" s="37">
        <v>1</v>
      </c>
    </row>
    <row r="7062" spans="1:7" x14ac:dyDescent="0.4">
      <c r="A7062" s="70">
        <v>41934</v>
      </c>
      <c r="B7062" s="84" t="s">
        <v>302</v>
      </c>
      <c r="C7062" s="74">
        <v>4.0999999999999996</v>
      </c>
      <c r="D7062" s="86">
        <v>4.6606567484224204</v>
      </c>
      <c r="E7062" s="88">
        <v>10</v>
      </c>
      <c r="F7062" s="88">
        <v>22</v>
      </c>
      <c r="G7062" s="37">
        <v>1</v>
      </c>
    </row>
    <row r="7063" spans="1:7" x14ac:dyDescent="0.4">
      <c r="A7063" s="70">
        <v>41934</v>
      </c>
      <c r="B7063" s="84" t="s">
        <v>303</v>
      </c>
      <c r="C7063" s="74">
        <v>3.7</v>
      </c>
      <c r="D7063" s="86">
        <v>4.9573455295234492</v>
      </c>
      <c r="E7063" s="88">
        <v>10</v>
      </c>
      <c r="F7063" s="88">
        <v>22</v>
      </c>
      <c r="G7063" s="37">
        <v>1</v>
      </c>
    </row>
    <row r="7064" spans="1:7" x14ac:dyDescent="0.4">
      <c r="A7064" s="70">
        <v>41934</v>
      </c>
      <c r="B7064" s="84" t="s">
        <v>304</v>
      </c>
      <c r="C7064" s="74">
        <v>3.1</v>
      </c>
      <c r="D7064" s="86">
        <v>5.2523349235305599</v>
      </c>
      <c r="E7064" s="88">
        <v>10</v>
      </c>
      <c r="F7064" s="88">
        <v>22</v>
      </c>
      <c r="G7064" s="37">
        <v>1</v>
      </c>
    </row>
    <row r="7065" spans="1:7" x14ac:dyDescent="0.4">
      <c r="A7065" s="70">
        <v>41934</v>
      </c>
      <c r="B7065" s="84" t="s">
        <v>305</v>
      </c>
      <c r="C7065" s="74">
        <v>3</v>
      </c>
      <c r="D7065" s="86">
        <v>5.4357042041961448</v>
      </c>
      <c r="E7065" s="88">
        <v>10</v>
      </c>
      <c r="F7065" s="88">
        <v>22</v>
      </c>
      <c r="G7065" s="37">
        <v>1</v>
      </c>
    </row>
    <row r="7066" spans="1:7" x14ac:dyDescent="0.4">
      <c r="A7066" s="70">
        <v>41934</v>
      </c>
      <c r="B7066" s="84" t="s">
        <v>306</v>
      </c>
      <c r="C7066" s="74">
        <v>2.9</v>
      </c>
      <c r="D7066" s="86">
        <v>5.588481658950883</v>
      </c>
      <c r="E7066" s="88">
        <v>10</v>
      </c>
      <c r="F7066" s="88">
        <v>22</v>
      </c>
      <c r="G7066" s="37">
        <v>1</v>
      </c>
    </row>
    <row r="7067" spans="1:7" x14ac:dyDescent="0.4">
      <c r="A7067" s="70">
        <v>41934</v>
      </c>
      <c r="B7067" s="84" t="s">
        <v>307</v>
      </c>
      <c r="C7067" s="74">
        <v>2.7</v>
      </c>
      <c r="D7067" s="86">
        <v>5.5507320116859784</v>
      </c>
      <c r="E7067" s="88">
        <v>10</v>
      </c>
      <c r="F7067" s="88">
        <v>22</v>
      </c>
      <c r="G7067" s="37">
        <v>1</v>
      </c>
    </row>
    <row r="7068" spans="1:7" x14ac:dyDescent="0.4">
      <c r="A7068" s="70">
        <v>41934</v>
      </c>
      <c r="B7068" s="84" t="s">
        <v>308</v>
      </c>
      <c r="C7068" s="74">
        <v>3.6</v>
      </c>
      <c r="D7068" s="86">
        <v>3.5099273231541073</v>
      </c>
      <c r="E7068" s="88">
        <v>10</v>
      </c>
      <c r="F7068" s="88">
        <v>22</v>
      </c>
      <c r="G7068" s="37">
        <v>1</v>
      </c>
    </row>
    <row r="7069" spans="1:7" x14ac:dyDescent="0.4">
      <c r="A7069" s="70">
        <v>41934</v>
      </c>
      <c r="B7069" s="84" t="s">
        <v>309</v>
      </c>
      <c r="C7069" s="74">
        <v>5.5</v>
      </c>
      <c r="D7069" s="86">
        <v>0.33143578160229742</v>
      </c>
      <c r="E7069" s="88">
        <v>10</v>
      </c>
      <c r="F7069" s="88">
        <v>22</v>
      </c>
      <c r="G7069" s="37">
        <v>0</v>
      </c>
    </row>
    <row r="7070" spans="1:7" x14ac:dyDescent="0.4">
      <c r="A7070" s="70">
        <v>41934</v>
      </c>
      <c r="B7070" s="84" t="s">
        <v>310</v>
      </c>
      <c r="C7070" s="74">
        <v>9.6999999999999993</v>
      </c>
      <c r="D7070" s="86">
        <v>1.1604866749514661E-2</v>
      </c>
      <c r="E7070" s="88">
        <v>10</v>
      </c>
      <c r="F7070" s="88">
        <v>22</v>
      </c>
      <c r="G7070" s="37">
        <v>0</v>
      </c>
    </row>
    <row r="7071" spans="1:7" x14ac:dyDescent="0.4">
      <c r="A7071" s="70">
        <v>41934</v>
      </c>
      <c r="B7071" s="84" t="s">
        <v>311</v>
      </c>
      <c r="C7071" s="74">
        <v>13.1</v>
      </c>
      <c r="D7071" s="86">
        <v>8.846654758160185E-4</v>
      </c>
      <c r="E7071" s="88">
        <v>10</v>
      </c>
      <c r="F7071" s="88">
        <v>22</v>
      </c>
      <c r="G7071" s="37">
        <v>0</v>
      </c>
    </row>
    <row r="7072" spans="1:7" x14ac:dyDescent="0.4">
      <c r="A7072" s="70">
        <v>41934</v>
      </c>
      <c r="B7072" s="84" t="s">
        <v>312</v>
      </c>
      <c r="C7072" s="74">
        <v>14.8</v>
      </c>
      <c r="D7072" s="86">
        <v>0</v>
      </c>
      <c r="E7072" s="88">
        <v>10</v>
      </c>
      <c r="F7072" s="88">
        <v>22</v>
      </c>
      <c r="G7072" s="37">
        <v>0</v>
      </c>
    </row>
    <row r="7073" spans="1:7" x14ac:dyDescent="0.4">
      <c r="A7073" s="70">
        <v>41934</v>
      </c>
      <c r="B7073" s="84" t="s">
        <v>313</v>
      </c>
      <c r="C7073" s="74">
        <v>15.7</v>
      </c>
      <c r="D7073" s="86">
        <v>0</v>
      </c>
      <c r="E7073" s="88">
        <v>10</v>
      </c>
      <c r="F7073" s="88">
        <v>22</v>
      </c>
      <c r="G7073" s="37">
        <v>0</v>
      </c>
    </row>
    <row r="7074" spans="1:7" x14ac:dyDescent="0.4">
      <c r="A7074" s="70">
        <v>41934</v>
      </c>
      <c r="B7074" s="84" t="s">
        <v>314</v>
      </c>
      <c r="C7074" s="74">
        <v>17.100000000000001</v>
      </c>
      <c r="D7074" s="86">
        <v>0</v>
      </c>
      <c r="E7074" s="88">
        <v>10</v>
      </c>
      <c r="F7074" s="88">
        <v>22</v>
      </c>
      <c r="G7074" s="37">
        <v>0</v>
      </c>
    </row>
    <row r="7075" spans="1:7" x14ac:dyDescent="0.4">
      <c r="A7075" s="70">
        <v>41934</v>
      </c>
      <c r="B7075" s="84" t="s">
        <v>315</v>
      </c>
      <c r="C7075" s="74">
        <v>17.2</v>
      </c>
      <c r="D7075" s="86">
        <v>0</v>
      </c>
      <c r="E7075" s="88">
        <v>10</v>
      </c>
      <c r="F7075" s="88">
        <v>22</v>
      </c>
      <c r="G7075" s="37">
        <v>0</v>
      </c>
    </row>
    <row r="7076" spans="1:7" x14ac:dyDescent="0.4">
      <c r="A7076" s="70">
        <v>41934</v>
      </c>
      <c r="B7076" s="84" t="s">
        <v>316</v>
      </c>
      <c r="C7076" s="74">
        <v>17.3</v>
      </c>
      <c r="D7076" s="86">
        <v>0</v>
      </c>
      <c r="E7076" s="88">
        <v>10</v>
      </c>
      <c r="F7076" s="88">
        <v>22</v>
      </c>
      <c r="G7076" s="37">
        <v>0</v>
      </c>
    </row>
    <row r="7077" spans="1:7" x14ac:dyDescent="0.4">
      <c r="A7077" s="70">
        <v>41934</v>
      </c>
      <c r="B7077" s="84" t="s">
        <v>317</v>
      </c>
      <c r="C7077" s="74">
        <v>16</v>
      </c>
      <c r="D7077" s="86">
        <v>0</v>
      </c>
      <c r="E7077" s="88">
        <v>10</v>
      </c>
      <c r="F7077" s="88">
        <v>22</v>
      </c>
      <c r="G7077" s="37">
        <v>0</v>
      </c>
    </row>
    <row r="7078" spans="1:7" x14ac:dyDescent="0.4">
      <c r="A7078" s="70">
        <v>41934</v>
      </c>
      <c r="B7078" s="84" t="s">
        <v>318</v>
      </c>
      <c r="C7078" s="74">
        <v>12</v>
      </c>
      <c r="D7078" s="86">
        <v>8.5357839174310685E-3</v>
      </c>
      <c r="E7078" s="88">
        <v>10</v>
      </c>
      <c r="F7078" s="88">
        <v>22</v>
      </c>
      <c r="G7078" s="37">
        <v>0</v>
      </c>
    </row>
    <row r="7079" spans="1:7" x14ac:dyDescent="0.4">
      <c r="A7079" s="70">
        <v>41934</v>
      </c>
      <c r="B7079" s="84" t="s">
        <v>319</v>
      </c>
      <c r="C7079" s="74">
        <v>10.3</v>
      </c>
      <c r="D7079" s="86">
        <v>1.8064411891943542E-2</v>
      </c>
      <c r="E7079" s="88">
        <v>10</v>
      </c>
      <c r="F7079" s="88">
        <v>22</v>
      </c>
      <c r="G7079" s="37">
        <v>0</v>
      </c>
    </row>
    <row r="7080" spans="1:7" x14ac:dyDescent="0.4">
      <c r="A7080" s="70">
        <v>41934</v>
      </c>
      <c r="B7080" s="84" t="s">
        <v>320</v>
      </c>
      <c r="C7080" s="74">
        <v>9.6999999999999993</v>
      </c>
      <c r="D7080" s="86">
        <v>9.4949864916421701E-3</v>
      </c>
      <c r="E7080" s="88">
        <v>10</v>
      </c>
      <c r="F7080" s="88">
        <v>22</v>
      </c>
      <c r="G7080" s="37">
        <v>0</v>
      </c>
    </row>
    <row r="7081" spans="1:7" x14ac:dyDescent="0.4">
      <c r="A7081" s="70">
        <v>41934</v>
      </c>
      <c r="B7081" s="84" t="s">
        <v>321</v>
      </c>
      <c r="C7081" s="74">
        <v>8.4</v>
      </c>
      <c r="D7081" s="86">
        <v>1.557328976910812E-2</v>
      </c>
      <c r="E7081" s="88">
        <v>10</v>
      </c>
      <c r="F7081" s="88">
        <v>22</v>
      </c>
      <c r="G7081" s="37">
        <v>0</v>
      </c>
    </row>
    <row r="7082" spans="1:7" x14ac:dyDescent="0.4">
      <c r="A7082" s="70">
        <v>41934</v>
      </c>
      <c r="B7082" s="84" t="s">
        <v>322</v>
      </c>
      <c r="C7082" s="74">
        <v>7.7</v>
      </c>
      <c r="D7082" s="86">
        <v>3.4500288332590091E-2</v>
      </c>
      <c r="E7082" s="88">
        <v>10</v>
      </c>
      <c r="F7082" s="88">
        <v>22</v>
      </c>
      <c r="G7082" s="37">
        <v>0</v>
      </c>
    </row>
    <row r="7083" spans="1:7" x14ac:dyDescent="0.4">
      <c r="A7083" s="70">
        <v>41934</v>
      </c>
      <c r="B7083" s="84" t="s">
        <v>323</v>
      </c>
      <c r="C7083" s="74">
        <v>6.8</v>
      </c>
      <c r="D7083" s="86">
        <v>7.2388578661088152E-2</v>
      </c>
      <c r="E7083" s="88">
        <v>10</v>
      </c>
      <c r="F7083" s="88">
        <v>22</v>
      </c>
      <c r="G7083" s="37">
        <v>0</v>
      </c>
    </row>
    <row r="7084" spans="1:7" x14ac:dyDescent="0.4">
      <c r="A7084" s="70">
        <v>41934</v>
      </c>
      <c r="B7084" s="84" t="s">
        <v>324</v>
      </c>
      <c r="C7084" s="74">
        <v>6.5</v>
      </c>
      <c r="D7084" s="86">
        <v>1.1871287921764748</v>
      </c>
      <c r="E7084" s="88">
        <v>10</v>
      </c>
      <c r="F7084" s="88">
        <v>22</v>
      </c>
      <c r="G7084" s="37">
        <v>0</v>
      </c>
    </row>
    <row r="7085" spans="1:7" x14ac:dyDescent="0.4">
      <c r="A7085" s="70">
        <v>41934</v>
      </c>
      <c r="B7085" s="84" t="s">
        <v>325</v>
      </c>
      <c r="C7085" s="74">
        <v>6.2</v>
      </c>
      <c r="D7085" s="86">
        <v>2.7084343081933477</v>
      </c>
      <c r="E7085" s="88">
        <v>10</v>
      </c>
      <c r="F7085" s="88">
        <v>23</v>
      </c>
      <c r="G7085" s="37">
        <v>1</v>
      </c>
    </row>
    <row r="7086" spans="1:7" x14ac:dyDescent="0.4">
      <c r="A7086" s="70">
        <v>41935</v>
      </c>
      <c r="B7086" s="84" t="s">
        <v>302</v>
      </c>
      <c r="C7086" s="74">
        <v>5.3</v>
      </c>
      <c r="D7086" s="86">
        <v>3.4856565269977478</v>
      </c>
      <c r="E7086" s="88">
        <v>10</v>
      </c>
      <c r="F7086" s="88">
        <v>23</v>
      </c>
      <c r="G7086" s="37">
        <v>1</v>
      </c>
    </row>
    <row r="7087" spans="1:7" x14ac:dyDescent="0.4">
      <c r="A7087" s="70">
        <v>41935</v>
      </c>
      <c r="B7087" s="84" t="s">
        <v>303</v>
      </c>
      <c r="C7087" s="74">
        <v>4.9000000000000004</v>
      </c>
      <c r="D7087" s="86">
        <v>3.9948003724888608</v>
      </c>
      <c r="E7087" s="88">
        <v>10</v>
      </c>
      <c r="F7087" s="88">
        <v>23</v>
      </c>
      <c r="G7087" s="37">
        <v>1</v>
      </c>
    </row>
    <row r="7088" spans="1:7" x14ac:dyDescent="0.4">
      <c r="A7088" s="70">
        <v>41935</v>
      </c>
      <c r="B7088" s="84" t="s">
        <v>304</v>
      </c>
      <c r="C7088" s="74">
        <v>5.8</v>
      </c>
      <c r="D7088" s="86">
        <v>4.1061086163515403</v>
      </c>
      <c r="E7088" s="88">
        <v>10</v>
      </c>
      <c r="F7088" s="88">
        <v>23</v>
      </c>
      <c r="G7088" s="37">
        <v>1</v>
      </c>
    </row>
    <row r="7089" spans="1:7" x14ac:dyDescent="0.4">
      <c r="A7089" s="70">
        <v>41935</v>
      </c>
      <c r="B7089" s="84" t="s">
        <v>305</v>
      </c>
      <c r="C7089" s="74">
        <v>5.5</v>
      </c>
      <c r="D7089" s="86">
        <v>4.3266683528274621</v>
      </c>
      <c r="E7089" s="88">
        <v>10</v>
      </c>
      <c r="F7089" s="88">
        <v>23</v>
      </c>
      <c r="G7089" s="37">
        <v>1</v>
      </c>
    </row>
    <row r="7090" spans="1:7" x14ac:dyDescent="0.4">
      <c r="A7090" s="70">
        <v>41935</v>
      </c>
      <c r="B7090" s="84" t="s">
        <v>306</v>
      </c>
      <c r="C7090" s="74">
        <v>4.8</v>
      </c>
      <c r="D7090" s="86">
        <v>4.5930812529632599</v>
      </c>
      <c r="E7090" s="88">
        <v>10</v>
      </c>
      <c r="F7090" s="88">
        <v>23</v>
      </c>
      <c r="G7090" s="37">
        <v>1</v>
      </c>
    </row>
    <row r="7091" spans="1:7" x14ac:dyDescent="0.4">
      <c r="A7091" s="70">
        <v>41935</v>
      </c>
      <c r="B7091" s="84" t="s">
        <v>307</v>
      </c>
      <c r="C7091" s="74">
        <v>4.5999999999999996</v>
      </c>
      <c r="D7091" s="86">
        <v>5.5927089768838556</v>
      </c>
      <c r="E7091" s="88">
        <v>10</v>
      </c>
      <c r="F7091" s="88">
        <v>23</v>
      </c>
      <c r="G7091" s="37">
        <v>1</v>
      </c>
    </row>
    <row r="7092" spans="1:7" x14ac:dyDescent="0.4">
      <c r="A7092" s="70">
        <v>41935</v>
      </c>
      <c r="B7092" s="84" t="s">
        <v>308</v>
      </c>
      <c r="C7092" s="74">
        <v>5.2</v>
      </c>
      <c r="D7092" s="86">
        <v>2.0733001844499306</v>
      </c>
      <c r="E7092" s="88">
        <v>10</v>
      </c>
      <c r="F7092" s="88">
        <v>23</v>
      </c>
      <c r="G7092" s="37">
        <v>1</v>
      </c>
    </row>
    <row r="7093" spans="1:7" x14ac:dyDescent="0.4">
      <c r="A7093" s="70">
        <v>41935</v>
      </c>
      <c r="B7093" s="84" t="s">
        <v>309</v>
      </c>
      <c r="C7093" s="74">
        <v>7.5</v>
      </c>
      <c r="D7093" s="86">
        <v>1.4569998174741559</v>
      </c>
      <c r="E7093" s="88">
        <v>10</v>
      </c>
      <c r="F7093" s="88">
        <v>23</v>
      </c>
      <c r="G7093" s="37">
        <v>0</v>
      </c>
    </row>
    <row r="7094" spans="1:7" x14ac:dyDescent="0.4">
      <c r="A7094" s="70">
        <v>41935</v>
      </c>
      <c r="B7094" s="84" t="s">
        <v>310</v>
      </c>
      <c r="C7094" s="74">
        <v>9.4</v>
      </c>
      <c r="D7094" s="86">
        <v>2.6207218820845E-2</v>
      </c>
      <c r="E7094" s="88">
        <v>10</v>
      </c>
      <c r="F7094" s="88">
        <v>23</v>
      </c>
      <c r="G7094" s="37">
        <v>0</v>
      </c>
    </row>
    <row r="7095" spans="1:7" x14ac:dyDescent="0.4">
      <c r="A7095" s="70">
        <v>41935</v>
      </c>
      <c r="B7095" s="84" t="s">
        <v>311</v>
      </c>
      <c r="C7095" s="74">
        <v>11.6</v>
      </c>
      <c r="D7095" s="86">
        <v>1.715092425262096E-2</v>
      </c>
      <c r="E7095" s="88">
        <v>10</v>
      </c>
      <c r="F7095" s="88">
        <v>23</v>
      </c>
      <c r="G7095" s="37">
        <v>0</v>
      </c>
    </row>
    <row r="7096" spans="1:7" x14ac:dyDescent="0.4">
      <c r="A7096" s="70">
        <v>41935</v>
      </c>
      <c r="B7096" s="84" t="s">
        <v>312</v>
      </c>
      <c r="C7096" s="74">
        <v>14.2</v>
      </c>
      <c r="D7096" s="86">
        <v>1.3085058297422606E-2</v>
      </c>
      <c r="E7096" s="88">
        <v>10</v>
      </c>
      <c r="F7096" s="88">
        <v>23</v>
      </c>
      <c r="G7096" s="37">
        <v>0</v>
      </c>
    </row>
    <row r="7097" spans="1:7" x14ac:dyDescent="0.4">
      <c r="A7097" s="70">
        <v>41935</v>
      </c>
      <c r="B7097" s="84" t="s">
        <v>313</v>
      </c>
      <c r="C7097" s="74">
        <v>14.4</v>
      </c>
      <c r="D7097" s="86">
        <v>7.0801350203606034E-3</v>
      </c>
      <c r="E7097" s="88">
        <v>10</v>
      </c>
      <c r="F7097" s="88">
        <v>23</v>
      </c>
      <c r="G7097" s="37">
        <v>0</v>
      </c>
    </row>
    <row r="7098" spans="1:7" x14ac:dyDescent="0.4">
      <c r="A7098" s="70">
        <v>41935</v>
      </c>
      <c r="B7098" s="84" t="s">
        <v>314</v>
      </c>
      <c r="C7098" s="74">
        <v>14.6</v>
      </c>
      <c r="D7098" s="86">
        <v>4.4268152821762092E-3</v>
      </c>
      <c r="E7098" s="88">
        <v>10</v>
      </c>
      <c r="F7098" s="88">
        <v>23</v>
      </c>
      <c r="G7098" s="37">
        <v>0</v>
      </c>
    </row>
    <row r="7099" spans="1:7" x14ac:dyDescent="0.4">
      <c r="A7099" s="70">
        <v>41935</v>
      </c>
      <c r="B7099" s="84" t="s">
        <v>315</v>
      </c>
      <c r="C7099" s="74">
        <v>14.8</v>
      </c>
      <c r="D7099" s="86">
        <v>9.4672986291682304E-3</v>
      </c>
      <c r="E7099" s="88">
        <v>10</v>
      </c>
      <c r="F7099" s="88">
        <v>23</v>
      </c>
      <c r="G7099" s="37">
        <v>0</v>
      </c>
    </row>
    <row r="7100" spans="1:7" x14ac:dyDescent="0.4">
      <c r="A7100" s="70">
        <v>41935</v>
      </c>
      <c r="B7100" s="84" t="s">
        <v>316</v>
      </c>
      <c r="C7100" s="74">
        <v>15.2</v>
      </c>
      <c r="D7100" s="86">
        <v>9.6333289374057295E-3</v>
      </c>
      <c r="E7100" s="88">
        <v>10</v>
      </c>
      <c r="F7100" s="88">
        <v>23</v>
      </c>
      <c r="G7100" s="37">
        <v>0</v>
      </c>
    </row>
    <row r="7101" spans="1:7" x14ac:dyDescent="0.4">
      <c r="A7101" s="70">
        <v>41935</v>
      </c>
      <c r="B7101" s="84" t="s">
        <v>317</v>
      </c>
      <c r="C7101" s="74">
        <v>13.8</v>
      </c>
      <c r="D7101" s="86">
        <v>8.3178239740519938E-3</v>
      </c>
      <c r="E7101" s="88">
        <v>10</v>
      </c>
      <c r="F7101" s="88">
        <v>23</v>
      </c>
      <c r="G7101" s="37">
        <v>0</v>
      </c>
    </row>
    <row r="7102" spans="1:7" x14ac:dyDescent="0.4">
      <c r="A7102" s="70">
        <v>41935</v>
      </c>
      <c r="B7102" s="84" t="s">
        <v>318</v>
      </c>
      <c r="C7102" s="74">
        <v>13.1</v>
      </c>
      <c r="D7102" s="86">
        <v>7.8332362008891234E-3</v>
      </c>
      <c r="E7102" s="88">
        <v>10</v>
      </c>
      <c r="F7102" s="88">
        <v>23</v>
      </c>
      <c r="G7102" s="37">
        <v>0</v>
      </c>
    </row>
    <row r="7103" spans="1:7" x14ac:dyDescent="0.4">
      <c r="A7103" s="70">
        <v>41935</v>
      </c>
      <c r="B7103" s="84" t="s">
        <v>319</v>
      </c>
      <c r="C7103" s="74">
        <v>12.6</v>
      </c>
      <c r="D7103" s="86">
        <v>2.8220541558169589E-2</v>
      </c>
      <c r="E7103" s="88">
        <v>10</v>
      </c>
      <c r="F7103" s="88">
        <v>23</v>
      </c>
      <c r="G7103" s="37">
        <v>0</v>
      </c>
    </row>
    <row r="7104" spans="1:7" x14ac:dyDescent="0.4">
      <c r="A7104" s="70">
        <v>41935</v>
      </c>
      <c r="B7104" s="84" t="s">
        <v>320</v>
      </c>
      <c r="C7104" s="74">
        <v>12.3</v>
      </c>
      <c r="D7104" s="86">
        <v>4.9676314817104689E-2</v>
      </c>
      <c r="E7104" s="88">
        <v>10</v>
      </c>
      <c r="F7104" s="88">
        <v>23</v>
      </c>
      <c r="G7104" s="37">
        <v>0</v>
      </c>
    </row>
    <row r="7105" spans="1:7" x14ac:dyDescent="0.4">
      <c r="A7105" s="70">
        <v>41935</v>
      </c>
      <c r="B7105" s="84" t="s">
        <v>321</v>
      </c>
      <c r="C7105" s="74">
        <v>12.2</v>
      </c>
      <c r="D7105" s="86">
        <v>1.663957139481443E-2</v>
      </c>
      <c r="E7105" s="88">
        <v>10</v>
      </c>
      <c r="F7105" s="88">
        <v>23</v>
      </c>
      <c r="G7105" s="37">
        <v>0</v>
      </c>
    </row>
    <row r="7106" spans="1:7" x14ac:dyDescent="0.4">
      <c r="A7106" s="70">
        <v>41935</v>
      </c>
      <c r="B7106" s="84" t="s">
        <v>322</v>
      </c>
      <c r="C7106" s="74">
        <v>11.6</v>
      </c>
      <c r="D7106" s="86">
        <v>3.5425687355409637E-2</v>
      </c>
      <c r="E7106" s="88">
        <v>10</v>
      </c>
      <c r="F7106" s="88">
        <v>23</v>
      </c>
      <c r="G7106" s="37">
        <v>0</v>
      </c>
    </row>
    <row r="7107" spans="1:7" x14ac:dyDescent="0.4">
      <c r="A7107" s="70">
        <v>41935</v>
      </c>
      <c r="B7107" s="84" t="s">
        <v>323</v>
      </c>
      <c r="C7107" s="74">
        <v>11.3</v>
      </c>
      <c r="D7107" s="86">
        <v>0.33763615120449436</v>
      </c>
      <c r="E7107" s="88">
        <v>10</v>
      </c>
      <c r="F7107" s="88">
        <v>23</v>
      </c>
      <c r="G7107" s="37">
        <v>0</v>
      </c>
    </row>
    <row r="7108" spans="1:7" x14ac:dyDescent="0.4">
      <c r="A7108" s="70">
        <v>41935</v>
      </c>
      <c r="B7108" s="84" t="s">
        <v>324</v>
      </c>
      <c r="C7108" s="74">
        <v>10.7</v>
      </c>
      <c r="D7108" s="86">
        <v>1.0870965132685797</v>
      </c>
      <c r="E7108" s="88">
        <v>10</v>
      </c>
      <c r="F7108" s="88">
        <v>23</v>
      </c>
      <c r="G7108" s="37">
        <v>0</v>
      </c>
    </row>
    <row r="7109" spans="1:7" x14ac:dyDescent="0.4">
      <c r="A7109" s="70">
        <v>41935</v>
      </c>
      <c r="B7109" s="84" t="s">
        <v>325</v>
      </c>
      <c r="C7109" s="74">
        <v>10.6</v>
      </c>
      <c r="D7109" s="86">
        <v>2.2601716781756389</v>
      </c>
      <c r="E7109" s="88">
        <v>10</v>
      </c>
      <c r="F7109" s="88">
        <v>24</v>
      </c>
      <c r="G7109" s="37">
        <v>1</v>
      </c>
    </row>
    <row r="7110" spans="1:7" x14ac:dyDescent="0.4">
      <c r="A7110" s="70">
        <v>41936</v>
      </c>
      <c r="B7110" s="84" t="s">
        <v>302</v>
      </c>
      <c r="C7110" s="74">
        <v>10.5</v>
      </c>
      <c r="D7110" s="86">
        <v>2.5940510088873601</v>
      </c>
      <c r="E7110" s="88">
        <v>10</v>
      </c>
      <c r="F7110" s="88">
        <v>24</v>
      </c>
      <c r="G7110" s="37">
        <v>1</v>
      </c>
    </row>
    <row r="7111" spans="1:7" x14ac:dyDescent="0.4">
      <c r="A7111" s="70">
        <v>41936</v>
      </c>
      <c r="B7111" s="84" t="s">
        <v>303</v>
      </c>
      <c r="C7111" s="74">
        <v>10.199999999999999</v>
      </c>
      <c r="D7111" s="86">
        <v>2.8009254933913601</v>
      </c>
      <c r="E7111" s="88">
        <v>10</v>
      </c>
      <c r="F7111" s="88">
        <v>24</v>
      </c>
      <c r="G7111" s="37">
        <v>1</v>
      </c>
    </row>
    <row r="7112" spans="1:7" x14ac:dyDescent="0.4">
      <c r="A7112" s="70">
        <v>41936</v>
      </c>
      <c r="B7112" s="84" t="s">
        <v>304</v>
      </c>
      <c r="C7112" s="74">
        <v>10.1</v>
      </c>
      <c r="D7112" s="86">
        <v>2.9326816366690593</v>
      </c>
      <c r="E7112" s="88">
        <v>10</v>
      </c>
      <c r="F7112" s="88">
        <v>24</v>
      </c>
      <c r="G7112" s="37">
        <v>1</v>
      </c>
    </row>
    <row r="7113" spans="1:7" x14ac:dyDescent="0.4">
      <c r="A7113" s="70">
        <v>41936</v>
      </c>
      <c r="B7113" s="84" t="s">
        <v>305</v>
      </c>
      <c r="C7113" s="74">
        <v>10.199999999999999</v>
      </c>
      <c r="D7113" s="86">
        <v>2.9992631701597938</v>
      </c>
      <c r="E7113" s="88">
        <v>10</v>
      </c>
      <c r="F7113" s="88">
        <v>24</v>
      </c>
      <c r="G7113" s="37">
        <v>1</v>
      </c>
    </row>
    <row r="7114" spans="1:7" x14ac:dyDescent="0.4">
      <c r="A7114" s="70">
        <v>41936</v>
      </c>
      <c r="B7114" s="84" t="s">
        <v>306</v>
      </c>
      <c r="C7114" s="74">
        <v>10.1</v>
      </c>
      <c r="D7114" s="86">
        <v>3.0734202934938959</v>
      </c>
      <c r="E7114" s="88">
        <v>10</v>
      </c>
      <c r="F7114" s="88">
        <v>24</v>
      </c>
      <c r="G7114" s="37">
        <v>1</v>
      </c>
    </row>
    <row r="7115" spans="1:7" x14ac:dyDescent="0.4">
      <c r="A7115" s="70">
        <v>41936</v>
      </c>
      <c r="B7115" s="84" t="s">
        <v>307</v>
      </c>
      <c r="C7115" s="74">
        <v>10.3</v>
      </c>
      <c r="D7115" s="86">
        <v>3.4855220393667392</v>
      </c>
      <c r="E7115" s="88">
        <v>10</v>
      </c>
      <c r="F7115" s="88">
        <v>24</v>
      </c>
      <c r="G7115" s="37">
        <v>1</v>
      </c>
    </row>
    <row r="7116" spans="1:7" x14ac:dyDescent="0.4">
      <c r="A7116" s="70">
        <v>41936</v>
      </c>
      <c r="B7116" s="84" t="s">
        <v>308</v>
      </c>
      <c r="C7116" s="74">
        <v>10.7</v>
      </c>
      <c r="D7116" s="86">
        <v>1.0177167989805576</v>
      </c>
      <c r="E7116" s="88">
        <v>10</v>
      </c>
      <c r="F7116" s="88">
        <v>24</v>
      </c>
      <c r="G7116" s="37">
        <v>1</v>
      </c>
    </row>
    <row r="7117" spans="1:7" x14ac:dyDescent="0.4">
      <c r="A7117" s="70">
        <v>41936</v>
      </c>
      <c r="B7117" s="84" t="s">
        <v>309</v>
      </c>
      <c r="C7117" s="74">
        <v>11.3</v>
      </c>
      <c r="D7117" s="86">
        <v>1.0920741927829556</v>
      </c>
      <c r="E7117" s="88">
        <v>10</v>
      </c>
      <c r="F7117" s="88">
        <v>24</v>
      </c>
      <c r="G7117" s="37">
        <v>0</v>
      </c>
    </row>
    <row r="7118" spans="1:7" x14ac:dyDescent="0.4">
      <c r="A7118" s="70">
        <v>41936</v>
      </c>
      <c r="B7118" s="84" t="s">
        <v>310</v>
      </c>
      <c r="C7118" s="74">
        <v>11.8</v>
      </c>
      <c r="D7118" s="86">
        <v>0.71551008075470546</v>
      </c>
      <c r="E7118" s="88">
        <v>10</v>
      </c>
      <c r="F7118" s="88">
        <v>24</v>
      </c>
      <c r="G7118" s="37">
        <v>0</v>
      </c>
    </row>
    <row r="7119" spans="1:7" x14ac:dyDescent="0.4">
      <c r="A7119" s="70">
        <v>41936</v>
      </c>
      <c r="B7119" s="84" t="s">
        <v>311</v>
      </c>
      <c r="C7119" s="74">
        <v>13.3</v>
      </c>
      <c r="D7119" s="86">
        <v>1.0854865237186002</v>
      </c>
      <c r="E7119" s="88">
        <v>10</v>
      </c>
      <c r="F7119" s="88">
        <v>24</v>
      </c>
      <c r="G7119" s="37">
        <v>0</v>
      </c>
    </row>
    <row r="7120" spans="1:7" x14ac:dyDescent="0.4">
      <c r="A7120" s="70">
        <v>41936</v>
      </c>
      <c r="B7120" s="84" t="s">
        <v>312</v>
      </c>
      <c r="C7120" s="74">
        <v>13.1</v>
      </c>
      <c r="D7120" s="86">
        <v>1.466160210389758</v>
      </c>
      <c r="E7120" s="88">
        <v>10</v>
      </c>
      <c r="F7120" s="88">
        <v>24</v>
      </c>
      <c r="G7120" s="37">
        <v>0</v>
      </c>
    </row>
    <row r="7121" spans="1:7" x14ac:dyDescent="0.4">
      <c r="A7121" s="70">
        <v>41936</v>
      </c>
      <c r="B7121" s="84" t="s">
        <v>313</v>
      </c>
      <c r="C7121" s="74">
        <v>13.2</v>
      </c>
      <c r="D7121" s="86">
        <v>1.2763271162783032</v>
      </c>
      <c r="E7121" s="88">
        <v>10</v>
      </c>
      <c r="F7121" s="88">
        <v>24</v>
      </c>
      <c r="G7121" s="37">
        <v>0</v>
      </c>
    </row>
    <row r="7122" spans="1:7" x14ac:dyDescent="0.4">
      <c r="A7122" s="70">
        <v>41936</v>
      </c>
      <c r="B7122" s="84" t="s">
        <v>314</v>
      </c>
      <c r="C7122" s="74">
        <v>13.4</v>
      </c>
      <c r="D7122" s="86">
        <v>0.75110596150795239</v>
      </c>
      <c r="E7122" s="88">
        <v>10</v>
      </c>
      <c r="F7122" s="88">
        <v>24</v>
      </c>
      <c r="G7122" s="37">
        <v>0</v>
      </c>
    </row>
    <row r="7123" spans="1:7" x14ac:dyDescent="0.4">
      <c r="A7123" s="70">
        <v>41936</v>
      </c>
      <c r="B7123" s="84" t="s">
        <v>315</v>
      </c>
      <c r="C7123" s="74">
        <v>13.5</v>
      </c>
      <c r="D7123" s="86">
        <v>1.7187279622326472</v>
      </c>
      <c r="E7123" s="88">
        <v>10</v>
      </c>
      <c r="F7123" s="88">
        <v>24</v>
      </c>
      <c r="G7123" s="37">
        <v>0</v>
      </c>
    </row>
    <row r="7124" spans="1:7" x14ac:dyDescent="0.4">
      <c r="A7124" s="70">
        <v>41936</v>
      </c>
      <c r="B7124" s="84" t="s">
        <v>316</v>
      </c>
      <c r="C7124" s="74">
        <v>14.3</v>
      </c>
      <c r="D7124" s="86">
        <v>1.6838064850419252</v>
      </c>
      <c r="E7124" s="88">
        <v>10</v>
      </c>
      <c r="F7124" s="88">
        <v>24</v>
      </c>
      <c r="G7124" s="37">
        <v>0</v>
      </c>
    </row>
    <row r="7125" spans="1:7" x14ac:dyDescent="0.4">
      <c r="A7125" s="70">
        <v>41936</v>
      </c>
      <c r="B7125" s="84" t="s">
        <v>317</v>
      </c>
      <c r="C7125" s="74">
        <v>14.8</v>
      </c>
      <c r="D7125" s="86">
        <v>0.78291549018555417</v>
      </c>
      <c r="E7125" s="88">
        <v>10</v>
      </c>
      <c r="F7125" s="88">
        <v>24</v>
      </c>
      <c r="G7125" s="37">
        <v>0</v>
      </c>
    </row>
    <row r="7126" spans="1:7" x14ac:dyDescent="0.4">
      <c r="A7126" s="70">
        <v>41936</v>
      </c>
      <c r="B7126" s="84" t="s">
        <v>318</v>
      </c>
      <c r="C7126" s="74">
        <v>14.6</v>
      </c>
      <c r="D7126" s="86">
        <v>0.38715994290080563</v>
      </c>
      <c r="E7126" s="88">
        <v>10</v>
      </c>
      <c r="F7126" s="88">
        <v>24</v>
      </c>
      <c r="G7126" s="37">
        <v>0</v>
      </c>
    </row>
    <row r="7127" spans="1:7" x14ac:dyDescent="0.4">
      <c r="A7127" s="70">
        <v>41936</v>
      </c>
      <c r="B7127" s="84" t="s">
        <v>319</v>
      </c>
      <c r="C7127" s="74">
        <v>14.6</v>
      </c>
      <c r="D7127" s="86">
        <v>0.95483186255542241</v>
      </c>
      <c r="E7127" s="88">
        <v>10</v>
      </c>
      <c r="F7127" s="88">
        <v>24</v>
      </c>
      <c r="G7127" s="37">
        <v>0</v>
      </c>
    </row>
    <row r="7128" spans="1:7" x14ac:dyDescent="0.4">
      <c r="A7128" s="70">
        <v>41936</v>
      </c>
      <c r="B7128" s="84" t="s">
        <v>320</v>
      </c>
      <c r="C7128" s="74">
        <v>14.2</v>
      </c>
      <c r="D7128" s="86">
        <v>0.91394542463409345</v>
      </c>
      <c r="E7128" s="88">
        <v>10</v>
      </c>
      <c r="F7128" s="88">
        <v>24</v>
      </c>
      <c r="G7128" s="37">
        <v>0</v>
      </c>
    </row>
    <row r="7129" spans="1:7" x14ac:dyDescent="0.4">
      <c r="A7129" s="70">
        <v>41936</v>
      </c>
      <c r="B7129" s="84" t="s">
        <v>321</v>
      </c>
      <c r="C7129" s="74">
        <v>14.2</v>
      </c>
      <c r="D7129" s="86">
        <v>8.7334016310439098E-3</v>
      </c>
      <c r="E7129" s="88">
        <v>10</v>
      </c>
      <c r="F7129" s="88">
        <v>24</v>
      </c>
      <c r="G7129" s="37">
        <v>0</v>
      </c>
    </row>
    <row r="7130" spans="1:7" x14ac:dyDescent="0.4">
      <c r="A7130" s="70">
        <v>41936</v>
      </c>
      <c r="B7130" s="84" t="s">
        <v>322</v>
      </c>
      <c r="C7130" s="74">
        <v>14.1</v>
      </c>
      <c r="D7130" s="86">
        <v>2.0942779461107279E-2</v>
      </c>
      <c r="E7130" s="88">
        <v>10</v>
      </c>
      <c r="F7130" s="88">
        <v>24</v>
      </c>
      <c r="G7130" s="37">
        <v>0</v>
      </c>
    </row>
    <row r="7131" spans="1:7" x14ac:dyDescent="0.4">
      <c r="A7131" s="70">
        <v>41936</v>
      </c>
      <c r="B7131" s="84" t="s">
        <v>323</v>
      </c>
      <c r="C7131" s="74">
        <v>13.9</v>
      </c>
      <c r="D7131" s="86">
        <v>0.41434781014056093</v>
      </c>
      <c r="E7131" s="88">
        <v>10</v>
      </c>
      <c r="F7131" s="88">
        <v>24</v>
      </c>
      <c r="G7131" s="37">
        <v>0</v>
      </c>
    </row>
    <row r="7132" spans="1:7" x14ac:dyDescent="0.4">
      <c r="A7132" s="70">
        <v>41936</v>
      </c>
      <c r="B7132" s="84" t="s">
        <v>324</v>
      </c>
      <c r="C7132" s="74">
        <v>13.3</v>
      </c>
      <c r="D7132" s="86">
        <v>0.81197706828802785</v>
      </c>
      <c r="E7132" s="88">
        <v>10</v>
      </c>
      <c r="F7132" s="88">
        <v>24</v>
      </c>
      <c r="G7132" s="37">
        <v>0</v>
      </c>
    </row>
    <row r="7133" spans="1:7" x14ac:dyDescent="0.4">
      <c r="A7133" s="70">
        <v>41936</v>
      </c>
      <c r="B7133" s="84" t="s">
        <v>325</v>
      </c>
      <c r="C7133" s="74">
        <v>13.2</v>
      </c>
      <c r="D7133" s="86">
        <v>1.8885501060896686</v>
      </c>
      <c r="E7133" s="88">
        <v>10</v>
      </c>
      <c r="F7133" s="88">
        <v>25</v>
      </c>
      <c r="G7133" s="37">
        <v>1</v>
      </c>
    </row>
    <row r="7134" spans="1:7" x14ac:dyDescent="0.4">
      <c r="A7134" s="70">
        <v>41937</v>
      </c>
      <c r="B7134" s="84" t="s">
        <v>302</v>
      </c>
      <c r="C7134" s="74">
        <v>12.5</v>
      </c>
      <c r="D7134" s="86">
        <v>2.1540429885153394</v>
      </c>
      <c r="E7134" s="88">
        <v>10</v>
      </c>
      <c r="F7134" s="88">
        <v>25</v>
      </c>
      <c r="G7134" s="37">
        <v>1</v>
      </c>
    </row>
    <row r="7135" spans="1:7" x14ac:dyDescent="0.4">
      <c r="A7135" s="70">
        <v>41937</v>
      </c>
      <c r="B7135" s="84" t="s">
        <v>303</v>
      </c>
      <c r="C7135" s="74">
        <v>12.2</v>
      </c>
      <c r="D7135" s="86">
        <v>2.3119397874386007</v>
      </c>
      <c r="E7135" s="88">
        <v>10</v>
      </c>
      <c r="F7135" s="88">
        <v>25</v>
      </c>
      <c r="G7135" s="37">
        <v>1</v>
      </c>
    </row>
    <row r="7136" spans="1:7" x14ac:dyDescent="0.4">
      <c r="A7136" s="70">
        <v>41937</v>
      </c>
      <c r="B7136" s="84" t="s">
        <v>304</v>
      </c>
      <c r="C7136" s="74">
        <v>12.1</v>
      </c>
      <c r="D7136" s="86">
        <v>2.4079913731045779</v>
      </c>
      <c r="E7136" s="88">
        <v>10</v>
      </c>
      <c r="F7136" s="88">
        <v>25</v>
      </c>
      <c r="G7136" s="37">
        <v>1</v>
      </c>
    </row>
    <row r="7137" spans="1:7" x14ac:dyDescent="0.4">
      <c r="A7137" s="70">
        <v>41937</v>
      </c>
      <c r="B7137" s="84" t="s">
        <v>305</v>
      </c>
      <c r="C7137" s="74">
        <v>12</v>
      </c>
      <c r="D7137" s="86">
        <v>2.4883400791097721</v>
      </c>
      <c r="E7137" s="88">
        <v>10</v>
      </c>
      <c r="F7137" s="88">
        <v>25</v>
      </c>
      <c r="G7137" s="37">
        <v>1</v>
      </c>
    </row>
    <row r="7138" spans="1:7" x14ac:dyDescent="0.4">
      <c r="A7138" s="70">
        <v>41937</v>
      </c>
      <c r="B7138" s="84" t="s">
        <v>306</v>
      </c>
      <c r="C7138" s="74">
        <v>11.8</v>
      </c>
      <c r="D7138" s="86">
        <v>2.5748536210714241</v>
      </c>
      <c r="E7138" s="88">
        <v>10</v>
      </c>
      <c r="F7138" s="88">
        <v>25</v>
      </c>
      <c r="G7138" s="37">
        <v>1</v>
      </c>
    </row>
    <row r="7139" spans="1:7" x14ac:dyDescent="0.4">
      <c r="A7139" s="70">
        <v>41937</v>
      </c>
      <c r="B7139" s="84" t="s">
        <v>307</v>
      </c>
      <c r="C7139" s="74">
        <v>11.7</v>
      </c>
      <c r="D7139" s="86">
        <v>2.9666204700463386</v>
      </c>
      <c r="E7139" s="88">
        <v>10</v>
      </c>
      <c r="F7139" s="88">
        <v>25</v>
      </c>
      <c r="G7139" s="37">
        <v>1</v>
      </c>
    </row>
    <row r="7140" spans="1:7" x14ac:dyDescent="0.4">
      <c r="A7140" s="70">
        <v>41937</v>
      </c>
      <c r="B7140" s="84" t="s">
        <v>308</v>
      </c>
      <c r="C7140" s="74">
        <v>11.9</v>
      </c>
      <c r="D7140" s="86">
        <v>0.80426293969775542</v>
      </c>
      <c r="E7140" s="88">
        <v>10</v>
      </c>
      <c r="F7140" s="88">
        <v>25</v>
      </c>
      <c r="G7140" s="37">
        <v>1</v>
      </c>
    </row>
    <row r="7141" spans="1:7" x14ac:dyDescent="0.4">
      <c r="A7141" s="70">
        <v>41937</v>
      </c>
      <c r="B7141" s="84" t="s">
        <v>309</v>
      </c>
      <c r="C7141" s="74">
        <v>12.5</v>
      </c>
      <c r="D7141" s="86">
        <v>0.72312776404980161</v>
      </c>
      <c r="E7141" s="88">
        <v>10</v>
      </c>
      <c r="F7141" s="88">
        <v>25</v>
      </c>
      <c r="G7141" s="37">
        <v>0</v>
      </c>
    </row>
    <row r="7142" spans="1:7" x14ac:dyDescent="0.4">
      <c r="A7142" s="70">
        <v>41937</v>
      </c>
      <c r="B7142" s="84" t="s">
        <v>310</v>
      </c>
      <c r="C7142" s="74">
        <v>12.7</v>
      </c>
      <c r="D7142" s="86">
        <v>7.1838408546294023E-3</v>
      </c>
      <c r="E7142" s="88">
        <v>10</v>
      </c>
      <c r="F7142" s="88">
        <v>25</v>
      </c>
      <c r="G7142" s="37">
        <v>0</v>
      </c>
    </row>
    <row r="7143" spans="1:7" x14ac:dyDescent="0.4">
      <c r="A7143" s="70">
        <v>41937</v>
      </c>
      <c r="B7143" s="84" t="s">
        <v>311</v>
      </c>
      <c r="C7143" s="74">
        <v>14.6</v>
      </c>
      <c r="D7143" s="86">
        <v>1.065680158504439E-2</v>
      </c>
      <c r="E7143" s="88">
        <v>10</v>
      </c>
      <c r="F7143" s="88">
        <v>25</v>
      </c>
      <c r="G7143" s="37">
        <v>0</v>
      </c>
    </row>
    <row r="7144" spans="1:7" x14ac:dyDescent="0.4">
      <c r="A7144" s="70">
        <v>41937</v>
      </c>
      <c r="B7144" s="84" t="s">
        <v>312</v>
      </c>
      <c r="C7144" s="74">
        <v>13.7</v>
      </c>
      <c r="D7144" s="86">
        <v>2.6227796777544565E-2</v>
      </c>
      <c r="E7144" s="88">
        <v>10</v>
      </c>
      <c r="F7144" s="88">
        <v>25</v>
      </c>
      <c r="G7144" s="37">
        <v>0</v>
      </c>
    </row>
    <row r="7145" spans="1:7" x14ac:dyDescent="0.4">
      <c r="A7145" s="70">
        <v>41937</v>
      </c>
      <c r="B7145" s="84" t="s">
        <v>313</v>
      </c>
      <c r="C7145" s="74">
        <v>13.6</v>
      </c>
      <c r="D7145" s="86">
        <v>9.2775200692642203E-3</v>
      </c>
      <c r="E7145" s="88">
        <v>10</v>
      </c>
      <c r="F7145" s="88">
        <v>25</v>
      </c>
      <c r="G7145" s="37">
        <v>0</v>
      </c>
    </row>
    <row r="7146" spans="1:7" x14ac:dyDescent="0.4">
      <c r="A7146" s="70">
        <v>41937</v>
      </c>
      <c r="B7146" s="84" t="s">
        <v>314</v>
      </c>
      <c r="C7146" s="74">
        <v>14.8</v>
      </c>
      <c r="D7146" s="86">
        <v>0</v>
      </c>
      <c r="E7146" s="88">
        <v>10</v>
      </c>
      <c r="F7146" s="88">
        <v>25</v>
      </c>
      <c r="G7146" s="37">
        <v>0</v>
      </c>
    </row>
    <row r="7147" spans="1:7" x14ac:dyDescent="0.4">
      <c r="A7147" s="70">
        <v>41937</v>
      </c>
      <c r="B7147" s="84" t="s">
        <v>315</v>
      </c>
      <c r="C7147" s="74">
        <v>12.6</v>
      </c>
      <c r="D7147" s="86">
        <v>9.9038820028265716E-3</v>
      </c>
      <c r="E7147" s="88">
        <v>10</v>
      </c>
      <c r="F7147" s="88">
        <v>25</v>
      </c>
      <c r="G7147" s="37">
        <v>0</v>
      </c>
    </row>
    <row r="7148" spans="1:7" x14ac:dyDescent="0.4">
      <c r="A7148" s="70">
        <v>41937</v>
      </c>
      <c r="B7148" s="84" t="s">
        <v>316</v>
      </c>
      <c r="C7148" s="74">
        <v>12.8</v>
      </c>
      <c r="D7148" s="86">
        <v>1.1843296960814358E-2</v>
      </c>
      <c r="E7148" s="88">
        <v>10</v>
      </c>
      <c r="F7148" s="88">
        <v>25</v>
      </c>
      <c r="G7148" s="37">
        <v>0</v>
      </c>
    </row>
    <row r="7149" spans="1:7" x14ac:dyDescent="0.4">
      <c r="A7149" s="70">
        <v>41937</v>
      </c>
      <c r="B7149" s="84" t="s">
        <v>317</v>
      </c>
      <c r="C7149" s="74">
        <v>11.9</v>
      </c>
      <c r="D7149" s="86">
        <v>9.937606168089844E-3</v>
      </c>
      <c r="E7149" s="88">
        <v>10</v>
      </c>
      <c r="F7149" s="88">
        <v>25</v>
      </c>
      <c r="G7149" s="37">
        <v>0</v>
      </c>
    </row>
    <row r="7150" spans="1:7" x14ac:dyDescent="0.4">
      <c r="A7150" s="70">
        <v>41937</v>
      </c>
      <c r="B7150" s="84" t="s">
        <v>318</v>
      </c>
      <c r="C7150" s="74">
        <v>10.3</v>
      </c>
      <c r="D7150" s="86">
        <v>1.1383301489633964E-2</v>
      </c>
      <c r="E7150" s="88">
        <v>10</v>
      </c>
      <c r="F7150" s="88">
        <v>25</v>
      </c>
      <c r="G7150" s="37">
        <v>0</v>
      </c>
    </row>
    <row r="7151" spans="1:7" x14ac:dyDescent="0.4">
      <c r="A7151" s="70">
        <v>41937</v>
      </c>
      <c r="B7151" s="84" t="s">
        <v>319</v>
      </c>
      <c r="C7151" s="74">
        <v>8.6</v>
      </c>
      <c r="D7151" s="86">
        <v>0.24937801491299022</v>
      </c>
      <c r="E7151" s="88">
        <v>10</v>
      </c>
      <c r="F7151" s="88">
        <v>25</v>
      </c>
      <c r="G7151" s="37">
        <v>0</v>
      </c>
    </row>
    <row r="7152" spans="1:7" x14ac:dyDescent="0.4">
      <c r="A7152" s="70">
        <v>41937</v>
      </c>
      <c r="B7152" s="84" t="s">
        <v>320</v>
      </c>
      <c r="C7152" s="74">
        <v>8.4</v>
      </c>
      <c r="D7152" s="86">
        <v>2.1167809678764717</v>
      </c>
      <c r="E7152" s="88">
        <v>10</v>
      </c>
      <c r="F7152" s="88">
        <v>25</v>
      </c>
      <c r="G7152" s="37">
        <v>0</v>
      </c>
    </row>
    <row r="7153" spans="1:7" x14ac:dyDescent="0.4">
      <c r="A7153" s="70">
        <v>41937</v>
      </c>
      <c r="B7153" s="84" t="s">
        <v>321</v>
      </c>
      <c r="C7153" s="74">
        <v>7.6</v>
      </c>
      <c r="D7153" s="86">
        <v>0.53757820591012628</v>
      </c>
      <c r="E7153" s="88">
        <v>10</v>
      </c>
      <c r="F7153" s="88">
        <v>25</v>
      </c>
      <c r="G7153" s="37">
        <v>0</v>
      </c>
    </row>
    <row r="7154" spans="1:7" x14ac:dyDescent="0.4">
      <c r="A7154" s="70">
        <v>41937</v>
      </c>
      <c r="B7154" s="84" t="s">
        <v>322</v>
      </c>
      <c r="C7154" s="74">
        <v>8</v>
      </c>
      <c r="D7154" s="86">
        <v>1.1766310307314194</v>
      </c>
      <c r="E7154" s="88">
        <v>10</v>
      </c>
      <c r="F7154" s="88">
        <v>25</v>
      </c>
      <c r="G7154" s="37">
        <v>0</v>
      </c>
    </row>
    <row r="7155" spans="1:7" x14ac:dyDescent="0.4">
      <c r="A7155" s="70">
        <v>41937</v>
      </c>
      <c r="B7155" s="84" t="s">
        <v>323</v>
      </c>
      <c r="C7155" s="74">
        <v>8</v>
      </c>
      <c r="D7155" s="86">
        <v>1.7766151520233884</v>
      </c>
      <c r="E7155" s="88">
        <v>10</v>
      </c>
      <c r="F7155" s="88">
        <v>25</v>
      </c>
      <c r="G7155" s="37">
        <v>0</v>
      </c>
    </row>
    <row r="7156" spans="1:7" x14ac:dyDescent="0.4">
      <c r="A7156" s="70">
        <v>41937</v>
      </c>
      <c r="B7156" s="84" t="s">
        <v>324</v>
      </c>
      <c r="C7156" s="74">
        <v>7.2</v>
      </c>
      <c r="D7156" s="86">
        <v>2.3395358675933329</v>
      </c>
      <c r="E7156" s="88">
        <v>10</v>
      </c>
      <c r="F7156" s="88">
        <v>25</v>
      </c>
      <c r="G7156" s="37">
        <v>0</v>
      </c>
    </row>
    <row r="7157" spans="1:7" x14ac:dyDescent="0.4">
      <c r="A7157" s="70">
        <v>41937</v>
      </c>
      <c r="B7157" s="84" t="s">
        <v>325</v>
      </c>
      <c r="C7157" s="74">
        <v>7.7</v>
      </c>
      <c r="D7157" s="86">
        <v>3.4283368221705866</v>
      </c>
      <c r="E7157" s="88">
        <v>10</v>
      </c>
      <c r="F7157" s="88">
        <v>26</v>
      </c>
      <c r="G7157" s="37">
        <v>1</v>
      </c>
    </row>
    <row r="7158" spans="1:7" x14ac:dyDescent="0.4">
      <c r="A7158" s="70">
        <v>41938</v>
      </c>
      <c r="B7158" s="84" t="s">
        <v>302</v>
      </c>
      <c r="C7158" s="74">
        <v>7.9</v>
      </c>
      <c r="D7158" s="86">
        <v>3.5889722147954561</v>
      </c>
      <c r="E7158" s="88">
        <v>10</v>
      </c>
      <c r="F7158" s="88">
        <v>26</v>
      </c>
      <c r="G7158" s="37">
        <v>1</v>
      </c>
    </row>
    <row r="7159" spans="1:7" x14ac:dyDescent="0.4">
      <c r="A7159" s="70">
        <v>41938</v>
      </c>
      <c r="B7159" s="84" t="s">
        <v>303</v>
      </c>
      <c r="C7159" s="74">
        <v>7.7</v>
      </c>
      <c r="D7159" s="86">
        <v>3.7445573995847079</v>
      </c>
      <c r="E7159" s="88">
        <v>10</v>
      </c>
      <c r="F7159" s="88">
        <v>26</v>
      </c>
      <c r="G7159" s="37">
        <v>1</v>
      </c>
    </row>
    <row r="7160" spans="1:7" x14ac:dyDescent="0.4">
      <c r="A7160" s="70">
        <v>41938</v>
      </c>
      <c r="B7160" s="84" t="s">
        <v>304</v>
      </c>
      <c r="C7160" s="74">
        <v>7.9</v>
      </c>
      <c r="D7160" s="86">
        <v>3.7965315539195061</v>
      </c>
      <c r="E7160" s="88">
        <v>10</v>
      </c>
      <c r="F7160" s="88">
        <v>26</v>
      </c>
      <c r="G7160" s="37">
        <v>1</v>
      </c>
    </row>
    <row r="7161" spans="1:7" x14ac:dyDescent="0.4">
      <c r="A7161" s="70">
        <v>41938</v>
      </c>
      <c r="B7161" s="84" t="s">
        <v>305</v>
      </c>
      <c r="C7161" s="74">
        <v>7.1</v>
      </c>
      <c r="D7161" s="86">
        <v>4.0116887538856396</v>
      </c>
      <c r="E7161" s="88">
        <v>10</v>
      </c>
      <c r="F7161" s="88">
        <v>26</v>
      </c>
      <c r="G7161" s="37">
        <v>1</v>
      </c>
    </row>
    <row r="7162" spans="1:7" x14ac:dyDescent="0.4">
      <c r="A7162" s="70">
        <v>41938</v>
      </c>
      <c r="B7162" s="84" t="s">
        <v>306</v>
      </c>
      <c r="C7162" s="74">
        <v>8.6999999999999993</v>
      </c>
      <c r="D7162" s="86">
        <v>3.8017255950741951</v>
      </c>
      <c r="E7162" s="88">
        <v>10</v>
      </c>
      <c r="F7162" s="88">
        <v>26</v>
      </c>
      <c r="G7162" s="37">
        <v>1</v>
      </c>
    </row>
    <row r="7163" spans="1:7" x14ac:dyDescent="0.4">
      <c r="A7163" s="70">
        <v>41938</v>
      </c>
      <c r="B7163" s="84" t="s">
        <v>307</v>
      </c>
      <c r="C7163" s="74">
        <v>9.3000000000000007</v>
      </c>
      <c r="D7163" s="86">
        <v>4.2550040635425885</v>
      </c>
      <c r="E7163" s="88">
        <v>10</v>
      </c>
      <c r="F7163" s="88">
        <v>26</v>
      </c>
      <c r="G7163" s="37">
        <v>1</v>
      </c>
    </row>
    <row r="7164" spans="1:7" x14ac:dyDescent="0.4">
      <c r="A7164" s="70">
        <v>41938</v>
      </c>
      <c r="B7164" s="84" t="s">
        <v>308</v>
      </c>
      <c r="C7164" s="74">
        <v>9.1999999999999993</v>
      </c>
      <c r="D7164" s="86">
        <v>1.3516722115687447</v>
      </c>
      <c r="E7164" s="88">
        <v>10</v>
      </c>
      <c r="F7164" s="88">
        <v>26</v>
      </c>
      <c r="G7164" s="37">
        <v>1</v>
      </c>
    </row>
    <row r="7165" spans="1:7" x14ac:dyDescent="0.4">
      <c r="A7165" s="70">
        <v>41938</v>
      </c>
      <c r="B7165" s="84" t="s">
        <v>309</v>
      </c>
      <c r="C7165" s="74">
        <v>12.1</v>
      </c>
      <c r="D7165" s="86">
        <v>0.73164572680406892</v>
      </c>
      <c r="E7165" s="88">
        <v>10</v>
      </c>
      <c r="F7165" s="88">
        <v>26</v>
      </c>
      <c r="G7165" s="37">
        <v>0</v>
      </c>
    </row>
    <row r="7166" spans="1:7" x14ac:dyDescent="0.4">
      <c r="A7166" s="70">
        <v>41938</v>
      </c>
      <c r="B7166" s="84" t="s">
        <v>310</v>
      </c>
      <c r="C7166" s="74">
        <v>12</v>
      </c>
      <c r="D7166" s="86">
        <v>0.44079490537214205</v>
      </c>
      <c r="E7166" s="88">
        <v>10</v>
      </c>
      <c r="F7166" s="88">
        <v>26</v>
      </c>
      <c r="G7166" s="37">
        <v>0</v>
      </c>
    </row>
    <row r="7167" spans="1:7" x14ac:dyDescent="0.4">
      <c r="A7167" s="70">
        <v>41938</v>
      </c>
      <c r="B7167" s="84" t="s">
        <v>311</v>
      </c>
      <c r="C7167" s="74">
        <v>12.5</v>
      </c>
      <c r="D7167" s="86">
        <v>0.992187630199451</v>
      </c>
      <c r="E7167" s="88">
        <v>10</v>
      </c>
      <c r="F7167" s="88">
        <v>26</v>
      </c>
      <c r="G7167" s="37">
        <v>0</v>
      </c>
    </row>
    <row r="7168" spans="1:7" x14ac:dyDescent="0.4">
      <c r="A7168" s="70">
        <v>41938</v>
      </c>
      <c r="B7168" s="84" t="s">
        <v>312</v>
      </c>
      <c r="C7168" s="74">
        <v>13.4</v>
      </c>
      <c r="D7168" s="86">
        <v>0.37672230663414014</v>
      </c>
      <c r="E7168" s="88">
        <v>10</v>
      </c>
      <c r="F7168" s="88">
        <v>26</v>
      </c>
      <c r="G7168" s="37">
        <v>0</v>
      </c>
    </row>
    <row r="7169" spans="1:7" x14ac:dyDescent="0.4">
      <c r="A7169" s="70">
        <v>41938</v>
      </c>
      <c r="B7169" s="84" t="s">
        <v>313</v>
      </c>
      <c r="C7169" s="74">
        <v>15.5</v>
      </c>
      <c r="D7169" s="86">
        <v>5.1003061456182577E-3</v>
      </c>
      <c r="E7169" s="88">
        <v>10</v>
      </c>
      <c r="F7169" s="88">
        <v>26</v>
      </c>
      <c r="G7169" s="37">
        <v>0</v>
      </c>
    </row>
    <row r="7170" spans="1:7" x14ac:dyDescent="0.4">
      <c r="A7170" s="70">
        <v>41938</v>
      </c>
      <c r="B7170" s="84" t="s">
        <v>314</v>
      </c>
      <c r="C7170" s="74">
        <v>13.9</v>
      </c>
      <c r="D7170" s="86">
        <v>2.6150106472277897E-3</v>
      </c>
      <c r="E7170" s="88">
        <v>10</v>
      </c>
      <c r="F7170" s="88">
        <v>26</v>
      </c>
      <c r="G7170" s="37">
        <v>0</v>
      </c>
    </row>
    <row r="7171" spans="1:7" x14ac:dyDescent="0.4">
      <c r="A7171" s="70">
        <v>41938</v>
      </c>
      <c r="B7171" s="84" t="s">
        <v>315</v>
      </c>
      <c r="C7171" s="74">
        <v>13.2</v>
      </c>
      <c r="D7171" s="86">
        <v>1.1631725924153253E-2</v>
      </c>
      <c r="E7171" s="88">
        <v>10</v>
      </c>
      <c r="F7171" s="88">
        <v>26</v>
      </c>
      <c r="G7171" s="37">
        <v>0</v>
      </c>
    </row>
    <row r="7172" spans="1:7" x14ac:dyDescent="0.4">
      <c r="A7172" s="70">
        <v>41938</v>
      </c>
      <c r="B7172" s="84" t="s">
        <v>316</v>
      </c>
      <c r="C7172" s="74">
        <v>13.2</v>
      </c>
      <c r="D7172" s="86">
        <v>1.2674319755548336E-2</v>
      </c>
      <c r="E7172" s="88">
        <v>10</v>
      </c>
      <c r="F7172" s="88">
        <v>26</v>
      </c>
      <c r="G7172" s="37">
        <v>0</v>
      </c>
    </row>
    <row r="7173" spans="1:7" x14ac:dyDescent="0.4">
      <c r="A7173" s="70">
        <v>41938</v>
      </c>
      <c r="B7173" s="84" t="s">
        <v>317</v>
      </c>
      <c r="C7173" s="74">
        <v>13.5</v>
      </c>
      <c r="D7173" s="86">
        <v>8.4809074987212425E-3</v>
      </c>
      <c r="E7173" s="88">
        <v>10</v>
      </c>
      <c r="F7173" s="88">
        <v>26</v>
      </c>
      <c r="G7173" s="37">
        <v>0</v>
      </c>
    </row>
    <row r="7174" spans="1:7" x14ac:dyDescent="0.4">
      <c r="A7174" s="70">
        <v>41938</v>
      </c>
      <c r="B7174" s="84" t="s">
        <v>318</v>
      </c>
      <c r="C7174" s="74">
        <v>11.6</v>
      </c>
      <c r="D7174" s="86">
        <v>1.0226053739838608E-2</v>
      </c>
      <c r="E7174" s="88">
        <v>10</v>
      </c>
      <c r="F7174" s="88">
        <v>26</v>
      </c>
      <c r="G7174" s="37">
        <v>0</v>
      </c>
    </row>
    <row r="7175" spans="1:7" x14ac:dyDescent="0.4">
      <c r="A7175" s="70">
        <v>41938</v>
      </c>
      <c r="B7175" s="84" t="s">
        <v>319</v>
      </c>
      <c r="C7175" s="74">
        <v>11.4</v>
      </c>
      <c r="D7175" s="86">
        <v>5.3930808482211413E-2</v>
      </c>
      <c r="E7175" s="88">
        <v>10</v>
      </c>
      <c r="F7175" s="88">
        <v>26</v>
      </c>
      <c r="G7175" s="37">
        <v>0</v>
      </c>
    </row>
    <row r="7176" spans="1:7" x14ac:dyDescent="0.4">
      <c r="A7176" s="70">
        <v>41938</v>
      </c>
      <c r="B7176" s="84" t="s">
        <v>320</v>
      </c>
      <c r="C7176" s="74">
        <v>9.8000000000000007</v>
      </c>
      <c r="D7176" s="86">
        <v>1.4048469072744618</v>
      </c>
      <c r="E7176" s="88">
        <v>10</v>
      </c>
      <c r="F7176" s="88">
        <v>26</v>
      </c>
      <c r="G7176" s="37">
        <v>0</v>
      </c>
    </row>
    <row r="7177" spans="1:7" x14ac:dyDescent="0.4">
      <c r="A7177" s="70">
        <v>41938</v>
      </c>
      <c r="B7177" s="84" t="s">
        <v>321</v>
      </c>
      <c r="C7177" s="74">
        <v>8.3000000000000007</v>
      </c>
      <c r="D7177" s="86">
        <v>0.42672346591584298</v>
      </c>
      <c r="E7177" s="88">
        <v>10</v>
      </c>
      <c r="F7177" s="88">
        <v>26</v>
      </c>
      <c r="G7177" s="37">
        <v>0</v>
      </c>
    </row>
    <row r="7178" spans="1:7" x14ac:dyDescent="0.4">
      <c r="A7178" s="70">
        <v>41938</v>
      </c>
      <c r="B7178" s="84" t="s">
        <v>322</v>
      </c>
      <c r="C7178" s="74">
        <v>8.9</v>
      </c>
      <c r="D7178" s="86">
        <v>1.0809869126209826</v>
      </c>
      <c r="E7178" s="88">
        <v>10</v>
      </c>
      <c r="F7178" s="88">
        <v>26</v>
      </c>
      <c r="G7178" s="37">
        <v>0</v>
      </c>
    </row>
    <row r="7179" spans="1:7" x14ac:dyDescent="0.4">
      <c r="A7179" s="70">
        <v>41938</v>
      </c>
      <c r="B7179" s="84" t="s">
        <v>323</v>
      </c>
      <c r="C7179" s="74">
        <v>8.1999999999999993</v>
      </c>
      <c r="D7179" s="86">
        <v>1.8005544376695779</v>
      </c>
      <c r="E7179" s="88">
        <v>10</v>
      </c>
      <c r="F7179" s="88">
        <v>26</v>
      </c>
      <c r="G7179" s="37">
        <v>0</v>
      </c>
    </row>
    <row r="7180" spans="1:7" x14ac:dyDescent="0.4">
      <c r="A7180" s="70">
        <v>41938</v>
      </c>
      <c r="B7180" s="84" t="s">
        <v>324</v>
      </c>
      <c r="C7180" s="74">
        <v>7.3</v>
      </c>
      <c r="D7180" s="86">
        <v>2.438948222746673</v>
      </c>
      <c r="E7180" s="88">
        <v>10</v>
      </c>
      <c r="F7180" s="88">
        <v>26</v>
      </c>
      <c r="G7180" s="37">
        <v>0</v>
      </c>
    </row>
    <row r="7181" spans="1:7" x14ac:dyDescent="0.4">
      <c r="A7181" s="70">
        <v>41938</v>
      </c>
      <c r="B7181" s="84" t="s">
        <v>325</v>
      </c>
      <c r="C7181" s="74">
        <v>7.1</v>
      </c>
      <c r="D7181" s="86">
        <v>3.6949382257081655</v>
      </c>
      <c r="E7181" s="88">
        <v>10</v>
      </c>
      <c r="F7181" s="88">
        <v>27</v>
      </c>
      <c r="G7181" s="37">
        <v>1</v>
      </c>
    </row>
    <row r="7182" spans="1:7" x14ac:dyDescent="0.4">
      <c r="A7182" s="70">
        <v>41939</v>
      </c>
      <c r="B7182" s="84" t="s">
        <v>302</v>
      </c>
      <c r="C7182" s="74">
        <v>6.7</v>
      </c>
      <c r="D7182" s="86">
        <v>4.0164041648460351</v>
      </c>
      <c r="E7182" s="88">
        <v>10</v>
      </c>
      <c r="F7182" s="88">
        <v>27</v>
      </c>
      <c r="G7182" s="37">
        <v>1</v>
      </c>
    </row>
    <row r="7183" spans="1:7" x14ac:dyDescent="0.4">
      <c r="A7183" s="70">
        <v>41939</v>
      </c>
      <c r="B7183" s="84" t="s">
        <v>303</v>
      </c>
      <c r="C7183" s="74">
        <v>5.9</v>
      </c>
      <c r="D7183" s="86">
        <v>4.3399739116363758</v>
      </c>
      <c r="E7183" s="88">
        <v>10</v>
      </c>
      <c r="F7183" s="88">
        <v>27</v>
      </c>
      <c r="G7183" s="37">
        <v>1</v>
      </c>
    </row>
    <row r="7184" spans="1:7" x14ac:dyDescent="0.4">
      <c r="A7184" s="70">
        <v>41939</v>
      </c>
      <c r="B7184" s="84" t="s">
        <v>304</v>
      </c>
      <c r="C7184" s="74">
        <v>5.2</v>
      </c>
      <c r="D7184" s="86">
        <v>4.6294410985531904</v>
      </c>
      <c r="E7184" s="88">
        <v>10</v>
      </c>
      <c r="F7184" s="88">
        <v>27</v>
      </c>
      <c r="G7184" s="37">
        <v>1</v>
      </c>
    </row>
    <row r="7185" spans="1:7" x14ac:dyDescent="0.4">
      <c r="A7185" s="70">
        <v>41939</v>
      </c>
      <c r="B7185" s="84" t="s">
        <v>305</v>
      </c>
      <c r="C7185" s="74">
        <v>4.5</v>
      </c>
      <c r="D7185" s="86">
        <v>4.9098575783787162</v>
      </c>
      <c r="E7185" s="88">
        <v>10</v>
      </c>
      <c r="F7185" s="88">
        <v>27</v>
      </c>
      <c r="G7185" s="37">
        <v>1</v>
      </c>
    </row>
    <row r="7186" spans="1:7" x14ac:dyDescent="0.4">
      <c r="A7186" s="70">
        <v>41939</v>
      </c>
      <c r="B7186" s="84" t="s">
        <v>306</v>
      </c>
      <c r="C7186" s="74">
        <v>4.2</v>
      </c>
      <c r="D7186" s="86">
        <v>5.1079768807587094</v>
      </c>
      <c r="E7186" s="88">
        <v>10</v>
      </c>
      <c r="F7186" s="88">
        <v>27</v>
      </c>
      <c r="G7186" s="37">
        <v>1</v>
      </c>
    </row>
    <row r="7187" spans="1:7" x14ac:dyDescent="0.4">
      <c r="A7187" s="70">
        <v>41939</v>
      </c>
      <c r="B7187" s="84" t="s">
        <v>307</v>
      </c>
      <c r="C7187" s="74">
        <v>3.8</v>
      </c>
      <c r="D7187" s="86">
        <v>6.4051256856515781</v>
      </c>
      <c r="E7187" s="88">
        <v>10</v>
      </c>
      <c r="F7187" s="88">
        <v>27</v>
      </c>
      <c r="G7187" s="37">
        <v>1</v>
      </c>
    </row>
    <row r="7188" spans="1:7" x14ac:dyDescent="0.4">
      <c r="A7188" s="70">
        <v>41939</v>
      </c>
      <c r="B7188" s="84" t="s">
        <v>308</v>
      </c>
      <c r="C7188" s="74">
        <v>4.9000000000000004</v>
      </c>
      <c r="D7188" s="86">
        <v>1.562340822310591</v>
      </c>
      <c r="E7188" s="88">
        <v>10</v>
      </c>
      <c r="F7188" s="88">
        <v>27</v>
      </c>
      <c r="G7188" s="37">
        <v>1</v>
      </c>
    </row>
    <row r="7189" spans="1:7" x14ac:dyDescent="0.4">
      <c r="A7189" s="70">
        <v>41939</v>
      </c>
      <c r="B7189" s="84" t="s">
        <v>309</v>
      </c>
      <c r="C7189" s="74">
        <v>7.2</v>
      </c>
      <c r="D7189" s="86">
        <v>3.1183714864539792E-2</v>
      </c>
      <c r="E7189" s="88">
        <v>10</v>
      </c>
      <c r="F7189" s="88">
        <v>27</v>
      </c>
      <c r="G7189" s="37">
        <v>0</v>
      </c>
    </row>
    <row r="7190" spans="1:7" x14ac:dyDescent="0.4">
      <c r="A7190" s="70">
        <v>41939</v>
      </c>
      <c r="B7190" s="84" t="s">
        <v>310</v>
      </c>
      <c r="C7190" s="74">
        <v>10.6</v>
      </c>
      <c r="D7190" s="86">
        <v>1.3373908511367662E-2</v>
      </c>
      <c r="E7190" s="88">
        <v>10</v>
      </c>
      <c r="F7190" s="88">
        <v>27</v>
      </c>
      <c r="G7190" s="37">
        <v>0</v>
      </c>
    </row>
    <row r="7191" spans="1:7" x14ac:dyDescent="0.4">
      <c r="A7191" s="70">
        <v>41939</v>
      </c>
      <c r="B7191" s="84" t="s">
        <v>311</v>
      </c>
      <c r="C7191" s="74">
        <v>14.5</v>
      </c>
      <c r="D7191" s="86">
        <v>1.1441242842290703E-2</v>
      </c>
      <c r="E7191" s="88">
        <v>10</v>
      </c>
      <c r="F7191" s="88">
        <v>27</v>
      </c>
      <c r="G7191" s="37">
        <v>0</v>
      </c>
    </row>
    <row r="7192" spans="1:7" x14ac:dyDescent="0.4">
      <c r="A7192" s="70">
        <v>41939</v>
      </c>
      <c r="B7192" s="84" t="s">
        <v>312</v>
      </c>
      <c r="C7192" s="74">
        <v>15.8</v>
      </c>
      <c r="D7192" s="86">
        <v>6.7949151752446776E-3</v>
      </c>
      <c r="E7192" s="88">
        <v>10</v>
      </c>
      <c r="F7192" s="88">
        <v>27</v>
      </c>
      <c r="G7192" s="37">
        <v>0</v>
      </c>
    </row>
    <row r="7193" spans="1:7" x14ac:dyDescent="0.4">
      <c r="A7193" s="70">
        <v>41939</v>
      </c>
      <c r="B7193" s="84" t="s">
        <v>313</v>
      </c>
      <c r="C7193" s="74">
        <v>16.3</v>
      </c>
      <c r="D7193" s="86">
        <v>0</v>
      </c>
      <c r="E7193" s="88">
        <v>10</v>
      </c>
      <c r="F7193" s="88">
        <v>27</v>
      </c>
      <c r="G7193" s="37">
        <v>0</v>
      </c>
    </row>
    <row r="7194" spans="1:7" x14ac:dyDescent="0.4">
      <c r="A7194" s="70">
        <v>41939</v>
      </c>
      <c r="B7194" s="84" t="s">
        <v>314</v>
      </c>
      <c r="C7194" s="74">
        <v>16.399999999999999</v>
      </c>
      <c r="D7194" s="86">
        <v>0</v>
      </c>
      <c r="E7194" s="88">
        <v>10</v>
      </c>
      <c r="F7194" s="88">
        <v>27</v>
      </c>
      <c r="G7194" s="37">
        <v>0</v>
      </c>
    </row>
    <row r="7195" spans="1:7" x14ac:dyDescent="0.4">
      <c r="A7195" s="70">
        <v>41939</v>
      </c>
      <c r="B7195" s="84" t="s">
        <v>315</v>
      </c>
      <c r="C7195" s="74">
        <v>15.7</v>
      </c>
      <c r="D7195" s="86">
        <v>1.7974970972095528E-3</v>
      </c>
      <c r="E7195" s="88">
        <v>10</v>
      </c>
      <c r="F7195" s="88">
        <v>27</v>
      </c>
      <c r="G7195" s="37">
        <v>0</v>
      </c>
    </row>
    <row r="7196" spans="1:7" x14ac:dyDescent="0.4">
      <c r="A7196" s="70">
        <v>41939</v>
      </c>
      <c r="B7196" s="84" t="s">
        <v>316</v>
      </c>
      <c r="C7196" s="74">
        <v>15.4</v>
      </c>
      <c r="D7196" s="86">
        <v>5.7684450890838268E-3</v>
      </c>
      <c r="E7196" s="88">
        <v>10</v>
      </c>
      <c r="F7196" s="88">
        <v>27</v>
      </c>
      <c r="G7196" s="37">
        <v>0</v>
      </c>
    </row>
    <row r="7197" spans="1:7" x14ac:dyDescent="0.4">
      <c r="A7197" s="70">
        <v>41939</v>
      </c>
      <c r="B7197" s="84" t="s">
        <v>317</v>
      </c>
      <c r="C7197" s="74">
        <v>14.2</v>
      </c>
      <c r="D7197" s="86">
        <v>5.7117559666362535E-3</v>
      </c>
      <c r="E7197" s="88">
        <v>10</v>
      </c>
      <c r="F7197" s="88">
        <v>27</v>
      </c>
      <c r="G7197" s="37">
        <v>0</v>
      </c>
    </row>
    <row r="7198" spans="1:7" x14ac:dyDescent="0.4">
      <c r="A7198" s="70">
        <v>41939</v>
      </c>
      <c r="B7198" s="84" t="s">
        <v>318</v>
      </c>
      <c r="C7198" s="74">
        <v>12.8</v>
      </c>
      <c r="D7198" s="86">
        <v>7.1868153178011977E-3</v>
      </c>
      <c r="E7198" s="88">
        <v>10</v>
      </c>
      <c r="F7198" s="88">
        <v>27</v>
      </c>
      <c r="G7198" s="37">
        <v>0</v>
      </c>
    </row>
    <row r="7199" spans="1:7" x14ac:dyDescent="0.4">
      <c r="A7199" s="70">
        <v>41939</v>
      </c>
      <c r="B7199" s="84" t="s">
        <v>319</v>
      </c>
      <c r="C7199" s="74">
        <v>12.1</v>
      </c>
      <c r="D7199" s="86">
        <v>1.6626182377888935E-2</v>
      </c>
      <c r="E7199" s="88">
        <v>10</v>
      </c>
      <c r="F7199" s="88">
        <v>27</v>
      </c>
      <c r="G7199" s="37">
        <v>0</v>
      </c>
    </row>
    <row r="7200" spans="1:7" x14ac:dyDescent="0.4">
      <c r="A7200" s="70">
        <v>41939</v>
      </c>
      <c r="B7200" s="84" t="s">
        <v>320</v>
      </c>
      <c r="C7200" s="74">
        <v>12</v>
      </c>
      <c r="D7200" s="86">
        <v>1.7407588225569932E-2</v>
      </c>
      <c r="E7200" s="88">
        <v>10</v>
      </c>
      <c r="F7200" s="88">
        <v>27</v>
      </c>
      <c r="G7200" s="37">
        <v>0</v>
      </c>
    </row>
    <row r="7201" spans="1:7" x14ac:dyDescent="0.4">
      <c r="A7201" s="70">
        <v>41939</v>
      </c>
      <c r="B7201" s="84" t="s">
        <v>321</v>
      </c>
      <c r="C7201" s="74">
        <v>11.9</v>
      </c>
      <c r="D7201" s="86">
        <v>7.9668711286543965E-3</v>
      </c>
      <c r="E7201" s="88">
        <v>10</v>
      </c>
      <c r="F7201" s="88">
        <v>27</v>
      </c>
      <c r="G7201" s="37">
        <v>0</v>
      </c>
    </row>
    <row r="7202" spans="1:7" x14ac:dyDescent="0.4">
      <c r="A7202" s="70">
        <v>41939</v>
      </c>
      <c r="B7202" s="84" t="s">
        <v>322</v>
      </c>
      <c r="C7202" s="74">
        <v>9.4</v>
      </c>
      <c r="D7202" s="86">
        <v>3.8231004771057904E-2</v>
      </c>
      <c r="E7202" s="88">
        <v>10</v>
      </c>
      <c r="F7202" s="88">
        <v>27</v>
      </c>
      <c r="G7202" s="37">
        <v>0</v>
      </c>
    </row>
    <row r="7203" spans="1:7" x14ac:dyDescent="0.4">
      <c r="A7203" s="70">
        <v>41939</v>
      </c>
      <c r="B7203" s="84" t="s">
        <v>323</v>
      </c>
      <c r="C7203" s="74">
        <v>7.4</v>
      </c>
      <c r="D7203" s="86">
        <v>7.156735078289829E-2</v>
      </c>
      <c r="E7203" s="88">
        <v>10</v>
      </c>
      <c r="F7203" s="88">
        <v>27</v>
      </c>
      <c r="G7203" s="37">
        <v>0</v>
      </c>
    </row>
    <row r="7204" spans="1:7" x14ac:dyDescent="0.4">
      <c r="A7204" s="70">
        <v>41939</v>
      </c>
      <c r="B7204" s="84" t="s">
        <v>324</v>
      </c>
      <c r="C7204" s="74">
        <v>8.6999999999999993</v>
      </c>
      <c r="D7204" s="86">
        <v>0.67861091521912476</v>
      </c>
      <c r="E7204" s="88">
        <v>10</v>
      </c>
      <c r="F7204" s="88">
        <v>27</v>
      </c>
      <c r="G7204" s="37">
        <v>0</v>
      </c>
    </row>
    <row r="7205" spans="1:7" x14ac:dyDescent="0.4">
      <c r="A7205" s="70">
        <v>41939</v>
      </c>
      <c r="B7205" s="84" t="s">
        <v>325</v>
      </c>
      <c r="C7205" s="74">
        <v>7.4</v>
      </c>
      <c r="D7205" s="86">
        <v>2.6346567923541633</v>
      </c>
      <c r="E7205" s="88">
        <v>10</v>
      </c>
      <c r="F7205" s="88">
        <v>28</v>
      </c>
      <c r="G7205" s="37">
        <v>1</v>
      </c>
    </row>
    <row r="7206" spans="1:7" x14ac:dyDescent="0.4">
      <c r="A7206" s="70">
        <v>41940</v>
      </c>
      <c r="B7206" s="84" t="s">
        <v>302</v>
      </c>
      <c r="C7206" s="74">
        <v>6.1</v>
      </c>
      <c r="D7206" s="86">
        <v>3.4593830966144519</v>
      </c>
      <c r="E7206" s="88">
        <v>10</v>
      </c>
      <c r="F7206" s="88">
        <v>28</v>
      </c>
      <c r="G7206" s="37">
        <v>1</v>
      </c>
    </row>
    <row r="7207" spans="1:7" x14ac:dyDescent="0.4">
      <c r="A7207" s="70">
        <v>41940</v>
      </c>
      <c r="B7207" s="84" t="s">
        <v>303</v>
      </c>
      <c r="C7207" s="74">
        <v>5.4</v>
      </c>
      <c r="D7207" s="86">
        <v>4.0031554181840443</v>
      </c>
      <c r="E7207" s="88">
        <v>10</v>
      </c>
      <c r="F7207" s="88">
        <v>28</v>
      </c>
      <c r="G7207" s="37">
        <v>1</v>
      </c>
    </row>
    <row r="7208" spans="1:7" x14ac:dyDescent="0.4">
      <c r="A7208" s="70">
        <v>41940</v>
      </c>
      <c r="B7208" s="84" t="s">
        <v>304</v>
      </c>
      <c r="C7208" s="74">
        <v>5.0999999999999996</v>
      </c>
      <c r="D7208" s="86">
        <v>4.3458939292447809</v>
      </c>
      <c r="E7208" s="88">
        <v>10</v>
      </c>
      <c r="F7208" s="88">
        <v>28</v>
      </c>
      <c r="G7208" s="37">
        <v>1</v>
      </c>
    </row>
    <row r="7209" spans="1:7" x14ac:dyDescent="0.4">
      <c r="A7209" s="70">
        <v>41940</v>
      </c>
      <c r="B7209" s="84" t="s">
        <v>305</v>
      </c>
      <c r="C7209" s="74">
        <v>5</v>
      </c>
      <c r="D7209" s="86">
        <v>4.5881874322020302</v>
      </c>
      <c r="E7209" s="88">
        <v>10</v>
      </c>
      <c r="F7209" s="88">
        <v>28</v>
      </c>
      <c r="G7209" s="37">
        <v>1</v>
      </c>
    </row>
    <row r="7210" spans="1:7" x14ac:dyDescent="0.4">
      <c r="A7210" s="70">
        <v>41940</v>
      </c>
      <c r="B7210" s="84" t="s">
        <v>306</v>
      </c>
      <c r="C7210" s="74">
        <v>4.2</v>
      </c>
      <c r="D7210" s="86">
        <v>4.9088863805681147</v>
      </c>
      <c r="E7210" s="88">
        <v>10</v>
      </c>
      <c r="F7210" s="88">
        <v>28</v>
      </c>
      <c r="G7210" s="37">
        <v>1</v>
      </c>
    </row>
    <row r="7211" spans="1:7" x14ac:dyDescent="0.4">
      <c r="A7211" s="70">
        <v>41940</v>
      </c>
      <c r="B7211" s="84" t="s">
        <v>307</v>
      </c>
      <c r="C7211" s="74">
        <v>4.0999999999999996</v>
      </c>
      <c r="D7211" s="86">
        <v>5.0915270615773114</v>
      </c>
      <c r="E7211" s="88">
        <v>10</v>
      </c>
      <c r="F7211" s="88">
        <v>28</v>
      </c>
      <c r="G7211" s="37">
        <v>1</v>
      </c>
    </row>
    <row r="7212" spans="1:7" x14ac:dyDescent="0.4">
      <c r="A7212" s="70">
        <v>41940</v>
      </c>
      <c r="B7212" s="84" t="s">
        <v>308</v>
      </c>
      <c r="C7212" s="74">
        <v>4.8</v>
      </c>
      <c r="D7212" s="86">
        <v>3.1637219265757333</v>
      </c>
      <c r="E7212" s="88">
        <v>10</v>
      </c>
      <c r="F7212" s="88">
        <v>28</v>
      </c>
      <c r="G7212" s="37">
        <v>1</v>
      </c>
    </row>
    <row r="7213" spans="1:7" x14ac:dyDescent="0.4">
      <c r="A7213" s="70">
        <v>41940</v>
      </c>
      <c r="B7213" s="84" t="s">
        <v>309</v>
      </c>
      <c r="C7213" s="74">
        <v>7.9</v>
      </c>
      <c r="D7213" s="86">
        <v>4.0306332944409461E-2</v>
      </c>
      <c r="E7213" s="88">
        <v>10</v>
      </c>
      <c r="F7213" s="88">
        <v>28</v>
      </c>
      <c r="G7213" s="37">
        <v>0</v>
      </c>
    </row>
    <row r="7214" spans="1:7" x14ac:dyDescent="0.4">
      <c r="A7214" s="70">
        <v>41940</v>
      </c>
      <c r="B7214" s="84" t="s">
        <v>310</v>
      </c>
      <c r="C7214" s="74">
        <v>10.6</v>
      </c>
      <c r="D7214" s="86">
        <v>9.7017980560842598E-3</v>
      </c>
      <c r="E7214" s="88">
        <v>10</v>
      </c>
      <c r="F7214" s="88">
        <v>28</v>
      </c>
      <c r="G7214" s="37">
        <v>0</v>
      </c>
    </row>
    <row r="7215" spans="1:7" x14ac:dyDescent="0.4">
      <c r="A7215" s="70">
        <v>41940</v>
      </c>
      <c r="B7215" s="84" t="s">
        <v>311</v>
      </c>
      <c r="C7215" s="74">
        <v>14.2</v>
      </c>
      <c r="D7215" s="86">
        <v>0</v>
      </c>
      <c r="E7215" s="88">
        <v>10</v>
      </c>
      <c r="F7215" s="88">
        <v>28</v>
      </c>
      <c r="G7215" s="37">
        <v>0</v>
      </c>
    </row>
    <row r="7216" spans="1:7" x14ac:dyDescent="0.4">
      <c r="A7216" s="70">
        <v>41940</v>
      </c>
      <c r="B7216" s="84" t="s">
        <v>312</v>
      </c>
      <c r="C7216" s="74">
        <v>16.5</v>
      </c>
      <c r="D7216" s="86">
        <v>0</v>
      </c>
      <c r="E7216" s="88">
        <v>10</v>
      </c>
      <c r="F7216" s="88">
        <v>28</v>
      </c>
      <c r="G7216" s="37">
        <v>0</v>
      </c>
    </row>
    <row r="7217" spans="1:7" x14ac:dyDescent="0.4">
      <c r="A7217" s="70">
        <v>41940</v>
      </c>
      <c r="B7217" s="84" t="s">
        <v>313</v>
      </c>
      <c r="C7217" s="74">
        <v>17</v>
      </c>
      <c r="D7217" s="86">
        <v>0</v>
      </c>
      <c r="E7217" s="88">
        <v>10</v>
      </c>
      <c r="F7217" s="88">
        <v>28</v>
      </c>
      <c r="G7217" s="37">
        <v>0</v>
      </c>
    </row>
    <row r="7218" spans="1:7" x14ac:dyDescent="0.4">
      <c r="A7218" s="70">
        <v>41940</v>
      </c>
      <c r="B7218" s="84" t="s">
        <v>314</v>
      </c>
      <c r="C7218" s="74">
        <v>17.399999999999999</v>
      </c>
      <c r="D7218" s="86">
        <v>0</v>
      </c>
      <c r="E7218" s="88">
        <v>10</v>
      </c>
      <c r="F7218" s="88">
        <v>28</v>
      </c>
      <c r="G7218" s="37">
        <v>0</v>
      </c>
    </row>
    <row r="7219" spans="1:7" x14ac:dyDescent="0.4">
      <c r="A7219" s="70">
        <v>41940</v>
      </c>
      <c r="B7219" s="84" t="s">
        <v>315</v>
      </c>
      <c r="C7219" s="74">
        <v>17.2</v>
      </c>
      <c r="D7219" s="86">
        <v>0</v>
      </c>
      <c r="E7219" s="88">
        <v>10</v>
      </c>
      <c r="F7219" s="88">
        <v>28</v>
      </c>
      <c r="G7219" s="37">
        <v>0</v>
      </c>
    </row>
    <row r="7220" spans="1:7" x14ac:dyDescent="0.4">
      <c r="A7220" s="70">
        <v>41940</v>
      </c>
      <c r="B7220" s="84" t="s">
        <v>316</v>
      </c>
      <c r="C7220" s="74">
        <v>16.600000000000001</v>
      </c>
      <c r="D7220" s="86">
        <v>0</v>
      </c>
      <c r="E7220" s="88">
        <v>10</v>
      </c>
      <c r="F7220" s="88">
        <v>28</v>
      </c>
      <c r="G7220" s="37">
        <v>0</v>
      </c>
    </row>
    <row r="7221" spans="1:7" x14ac:dyDescent="0.4">
      <c r="A7221" s="70">
        <v>41940</v>
      </c>
      <c r="B7221" s="84" t="s">
        <v>317</v>
      </c>
      <c r="C7221" s="74">
        <v>15.5</v>
      </c>
      <c r="D7221" s="86">
        <v>0</v>
      </c>
      <c r="E7221" s="88">
        <v>10</v>
      </c>
      <c r="F7221" s="88">
        <v>28</v>
      </c>
      <c r="G7221" s="37">
        <v>0</v>
      </c>
    </row>
    <row r="7222" spans="1:7" x14ac:dyDescent="0.4">
      <c r="A7222" s="70">
        <v>41940</v>
      </c>
      <c r="B7222" s="84" t="s">
        <v>318</v>
      </c>
      <c r="C7222" s="74">
        <v>13.7</v>
      </c>
      <c r="D7222" s="86">
        <v>3.856609305748855E-3</v>
      </c>
      <c r="E7222" s="88">
        <v>10</v>
      </c>
      <c r="F7222" s="88">
        <v>28</v>
      </c>
      <c r="G7222" s="37">
        <v>0</v>
      </c>
    </row>
    <row r="7223" spans="1:7" x14ac:dyDescent="0.4">
      <c r="A7223" s="70">
        <v>41940</v>
      </c>
      <c r="B7223" s="84" t="s">
        <v>319</v>
      </c>
      <c r="C7223" s="74">
        <v>11.3</v>
      </c>
      <c r="D7223" s="86">
        <v>1.4929551947347301E-2</v>
      </c>
      <c r="E7223" s="88">
        <v>10</v>
      </c>
      <c r="F7223" s="88">
        <v>28</v>
      </c>
      <c r="G7223" s="37">
        <v>0</v>
      </c>
    </row>
    <row r="7224" spans="1:7" x14ac:dyDescent="0.4">
      <c r="A7224" s="70">
        <v>41940</v>
      </c>
      <c r="B7224" s="84" t="s">
        <v>320</v>
      </c>
      <c r="C7224" s="74">
        <v>9.5</v>
      </c>
      <c r="D7224" s="86">
        <v>9.1745045504071782E-3</v>
      </c>
      <c r="E7224" s="88">
        <v>10</v>
      </c>
      <c r="F7224" s="88">
        <v>28</v>
      </c>
      <c r="G7224" s="37">
        <v>0</v>
      </c>
    </row>
    <row r="7225" spans="1:7" x14ac:dyDescent="0.4">
      <c r="A7225" s="70">
        <v>41940</v>
      </c>
      <c r="B7225" s="84" t="s">
        <v>321</v>
      </c>
      <c r="C7225" s="74">
        <v>8.5</v>
      </c>
      <c r="D7225" s="86">
        <v>1.5234734252676031E-2</v>
      </c>
      <c r="E7225" s="88">
        <v>10</v>
      </c>
      <c r="F7225" s="88">
        <v>28</v>
      </c>
      <c r="G7225" s="37">
        <v>0</v>
      </c>
    </row>
    <row r="7226" spans="1:7" x14ac:dyDescent="0.4">
      <c r="A7226" s="70">
        <v>41940</v>
      </c>
      <c r="B7226" s="84" t="s">
        <v>322</v>
      </c>
      <c r="C7226" s="74">
        <v>8.3000000000000007</v>
      </c>
      <c r="D7226" s="86">
        <v>2.7463741850685026E-2</v>
      </c>
      <c r="E7226" s="88">
        <v>10</v>
      </c>
      <c r="F7226" s="88">
        <v>28</v>
      </c>
      <c r="G7226" s="37">
        <v>0</v>
      </c>
    </row>
    <row r="7227" spans="1:7" x14ac:dyDescent="0.4">
      <c r="A7227" s="70">
        <v>41940</v>
      </c>
      <c r="B7227" s="84" t="s">
        <v>323</v>
      </c>
      <c r="C7227" s="74">
        <v>8.1</v>
      </c>
      <c r="D7227" s="86">
        <v>6.4005580512520657E-2</v>
      </c>
      <c r="E7227" s="88">
        <v>10</v>
      </c>
      <c r="F7227" s="88">
        <v>28</v>
      </c>
      <c r="G7227" s="37">
        <v>0</v>
      </c>
    </row>
    <row r="7228" spans="1:7" x14ac:dyDescent="0.4">
      <c r="A7228" s="70">
        <v>41940</v>
      </c>
      <c r="B7228" s="84" t="s">
        <v>324</v>
      </c>
      <c r="C7228" s="74">
        <v>7.1</v>
      </c>
      <c r="D7228" s="86">
        <v>0.6628847219277576</v>
      </c>
      <c r="E7228" s="88">
        <v>10</v>
      </c>
      <c r="F7228" s="88">
        <v>28</v>
      </c>
      <c r="G7228" s="37">
        <v>0</v>
      </c>
    </row>
    <row r="7229" spans="1:7" x14ac:dyDescent="0.4">
      <c r="A7229" s="70">
        <v>41940</v>
      </c>
      <c r="B7229" s="84" t="s">
        <v>325</v>
      </c>
      <c r="C7229" s="74">
        <v>6.5</v>
      </c>
      <c r="D7229" s="86">
        <v>2.523628241591628</v>
      </c>
      <c r="E7229" s="88">
        <v>10</v>
      </c>
      <c r="F7229" s="88">
        <v>29</v>
      </c>
      <c r="G7229" s="37">
        <v>1</v>
      </c>
    </row>
    <row r="7230" spans="1:7" x14ac:dyDescent="0.4">
      <c r="A7230" s="70">
        <v>41941</v>
      </c>
      <c r="B7230" s="84" t="s">
        <v>302</v>
      </c>
      <c r="C7230" s="74">
        <v>6.6</v>
      </c>
      <c r="D7230" s="86">
        <v>3.1219534029547638</v>
      </c>
      <c r="E7230" s="88">
        <v>10</v>
      </c>
      <c r="F7230" s="88">
        <v>29</v>
      </c>
      <c r="G7230" s="37">
        <v>1</v>
      </c>
    </row>
    <row r="7231" spans="1:7" x14ac:dyDescent="0.4">
      <c r="A7231" s="70">
        <v>41941</v>
      </c>
      <c r="B7231" s="84" t="s">
        <v>303</v>
      </c>
      <c r="C7231" s="74">
        <v>6.2</v>
      </c>
      <c r="D7231" s="86">
        <v>3.6438313869476673</v>
      </c>
      <c r="E7231" s="88">
        <v>10</v>
      </c>
      <c r="F7231" s="88">
        <v>29</v>
      </c>
      <c r="G7231" s="37">
        <v>1</v>
      </c>
    </row>
    <row r="7232" spans="1:7" x14ac:dyDescent="0.4">
      <c r="A7232" s="70">
        <v>41941</v>
      </c>
      <c r="B7232" s="84" t="s">
        <v>304</v>
      </c>
      <c r="C7232" s="74">
        <v>5.6</v>
      </c>
      <c r="D7232" s="86">
        <v>4.0318158008794569</v>
      </c>
      <c r="E7232" s="88">
        <v>10</v>
      </c>
      <c r="F7232" s="88">
        <v>29</v>
      </c>
      <c r="G7232" s="37">
        <v>1</v>
      </c>
    </row>
    <row r="7233" spans="1:7" x14ac:dyDescent="0.4">
      <c r="A7233" s="70">
        <v>41941</v>
      </c>
      <c r="B7233" s="84" t="s">
        <v>305</v>
      </c>
      <c r="C7233" s="74">
        <v>5</v>
      </c>
      <c r="D7233" s="86">
        <v>4.367824481161394</v>
      </c>
      <c r="E7233" s="88">
        <v>10</v>
      </c>
      <c r="F7233" s="88">
        <v>29</v>
      </c>
      <c r="G7233" s="37">
        <v>1</v>
      </c>
    </row>
    <row r="7234" spans="1:7" x14ac:dyDescent="0.4">
      <c r="A7234" s="70">
        <v>41941</v>
      </c>
      <c r="B7234" s="84" t="s">
        <v>306</v>
      </c>
      <c r="C7234" s="74">
        <v>4.2</v>
      </c>
      <c r="D7234" s="86">
        <v>4.7036566294439242</v>
      </c>
      <c r="E7234" s="88">
        <v>10</v>
      </c>
      <c r="F7234" s="88">
        <v>29</v>
      </c>
      <c r="G7234" s="37">
        <v>1</v>
      </c>
    </row>
    <row r="7235" spans="1:7" x14ac:dyDescent="0.4">
      <c r="A7235" s="70">
        <v>41941</v>
      </c>
      <c r="B7235" s="84" t="s">
        <v>307</v>
      </c>
      <c r="C7235" s="74">
        <v>3.5</v>
      </c>
      <c r="D7235" s="86">
        <v>5.0084297872711385</v>
      </c>
      <c r="E7235" s="88">
        <v>10</v>
      </c>
      <c r="F7235" s="88">
        <v>29</v>
      </c>
      <c r="G7235" s="37">
        <v>1</v>
      </c>
    </row>
    <row r="7236" spans="1:7" x14ac:dyDescent="0.4">
      <c r="A7236" s="70">
        <v>41941</v>
      </c>
      <c r="B7236" s="84" t="s">
        <v>308</v>
      </c>
      <c r="C7236" s="74">
        <v>4</v>
      </c>
      <c r="D7236" s="86">
        <v>4.0617075909979645</v>
      </c>
      <c r="E7236" s="88">
        <v>10</v>
      </c>
      <c r="F7236" s="88">
        <v>29</v>
      </c>
      <c r="G7236" s="37">
        <v>1</v>
      </c>
    </row>
    <row r="7237" spans="1:7" x14ac:dyDescent="0.4">
      <c r="A7237" s="70">
        <v>41941</v>
      </c>
      <c r="B7237" s="84" t="s">
        <v>309</v>
      </c>
      <c r="C7237" s="74">
        <v>5.7</v>
      </c>
      <c r="D7237" s="86">
        <v>1.4758748360911242</v>
      </c>
      <c r="E7237" s="88">
        <v>10</v>
      </c>
      <c r="F7237" s="88">
        <v>29</v>
      </c>
      <c r="G7237" s="37">
        <v>0</v>
      </c>
    </row>
    <row r="7238" spans="1:7" x14ac:dyDescent="0.4">
      <c r="A7238" s="70">
        <v>41941</v>
      </c>
      <c r="B7238" s="84" t="s">
        <v>310</v>
      </c>
      <c r="C7238" s="74">
        <v>7.9</v>
      </c>
      <c r="D7238" s="86">
        <v>1.6626928980543697E-2</v>
      </c>
      <c r="E7238" s="88">
        <v>10</v>
      </c>
      <c r="F7238" s="88">
        <v>29</v>
      </c>
      <c r="G7238" s="37">
        <v>0</v>
      </c>
    </row>
    <row r="7239" spans="1:7" x14ac:dyDescent="0.4">
      <c r="A7239" s="70">
        <v>41941</v>
      </c>
      <c r="B7239" s="84" t="s">
        <v>311</v>
      </c>
      <c r="C7239" s="74">
        <v>10.7</v>
      </c>
      <c r="D7239" s="86">
        <v>8.3864757628867234E-3</v>
      </c>
      <c r="E7239" s="88">
        <v>10</v>
      </c>
      <c r="F7239" s="88">
        <v>29</v>
      </c>
      <c r="G7239" s="37">
        <v>0</v>
      </c>
    </row>
    <row r="7240" spans="1:7" x14ac:dyDescent="0.4">
      <c r="A7240" s="70">
        <v>41941</v>
      </c>
      <c r="B7240" s="84" t="s">
        <v>312</v>
      </c>
      <c r="C7240" s="74">
        <v>13.7</v>
      </c>
      <c r="D7240" s="86">
        <v>2.28097755992431E-3</v>
      </c>
      <c r="E7240" s="88">
        <v>10</v>
      </c>
      <c r="F7240" s="88">
        <v>29</v>
      </c>
      <c r="G7240" s="37">
        <v>0</v>
      </c>
    </row>
    <row r="7241" spans="1:7" x14ac:dyDescent="0.4">
      <c r="A7241" s="70">
        <v>41941</v>
      </c>
      <c r="B7241" s="84" t="s">
        <v>313</v>
      </c>
      <c r="C7241" s="74">
        <v>15</v>
      </c>
      <c r="D7241" s="86">
        <v>2.7861964788439856E-3</v>
      </c>
      <c r="E7241" s="88">
        <v>10</v>
      </c>
      <c r="F7241" s="88">
        <v>29</v>
      </c>
      <c r="G7241" s="37">
        <v>0</v>
      </c>
    </row>
    <row r="7242" spans="1:7" x14ac:dyDescent="0.4">
      <c r="A7242" s="70">
        <v>41941</v>
      </c>
      <c r="B7242" s="84" t="s">
        <v>314</v>
      </c>
      <c r="C7242" s="74">
        <v>14.6</v>
      </c>
      <c r="D7242" s="86">
        <v>6.9948757468665419E-3</v>
      </c>
      <c r="E7242" s="88">
        <v>10</v>
      </c>
      <c r="F7242" s="88">
        <v>29</v>
      </c>
      <c r="G7242" s="37">
        <v>0</v>
      </c>
    </row>
    <row r="7243" spans="1:7" x14ac:dyDescent="0.4">
      <c r="A7243" s="70">
        <v>41941</v>
      </c>
      <c r="B7243" s="84" t="s">
        <v>315</v>
      </c>
      <c r="C7243" s="74">
        <v>14.7</v>
      </c>
      <c r="D7243" s="86">
        <v>1.1770221462891918E-2</v>
      </c>
      <c r="E7243" s="88">
        <v>10</v>
      </c>
      <c r="F7243" s="88">
        <v>29</v>
      </c>
      <c r="G7243" s="37">
        <v>0</v>
      </c>
    </row>
    <row r="7244" spans="1:7" x14ac:dyDescent="0.4">
      <c r="A7244" s="70">
        <v>41941</v>
      </c>
      <c r="B7244" s="84" t="s">
        <v>316</v>
      </c>
      <c r="C7244" s="74">
        <v>14.1</v>
      </c>
      <c r="D7244" s="86">
        <v>1.3946854139843094E-2</v>
      </c>
      <c r="E7244" s="88">
        <v>10</v>
      </c>
      <c r="F7244" s="88">
        <v>29</v>
      </c>
      <c r="G7244" s="37">
        <v>0</v>
      </c>
    </row>
    <row r="7245" spans="1:7" x14ac:dyDescent="0.4">
      <c r="A7245" s="70">
        <v>41941</v>
      </c>
      <c r="B7245" s="84" t="s">
        <v>317</v>
      </c>
      <c r="C7245" s="74">
        <v>13.7</v>
      </c>
      <c r="D7245" s="86">
        <v>8.8401358984632195E-3</v>
      </c>
      <c r="E7245" s="88">
        <v>10</v>
      </c>
      <c r="F7245" s="88">
        <v>29</v>
      </c>
      <c r="G7245" s="37">
        <v>0</v>
      </c>
    </row>
    <row r="7246" spans="1:7" x14ac:dyDescent="0.4">
      <c r="A7246" s="70">
        <v>41941</v>
      </c>
      <c r="B7246" s="84" t="s">
        <v>318</v>
      </c>
      <c r="C7246" s="74">
        <v>13.6</v>
      </c>
      <c r="D7246" s="86">
        <v>2.4721079834694903E-2</v>
      </c>
      <c r="E7246" s="88">
        <v>10</v>
      </c>
      <c r="F7246" s="88">
        <v>29</v>
      </c>
      <c r="G7246" s="37">
        <v>0</v>
      </c>
    </row>
    <row r="7247" spans="1:7" x14ac:dyDescent="0.4">
      <c r="A7247" s="70">
        <v>41941</v>
      </c>
      <c r="B7247" s="84" t="s">
        <v>319</v>
      </c>
      <c r="C7247" s="74">
        <v>13</v>
      </c>
      <c r="D7247" s="86">
        <v>4.4246271340677254E-2</v>
      </c>
      <c r="E7247" s="88">
        <v>10</v>
      </c>
      <c r="F7247" s="88">
        <v>29</v>
      </c>
      <c r="G7247" s="37">
        <v>0</v>
      </c>
    </row>
    <row r="7248" spans="1:7" x14ac:dyDescent="0.4">
      <c r="A7248" s="70">
        <v>41941</v>
      </c>
      <c r="B7248" s="84" t="s">
        <v>320</v>
      </c>
      <c r="C7248" s="74">
        <v>13.2</v>
      </c>
      <c r="D7248" s="86">
        <v>1.3193160535221533E-2</v>
      </c>
      <c r="E7248" s="88">
        <v>10</v>
      </c>
      <c r="F7248" s="88">
        <v>29</v>
      </c>
      <c r="G7248" s="37">
        <v>0</v>
      </c>
    </row>
    <row r="7249" spans="1:7" x14ac:dyDescent="0.4">
      <c r="A7249" s="70">
        <v>41941</v>
      </c>
      <c r="B7249" s="84" t="s">
        <v>321</v>
      </c>
      <c r="C7249" s="74">
        <v>13.1</v>
      </c>
      <c r="D7249" s="86">
        <v>2.5933687113034624E-2</v>
      </c>
      <c r="E7249" s="88">
        <v>10</v>
      </c>
      <c r="F7249" s="88">
        <v>29</v>
      </c>
      <c r="G7249" s="37">
        <v>0</v>
      </c>
    </row>
    <row r="7250" spans="1:7" x14ac:dyDescent="0.4">
      <c r="A7250" s="70">
        <v>41941</v>
      </c>
      <c r="B7250" s="84" t="s">
        <v>322</v>
      </c>
      <c r="C7250" s="74">
        <v>13.6</v>
      </c>
      <c r="D7250" s="86">
        <v>2.5423903162932297E-2</v>
      </c>
      <c r="E7250" s="88">
        <v>10</v>
      </c>
      <c r="F7250" s="88">
        <v>29</v>
      </c>
      <c r="G7250" s="37">
        <v>0</v>
      </c>
    </row>
    <row r="7251" spans="1:7" x14ac:dyDescent="0.4">
      <c r="A7251" s="70">
        <v>41941</v>
      </c>
      <c r="B7251" s="84" t="s">
        <v>323</v>
      </c>
      <c r="C7251" s="74">
        <v>13.8</v>
      </c>
      <c r="D7251" s="86">
        <v>3.2953922653602273E-2</v>
      </c>
      <c r="E7251" s="88">
        <v>10</v>
      </c>
      <c r="F7251" s="88">
        <v>29</v>
      </c>
      <c r="G7251" s="37">
        <v>0</v>
      </c>
    </row>
    <row r="7252" spans="1:7" x14ac:dyDescent="0.4">
      <c r="A7252" s="70">
        <v>41941</v>
      </c>
      <c r="B7252" s="84" t="s">
        <v>324</v>
      </c>
      <c r="C7252" s="74">
        <v>12.7</v>
      </c>
      <c r="D7252" s="86">
        <v>1.3944476805443553</v>
      </c>
      <c r="E7252" s="88">
        <v>10</v>
      </c>
      <c r="F7252" s="88">
        <v>29</v>
      </c>
      <c r="G7252" s="37">
        <v>0</v>
      </c>
    </row>
    <row r="7253" spans="1:7" x14ac:dyDescent="0.4">
      <c r="A7253" s="70">
        <v>41941</v>
      </c>
      <c r="B7253" s="84" t="s">
        <v>325</v>
      </c>
      <c r="C7253" s="74">
        <v>12.7</v>
      </c>
      <c r="D7253" s="86">
        <v>1.8106679057907253</v>
      </c>
      <c r="E7253" s="88">
        <v>10</v>
      </c>
      <c r="F7253" s="88">
        <v>30</v>
      </c>
      <c r="G7253" s="37">
        <v>1</v>
      </c>
    </row>
    <row r="7254" spans="1:7" x14ac:dyDescent="0.4">
      <c r="A7254" s="70">
        <v>41942</v>
      </c>
      <c r="B7254" s="84" t="s">
        <v>302</v>
      </c>
      <c r="C7254" s="74">
        <v>12.5</v>
      </c>
      <c r="D7254" s="86">
        <v>2.0398875005217354</v>
      </c>
      <c r="E7254" s="88">
        <v>10</v>
      </c>
      <c r="F7254" s="88">
        <v>30</v>
      </c>
      <c r="G7254" s="37">
        <v>1</v>
      </c>
    </row>
    <row r="7255" spans="1:7" x14ac:dyDescent="0.4">
      <c r="A7255" s="70">
        <v>41942</v>
      </c>
      <c r="B7255" s="84" t="s">
        <v>303</v>
      </c>
      <c r="C7255" s="74">
        <v>12.4</v>
      </c>
      <c r="D7255" s="86">
        <v>2.1683785106063835</v>
      </c>
      <c r="E7255" s="88">
        <v>10</v>
      </c>
      <c r="F7255" s="88">
        <v>30</v>
      </c>
      <c r="G7255" s="37">
        <v>1</v>
      </c>
    </row>
    <row r="7256" spans="1:7" x14ac:dyDescent="0.4">
      <c r="A7256" s="70">
        <v>41942</v>
      </c>
      <c r="B7256" s="84" t="s">
        <v>304</v>
      </c>
      <c r="C7256" s="74">
        <v>12.4</v>
      </c>
      <c r="D7256" s="86">
        <v>2.2462936112642855</v>
      </c>
      <c r="E7256" s="88">
        <v>10</v>
      </c>
      <c r="F7256" s="88">
        <v>30</v>
      </c>
      <c r="G7256" s="37">
        <v>1</v>
      </c>
    </row>
    <row r="7257" spans="1:7" x14ac:dyDescent="0.4">
      <c r="A7257" s="70">
        <v>41942</v>
      </c>
      <c r="B7257" s="84" t="s">
        <v>305</v>
      </c>
      <c r="C7257" s="74">
        <v>12.4</v>
      </c>
      <c r="D7257" s="86">
        <v>2.302621356905612</v>
      </c>
      <c r="E7257" s="88">
        <v>10</v>
      </c>
      <c r="F7257" s="88">
        <v>30</v>
      </c>
      <c r="G7257" s="37">
        <v>1</v>
      </c>
    </row>
    <row r="7258" spans="1:7" x14ac:dyDescent="0.4">
      <c r="A7258" s="70">
        <v>41942</v>
      </c>
      <c r="B7258" s="84" t="s">
        <v>306</v>
      </c>
      <c r="C7258" s="74">
        <v>12.3</v>
      </c>
      <c r="D7258" s="86">
        <v>2.3747314364533305</v>
      </c>
      <c r="E7258" s="88">
        <v>10</v>
      </c>
      <c r="F7258" s="88">
        <v>30</v>
      </c>
      <c r="G7258" s="37">
        <v>1</v>
      </c>
    </row>
    <row r="7259" spans="1:7" x14ac:dyDescent="0.4">
      <c r="A7259" s="70">
        <v>41942</v>
      </c>
      <c r="B7259" s="84" t="s">
        <v>307</v>
      </c>
      <c r="C7259" s="74">
        <v>12.3</v>
      </c>
      <c r="D7259" s="86">
        <v>2.697128711169134</v>
      </c>
      <c r="E7259" s="88">
        <v>10</v>
      </c>
      <c r="F7259" s="88">
        <v>30</v>
      </c>
      <c r="G7259" s="37">
        <v>1</v>
      </c>
    </row>
    <row r="7260" spans="1:7" x14ac:dyDescent="0.4">
      <c r="A7260" s="70">
        <v>41942</v>
      </c>
      <c r="B7260" s="84" t="s">
        <v>308</v>
      </c>
      <c r="C7260" s="74">
        <v>12.5</v>
      </c>
      <c r="D7260" s="86">
        <v>0.58446235936224411</v>
      </c>
      <c r="E7260" s="88">
        <v>10</v>
      </c>
      <c r="F7260" s="88">
        <v>30</v>
      </c>
      <c r="G7260" s="37">
        <v>1</v>
      </c>
    </row>
    <row r="7261" spans="1:7" x14ac:dyDescent="0.4">
      <c r="A7261" s="70">
        <v>41942</v>
      </c>
      <c r="B7261" s="84" t="s">
        <v>309</v>
      </c>
      <c r="C7261" s="74">
        <v>13.1</v>
      </c>
      <c r="D7261" s="86">
        <v>0.31506162862428805</v>
      </c>
      <c r="E7261" s="88">
        <v>10</v>
      </c>
      <c r="F7261" s="88">
        <v>30</v>
      </c>
      <c r="G7261" s="37">
        <v>0</v>
      </c>
    </row>
    <row r="7262" spans="1:7" x14ac:dyDescent="0.4">
      <c r="A7262" s="70">
        <v>41942</v>
      </c>
      <c r="B7262" s="84" t="s">
        <v>310</v>
      </c>
      <c r="C7262" s="74">
        <v>13.6</v>
      </c>
      <c r="D7262" s="86">
        <v>9.6372288705732136E-3</v>
      </c>
      <c r="E7262" s="88">
        <v>10</v>
      </c>
      <c r="F7262" s="88">
        <v>30</v>
      </c>
      <c r="G7262" s="37">
        <v>0</v>
      </c>
    </row>
    <row r="7263" spans="1:7" x14ac:dyDescent="0.4">
      <c r="A7263" s="70">
        <v>41942</v>
      </c>
      <c r="B7263" s="84" t="s">
        <v>311</v>
      </c>
      <c r="C7263" s="74">
        <v>14.8</v>
      </c>
      <c r="D7263" s="86">
        <v>9.1237129512010476E-3</v>
      </c>
      <c r="E7263" s="88">
        <v>10</v>
      </c>
      <c r="F7263" s="88">
        <v>30</v>
      </c>
      <c r="G7263" s="37">
        <v>0</v>
      </c>
    </row>
    <row r="7264" spans="1:7" x14ac:dyDescent="0.4">
      <c r="A7264" s="70">
        <v>41942</v>
      </c>
      <c r="B7264" s="84" t="s">
        <v>312</v>
      </c>
      <c r="C7264" s="74">
        <v>16.5</v>
      </c>
      <c r="D7264" s="86">
        <v>3.408225642228961E-3</v>
      </c>
      <c r="E7264" s="88">
        <v>10</v>
      </c>
      <c r="F7264" s="88">
        <v>30</v>
      </c>
      <c r="G7264" s="37">
        <v>0</v>
      </c>
    </row>
    <row r="7265" spans="1:7" x14ac:dyDescent="0.4">
      <c r="A7265" s="70">
        <v>41942</v>
      </c>
      <c r="B7265" s="84" t="s">
        <v>313</v>
      </c>
      <c r="C7265" s="74">
        <v>17.600000000000001</v>
      </c>
      <c r="D7265" s="86">
        <v>0</v>
      </c>
      <c r="E7265" s="88">
        <v>10</v>
      </c>
      <c r="F7265" s="88">
        <v>30</v>
      </c>
      <c r="G7265" s="37">
        <v>0</v>
      </c>
    </row>
    <row r="7266" spans="1:7" x14ac:dyDescent="0.4">
      <c r="A7266" s="70">
        <v>41942</v>
      </c>
      <c r="B7266" s="84" t="s">
        <v>314</v>
      </c>
      <c r="C7266" s="74">
        <v>18.7</v>
      </c>
      <c r="D7266" s="86">
        <v>0</v>
      </c>
      <c r="E7266" s="88">
        <v>10</v>
      </c>
      <c r="F7266" s="88">
        <v>30</v>
      </c>
      <c r="G7266" s="37">
        <v>0</v>
      </c>
    </row>
    <row r="7267" spans="1:7" x14ac:dyDescent="0.4">
      <c r="A7267" s="70">
        <v>41942</v>
      </c>
      <c r="B7267" s="84" t="s">
        <v>315</v>
      </c>
      <c r="C7267" s="74">
        <v>17.7</v>
      </c>
      <c r="D7267" s="86">
        <v>0</v>
      </c>
      <c r="E7267" s="88">
        <v>10</v>
      </c>
      <c r="F7267" s="88">
        <v>30</v>
      </c>
      <c r="G7267" s="37">
        <v>0</v>
      </c>
    </row>
    <row r="7268" spans="1:7" x14ac:dyDescent="0.4">
      <c r="A7268" s="70">
        <v>41942</v>
      </c>
      <c r="B7268" s="84" t="s">
        <v>316</v>
      </c>
      <c r="C7268" s="74">
        <v>17.2</v>
      </c>
      <c r="D7268" s="86">
        <v>0</v>
      </c>
      <c r="E7268" s="88">
        <v>10</v>
      </c>
      <c r="F7268" s="88">
        <v>30</v>
      </c>
      <c r="G7268" s="37">
        <v>0</v>
      </c>
    </row>
    <row r="7269" spans="1:7" x14ac:dyDescent="0.4">
      <c r="A7269" s="70">
        <v>41942</v>
      </c>
      <c r="B7269" s="84" t="s">
        <v>317</v>
      </c>
      <c r="C7269" s="74">
        <v>16.100000000000001</v>
      </c>
      <c r="D7269" s="86">
        <v>0</v>
      </c>
      <c r="E7269" s="88">
        <v>10</v>
      </c>
      <c r="F7269" s="88">
        <v>30</v>
      </c>
      <c r="G7269" s="37">
        <v>0</v>
      </c>
    </row>
    <row r="7270" spans="1:7" x14ac:dyDescent="0.4">
      <c r="A7270" s="70">
        <v>41942</v>
      </c>
      <c r="B7270" s="84" t="s">
        <v>318</v>
      </c>
      <c r="C7270" s="74">
        <v>13.7</v>
      </c>
      <c r="D7270" s="86">
        <v>3.773990518245974E-4</v>
      </c>
      <c r="E7270" s="88">
        <v>10</v>
      </c>
      <c r="F7270" s="88">
        <v>30</v>
      </c>
      <c r="G7270" s="37">
        <v>0</v>
      </c>
    </row>
    <row r="7271" spans="1:7" x14ac:dyDescent="0.4">
      <c r="A7271" s="70">
        <v>41942</v>
      </c>
      <c r="B7271" s="84" t="s">
        <v>319</v>
      </c>
      <c r="C7271" s="74">
        <v>13.8</v>
      </c>
      <c r="D7271" s="86">
        <v>8.2586435464134453E-3</v>
      </c>
      <c r="E7271" s="88">
        <v>10</v>
      </c>
      <c r="F7271" s="88">
        <v>30</v>
      </c>
      <c r="G7271" s="37">
        <v>0</v>
      </c>
    </row>
    <row r="7272" spans="1:7" x14ac:dyDescent="0.4">
      <c r="A7272" s="70">
        <v>41942</v>
      </c>
      <c r="B7272" s="84" t="s">
        <v>320</v>
      </c>
      <c r="C7272" s="74">
        <v>11.8</v>
      </c>
      <c r="D7272" s="86">
        <v>1.3558025917694892E-2</v>
      </c>
      <c r="E7272" s="88">
        <v>10</v>
      </c>
      <c r="F7272" s="88">
        <v>30</v>
      </c>
      <c r="G7272" s="37">
        <v>0</v>
      </c>
    </row>
    <row r="7273" spans="1:7" x14ac:dyDescent="0.4">
      <c r="A7273" s="70">
        <v>41942</v>
      </c>
      <c r="B7273" s="84" t="s">
        <v>321</v>
      </c>
      <c r="C7273" s="74">
        <v>11.6</v>
      </c>
      <c r="D7273" s="86">
        <v>4.5855205209434638E-3</v>
      </c>
      <c r="E7273" s="88">
        <v>10</v>
      </c>
      <c r="F7273" s="88">
        <v>30</v>
      </c>
      <c r="G7273" s="37">
        <v>0</v>
      </c>
    </row>
    <row r="7274" spans="1:7" x14ac:dyDescent="0.4">
      <c r="A7274" s="70">
        <v>41942</v>
      </c>
      <c r="B7274" s="84" t="s">
        <v>322</v>
      </c>
      <c r="C7274" s="74">
        <v>11.5</v>
      </c>
      <c r="D7274" s="86">
        <v>8.7332171181015023E-3</v>
      </c>
      <c r="E7274" s="88">
        <v>10</v>
      </c>
      <c r="F7274" s="88">
        <v>30</v>
      </c>
      <c r="G7274" s="37">
        <v>0</v>
      </c>
    </row>
    <row r="7275" spans="1:7" x14ac:dyDescent="0.4">
      <c r="A7275" s="70">
        <v>41942</v>
      </c>
      <c r="B7275" s="84" t="s">
        <v>323</v>
      </c>
      <c r="C7275" s="74">
        <v>10.8</v>
      </c>
      <c r="D7275" s="86">
        <v>3.3205873774770037E-2</v>
      </c>
      <c r="E7275" s="88">
        <v>10</v>
      </c>
      <c r="F7275" s="88">
        <v>30</v>
      </c>
      <c r="G7275" s="37">
        <v>0</v>
      </c>
    </row>
    <row r="7276" spans="1:7" x14ac:dyDescent="0.4">
      <c r="A7276" s="70">
        <v>41942</v>
      </c>
      <c r="B7276" s="84" t="s">
        <v>324</v>
      </c>
      <c r="C7276" s="74">
        <v>10.3</v>
      </c>
      <c r="D7276" s="86">
        <v>5.1672274632474993E-2</v>
      </c>
      <c r="E7276" s="88">
        <v>10</v>
      </c>
      <c r="F7276" s="88">
        <v>30</v>
      </c>
      <c r="G7276" s="37">
        <v>0</v>
      </c>
    </row>
    <row r="7277" spans="1:7" x14ac:dyDescent="0.4">
      <c r="A7277" s="70">
        <v>41942</v>
      </c>
      <c r="B7277" s="84" t="s">
        <v>325</v>
      </c>
      <c r="C7277" s="74">
        <v>9.8000000000000007</v>
      </c>
      <c r="D7277" s="86">
        <v>1.090403251887945</v>
      </c>
      <c r="E7277" s="88">
        <v>10</v>
      </c>
      <c r="F7277" s="88">
        <v>31</v>
      </c>
      <c r="G7277" s="37">
        <v>1</v>
      </c>
    </row>
    <row r="7278" spans="1:7" x14ac:dyDescent="0.4">
      <c r="A7278" s="70">
        <v>41943</v>
      </c>
      <c r="B7278" s="84" t="s">
        <v>302</v>
      </c>
      <c r="C7278" s="74">
        <v>10.1</v>
      </c>
      <c r="D7278" s="86">
        <v>1.9772119828468739</v>
      </c>
      <c r="E7278" s="88">
        <v>10</v>
      </c>
      <c r="F7278" s="88">
        <v>31</v>
      </c>
      <c r="G7278" s="37">
        <v>1</v>
      </c>
    </row>
    <row r="7279" spans="1:7" x14ac:dyDescent="0.4">
      <c r="A7279" s="70">
        <v>41943</v>
      </c>
      <c r="B7279" s="84" t="s">
        <v>303</v>
      </c>
      <c r="C7279" s="74">
        <v>10.1</v>
      </c>
      <c r="D7279" s="86">
        <v>2.4022888610449762</v>
      </c>
      <c r="E7279" s="88">
        <v>10</v>
      </c>
      <c r="F7279" s="88">
        <v>31</v>
      </c>
      <c r="G7279" s="37">
        <v>1</v>
      </c>
    </row>
    <row r="7280" spans="1:7" x14ac:dyDescent="0.4">
      <c r="A7280" s="70">
        <v>41943</v>
      </c>
      <c r="B7280" s="84" t="s">
        <v>304</v>
      </c>
      <c r="C7280" s="74">
        <v>10.3</v>
      </c>
      <c r="D7280" s="86">
        <v>2.5828181274246012</v>
      </c>
      <c r="E7280" s="88">
        <v>10</v>
      </c>
      <c r="F7280" s="88">
        <v>31</v>
      </c>
      <c r="G7280" s="37">
        <v>1</v>
      </c>
    </row>
    <row r="7281" spans="1:7" x14ac:dyDescent="0.4">
      <c r="A7281" s="70">
        <v>41943</v>
      </c>
      <c r="B7281" s="84" t="s">
        <v>305</v>
      </c>
      <c r="C7281" s="74">
        <v>10.5</v>
      </c>
      <c r="D7281" s="86">
        <v>2.6878371151950025</v>
      </c>
      <c r="E7281" s="88">
        <v>10</v>
      </c>
      <c r="F7281" s="88">
        <v>31</v>
      </c>
      <c r="G7281" s="37">
        <v>1</v>
      </c>
    </row>
    <row r="7282" spans="1:7" x14ac:dyDescent="0.4">
      <c r="A7282" s="70">
        <v>41943</v>
      </c>
      <c r="B7282" s="84" t="s">
        <v>306</v>
      </c>
      <c r="C7282" s="74">
        <v>10.5</v>
      </c>
      <c r="D7282" s="86">
        <v>2.7826311256296541</v>
      </c>
      <c r="E7282" s="88">
        <v>10</v>
      </c>
      <c r="F7282" s="88">
        <v>31</v>
      </c>
      <c r="G7282" s="37">
        <v>1</v>
      </c>
    </row>
    <row r="7283" spans="1:7" x14ac:dyDescent="0.4">
      <c r="A7283" s="70">
        <v>41943</v>
      </c>
      <c r="B7283" s="84" t="s">
        <v>307</v>
      </c>
      <c r="C7283" s="74">
        <v>10.8</v>
      </c>
      <c r="D7283" s="86">
        <v>3.2143052728861079</v>
      </c>
      <c r="E7283" s="88">
        <v>10</v>
      </c>
      <c r="F7283" s="88">
        <v>31</v>
      </c>
      <c r="G7283" s="37">
        <v>1</v>
      </c>
    </row>
    <row r="7284" spans="1:7" x14ac:dyDescent="0.4">
      <c r="A7284" s="70">
        <v>41943</v>
      </c>
      <c r="B7284" s="84" t="s">
        <v>308</v>
      </c>
      <c r="C7284" s="74">
        <v>11.1</v>
      </c>
      <c r="D7284" s="86">
        <v>0.31061349136227639</v>
      </c>
      <c r="E7284" s="88">
        <v>10</v>
      </c>
      <c r="F7284" s="88">
        <v>31</v>
      </c>
      <c r="G7284" s="37">
        <v>1</v>
      </c>
    </row>
    <row r="7285" spans="1:7" x14ac:dyDescent="0.4">
      <c r="A7285" s="70">
        <v>41943</v>
      </c>
      <c r="B7285" s="84" t="s">
        <v>309</v>
      </c>
      <c r="C7285" s="74">
        <v>12.5</v>
      </c>
      <c r="D7285" s="86">
        <v>1.0558556487153949E-2</v>
      </c>
      <c r="E7285" s="88">
        <v>10</v>
      </c>
      <c r="F7285" s="88">
        <v>31</v>
      </c>
      <c r="G7285" s="37">
        <v>0</v>
      </c>
    </row>
    <row r="7286" spans="1:7" x14ac:dyDescent="0.4">
      <c r="A7286" s="70">
        <v>41943</v>
      </c>
      <c r="B7286" s="84" t="s">
        <v>310</v>
      </c>
      <c r="C7286" s="74">
        <v>14.1</v>
      </c>
      <c r="D7286" s="86">
        <v>3.3309890182491217E-3</v>
      </c>
      <c r="E7286" s="88">
        <v>10</v>
      </c>
      <c r="F7286" s="88">
        <v>31</v>
      </c>
      <c r="G7286" s="37">
        <v>0</v>
      </c>
    </row>
    <row r="7287" spans="1:7" x14ac:dyDescent="0.4">
      <c r="A7287" s="70">
        <v>41943</v>
      </c>
      <c r="B7287" s="84" t="s">
        <v>311</v>
      </c>
      <c r="C7287" s="74">
        <v>15.3</v>
      </c>
      <c r="D7287" s="86">
        <v>4.3308503788715173E-3</v>
      </c>
      <c r="E7287" s="88">
        <v>10</v>
      </c>
      <c r="F7287" s="88">
        <v>31</v>
      </c>
      <c r="G7287" s="37">
        <v>0</v>
      </c>
    </row>
    <row r="7288" spans="1:7" x14ac:dyDescent="0.4">
      <c r="A7288" s="70">
        <v>41943</v>
      </c>
      <c r="B7288" s="84" t="s">
        <v>312</v>
      </c>
      <c r="C7288" s="74">
        <v>15.1</v>
      </c>
      <c r="D7288" s="86">
        <v>8.4883852002796533E-3</v>
      </c>
      <c r="E7288" s="88">
        <v>10</v>
      </c>
      <c r="F7288" s="88">
        <v>31</v>
      </c>
      <c r="G7288" s="37">
        <v>0</v>
      </c>
    </row>
    <row r="7289" spans="1:7" x14ac:dyDescent="0.4">
      <c r="A7289" s="70">
        <v>41943</v>
      </c>
      <c r="B7289" s="84" t="s">
        <v>313</v>
      </c>
      <c r="C7289" s="74">
        <v>13.6</v>
      </c>
      <c r="D7289" s="86">
        <v>1.0348463746815278E-2</v>
      </c>
      <c r="E7289" s="88">
        <v>10</v>
      </c>
      <c r="F7289" s="88">
        <v>31</v>
      </c>
      <c r="G7289" s="37">
        <v>0</v>
      </c>
    </row>
    <row r="7290" spans="1:7" x14ac:dyDescent="0.4">
      <c r="A7290" s="70">
        <v>41943</v>
      </c>
      <c r="B7290" s="84" t="s">
        <v>314</v>
      </c>
      <c r="C7290" s="74">
        <v>13.1</v>
      </c>
      <c r="D7290" s="86">
        <v>8.8683990611011145E-3</v>
      </c>
      <c r="E7290" s="88">
        <v>10</v>
      </c>
      <c r="F7290" s="88">
        <v>31</v>
      </c>
      <c r="G7290" s="37">
        <v>0</v>
      </c>
    </row>
    <row r="7291" spans="1:7" x14ac:dyDescent="0.4">
      <c r="A7291" s="70">
        <v>41943</v>
      </c>
      <c r="B7291" s="84" t="s">
        <v>315</v>
      </c>
      <c r="C7291" s="74">
        <v>13.6</v>
      </c>
      <c r="D7291" s="86">
        <v>1.726538296565833E-2</v>
      </c>
      <c r="E7291" s="88">
        <v>10</v>
      </c>
      <c r="F7291" s="88">
        <v>31</v>
      </c>
      <c r="G7291" s="37">
        <v>0</v>
      </c>
    </row>
    <row r="7292" spans="1:7" x14ac:dyDescent="0.4">
      <c r="A7292" s="70">
        <v>41943</v>
      </c>
      <c r="B7292" s="84" t="s">
        <v>316</v>
      </c>
      <c r="C7292" s="74">
        <v>13.7</v>
      </c>
      <c r="D7292" s="86">
        <v>3.8180058186288321E-2</v>
      </c>
      <c r="E7292" s="88">
        <v>10</v>
      </c>
      <c r="F7292" s="88">
        <v>31</v>
      </c>
      <c r="G7292" s="37">
        <v>0</v>
      </c>
    </row>
    <row r="7293" spans="1:7" x14ac:dyDescent="0.4">
      <c r="A7293" s="70">
        <v>41943</v>
      </c>
      <c r="B7293" s="84" t="s">
        <v>317</v>
      </c>
      <c r="C7293" s="74">
        <v>13.5</v>
      </c>
      <c r="D7293" s="86">
        <v>2.0369169146796227E-2</v>
      </c>
      <c r="E7293" s="88">
        <v>10</v>
      </c>
      <c r="F7293" s="88">
        <v>31</v>
      </c>
      <c r="G7293" s="37">
        <v>0</v>
      </c>
    </row>
    <row r="7294" spans="1:7" x14ac:dyDescent="0.4">
      <c r="A7294" s="70">
        <v>41943</v>
      </c>
      <c r="B7294" s="84" t="s">
        <v>318</v>
      </c>
      <c r="C7294" s="74">
        <v>12.5</v>
      </c>
      <c r="D7294" s="86">
        <v>2.8778788119322191E-2</v>
      </c>
      <c r="E7294" s="88">
        <v>10</v>
      </c>
      <c r="F7294" s="88">
        <v>31</v>
      </c>
      <c r="G7294" s="37">
        <v>0</v>
      </c>
    </row>
    <row r="7295" spans="1:7" x14ac:dyDescent="0.4">
      <c r="A7295" s="70">
        <v>41943</v>
      </c>
      <c r="B7295" s="84" t="s">
        <v>319</v>
      </c>
      <c r="C7295" s="74">
        <v>12</v>
      </c>
      <c r="D7295" s="86">
        <v>0.81674445303929988</v>
      </c>
      <c r="E7295" s="88">
        <v>10</v>
      </c>
      <c r="F7295" s="88">
        <v>31</v>
      </c>
      <c r="G7295" s="37">
        <v>0</v>
      </c>
    </row>
    <row r="7296" spans="1:7" x14ac:dyDescent="0.4">
      <c r="A7296" s="70">
        <v>41943</v>
      </c>
      <c r="B7296" s="84" t="s">
        <v>320</v>
      </c>
      <c r="C7296" s="74">
        <v>11.2</v>
      </c>
      <c r="D7296" s="86">
        <v>1.5753362019200225</v>
      </c>
      <c r="E7296" s="88">
        <v>10</v>
      </c>
      <c r="F7296" s="88">
        <v>31</v>
      </c>
      <c r="G7296" s="37">
        <v>0</v>
      </c>
    </row>
    <row r="7297" spans="1:7" x14ac:dyDescent="0.4">
      <c r="A7297" s="70">
        <v>41943</v>
      </c>
      <c r="B7297" s="84" t="s">
        <v>321</v>
      </c>
      <c r="C7297" s="74">
        <v>11.3</v>
      </c>
      <c r="D7297" s="86">
        <v>9.7484160459041361E-2</v>
      </c>
      <c r="E7297" s="88">
        <v>10</v>
      </c>
      <c r="F7297" s="88">
        <v>31</v>
      </c>
      <c r="G7297" s="37">
        <v>0</v>
      </c>
    </row>
    <row r="7298" spans="1:7" x14ac:dyDescent="0.4">
      <c r="A7298" s="70">
        <v>41943</v>
      </c>
      <c r="B7298" s="84" t="s">
        <v>322</v>
      </c>
      <c r="C7298" s="74">
        <v>9.6999999999999993</v>
      </c>
      <c r="D7298" s="86">
        <v>0.90344361905600667</v>
      </c>
      <c r="E7298" s="88">
        <v>10</v>
      </c>
      <c r="F7298" s="88">
        <v>31</v>
      </c>
      <c r="G7298" s="37">
        <v>0</v>
      </c>
    </row>
    <row r="7299" spans="1:7" x14ac:dyDescent="0.4">
      <c r="A7299" s="70">
        <v>41943</v>
      </c>
      <c r="B7299" s="84" t="s">
        <v>323</v>
      </c>
      <c r="C7299" s="74">
        <v>8.1999999999999993</v>
      </c>
      <c r="D7299" s="86">
        <v>1.7277449001210916</v>
      </c>
      <c r="E7299" s="88">
        <v>10</v>
      </c>
      <c r="F7299" s="88">
        <v>31</v>
      </c>
      <c r="G7299" s="37">
        <v>0</v>
      </c>
    </row>
    <row r="7300" spans="1:7" x14ac:dyDescent="0.4">
      <c r="A7300" s="70">
        <v>41943</v>
      </c>
      <c r="B7300" s="84" t="s">
        <v>324</v>
      </c>
      <c r="C7300" s="74">
        <v>7.4</v>
      </c>
      <c r="D7300" s="86">
        <v>2.3088593216267039</v>
      </c>
      <c r="E7300" s="88">
        <v>10</v>
      </c>
      <c r="F7300" s="88">
        <v>31</v>
      </c>
      <c r="G7300" s="37">
        <v>0</v>
      </c>
    </row>
    <row r="7301" spans="1:7" x14ac:dyDescent="0.4">
      <c r="A7301" s="70">
        <v>41943</v>
      </c>
      <c r="B7301" s="84" t="s">
        <v>325</v>
      </c>
      <c r="C7301" s="74">
        <v>6.4</v>
      </c>
      <c r="D7301" s="86">
        <v>3.6976107684095045</v>
      </c>
      <c r="E7301" s="88">
        <v>11</v>
      </c>
      <c r="F7301" s="88">
        <v>1</v>
      </c>
      <c r="G7301" s="37">
        <v>1</v>
      </c>
    </row>
    <row r="7302" spans="1:7" x14ac:dyDescent="0.4">
      <c r="A7302" s="70">
        <v>41944</v>
      </c>
      <c r="B7302" s="84" t="s">
        <v>302</v>
      </c>
      <c r="C7302" s="74">
        <v>5.3</v>
      </c>
      <c r="D7302" s="86">
        <v>4.1708526292054584</v>
      </c>
      <c r="E7302" s="88">
        <v>11</v>
      </c>
      <c r="F7302" s="88">
        <v>1</v>
      </c>
      <c r="G7302" s="37">
        <v>1</v>
      </c>
    </row>
    <row r="7303" spans="1:7" x14ac:dyDescent="0.4">
      <c r="A7303" s="70">
        <v>41944</v>
      </c>
      <c r="B7303" s="84" t="s">
        <v>303</v>
      </c>
      <c r="C7303" s="74">
        <v>4.0999999999999996</v>
      </c>
      <c r="D7303" s="86">
        <v>4.6158431882444066</v>
      </c>
      <c r="E7303" s="88">
        <v>11</v>
      </c>
      <c r="F7303" s="88">
        <v>1</v>
      </c>
      <c r="G7303" s="37">
        <v>1</v>
      </c>
    </row>
    <row r="7304" spans="1:7" x14ac:dyDescent="0.4">
      <c r="A7304" s="70">
        <v>41944</v>
      </c>
      <c r="B7304" s="84" t="s">
        <v>304</v>
      </c>
      <c r="C7304" s="74">
        <v>3</v>
      </c>
      <c r="D7304" s="86">
        <v>5.0227155268066683</v>
      </c>
      <c r="E7304" s="88">
        <v>11</v>
      </c>
      <c r="F7304" s="88">
        <v>1</v>
      </c>
      <c r="G7304" s="37">
        <v>1</v>
      </c>
    </row>
    <row r="7305" spans="1:7" x14ac:dyDescent="0.4">
      <c r="A7305" s="70">
        <v>41944</v>
      </c>
      <c r="B7305" s="84" t="s">
        <v>305</v>
      </c>
      <c r="C7305" s="74">
        <v>1.8</v>
      </c>
      <c r="D7305" s="86">
        <v>5.4484434241770741</v>
      </c>
      <c r="E7305" s="88">
        <v>11</v>
      </c>
      <c r="F7305" s="88">
        <v>1</v>
      </c>
      <c r="G7305" s="37">
        <v>1</v>
      </c>
    </row>
    <row r="7306" spans="1:7" x14ac:dyDescent="0.4">
      <c r="A7306" s="70">
        <v>41944</v>
      </c>
      <c r="B7306" s="84" t="s">
        <v>306</v>
      </c>
      <c r="C7306" s="74">
        <v>1.1000000000000001</v>
      </c>
      <c r="D7306" s="86">
        <v>5.7819771798155086</v>
      </c>
      <c r="E7306" s="88">
        <v>11</v>
      </c>
      <c r="F7306" s="88">
        <v>1</v>
      </c>
      <c r="G7306" s="37">
        <v>1</v>
      </c>
    </row>
    <row r="7307" spans="1:7" x14ac:dyDescent="0.4">
      <c r="A7307" s="70">
        <v>41944</v>
      </c>
      <c r="B7307" s="84" t="s">
        <v>307</v>
      </c>
      <c r="C7307" s="74">
        <v>0.3</v>
      </c>
      <c r="D7307" s="86">
        <v>7.3975010805648704</v>
      </c>
      <c r="E7307" s="88">
        <v>11</v>
      </c>
      <c r="F7307" s="88">
        <v>1</v>
      </c>
      <c r="G7307" s="37">
        <v>1</v>
      </c>
    </row>
    <row r="7308" spans="1:7" x14ac:dyDescent="0.4">
      <c r="A7308" s="70">
        <v>41944</v>
      </c>
      <c r="B7308" s="84" t="s">
        <v>308</v>
      </c>
      <c r="C7308" s="74">
        <v>0.9</v>
      </c>
      <c r="D7308" s="86">
        <v>3.7882255463233001</v>
      </c>
      <c r="E7308" s="88">
        <v>11</v>
      </c>
      <c r="F7308" s="88">
        <v>1</v>
      </c>
      <c r="G7308" s="37">
        <v>1</v>
      </c>
    </row>
    <row r="7309" spans="1:7" x14ac:dyDescent="0.4">
      <c r="A7309" s="70">
        <v>41944</v>
      </c>
      <c r="B7309" s="84" t="s">
        <v>309</v>
      </c>
      <c r="C7309" s="74">
        <v>2.9</v>
      </c>
      <c r="D7309" s="86">
        <v>3.0110157927253369</v>
      </c>
      <c r="E7309" s="88">
        <v>11</v>
      </c>
      <c r="F7309" s="88">
        <v>1</v>
      </c>
      <c r="G7309" s="37">
        <v>0</v>
      </c>
    </row>
    <row r="7310" spans="1:7" x14ac:dyDescent="0.4">
      <c r="A7310" s="70">
        <v>41944</v>
      </c>
      <c r="B7310" s="84" t="s">
        <v>310</v>
      </c>
      <c r="C7310" s="74">
        <v>5.3</v>
      </c>
      <c r="D7310" s="86">
        <v>1.4781900257940761</v>
      </c>
      <c r="E7310" s="88">
        <v>11</v>
      </c>
      <c r="F7310" s="88">
        <v>1</v>
      </c>
      <c r="G7310" s="37">
        <v>0</v>
      </c>
    </row>
    <row r="7311" spans="1:7" x14ac:dyDescent="0.4">
      <c r="A7311" s="70">
        <v>41944</v>
      </c>
      <c r="B7311" s="84" t="s">
        <v>311</v>
      </c>
      <c r="C7311" s="74">
        <v>7.5</v>
      </c>
      <c r="D7311" s="86">
        <v>1.8170133516713907</v>
      </c>
      <c r="E7311" s="88">
        <v>11</v>
      </c>
      <c r="F7311" s="88">
        <v>1</v>
      </c>
      <c r="G7311" s="37">
        <v>0</v>
      </c>
    </row>
    <row r="7312" spans="1:7" x14ac:dyDescent="0.4">
      <c r="A7312" s="70">
        <v>41944</v>
      </c>
      <c r="B7312" s="84" t="s">
        <v>312</v>
      </c>
      <c r="C7312" s="74">
        <v>9.6999999999999993</v>
      </c>
      <c r="D7312" s="86">
        <v>2.6753973614939544E-2</v>
      </c>
      <c r="E7312" s="88">
        <v>11</v>
      </c>
      <c r="F7312" s="88">
        <v>1</v>
      </c>
      <c r="G7312" s="37">
        <v>0</v>
      </c>
    </row>
    <row r="7313" spans="1:7" x14ac:dyDescent="0.4">
      <c r="A7313" s="70">
        <v>41944</v>
      </c>
      <c r="B7313" s="84" t="s">
        <v>313</v>
      </c>
      <c r="C7313" s="74">
        <v>12.1</v>
      </c>
      <c r="D7313" s="86">
        <v>1.6845840639679151E-2</v>
      </c>
      <c r="E7313" s="88">
        <v>11</v>
      </c>
      <c r="F7313" s="88">
        <v>1</v>
      </c>
      <c r="G7313" s="37">
        <v>0</v>
      </c>
    </row>
    <row r="7314" spans="1:7" x14ac:dyDescent="0.4">
      <c r="A7314" s="70">
        <v>41944</v>
      </c>
      <c r="B7314" s="84" t="s">
        <v>314</v>
      </c>
      <c r="C7314" s="74">
        <v>12.5</v>
      </c>
      <c r="D7314" s="86">
        <v>1.2578115121994341E-2</v>
      </c>
      <c r="E7314" s="88">
        <v>11</v>
      </c>
      <c r="F7314" s="88">
        <v>1</v>
      </c>
      <c r="G7314" s="37">
        <v>0</v>
      </c>
    </row>
    <row r="7315" spans="1:7" x14ac:dyDescent="0.4">
      <c r="A7315" s="70">
        <v>41944</v>
      </c>
      <c r="B7315" s="84" t="s">
        <v>315</v>
      </c>
      <c r="C7315" s="74">
        <v>12.1</v>
      </c>
      <c r="D7315" s="86">
        <v>2.3307856152595535E-2</v>
      </c>
      <c r="E7315" s="88">
        <v>11</v>
      </c>
      <c r="F7315" s="88">
        <v>1</v>
      </c>
      <c r="G7315" s="37">
        <v>0</v>
      </c>
    </row>
    <row r="7316" spans="1:7" x14ac:dyDescent="0.4">
      <c r="A7316" s="70">
        <v>41944</v>
      </c>
      <c r="B7316" s="84" t="s">
        <v>316</v>
      </c>
      <c r="C7316" s="74">
        <v>12.2</v>
      </c>
      <c r="D7316" s="86">
        <v>3.1155456220548942E-2</v>
      </c>
      <c r="E7316" s="88">
        <v>11</v>
      </c>
      <c r="F7316" s="88">
        <v>1</v>
      </c>
      <c r="G7316" s="37">
        <v>0</v>
      </c>
    </row>
    <row r="7317" spans="1:7" x14ac:dyDescent="0.4">
      <c r="A7317" s="70">
        <v>41944</v>
      </c>
      <c r="B7317" s="84" t="s">
        <v>317</v>
      </c>
      <c r="C7317" s="74">
        <v>11</v>
      </c>
      <c r="D7317" s="86">
        <v>2.7730033804493025E-2</v>
      </c>
      <c r="E7317" s="88">
        <v>11</v>
      </c>
      <c r="F7317" s="88">
        <v>1</v>
      </c>
      <c r="G7317" s="37">
        <v>0</v>
      </c>
    </row>
    <row r="7318" spans="1:7" x14ac:dyDescent="0.4">
      <c r="A7318" s="70">
        <v>41944</v>
      </c>
      <c r="B7318" s="84" t="s">
        <v>318</v>
      </c>
      <c r="C7318" s="74">
        <v>7.8</v>
      </c>
      <c r="D7318" s="86">
        <v>0.16158746051260792</v>
      </c>
      <c r="E7318" s="88">
        <v>11</v>
      </c>
      <c r="F7318" s="88">
        <v>1</v>
      </c>
      <c r="G7318" s="37">
        <v>0</v>
      </c>
    </row>
    <row r="7319" spans="1:7" x14ac:dyDescent="0.4">
      <c r="A7319" s="70">
        <v>41944</v>
      </c>
      <c r="B7319" s="84" t="s">
        <v>319</v>
      </c>
      <c r="C7319" s="74">
        <v>6.9</v>
      </c>
      <c r="D7319" s="86">
        <v>3.2952066833606519</v>
      </c>
      <c r="E7319" s="88">
        <v>11</v>
      </c>
      <c r="F7319" s="88">
        <v>1</v>
      </c>
      <c r="G7319" s="37">
        <v>0</v>
      </c>
    </row>
    <row r="7320" spans="1:7" x14ac:dyDescent="0.4">
      <c r="A7320" s="70">
        <v>41944</v>
      </c>
      <c r="B7320" s="84" t="s">
        <v>320</v>
      </c>
      <c r="C7320" s="74">
        <v>5.8</v>
      </c>
      <c r="D7320" s="86">
        <v>4.255167512578554</v>
      </c>
      <c r="E7320" s="88">
        <v>11</v>
      </c>
      <c r="F7320" s="88">
        <v>1</v>
      </c>
      <c r="G7320" s="37">
        <v>0</v>
      </c>
    </row>
    <row r="7321" spans="1:7" x14ac:dyDescent="0.4">
      <c r="A7321" s="70">
        <v>41944</v>
      </c>
      <c r="B7321" s="84" t="s">
        <v>321</v>
      </c>
      <c r="C7321" s="74">
        <v>4.7</v>
      </c>
      <c r="D7321" s="86">
        <v>1.9757904410458611</v>
      </c>
      <c r="E7321" s="88">
        <v>11</v>
      </c>
      <c r="F7321" s="88">
        <v>1</v>
      </c>
      <c r="G7321" s="37">
        <v>0</v>
      </c>
    </row>
    <row r="7322" spans="1:7" x14ac:dyDescent="0.4">
      <c r="A7322" s="70">
        <v>41944</v>
      </c>
      <c r="B7322" s="84" t="s">
        <v>322</v>
      </c>
      <c r="C7322" s="74">
        <v>4</v>
      </c>
      <c r="D7322" s="86">
        <v>2.8331895715039721</v>
      </c>
      <c r="E7322" s="88">
        <v>11</v>
      </c>
      <c r="F7322" s="88">
        <v>1</v>
      </c>
      <c r="G7322" s="37">
        <v>0</v>
      </c>
    </row>
    <row r="7323" spans="1:7" x14ac:dyDescent="0.4">
      <c r="A7323" s="70">
        <v>41944</v>
      </c>
      <c r="B7323" s="84" t="s">
        <v>323</v>
      </c>
      <c r="C7323" s="74">
        <v>3.1</v>
      </c>
      <c r="D7323" s="86">
        <v>3.5941875559921859</v>
      </c>
      <c r="E7323" s="88">
        <v>11</v>
      </c>
      <c r="F7323" s="88">
        <v>1</v>
      </c>
      <c r="G7323" s="37">
        <v>0</v>
      </c>
    </row>
    <row r="7324" spans="1:7" x14ac:dyDescent="0.4">
      <c r="A7324" s="70">
        <v>41944</v>
      </c>
      <c r="B7324" s="84" t="s">
        <v>324</v>
      </c>
      <c r="C7324" s="74">
        <v>2.7</v>
      </c>
      <c r="D7324" s="86">
        <v>4.1510498885178553</v>
      </c>
      <c r="E7324" s="88">
        <v>11</v>
      </c>
      <c r="F7324" s="88">
        <v>1</v>
      </c>
      <c r="G7324" s="37">
        <v>0</v>
      </c>
    </row>
    <row r="7325" spans="1:7" x14ac:dyDescent="0.4">
      <c r="A7325" s="70">
        <v>41944</v>
      </c>
      <c r="B7325" s="84" t="s">
        <v>325</v>
      </c>
      <c r="C7325" s="74">
        <v>4.5</v>
      </c>
      <c r="D7325" s="86">
        <v>5.0336729325567751</v>
      </c>
      <c r="E7325" s="88">
        <v>11</v>
      </c>
      <c r="F7325" s="88">
        <v>2</v>
      </c>
      <c r="G7325" s="37">
        <v>1</v>
      </c>
    </row>
    <row r="7326" spans="1:7" x14ac:dyDescent="0.4">
      <c r="A7326" s="70">
        <v>41945</v>
      </c>
      <c r="B7326" s="84" t="s">
        <v>302</v>
      </c>
      <c r="C7326" s="74">
        <v>2.8</v>
      </c>
      <c r="D7326" s="86">
        <v>5.516685533378741</v>
      </c>
      <c r="E7326" s="88">
        <v>11</v>
      </c>
      <c r="F7326" s="88">
        <v>2</v>
      </c>
      <c r="G7326" s="37">
        <v>1</v>
      </c>
    </row>
    <row r="7327" spans="1:7" x14ac:dyDescent="0.4">
      <c r="A7327" s="70">
        <v>41945</v>
      </c>
      <c r="B7327" s="84" t="s">
        <v>303</v>
      </c>
      <c r="C7327" s="74">
        <v>1.7</v>
      </c>
      <c r="D7327" s="86">
        <v>5.890223755365005</v>
      </c>
      <c r="E7327" s="88">
        <v>11</v>
      </c>
      <c r="F7327" s="88">
        <v>2</v>
      </c>
      <c r="G7327" s="37">
        <v>1</v>
      </c>
    </row>
    <row r="7328" spans="1:7" x14ac:dyDescent="0.4">
      <c r="A7328" s="70">
        <v>41945</v>
      </c>
      <c r="B7328" s="84" t="s">
        <v>304</v>
      </c>
      <c r="C7328" s="74">
        <v>1.4</v>
      </c>
      <c r="D7328" s="86">
        <v>6.1114091704084892</v>
      </c>
      <c r="E7328" s="88">
        <v>11</v>
      </c>
      <c r="F7328" s="88">
        <v>2</v>
      </c>
      <c r="G7328" s="37">
        <v>1</v>
      </c>
    </row>
    <row r="7329" spans="1:7" x14ac:dyDescent="0.4">
      <c r="A7329" s="70">
        <v>41945</v>
      </c>
      <c r="B7329" s="84" t="s">
        <v>305</v>
      </c>
      <c r="C7329" s="74">
        <v>1.1000000000000001</v>
      </c>
      <c r="D7329" s="86">
        <v>6.3030880128988604</v>
      </c>
      <c r="E7329" s="88">
        <v>11</v>
      </c>
      <c r="F7329" s="88">
        <v>2</v>
      </c>
      <c r="G7329" s="37">
        <v>1</v>
      </c>
    </row>
    <row r="7330" spans="1:7" x14ac:dyDescent="0.4">
      <c r="A7330" s="70">
        <v>41945</v>
      </c>
      <c r="B7330" s="84" t="s">
        <v>306</v>
      </c>
      <c r="C7330" s="74">
        <v>0.8</v>
      </c>
      <c r="D7330" s="86">
        <v>6.4786132381525476</v>
      </c>
      <c r="E7330" s="88">
        <v>11</v>
      </c>
      <c r="F7330" s="88">
        <v>2</v>
      </c>
      <c r="G7330" s="37">
        <v>1</v>
      </c>
    </row>
    <row r="7331" spans="1:7" x14ac:dyDescent="0.4">
      <c r="A7331" s="70">
        <v>41945</v>
      </c>
      <c r="B7331" s="84" t="s">
        <v>307</v>
      </c>
      <c r="C7331" s="74">
        <v>0.1</v>
      </c>
      <c r="D7331" s="86">
        <v>8.0023040458797148</v>
      </c>
      <c r="E7331" s="88">
        <v>11</v>
      </c>
      <c r="F7331" s="88">
        <v>2</v>
      </c>
      <c r="G7331" s="37">
        <v>1</v>
      </c>
    </row>
    <row r="7332" spans="1:7" x14ac:dyDescent="0.4">
      <c r="A7332" s="70">
        <v>41945</v>
      </c>
      <c r="B7332" s="84" t="s">
        <v>308</v>
      </c>
      <c r="C7332" s="74">
        <v>0.9</v>
      </c>
      <c r="D7332" s="86">
        <v>3.5531976356721109</v>
      </c>
      <c r="E7332" s="88">
        <v>11</v>
      </c>
      <c r="F7332" s="88">
        <v>2</v>
      </c>
      <c r="G7332" s="37">
        <v>1</v>
      </c>
    </row>
    <row r="7333" spans="1:7" x14ac:dyDescent="0.4">
      <c r="A7333" s="70">
        <v>41945</v>
      </c>
      <c r="B7333" s="84" t="s">
        <v>309</v>
      </c>
      <c r="C7333" s="74">
        <v>3.9</v>
      </c>
      <c r="D7333" s="86">
        <v>0.68316706782279779</v>
      </c>
      <c r="E7333" s="88">
        <v>11</v>
      </c>
      <c r="F7333" s="88">
        <v>2</v>
      </c>
      <c r="G7333" s="37">
        <v>0</v>
      </c>
    </row>
    <row r="7334" spans="1:7" x14ac:dyDescent="0.4">
      <c r="A7334" s="70">
        <v>41945</v>
      </c>
      <c r="B7334" s="84" t="s">
        <v>310</v>
      </c>
      <c r="C7334" s="74">
        <v>7.6</v>
      </c>
      <c r="D7334" s="86">
        <v>2.3001582361046834E-2</v>
      </c>
      <c r="E7334" s="88">
        <v>11</v>
      </c>
      <c r="F7334" s="88">
        <v>2</v>
      </c>
      <c r="G7334" s="37">
        <v>0</v>
      </c>
    </row>
    <row r="7335" spans="1:7" x14ac:dyDescent="0.4">
      <c r="A7335" s="70">
        <v>41945</v>
      </c>
      <c r="B7335" s="84" t="s">
        <v>311</v>
      </c>
      <c r="C7335" s="74">
        <v>10.7</v>
      </c>
      <c r="D7335" s="86">
        <v>2.001593081014175E-2</v>
      </c>
      <c r="E7335" s="88">
        <v>11</v>
      </c>
      <c r="F7335" s="88">
        <v>2</v>
      </c>
      <c r="G7335" s="37">
        <v>0</v>
      </c>
    </row>
    <row r="7336" spans="1:7" x14ac:dyDescent="0.4">
      <c r="A7336" s="70">
        <v>41945</v>
      </c>
      <c r="B7336" s="84" t="s">
        <v>312</v>
      </c>
      <c r="C7336" s="74">
        <v>12.9</v>
      </c>
      <c r="D7336" s="86">
        <v>1.5505955031256E-2</v>
      </c>
      <c r="E7336" s="88">
        <v>11</v>
      </c>
      <c r="F7336" s="88">
        <v>2</v>
      </c>
      <c r="G7336" s="37">
        <v>0</v>
      </c>
    </row>
    <row r="7337" spans="1:7" x14ac:dyDescent="0.4">
      <c r="A7337" s="70">
        <v>41945</v>
      </c>
      <c r="B7337" s="84" t="s">
        <v>313</v>
      </c>
      <c r="C7337" s="74">
        <v>14.4</v>
      </c>
      <c r="D7337" s="86">
        <v>7.5359240022401137E-3</v>
      </c>
      <c r="E7337" s="88">
        <v>11</v>
      </c>
      <c r="F7337" s="88">
        <v>2</v>
      </c>
      <c r="G7337" s="37">
        <v>0</v>
      </c>
    </row>
    <row r="7338" spans="1:7" x14ac:dyDescent="0.4">
      <c r="A7338" s="70">
        <v>41945</v>
      </c>
      <c r="B7338" s="84" t="s">
        <v>314</v>
      </c>
      <c r="C7338" s="74">
        <v>15.1</v>
      </c>
      <c r="D7338" s="86">
        <v>1.377174045409257E-3</v>
      </c>
      <c r="E7338" s="88">
        <v>11</v>
      </c>
      <c r="F7338" s="88">
        <v>2</v>
      </c>
      <c r="G7338" s="37">
        <v>0</v>
      </c>
    </row>
    <row r="7339" spans="1:7" x14ac:dyDescent="0.4">
      <c r="A7339" s="70">
        <v>41945</v>
      </c>
      <c r="B7339" s="84" t="s">
        <v>315</v>
      </c>
      <c r="C7339" s="74">
        <v>15.3</v>
      </c>
      <c r="D7339" s="86">
        <v>6.4869030369927609E-3</v>
      </c>
      <c r="E7339" s="88">
        <v>11</v>
      </c>
      <c r="F7339" s="88">
        <v>2</v>
      </c>
      <c r="G7339" s="37">
        <v>0</v>
      </c>
    </row>
    <row r="7340" spans="1:7" x14ac:dyDescent="0.4">
      <c r="A7340" s="70">
        <v>41945</v>
      </c>
      <c r="B7340" s="84" t="s">
        <v>316</v>
      </c>
      <c r="C7340" s="74">
        <v>15</v>
      </c>
      <c r="D7340" s="86">
        <v>8.6457428722956225E-3</v>
      </c>
      <c r="E7340" s="88">
        <v>11</v>
      </c>
      <c r="F7340" s="88">
        <v>2</v>
      </c>
      <c r="G7340" s="37">
        <v>0</v>
      </c>
    </row>
    <row r="7341" spans="1:7" x14ac:dyDescent="0.4">
      <c r="A7341" s="70">
        <v>41945</v>
      </c>
      <c r="B7341" s="84" t="s">
        <v>317</v>
      </c>
      <c r="C7341" s="74">
        <v>13.6</v>
      </c>
      <c r="D7341" s="86">
        <v>7.6428396135384477E-3</v>
      </c>
      <c r="E7341" s="88">
        <v>11</v>
      </c>
      <c r="F7341" s="88">
        <v>2</v>
      </c>
      <c r="G7341" s="37">
        <v>0</v>
      </c>
    </row>
    <row r="7342" spans="1:7" x14ac:dyDescent="0.4">
      <c r="A7342" s="70">
        <v>41945</v>
      </c>
      <c r="B7342" s="84" t="s">
        <v>318</v>
      </c>
      <c r="C7342" s="74">
        <v>10.6</v>
      </c>
      <c r="D7342" s="86">
        <v>1.1760699333361817E-2</v>
      </c>
      <c r="E7342" s="88">
        <v>11</v>
      </c>
      <c r="F7342" s="88">
        <v>2</v>
      </c>
      <c r="G7342" s="37">
        <v>0</v>
      </c>
    </row>
    <row r="7343" spans="1:7" x14ac:dyDescent="0.4">
      <c r="A7343" s="70">
        <v>41945</v>
      </c>
      <c r="B7343" s="84" t="s">
        <v>319</v>
      </c>
      <c r="C7343" s="74">
        <v>8.4</v>
      </c>
      <c r="D7343" s="86">
        <v>2.8318712603665943E-2</v>
      </c>
      <c r="E7343" s="88">
        <v>11</v>
      </c>
      <c r="F7343" s="88">
        <v>2</v>
      </c>
      <c r="G7343" s="37">
        <v>0</v>
      </c>
    </row>
    <row r="7344" spans="1:7" x14ac:dyDescent="0.4">
      <c r="A7344" s="70">
        <v>41945</v>
      </c>
      <c r="B7344" s="84" t="s">
        <v>320</v>
      </c>
      <c r="C7344" s="74">
        <v>8.5</v>
      </c>
      <c r="D7344" s="86">
        <v>7.5223896241781829E-2</v>
      </c>
      <c r="E7344" s="88">
        <v>11</v>
      </c>
      <c r="F7344" s="88">
        <v>2</v>
      </c>
      <c r="G7344" s="37">
        <v>0</v>
      </c>
    </row>
    <row r="7345" spans="1:7" x14ac:dyDescent="0.4">
      <c r="A7345" s="70">
        <v>41945</v>
      </c>
      <c r="B7345" s="84" t="s">
        <v>321</v>
      </c>
      <c r="C7345" s="74">
        <v>7.2</v>
      </c>
      <c r="D7345" s="86">
        <v>4.8799625276100891E-2</v>
      </c>
      <c r="E7345" s="88">
        <v>11</v>
      </c>
      <c r="F7345" s="88">
        <v>2</v>
      </c>
      <c r="G7345" s="37">
        <v>0</v>
      </c>
    </row>
    <row r="7346" spans="1:7" x14ac:dyDescent="0.4">
      <c r="A7346" s="70">
        <v>41945</v>
      </c>
      <c r="B7346" s="84" t="s">
        <v>322</v>
      </c>
      <c r="C7346" s="74">
        <v>6.5</v>
      </c>
      <c r="D7346" s="86">
        <v>0.2016516054632842</v>
      </c>
      <c r="E7346" s="88">
        <v>11</v>
      </c>
      <c r="F7346" s="88">
        <v>2</v>
      </c>
      <c r="G7346" s="37">
        <v>0</v>
      </c>
    </row>
    <row r="7347" spans="1:7" x14ac:dyDescent="0.4">
      <c r="A7347" s="70">
        <v>41945</v>
      </c>
      <c r="B7347" s="84" t="s">
        <v>323</v>
      </c>
      <c r="C7347" s="74">
        <v>5.9</v>
      </c>
      <c r="D7347" s="86">
        <v>1.7103660700249721</v>
      </c>
      <c r="E7347" s="88">
        <v>11</v>
      </c>
      <c r="F7347" s="88">
        <v>2</v>
      </c>
      <c r="G7347" s="37">
        <v>0</v>
      </c>
    </row>
    <row r="7348" spans="1:7" x14ac:dyDescent="0.4">
      <c r="A7348" s="70">
        <v>41945</v>
      </c>
      <c r="B7348" s="84" t="s">
        <v>324</v>
      </c>
      <c r="C7348" s="74">
        <v>5.3</v>
      </c>
      <c r="D7348" s="86">
        <v>2.4551757464573027</v>
      </c>
      <c r="E7348" s="88">
        <v>11</v>
      </c>
      <c r="F7348" s="88">
        <v>2</v>
      </c>
      <c r="G7348" s="37">
        <v>0</v>
      </c>
    </row>
    <row r="7349" spans="1:7" x14ac:dyDescent="0.4">
      <c r="A7349" s="70">
        <v>41945</v>
      </c>
      <c r="B7349" s="84" t="s">
        <v>325</v>
      </c>
      <c r="C7349" s="74">
        <v>4.9000000000000004</v>
      </c>
      <c r="D7349" s="86">
        <v>3.9412499855880667</v>
      </c>
      <c r="E7349" s="88">
        <v>11</v>
      </c>
      <c r="F7349" s="88">
        <v>3</v>
      </c>
      <c r="G7349" s="37">
        <v>1</v>
      </c>
    </row>
    <row r="7350" spans="1:7" x14ac:dyDescent="0.4">
      <c r="A7350" s="70">
        <v>41946</v>
      </c>
      <c r="B7350" s="84" t="s">
        <v>302</v>
      </c>
      <c r="C7350" s="74">
        <v>4.9000000000000004</v>
      </c>
      <c r="D7350" s="86">
        <v>4.383229779471006</v>
      </c>
      <c r="E7350" s="88">
        <v>11</v>
      </c>
      <c r="F7350" s="88">
        <v>3</v>
      </c>
      <c r="G7350" s="37">
        <v>1</v>
      </c>
    </row>
    <row r="7351" spans="1:7" x14ac:dyDescent="0.4">
      <c r="A7351" s="70">
        <v>41946</v>
      </c>
      <c r="B7351" s="84" t="s">
        <v>303</v>
      </c>
      <c r="C7351" s="74">
        <v>5.4</v>
      </c>
      <c r="D7351" s="86">
        <v>4.5431399446291429</v>
      </c>
      <c r="E7351" s="88">
        <v>11</v>
      </c>
      <c r="F7351" s="88">
        <v>3</v>
      </c>
      <c r="G7351" s="37">
        <v>1</v>
      </c>
    </row>
    <row r="7352" spans="1:7" x14ac:dyDescent="0.4">
      <c r="A7352" s="70">
        <v>41946</v>
      </c>
      <c r="B7352" s="84" t="s">
        <v>304</v>
      </c>
      <c r="C7352" s="74">
        <v>5.5</v>
      </c>
      <c r="D7352" s="86">
        <v>4.6835905823599866</v>
      </c>
      <c r="E7352" s="88">
        <v>11</v>
      </c>
      <c r="F7352" s="88">
        <v>3</v>
      </c>
      <c r="G7352" s="37">
        <v>1</v>
      </c>
    </row>
    <row r="7353" spans="1:7" x14ac:dyDescent="0.4">
      <c r="A7353" s="70">
        <v>41946</v>
      </c>
      <c r="B7353" s="84" t="s">
        <v>305</v>
      </c>
      <c r="C7353" s="74">
        <v>4.5</v>
      </c>
      <c r="D7353" s="86">
        <v>4.9857081608932283</v>
      </c>
      <c r="E7353" s="88">
        <v>11</v>
      </c>
      <c r="F7353" s="88">
        <v>3</v>
      </c>
      <c r="G7353" s="37">
        <v>1</v>
      </c>
    </row>
    <row r="7354" spans="1:7" x14ac:dyDescent="0.4">
      <c r="A7354" s="70">
        <v>41946</v>
      </c>
      <c r="B7354" s="84" t="s">
        <v>306</v>
      </c>
      <c r="C7354" s="74">
        <v>3.8</v>
      </c>
      <c r="D7354" s="86">
        <v>5.2494445888476831</v>
      </c>
      <c r="E7354" s="88">
        <v>11</v>
      </c>
      <c r="F7354" s="88">
        <v>3</v>
      </c>
      <c r="G7354" s="37">
        <v>1</v>
      </c>
    </row>
    <row r="7355" spans="1:7" x14ac:dyDescent="0.4">
      <c r="A7355" s="70">
        <v>41946</v>
      </c>
      <c r="B7355" s="84" t="s">
        <v>307</v>
      </c>
      <c r="C7355" s="74">
        <v>3.7</v>
      </c>
      <c r="D7355" s="86">
        <v>5.39707701693749</v>
      </c>
      <c r="E7355" s="88">
        <v>11</v>
      </c>
      <c r="F7355" s="88">
        <v>3</v>
      </c>
      <c r="G7355" s="37">
        <v>1</v>
      </c>
    </row>
    <row r="7356" spans="1:7" x14ac:dyDescent="0.4">
      <c r="A7356" s="70">
        <v>41946</v>
      </c>
      <c r="B7356" s="84" t="s">
        <v>308</v>
      </c>
      <c r="C7356" s="74">
        <v>4.2</v>
      </c>
      <c r="D7356" s="86">
        <v>4.5602960906106764</v>
      </c>
      <c r="E7356" s="88">
        <v>11</v>
      </c>
      <c r="F7356" s="88">
        <v>3</v>
      </c>
      <c r="G7356" s="37">
        <v>1</v>
      </c>
    </row>
    <row r="7357" spans="1:7" x14ac:dyDescent="0.4">
      <c r="A7357" s="70">
        <v>41946</v>
      </c>
      <c r="B7357" s="84" t="s">
        <v>309</v>
      </c>
      <c r="C7357" s="74">
        <v>5.6</v>
      </c>
      <c r="D7357" s="86">
        <v>0.89929464406668758</v>
      </c>
      <c r="E7357" s="88">
        <v>11</v>
      </c>
      <c r="F7357" s="88">
        <v>3</v>
      </c>
      <c r="G7357" s="37">
        <v>0</v>
      </c>
    </row>
    <row r="7358" spans="1:7" x14ac:dyDescent="0.4">
      <c r="A7358" s="70">
        <v>41946</v>
      </c>
      <c r="B7358" s="84" t="s">
        <v>310</v>
      </c>
      <c r="C7358" s="74">
        <v>9.1999999999999993</v>
      </c>
      <c r="D7358" s="86">
        <v>1.3665734352360953E-2</v>
      </c>
      <c r="E7358" s="88">
        <v>11</v>
      </c>
      <c r="F7358" s="88">
        <v>3</v>
      </c>
      <c r="G7358" s="37">
        <v>0</v>
      </c>
    </row>
    <row r="7359" spans="1:7" x14ac:dyDescent="0.4">
      <c r="A7359" s="70">
        <v>41946</v>
      </c>
      <c r="B7359" s="84" t="s">
        <v>311</v>
      </c>
      <c r="C7359" s="74">
        <v>11.4</v>
      </c>
      <c r="D7359" s="86">
        <v>4.692874047816843E-3</v>
      </c>
      <c r="E7359" s="88">
        <v>11</v>
      </c>
      <c r="F7359" s="88">
        <v>3</v>
      </c>
      <c r="G7359" s="37">
        <v>0</v>
      </c>
    </row>
    <row r="7360" spans="1:7" x14ac:dyDescent="0.4">
      <c r="A7360" s="70">
        <v>41946</v>
      </c>
      <c r="B7360" s="84" t="s">
        <v>312</v>
      </c>
      <c r="C7360" s="74">
        <v>13.1</v>
      </c>
      <c r="D7360" s="86">
        <v>2.418681368224265E-4</v>
      </c>
      <c r="E7360" s="88">
        <v>11</v>
      </c>
      <c r="F7360" s="88">
        <v>3</v>
      </c>
      <c r="G7360" s="37">
        <v>0</v>
      </c>
    </row>
    <row r="7361" spans="1:7" x14ac:dyDescent="0.4">
      <c r="A7361" s="70">
        <v>41946</v>
      </c>
      <c r="B7361" s="84" t="s">
        <v>313</v>
      </c>
      <c r="C7361" s="74">
        <v>15.7</v>
      </c>
      <c r="D7361" s="86">
        <v>0</v>
      </c>
      <c r="E7361" s="88">
        <v>11</v>
      </c>
      <c r="F7361" s="88">
        <v>3</v>
      </c>
      <c r="G7361" s="37">
        <v>0</v>
      </c>
    </row>
    <row r="7362" spans="1:7" x14ac:dyDescent="0.4">
      <c r="A7362" s="70">
        <v>41946</v>
      </c>
      <c r="B7362" s="84" t="s">
        <v>314</v>
      </c>
      <c r="C7362" s="74">
        <v>16.399999999999999</v>
      </c>
      <c r="D7362" s="86">
        <v>0</v>
      </c>
      <c r="E7362" s="88">
        <v>11</v>
      </c>
      <c r="F7362" s="88">
        <v>3</v>
      </c>
      <c r="G7362" s="37">
        <v>0</v>
      </c>
    </row>
    <row r="7363" spans="1:7" x14ac:dyDescent="0.4">
      <c r="A7363" s="70">
        <v>41946</v>
      </c>
      <c r="B7363" s="84" t="s">
        <v>315</v>
      </c>
      <c r="C7363" s="74">
        <v>16.399999999999999</v>
      </c>
      <c r="D7363" s="86">
        <v>1.4281081326506834E-3</v>
      </c>
      <c r="E7363" s="88">
        <v>11</v>
      </c>
      <c r="F7363" s="88">
        <v>3</v>
      </c>
      <c r="G7363" s="37">
        <v>0</v>
      </c>
    </row>
    <row r="7364" spans="1:7" x14ac:dyDescent="0.4">
      <c r="A7364" s="70">
        <v>41946</v>
      </c>
      <c r="B7364" s="84" t="s">
        <v>316</v>
      </c>
      <c r="C7364" s="74">
        <v>15.9</v>
      </c>
      <c r="D7364" s="86">
        <v>5.8663429235051214E-3</v>
      </c>
      <c r="E7364" s="88">
        <v>11</v>
      </c>
      <c r="F7364" s="88">
        <v>3</v>
      </c>
      <c r="G7364" s="37">
        <v>0</v>
      </c>
    </row>
    <row r="7365" spans="1:7" x14ac:dyDescent="0.4">
      <c r="A7365" s="70">
        <v>41946</v>
      </c>
      <c r="B7365" s="84" t="s">
        <v>317</v>
      </c>
      <c r="C7365" s="74">
        <v>14.2</v>
      </c>
      <c r="D7365" s="86">
        <v>3.5113156478208079E-3</v>
      </c>
      <c r="E7365" s="88">
        <v>11</v>
      </c>
      <c r="F7365" s="88">
        <v>3</v>
      </c>
      <c r="G7365" s="37">
        <v>0</v>
      </c>
    </row>
    <row r="7366" spans="1:7" x14ac:dyDescent="0.4">
      <c r="A7366" s="70">
        <v>41946</v>
      </c>
      <c r="B7366" s="84" t="s">
        <v>318</v>
      </c>
      <c r="C7366" s="74">
        <v>12.2</v>
      </c>
      <c r="D7366" s="86">
        <v>1.3016942187959783E-2</v>
      </c>
      <c r="E7366" s="88">
        <v>11</v>
      </c>
      <c r="F7366" s="88">
        <v>3</v>
      </c>
      <c r="G7366" s="37">
        <v>0</v>
      </c>
    </row>
    <row r="7367" spans="1:7" x14ac:dyDescent="0.4">
      <c r="A7367" s="70">
        <v>41946</v>
      </c>
      <c r="B7367" s="84" t="s">
        <v>319</v>
      </c>
      <c r="C7367" s="74">
        <v>11.4</v>
      </c>
      <c r="D7367" s="86">
        <v>1.7476180721310818E-2</v>
      </c>
      <c r="E7367" s="88">
        <v>11</v>
      </c>
      <c r="F7367" s="88">
        <v>3</v>
      </c>
      <c r="G7367" s="37">
        <v>0</v>
      </c>
    </row>
    <row r="7368" spans="1:7" x14ac:dyDescent="0.4">
      <c r="A7368" s="70">
        <v>41946</v>
      </c>
      <c r="B7368" s="84" t="s">
        <v>320</v>
      </c>
      <c r="C7368" s="74">
        <v>11.3</v>
      </c>
      <c r="D7368" s="86">
        <v>8.4590475538635548E-3</v>
      </c>
      <c r="E7368" s="88">
        <v>11</v>
      </c>
      <c r="F7368" s="88">
        <v>3</v>
      </c>
      <c r="G7368" s="37">
        <v>0</v>
      </c>
    </row>
    <row r="7369" spans="1:7" x14ac:dyDescent="0.4">
      <c r="A7369" s="70">
        <v>41946</v>
      </c>
      <c r="B7369" s="84" t="s">
        <v>321</v>
      </c>
      <c r="C7369" s="74">
        <v>9.9</v>
      </c>
      <c r="D7369" s="86">
        <v>1.3884937395854507E-2</v>
      </c>
      <c r="E7369" s="88">
        <v>11</v>
      </c>
      <c r="F7369" s="88">
        <v>3</v>
      </c>
      <c r="G7369" s="37">
        <v>0</v>
      </c>
    </row>
    <row r="7370" spans="1:7" x14ac:dyDescent="0.4">
      <c r="A7370" s="70">
        <v>41946</v>
      </c>
      <c r="B7370" s="84" t="s">
        <v>322</v>
      </c>
      <c r="C7370" s="74">
        <v>9.4</v>
      </c>
      <c r="D7370" s="86">
        <v>3.5367528774354985E-2</v>
      </c>
      <c r="E7370" s="88">
        <v>11</v>
      </c>
      <c r="F7370" s="88">
        <v>3</v>
      </c>
      <c r="G7370" s="37">
        <v>0</v>
      </c>
    </row>
    <row r="7371" spans="1:7" x14ac:dyDescent="0.4">
      <c r="A7371" s="70">
        <v>41946</v>
      </c>
      <c r="B7371" s="84" t="s">
        <v>323</v>
      </c>
      <c r="C7371" s="74">
        <v>9</v>
      </c>
      <c r="D7371" s="86">
        <v>6.1114472669585543E-2</v>
      </c>
      <c r="E7371" s="88">
        <v>11</v>
      </c>
      <c r="F7371" s="88">
        <v>3</v>
      </c>
      <c r="G7371" s="37">
        <v>0</v>
      </c>
    </row>
    <row r="7372" spans="1:7" x14ac:dyDescent="0.4">
      <c r="A7372" s="70">
        <v>41946</v>
      </c>
      <c r="B7372" s="84" t="s">
        <v>324</v>
      </c>
      <c r="C7372" s="74">
        <v>9.3000000000000007</v>
      </c>
      <c r="D7372" s="86">
        <v>0.72627924896046414</v>
      </c>
      <c r="E7372" s="88">
        <v>11</v>
      </c>
      <c r="F7372" s="88">
        <v>3</v>
      </c>
      <c r="G7372" s="37">
        <v>0</v>
      </c>
    </row>
    <row r="7373" spans="1:7" x14ac:dyDescent="0.4">
      <c r="A7373" s="70">
        <v>41946</v>
      </c>
      <c r="B7373" s="84" t="s">
        <v>325</v>
      </c>
      <c r="C7373" s="74">
        <v>9.6999999999999993</v>
      </c>
      <c r="D7373" s="86">
        <v>2.006722808982802</v>
      </c>
      <c r="E7373" s="88">
        <v>11</v>
      </c>
      <c r="F7373" s="88">
        <v>4</v>
      </c>
      <c r="G7373" s="37">
        <v>1</v>
      </c>
    </row>
    <row r="7374" spans="1:7" x14ac:dyDescent="0.4">
      <c r="A7374" s="70">
        <v>41947</v>
      </c>
      <c r="B7374" s="84" t="s">
        <v>302</v>
      </c>
      <c r="C7374" s="74">
        <v>9.8000000000000007</v>
      </c>
      <c r="D7374" s="86">
        <v>2.3669290922572359</v>
      </c>
      <c r="E7374" s="88">
        <v>11</v>
      </c>
      <c r="F7374" s="88">
        <v>4</v>
      </c>
      <c r="G7374" s="37">
        <v>1</v>
      </c>
    </row>
    <row r="7375" spans="1:7" x14ac:dyDescent="0.4">
      <c r="A7375" s="70">
        <v>41947</v>
      </c>
      <c r="B7375" s="84" t="s">
        <v>303</v>
      </c>
      <c r="C7375" s="74">
        <v>9.6</v>
      </c>
      <c r="D7375" s="86">
        <v>2.7460543514899678</v>
      </c>
      <c r="E7375" s="88">
        <v>11</v>
      </c>
      <c r="F7375" s="88">
        <v>4</v>
      </c>
      <c r="G7375" s="37">
        <v>1</v>
      </c>
    </row>
    <row r="7376" spans="1:7" x14ac:dyDescent="0.4">
      <c r="A7376" s="70">
        <v>41947</v>
      </c>
      <c r="B7376" s="84" t="s">
        <v>304</v>
      </c>
      <c r="C7376" s="74">
        <v>10</v>
      </c>
      <c r="D7376" s="86">
        <v>2.8529996299773654</v>
      </c>
      <c r="E7376" s="88">
        <v>11</v>
      </c>
      <c r="F7376" s="88">
        <v>4</v>
      </c>
      <c r="G7376" s="37">
        <v>1</v>
      </c>
    </row>
    <row r="7377" spans="1:7" x14ac:dyDescent="0.4">
      <c r="A7377" s="70">
        <v>41947</v>
      </c>
      <c r="B7377" s="84" t="s">
        <v>305</v>
      </c>
      <c r="C7377" s="74">
        <v>9.4</v>
      </c>
      <c r="D7377" s="86">
        <v>3.0721782449582156</v>
      </c>
      <c r="E7377" s="88">
        <v>11</v>
      </c>
      <c r="F7377" s="88">
        <v>4</v>
      </c>
      <c r="G7377" s="37">
        <v>1</v>
      </c>
    </row>
    <row r="7378" spans="1:7" x14ac:dyDescent="0.4">
      <c r="A7378" s="70">
        <v>41947</v>
      </c>
      <c r="B7378" s="84" t="s">
        <v>306</v>
      </c>
      <c r="C7378" s="74">
        <v>10</v>
      </c>
      <c r="D7378" s="86">
        <v>3.0624696846679527</v>
      </c>
      <c r="E7378" s="88">
        <v>11</v>
      </c>
      <c r="F7378" s="88">
        <v>4</v>
      </c>
      <c r="G7378" s="37">
        <v>1</v>
      </c>
    </row>
    <row r="7379" spans="1:7" x14ac:dyDescent="0.4">
      <c r="A7379" s="70">
        <v>41947</v>
      </c>
      <c r="B7379" s="84" t="s">
        <v>307</v>
      </c>
      <c r="C7379" s="74">
        <v>9.8000000000000007</v>
      </c>
      <c r="D7379" s="86">
        <v>3.1547583973662872</v>
      </c>
      <c r="E7379" s="88">
        <v>11</v>
      </c>
      <c r="F7379" s="88">
        <v>4</v>
      </c>
      <c r="G7379" s="37">
        <v>1</v>
      </c>
    </row>
    <row r="7380" spans="1:7" x14ac:dyDescent="0.4">
      <c r="A7380" s="70">
        <v>41947</v>
      </c>
      <c r="B7380" s="84" t="s">
        <v>308</v>
      </c>
      <c r="C7380" s="74">
        <v>9</v>
      </c>
      <c r="D7380" s="86">
        <v>3.3158022607090851</v>
      </c>
      <c r="E7380" s="88">
        <v>11</v>
      </c>
      <c r="F7380" s="88">
        <v>4</v>
      </c>
      <c r="G7380" s="37">
        <v>1</v>
      </c>
    </row>
    <row r="7381" spans="1:7" x14ac:dyDescent="0.4">
      <c r="A7381" s="70">
        <v>41947</v>
      </c>
      <c r="B7381" s="84" t="s">
        <v>309</v>
      </c>
      <c r="C7381" s="74">
        <v>8.6999999999999993</v>
      </c>
      <c r="D7381" s="86">
        <v>2.2324827766966511</v>
      </c>
      <c r="E7381" s="88">
        <v>11</v>
      </c>
      <c r="F7381" s="88">
        <v>4</v>
      </c>
      <c r="G7381" s="37">
        <v>0</v>
      </c>
    </row>
    <row r="7382" spans="1:7" x14ac:dyDescent="0.4">
      <c r="A7382" s="70">
        <v>41947</v>
      </c>
      <c r="B7382" s="84" t="s">
        <v>310</v>
      </c>
      <c r="C7382" s="74">
        <v>10</v>
      </c>
      <c r="D7382" s="86">
        <v>0.69483528714067455</v>
      </c>
      <c r="E7382" s="88">
        <v>11</v>
      </c>
      <c r="F7382" s="88">
        <v>4</v>
      </c>
      <c r="G7382" s="37">
        <v>0</v>
      </c>
    </row>
    <row r="7383" spans="1:7" x14ac:dyDescent="0.4">
      <c r="A7383" s="70">
        <v>41947</v>
      </c>
      <c r="B7383" s="84" t="s">
        <v>311</v>
      </c>
      <c r="C7383" s="74">
        <v>10.199999999999999</v>
      </c>
      <c r="D7383" s="86">
        <v>5.1084432568960114E-2</v>
      </c>
      <c r="E7383" s="88">
        <v>11</v>
      </c>
      <c r="F7383" s="88">
        <v>4</v>
      </c>
      <c r="G7383" s="37">
        <v>0</v>
      </c>
    </row>
    <row r="7384" spans="1:7" x14ac:dyDescent="0.4">
      <c r="A7384" s="70">
        <v>41947</v>
      </c>
      <c r="B7384" s="84" t="s">
        <v>312</v>
      </c>
      <c r="C7384" s="74">
        <v>9.6</v>
      </c>
      <c r="D7384" s="86">
        <v>2.4763926336141339E-2</v>
      </c>
      <c r="E7384" s="88">
        <v>11</v>
      </c>
      <c r="F7384" s="88">
        <v>4</v>
      </c>
      <c r="G7384" s="37">
        <v>0</v>
      </c>
    </row>
    <row r="7385" spans="1:7" x14ac:dyDescent="0.4">
      <c r="A7385" s="70">
        <v>41947</v>
      </c>
      <c r="B7385" s="84" t="s">
        <v>313</v>
      </c>
      <c r="C7385" s="74">
        <v>8.9</v>
      </c>
      <c r="D7385" s="86">
        <v>0.86767915383844929</v>
      </c>
      <c r="E7385" s="88">
        <v>11</v>
      </c>
      <c r="F7385" s="88">
        <v>4</v>
      </c>
      <c r="G7385" s="37">
        <v>0</v>
      </c>
    </row>
    <row r="7386" spans="1:7" x14ac:dyDescent="0.4">
      <c r="A7386" s="70">
        <v>41947</v>
      </c>
      <c r="B7386" s="84" t="s">
        <v>314</v>
      </c>
      <c r="C7386" s="74">
        <v>9.9</v>
      </c>
      <c r="D7386" s="86">
        <v>0.44738197188068152</v>
      </c>
      <c r="E7386" s="88">
        <v>11</v>
      </c>
      <c r="F7386" s="88">
        <v>4</v>
      </c>
      <c r="G7386" s="37">
        <v>0</v>
      </c>
    </row>
    <row r="7387" spans="1:7" x14ac:dyDescent="0.4">
      <c r="A7387" s="70">
        <v>41947</v>
      </c>
      <c r="B7387" s="84" t="s">
        <v>315</v>
      </c>
      <c r="C7387" s="74">
        <v>9.1</v>
      </c>
      <c r="D7387" s="86">
        <v>3.1111630625714145E-2</v>
      </c>
      <c r="E7387" s="88">
        <v>11</v>
      </c>
      <c r="F7387" s="88">
        <v>4</v>
      </c>
      <c r="G7387" s="37">
        <v>0</v>
      </c>
    </row>
    <row r="7388" spans="1:7" x14ac:dyDescent="0.4">
      <c r="A7388" s="70">
        <v>41947</v>
      </c>
      <c r="B7388" s="84" t="s">
        <v>316</v>
      </c>
      <c r="C7388" s="74">
        <v>7.8</v>
      </c>
      <c r="D7388" s="86">
        <v>1.1877743880534075</v>
      </c>
      <c r="E7388" s="88">
        <v>11</v>
      </c>
      <c r="F7388" s="88">
        <v>4</v>
      </c>
      <c r="G7388" s="37">
        <v>0</v>
      </c>
    </row>
    <row r="7389" spans="1:7" x14ac:dyDescent="0.4">
      <c r="A7389" s="70">
        <v>41947</v>
      </c>
      <c r="B7389" s="84" t="s">
        <v>317</v>
      </c>
      <c r="C7389" s="74">
        <v>6.9</v>
      </c>
      <c r="D7389" s="86">
        <v>1.378590432125735</v>
      </c>
      <c r="E7389" s="88">
        <v>11</v>
      </c>
      <c r="F7389" s="88">
        <v>4</v>
      </c>
      <c r="G7389" s="37">
        <v>0</v>
      </c>
    </row>
    <row r="7390" spans="1:7" x14ac:dyDescent="0.4">
      <c r="A7390" s="70">
        <v>41947</v>
      </c>
      <c r="B7390" s="84" t="s">
        <v>318</v>
      </c>
      <c r="C7390" s="74">
        <v>6.7</v>
      </c>
      <c r="D7390" s="86">
        <v>3.8220913080244618</v>
      </c>
      <c r="E7390" s="88">
        <v>11</v>
      </c>
      <c r="F7390" s="88">
        <v>4</v>
      </c>
      <c r="G7390" s="37">
        <v>0</v>
      </c>
    </row>
    <row r="7391" spans="1:7" x14ac:dyDescent="0.4">
      <c r="A7391" s="70">
        <v>41947</v>
      </c>
      <c r="B7391" s="84" t="s">
        <v>319</v>
      </c>
      <c r="C7391" s="74">
        <v>6.2</v>
      </c>
      <c r="D7391" s="86">
        <v>4.5215780961531049</v>
      </c>
      <c r="E7391" s="88">
        <v>11</v>
      </c>
      <c r="F7391" s="88">
        <v>4</v>
      </c>
      <c r="G7391" s="37">
        <v>0</v>
      </c>
    </row>
    <row r="7392" spans="1:7" x14ac:dyDescent="0.4">
      <c r="A7392" s="70">
        <v>41947</v>
      </c>
      <c r="B7392" s="84" t="s">
        <v>320</v>
      </c>
      <c r="C7392" s="74">
        <v>6.1</v>
      </c>
      <c r="D7392" s="86">
        <v>2.0838239569244053</v>
      </c>
      <c r="E7392" s="88">
        <v>11</v>
      </c>
      <c r="F7392" s="88">
        <v>4</v>
      </c>
      <c r="G7392" s="37">
        <v>0</v>
      </c>
    </row>
    <row r="7393" spans="1:7" x14ac:dyDescent="0.4">
      <c r="A7393" s="70">
        <v>41947</v>
      </c>
      <c r="B7393" s="84" t="s">
        <v>321</v>
      </c>
      <c r="C7393" s="74">
        <v>5.8</v>
      </c>
      <c r="D7393" s="86">
        <v>2.639853488653408</v>
      </c>
      <c r="E7393" s="88">
        <v>11</v>
      </c>
      <c r="F7393" s="88">
        <v>4</v>
      </c>
      <c r="G7393" s="37">
        <v>0</v>
      </c>
    </row>
    <row r="7394" spans="1:7" x14ac:dyDescent="0.4">
      <c r="A7394" s="70">
        <v>41947</v>
      </c>
      <c r="B7394" s="84" t="s">
        <v>322</v>
      </c>
      <c r="C7394" s="74">
        <v>5.7</v>
      </c>
      <c r="D7394" s="86">
        <v>2.8229088099019197</v>
      </c>
      <c r="E7394" s="88">
        <v>11</v>
      </c>
      <c r="F7394" s="88">
        <v>4</v>
      </c>
      <c r="G7394" s="37">
        <v>0</v>
      </c>
    </row>
    <row r="7395" spans="1:7" x14ac:dyDescent="0.4">
      <c r="A7395" s="70">
        <v>41947</v>
      </c>
      <c r="B7395" s="84" t="s">
        <v>323</v>
      </c>
      <c r="C7395" s="74">
        <v>5.0999999999999996</v>
      </c>
      <c r="D7395" s="86">
        <v>3.3909643216054492</v>
      </c>
      <c r="E7395" s="88">
        <v>11</v>
      </c>
      <c r="F7395" s="88">
        <v>4</v>
      </c>
      <c r="G7395" s="37">
        <v>0</v>
      </c>
    </row>
    <row r="7396" spans="1:7" x14ac:dyDescent="0.4">
      <c r="A7396" s="70">
        <v>41947</v>
      </c>
      <c r="B7396" s="84" t="s">
        <v>324</v>
      </c>
      <c r="C7396" s="74">
        <v>5.3</v>
      </c>
      <c r="D7396" s="86">
        <v>4.7028242453706097</v>
      </c>
      <c r="E7396" s="88">
        <v>11</v>
      </c>
      <c r="F7396" s="88">
        <v>4</v>
      </c>
      <c r="G7396" s="37">
        <v>0</v>
      </c>
    </row>
    <row r="7397" spans="1:7" x14ac:dyDescent="0.4">
      <c r="A7397" s="70">
        <v>41947</v>
      </c>
      <c r="B7397" s="84" t="s">
        <v>325</v>
      </c>
      <c r="C7397" s="74">
        <v>5.0999999999999996</v>
      </c>
      <c r="D7397" s="86">
        <v>4.9396071730954887</v>
      </c>
      <c r="E7397" s="88">
        <v>11</v>
      </c>
      <c r="F7397" s="88">
        <v>5</v>
      </c>
      <c r="G7397" s="37">
        <v>1</v>
      </c>
    </row>
    <row r="7398" spans="1:7" x14ac:dyDescent="0.4">
      <c r="A7398" s="70">
        <v>41948</v>
      </c>
      <c r="B7398" s="84" t="s">
        <v>302</v>
      </c>
      <c r="C7398" s="74">
        <v>4.9000000000000004</v>
      </c>
      <c r="D7398" s="86">
        <v>5.0938278191262816</v>
      </c>
      <c r="E7398" s="88">
        <v>11</v>
      </c>
      <c r="F7398" s="88">
        <v>5</v>
      </c>
      <c r="G7398" s="37">
        <v>1</v>
      </c>
    </row>
    <row r="7399" spans="1:7" x14ac:dyDescent="0.4">
      <c r="A7399" s="70">
        <v>41948</v>
      </c>
      <c r="B7399" s="84" t="s">
        <v>303</v>
      </c>
      <c r="C7399" s="74">
        <v>4.4000000000000004</v>
      </c>
      <c r="D7399" s="86">
        <v>5.2740090838500393</v>
      </c>
      <c r="E7399" s="88">
        <v>11</v>
      </c>
      <c r="F7399" s="88">
        <v>5</v>
      </c>
      <c r="G7399" s="37">
        <v>1</v>
      </c>
    </row>
    <row r="7400" spans="1:7" x14ac:dyDescent="0.4">
      <c r="A7400" s="70">
        <v>41948</v>
      </c>
      <c r="B7400" s="84" t="s">
        <v>304</v>
      </c>
      <c r="C7400" s="74">
        <v>3.2</v>
      </c>
      <c r="D7400" s="86">
        <v>5.589208016480895</v>
      </c>
      <c r="E7400" s="88">
        <v>11</v>
      </c>
      <c r="F7400" s="88">
        <v>5</v>
      </c>
      <c r="G7400" s="37">
        <v>1</v>
      </c>
    </row>
    <row r="7401" spans="1:7" x14ac:dyDescent="0.4">
      <c r="A7401" s="70">
        <v>41948</v>
      </c>
      <c r="B7401" s="84" t="s">
        <v>305</v>
      </c>
      <c r="C7401" s="74">
        <v>2</v>
      </c>
      <c r="D7401" s="86">
        <v>5.9310740511788707</v>
      </c>
      <c r="E7401" s="88">
        <v>11</v>
      </c>
      <c r="F7401" s="88">
        <v>5</v>
      </c>
      <c r="G7401" s="37">
        <v>1</v>
      </c>
    </row>
    <row r="7402" spans="1:7" x14ac:dyDescent="0.4">
      <c r="A7402" s="70">
        <v>41948</v>
      </c>
      <c r="B7402" s="84" t="s">
        <v>306</v>
      </c>
      <c r="C7402" s="74">
        <v>3.9</v>
      </c>
      <c r="D7402" s="86">
        <v>5.7066087164395691</v>
      </c>
      <c r="E7402" s="88">
        <v>11</v>
      </c>
      <c r="F7402" s="88">
        <v>5</v>
      </c>
      <c r="G7402" s="37">
        <v>1</v>
      </c>
    </row>
    <row r="7403" spans="1:7" x14ac:dyDescent="0.4">
      <c r="A7403" s="70">
        <v>41948</v>
      </c>
      <c r="B7403" s="84" t="s">
        <v>307</v>
      </c>
      <c r="C7403" s="74">
        <v>2.1</v>
      </c>
      <c r="D7403" s="86">
        <v>6.0808649144173854</v>
      </c>
      <c r="E7403" s="88">
        <v>11</v>
      </c>
      <c r="F7403" s="88">
        <v>5</v>
      </c>
      <c r="G7403" s="37">
        <v>1</v>
      </c>
    </row>
    <row r="7404" spans="1:7" x14ac:dyDescent="0.4">
      <c r="A7404" s="70">
        <v>41948</v>
      </c>
      <c r="B7404" s="84" t="s">
        <v>308</v>
      </c>
      <c r="C7404" s="74">
        <v>1.6</v>
      </c>
      <c r="D7404" s="86">
        <v>5.7256330730208829</v>
      </c>
      <c r="E7404" s="88">
        <v>11</v>
      </c>
      <c r="F7404" s="88">
        <v>5</v>
      </c>
      <c r="G7404" s="37">
        <v>1</v>
      </c>
    </row>
    <row r="7405" spans="1:7" x14ac:dyDescent="0.4">
      <c r="A7405" s="70">
        <v>41948</v>
      </c>
      <c r="B7405" s="84" t="s">
        <v>309</v>
      </c>
      <c r="C7405" s="74">
        <v>4.0999999999999996</v>
      </c>
      <c r="D7405" s="86">
        <v>1.589424884825589</v>
      </c>
      <c r="E7405" s="88">
        <v>11</v>
      </c>
      <c r="F7405" s="88">
        <v>5</v>
      </c>
      <c r="G7405" s="37">
        <v>0</v>
      </c>
    </row>
    <row r="7406" spans="1:7" x14ac:dyDescent="0.4">
      <c r="A7406" s="70">
        <v>41948</v>
      </c>
      <c r="B7406" s="84" t="s">
        <v>310</v>
      </c>
      <c r="C7406" s="74">
        <v>6.3</v>
      </c>
      <c r="D7406" s="86">
        <v>1.8626910658668266E-2</v>
      </c>
      <c r="E7406" s="88">
        <v>11</v>
      </c>
      <c r="F7406" s="88">
        <v>5</v>
      </c>
      <c r="G7406" s="37">
        <v>0</v>
      </c>
    </row>
    <row r="7407" spans="1:7" x14ac:dyDescent="0.4">
      <c r="A7407" s="70">
        <v>41948</v>
      </c>
      <c r="B7407" s="84" t="s">
        <v>311</v>
      </c>
      <c r="C7407" s="74">
        <v>7.2</v>
      </c>
      <c r="D7407" s="86">
        <v>1.1372222066692897E-2</v>
      </c>
      <c r="E7407" s="88">
        <v>11</v>
      </c>
      <c r="F7407" s="88">
        <v>5</v>
      </c>
      <c r="G7407" s="37">
        <v>0</v>
      </c>
    </row>
    <row r="7408" spans="1:7" x14ac:dyDescent="0.4">
      <c r="A7408" s="70">
        <v>41948</v>
      </c>
      <c r="B7408" s="84" t="s">
        <v>312</v>
      </c>
      <c r="C7408" s="74">
        <v>6.7</v>
      </c>
      <c r="D7408" s="86">
        <v>1.1556454624735212E-2</v>
      </c>
      <c r="E7408" s="88">
        <v>11</v>
      </c>
      <c r="F7408" s="88">
        <v>5</v>
      </c>
      <c r="G7408" s="37">
        <v>0</v>
      </c>
    </row>
    <row r="7409" spans="1:7" x14ac:dyDescent="0.4">
      <c r="A7409" s="70">
        <v>41948</v>
      </c>
      <c r="B7409" s="84" t="s">
        <v>313</v>
      </c>
      <c r="C7409" s="74">
        <v>5</v>
      </c>
      <c r="D7409" s="86">
        <v>2.3669084264558958E-2</v>
      </c>
      <c r="E7409" s="88">
        <v>11</v>
      </c>
      <c r="F7409" s="88">
        <v>5</v>
      </c>
      <c r="G7409" s="37">
        <v>0</v>
      </c>
    </row>
    <row r="7410" spans="1:7" x14ac:dyDescent="0.4">
      <c r="A7410" s="70">
        <v>41948</v>
      </c>
      <c r="B7410" s="84" t="s">
        <v>314</v>
      </c>
      <c r="C7410" s="74">
        <v>6.1</v>
      </c>
      <c r="D7410" s="86">
        <v>2.1498446742689394E-2</v>
      </c>
      <c r="E7410" s="88">
        <v>11</v>
      </c>
      <c r="F7410" s="88">
        <v>5</v>
      </c>
      <c r="G7410" s="37">
        <v>0</v>
      </c>
    </row>
    <row r="7411" spans="1:7" x14ac:dyDescent="0.4">
      <c r="A7411" s="70">
        <v>41948</v>
      </c>
      <c r="B7411" s="84" t="s">
        <v>315</v>
      </c>
      <c r="C7411" s="74">
        <v>5.9</v>
      </c>
      <c r="D7411" s="86">
        <v>2.8546982256616952E-2</v>
      </c>
      <c r="E7411" s="88">
        <v>11</v>
      </c>
      <c r="F7411" s="88">
        <v>5</v>
      </c>
      <c r="G7411" s="37">
        <v>0</v>
      </c>
    </row>
    <row r="7412" spans="1:7" x14ac:dyDescent="0.4">
      <c r="A7412" s="70">
        <v>41948</v>
      </c>
      <c r="B7412" s="84" t="s">
        <v>316</v>
      </c>
      <c r="C7412" s="74">
        <v>4.9000000000000004</v>
      </c>
      <c r="D7412" s="86">
        <v>4.8787419312908968E-2</v>
      </c>
      <c r="E7412" s="88">
        <v>11</v>
      </c>
      <c r="F7412" s="88">
        <v>5</v>
      </c>
      <c r="G7412" s="37">
        <v>0</v>
      </c>
    </row>
    <row r="7413" spans="1:7" x14ac:dyDescent="0.4">
      <c r="A7413" s="70">
        <v>41948</v>
      </c>
      <c r="B7413" s="84" t="s">
        <v>317</v>
      </c>
      <c r="C7413" s="74">
        <v>3.3</v>
      </c>
      <c r="D7413" s="86">
        <v>8.1990634610622504E-2</v>
      </c>
      <c r="E7413" s="88">
        <v>11</v>
      </c>
      <c r="F7413" s="88">
        <v>5</v>
      </c>
      <c r="G7413" s="37">
        <v>0</v>
      </c>
    </row>
    <row r="7414" spans="1:7" x14ac:dyDescent="0.4">
      <c r="A7414" s="70">
        <v>41948</v>
      </c>
      <c r="B7414" s="84" t="s">
        <v>318</v>
      </c>
      <c r="C7414" s="74">
        <v>3.9</v>
      </c>
      <c r="D7414" s="86">
        <v>2.9469744620748624</v>
      </c>
      <c r="E7414" s="88">
        <v>11</v>
      </c>
      <c r="F7414" s="88">
        <v>5</v>
      </c>
      <c r="G7414" s="37">
        <v>0</v>
      </c>
    </row>
    <row r="7415" spans="1:7" x14ac:dyDescent="0.4">
      <c r="A7415" s="70">
        <v>41948</v>
      </c>
      <c r="B7415" s="84" t="s">
        <v>319</v>
      </c>
      <c r="C7415" s="74">
        <v>3.9</v>
      </c>
      <c r="D7415" s="86">
        <v>4.5371273208798293</v>
      </c>
      <c r="E7415" s="88">
        <v>11</v>
      </c>
      <c r="F7415" s="88">
        <v>5</v>
      </c>
      <c r="G7415" s="37">
        <v>0</v>
      </c>
    </row>
    <row r="7416" spans="1:7" x14ac:dyDescent="0.4">
      <c r="A7416" s="70">
        <v>41948</v>
      </c>
      <c r="B7416" s="84" t="s">
        <v>320</v>
      </c>
      <c r="C7416" s="74">
        <v>4</v>
      </c>
      <c r="D7416" s="86">
        <v>2.1762029865381503</v>
      </c>
      <c r="E7416" s="88">
        <v>11</v>
      </c>
      <c r="F7416" s="88">
        <v>5</v>
      </c>
      <c r="G7416" s="37">
        <v>0</v>
      </c>
    </row>
    <row r="7417" spans="1:7" x14ac:dyDescent="0.4">
      <c r="A7417" s="70">
        <v>41948</v>
      </c>
      <c r="B7417" s="84" t="s">
        <v>321</v>
      </c>
      <c r="C7417" s="74">
        <v>4</v>
      </c>
      <c r="D7417" s="86">
        <v>2.8768755771149062</v>
      </c>
      <c r="E7417" s="88">
        <v>11</v>
      </c>
      <c r="F7417" s="88">
        <v>5</v>
      </c>
      <c r="G7417" s="37">
        <v>0</v>
      </c>
    </row>
    <row r="7418" spans="1:7" x14ac:dyDescent="0.4">
      <c r="A7418" s="70">
        <v>41948</v>
      </c>
      <c r="B7418" s="84" t="s">
        <v>322</v>
      </c>
      <c r="C7418" s="74">
        <v>4.3</v>
      </c>
      <c r="D7418" s="86">
        <v>3.1060250748817841</v>
      </c>
      <c r="E7418" s="88">
        <v>11</v>
      </c>
      <c r="F7418" s="88">
        <v>5</v>
      </c>
      <c r="G7418" s="37">
        <v>0</v>
      </c>
    </row>
    <row r="7419" spans="1:7" x14ac:dyDescent="0.4">
      <c r="A7419" s="70">
        <v>41948</v>
      </c>
      <c r="B7419" s="84" t="s">
        <v>323</v>
      </c>
      <c r="C7419" s="74">
        <v>4.5999999999999996</v>
      </c>
      <c r="D7419" s="86">
        <v>3.5707779816449237</v>
      </c>
      <c r="E7419" s="88">
        <v>11</v>
      </c>
      <c r="F7419" s="88">
        <v>5</v>
      </c>
      <c r="G7419" s="37">
        <v>0</v>
      </c>
    </row>
    <row r="7420" spans="1:7" x14ac:dyDescent="0.4">
      <c r="A7420" s="70">
        <v>41948</v>
      </c>
      <c r="B7420" s="84" t="s">
        <v>324</v>
      </c>
      <c r="C7420" s="74">
        <v>4.5999999999999996</v>
      </c>
      <c r="D7420" s="86">
        <v>4.9331799078124865</v>
      </c>
      <c r="E7420" s="88">
        <v>11</v>
      </c>
      <c r="F7420" s="88">
        <v>5</v>
      </c>
      <c r="G7420" s="37">
        <v>0</v>
      </c>
    </row>
    <row r="7421" spans="1:7" x14ac:dyDescent="0.4">
      <c r="A7421" s="70">
        <v>41948</v>
      </c>
      <c r="B7421" s="84" t="s">
        <v>325</v>
      </c>
      <c r="C7421" s="74">
        <v>4.5</v>
      </c>
      <c r="D7421" s="86">
        <v>5.168092180404944</v>
      </c>
      <c r="E7421" s="88">
        <v>11</v>
      </c>
      <c r="F7421" s="88">
        <v>6</v>
      </c>
      <c r="G7421" s="37">
        <v>1</v>
      </c>
    </row>
    <row r="7422" spans="1:7" x14ac:dyDescent="0.4">
      <c r="A7422" s="70">
        <v>41949</v>
      </c>
      <c r="B7422" s="84" t="s">
        <v>302</v>
      </c>
      <c r="C7422" s="74">
        <v>3.8</v>
      </c>
      <c r="D7422" s="86">
        <v>5.4266625398856645</v>
      </c>
      <c r="E7422" s="88">
        <v>11</v>
      </c>
      <c r="F7422" s="88">
        <v>6</v>
      </c>
      <c r="G7422" s="37">
        <v>1</v>
      </c>
    </row>
    <row r="7423" spans="1:7" x14ac:dyDescent="0.4">
      <c r="A7423" s="70">
        <v>41949</v>
      </c>
      <c r="B7423" s="84" t="s">
        <v>303</v>
      </c>
      <c r="C7423" s="74">
        <v>2.8</v>
      </c>
      <c r="D7423" s="86">
        <v>5.7274504621267139</v>
      </c>
      <c r="E7423" s="88">
        <v>11</v>
      </c>
      <c r="F7423" s="88">
        <v>6</v>
      </c>
      <c r="G7423" s="37">
        <v>1</v>
      </c>
    </row>
    <row r="7424" spans="1:7" x14ac:dyDescent="0.4">
      <c r="A7424" s="70">
        <v>41949</v>
      </c>
      <c r="B7424" s="84" t="s">
        <v>304</v>
      </c>
      <c r="C7424" s="74">
        <v>3.2</v>
      </c>
      <c r="D7424" s="86">
        <v>5.7740190426813598</v>
      </c>
      <c r="E7424" s="88">
        <v>11</v>
      </c>
      <c r="F7424" s="88">
        <v>6</v>
      </c>
      <c r="G7424" s="37">
        <v>1</v>
      </c>
    </row>
    <row r="7425" spans="1:7" x14ac:dyDescent="0.4">
      <c r="A7425" s="70">
        <v>41949</v>
      </c>
      <c r="B7425" s="84" t="s">
        <v>305</v>
      </c>
      <c r="C7425" s="74">
        <v>1.9</v>
      </c>
      <c r="D7425" s="86">
        <v>6.1048045922807397</v>
      </c>
      <c r="E7425" s="88">
        <v>11</v>
      </c>
      <c r="F7425" s="88">
        <v>6</v>
      </c>
      <c r="G7425" s="37">
        <v>1</v>
      </c>
    </row>
    <row r="7426" spans="1:7" x14ac:dyDescent="0.4">
      <c r="A7426" s="70">
        <v>41949</v>
      </c>
      <c r="B7426" s="84" t="s">
        <v>306</v>
      </c>
      <c r="C7426" s="74">
        <v>0</v>
      </c>
      <c r="D7426" s="86">
        <v>6.5859225299667852</v>
      </c>
      <c r="E7426" s="88">
        <v>11</v>
      </c>
      <c r="F7426" s="88">
        <v>6</v>
      </c>
      <c r="G7426" s="37">
        <v>1</v>
      </c>
    </row>
    <row r="7427" spans="1:7" x14ac:dyDescent="0.4">
      <c r="A7427" s="70">
        <v>41949</v>
      </c>
      <c r="B7427" s="84" t="s">
        <v>307</v>
      </c>
      <c r="C7427" s="74">
        <v>-0.3</v>
      </c>
      <c r="D7427" s="86">
        <v>8.1253747982412872</v>
      </c>
      <c r="E7427" s="88">
        <v>11</v>
      </c>
      <c r="F7427" s="88">
        <v>6</v>
      </c>
      <c r="G7427" s="37">
        <v>1</v>
      </c>
    </row>
    <row r="7428" spans="1:7" x14ac:dyDescent="0.4">
      <c r="A7428" s="70">
        <v>41949</v>
      </c>
      <c r="B7428" s="84" t="s">
        <v>308</v>
      </c>
      <c r="C7428" s="74">
        <v>0.6</v>
      </c>
      <c r="D7428" s="86">
        <v>2.8586327147933206</v>
      </c>
      <c r="E7428" s="88">
        <v>11</v>
      </c>
      <c r="F7428" s="88">
        <v>6</v>
      </c>
      <c r="G7428" s="37">
        <v>1</v>
      </c>
    </row>
    <row r="7429" spans="1:7" x14ac:dyDescent="0.4">
      <c r="A7429" s="70">
        <v>41949</v>
      </c>
      <c r="B7429" s="84" t="s">
        <v>309</v>
      </c>
      <c r="C7429" s="74">
        <v>3.3</v>
      </c>
      <c r="D7429" s="86">
        <v>0.41649680164241065</v>
      </c>
      <c r="E7429" s="88">
        <v>11</v>
      </c>
      <c r="F7429" s="88">
        <v>6</v>
      </c>
      <c r="G7429" s="37">
        <v>0</v>
      </c>
    </row>
    <row r="7430" spans="1:7" x14ac:dyDescent="0.4">
      <c r="A7430" s="70">
        <v>41949</v>
      </c>
      <c r="B7430" s="84" t="s">
        <v>310</v>
      </c>
      <c r="C7430" s="74">
        <v>6.4</v>
      </c>
      <c r="D7430" s="86">
        <v>2.4993139345682598E-2</v>
      </c>
      <c r="E7430" s="88">
        <v>11</v>
      </c>
      <c r="F7430" s="88">
        <v>6</v>
      </c>
      <c r="G7430" s="37">
        <v>0</v>
      </c>
    </row>
    <row r="7431" spans="1:7" x14ac:dyDescent="0.4">
      <c r="A7431" s="70">
        <v>41949</v>
      </c>
      <c r="B7431" s="84" t="s">
        <v>311</v>
      </c>
      <c r="C7431" s="74">
        <v>8</v>
      </c>
      <c r="D7431" s="86">
        <v>2.4572029559127209E-2</v>
      </c>
      <c r="E7431" s="88">
        <v>11</v>
      </c>
      <c r="F7431" s="88">
        <v>6</v>
      </c>
      <c r="G7431" s="37">
        <v>0</v>
      </c>
    </row>
    <row r="7432" spans="1:7" x14ac:dyDescent="0.4">
      <c r="A7432" s="70">
        <v>41949</v>
      </c>
      <c r="B7432" s="84" t="s">
        <v>312</v>
      </c>
      <c r="C7432" s="74">
        <v>9</v>
      </c>
      <c r="D7432" s="86">
        <v>2.2515549388410178E-2</v>
      </c>
      <c r="E7432" s="88">
        <v>11</v>
      </c>
      <c r="F7432" s="88">
        <v>6</v>
      </c>
      <c r="G7432" s="37">
        <v>0</v>
      </c>
    </row>
    <row r="7433" spans="1:7" x14ac:dyDescent="0.4">
      <c r="A7433" s="70">
        <v>41949</v>
      </c>
      <c r="B7433" s="84" t="s">
        <v>313</v>
      </c>
      <c r="C7433" s="74">
        <v>10</v>
      </c>
      <c r="D7433" s="86">
        <v>1.8823194564298852E-2</v>
      </c>
      <c r="E7433" s="88">
        <v>11</v>
      </c>
      <c r="F7433" s="88">
        <v>6</v>
      </c>
      <c r="G7433" s="37">
        <v>0</v>
      </c>
    </row>
    <row r="7434" spans="1:7" x14ac:dyDescent="0.4">
      <c r="A7434" s="70">
        <v>41949</v>
      </c>
      <c r="B7434" s="84" t="s">
        <v>314</v>
      </c>
      <c r="C7434" s="74">
        <v>11.2</v>
      </c>
      <c r="D7434" s="86">
        <v>1.0415572414353586E-2</v>
      </c>
      <c r="E7434" s="88">
        <v>11</v>
      </c>
      <c r="F7434" s="88">
        <v>6</v>
      </c>
      <c r="G7434" s="37">
        <v>0</v>
      </c>
    </row>
    <row r="7435" spans="1:7" x14ac:dyDescent="0.4">
      <c r="A7435" s="70">
        <v>41949</v>
      </c>
      <c r="B7435" s="84" t="s">
        <v>315</v>
      </c>
      <c r="C7435" s="74">
        <v>10.9</v>
      </c>
      <c r="D7435" s="86">
        <v>1.6843138095323638E-2</v>
      </c>
      <c r="E7435" s="88">
        <v>11</v>
      </c>
      <c r="F7435" s="88">
        <v>6</v>
      </c>
      <c r="G7435" s="37">
        <v>0</v>
      </c>
    </row>
    <row r="7436" spans="1:7" x14ac:dyDescent="0.4">
      <c r="A7436" s="70">
        <v>41949</v>
      </c>
      <c r="B7436" s="84" t="s">
        <v>316</v>
      </c>
      <c r="C7436" s="74">
        <v>10.4</v>
      </c>
      <c r="D7436" s="86">
        <v>2.004700690085344E-2</v>
      </c>
      <c r="E7436" s="88">
        <v>11</v>
      </c>
      <c r="F7436" s="88">
        <v>6</v>
      </c>
      <c r="G7436" s="37">
        <v>0</v>
      </c>
    </row>
    <row r="7437" spans="1:7" x14ac:dyDescent="0.4">
      <c r="A7437" s="70">
        <v>41949</v>
      </c>
      <c r="B7437" s="84" t="s">
        <v>317</v>
      </c>
      <c r="C7437" s="74">
        <v>9.1999999999999993</v>
      </c>
      <c r="D7437" s="86">
        <v>1.894448187755518E-2</v>
      </c>
      <c r="E7437" s="88">
        <v>11</v>
      </c>
      <c r="F7437" s="88">
        <v>6</v>
      </c>
      <c r="G7437" s="37">
        <v>0</v>
      </c>
    </row>
    <row r="7438" spans="1:7" x14ac:dyDescent="0.4">
      <c r="A7438" s="70">
        <v>41949</v>
      </c>
      <c r="B7438" s="84" t="s">
        <v>318</v>
      </c>
      <c r="C7438" s="74">
        <v>7.5</v>
      </c>
      <c r="D7438" s="86">
        <v>2.1634168367553216E-2</v>
      </c>
      <c r="E7438" s="88">
        <v>11</v>
      </c>
      <c r="F7438" s="88">
        <v>6</v>
      </c>
      <c r="G7438" s="37">
        <v>0</v>
      </c>
    </row>
    <row r="7439" spans="1:7" x14ac:dyDescent="0.4">
      <c r="A7439" s="70">
        <v>41949</v>
      </c>
      <c r="B7439" s="84" t="s">
        <v>319</v>
      </c>
      <c r="C7439" s="74">
        <v>4.5999999999999996</v>
      </c>
      <c r="D7439" s="86">
        <v>0.3727152577754293</v>
      </c>
      <c r="E7439" s="88">
        <v>11</v>
      </c>
      <c r="F7439" s="88">
        <v>6</v>
      </c>
      <c r="G7439" s="37">
        <v>0</v>
      </c>
    </row>
    <row r="7440" spans="1:7" x14ac:dyDescent="0.4">
      <c r="A7440" s="70">
        <v>41949</v>
      </c>
      <c r="B7440" s="84" t="s">
        <v>320</v>
      </c>
      <c r="C7440" s="74">
        <v>3.9</v>
      </c>
      <c r="D7440" s="86">
        <v>3.7160933030555583</v>
      </c>
      <c r="E7440" s="88">
        <v>11</v>
      </c>
      <c r="F7440" s="88">
        <v>6</v>
      </c>
      <c r="G7440" s="37">
        <v>0</v>
      </c>
    </row>
    <row r="7441" spans="1:7" x14ac:dyDescent="0.4">
      <c r="A7441" s="70">
        <v>41949</v>
      </c>
      <c r="B7441" s="84" t="s">
        <v>321</v>
      </c>
      <c r="C7441" s="74">
        <v>2.9</v>
      </c>
      <c r="D7441" s="86">
        <v>1.7159517063634131</v>
      </c>
      <c r="E7441" s="88">
        <v>11</v>
      </c>
      <c r="F7441" s="88">
        <v>6</v>
      </c>
      <c r="G7441" s="37">
        <v>0</v>
      </c>
    </row>
    <row r="7442" spans="1:7" x14ac:dyDescent="0.4">
      <c r="A7442" s="70">
        <v>41949</v>
      </c>
      <c r="B7442" s="84" t="s">
        <v>322</v>
      </c>
      <c r="C7442" s="74">
        <v>2.6</v>
      </c>
      <c r="D7442" s="86">
        <v>2.6593290615317873</v>
      </c>
      <c r="E7442" s="88">
        <v>11</v>
      </c>
      <c r="F7442" s="88">
        <v>6</v>
      </c>
      <c r="G7442" s="37">
        <v>0</v>
      </c>
    </row>
    <row r="7443" spans="1:7" x14ac:dyDescent="0.4">
      <c r="A7443" s="70">
        <v>41949</v>
      </c>
      <c r="B7443" s="84" t="s">
        <v>323</v>
      </c>
      <c r="C7443" s="74">
        <v>1.8</v>
      </c>
      <c r="D7443" s="86">
        <v>3.6455195202675066</v>
      </c>
      <c r="E7443" s="88">
        <v>11</v>
      </c>
      <c r="F7443" s="88">
        <v>6</v>
      </c>
      <c r="G7443" s="37">
        <v>0</v>
      </c>
    </row>
    <row r="7444" spans="1:7" x14ac:dyDescent="0.4">
      <c r="A7444" s="70">
        <v>41949</v>
      </c>
      <c r="B7444" s="84" t="s">
        <v>324</v>
      </c>
      <c r="C7444" s="74">
        <v>1.1000000000000001</v>
      </c>
      <c r="D7444" s="86">
        <v>4.4295185014827085</v>
      </c>
      <c r="E7444" s="88">
        <v>11</v>
      </c>
      <c r="F7444" s="88">
        <v>6</v>
      </c>
      <c r="G7444" s="37">
        <v>0</v>
      </c>
    </row>
    <row r="7445" spans="1:7" x14ac:dyDescent="0.4">
      <c r="A7445" s="70">
        <v>41949</v>
      </c>
      <c r="B7445" s="84" t="s">
        <v>325</v>
      </c>
      <c r="C7445" s="74">
        <v>0.6</v>
      </c>
      <c r="D7445" s="86">
        <v>5.8519501306089099</v>
      </c>
      <c r="E7445" s="88">
        <v>11</v>
      </c>
      <c r="F7445" s="88">
        <v>7</v>
      </c>
      <c r="G7445" s="37">
        <v>1</v>
      </c>
    </row>
    <row r="7446" spans="1:7" x14ac:dyDescent="0.4">
      <c r="A7446" s="70">
        <v>41950</v>
      </c>
      <c r="B7446" s="84" t="s">
        <v>302</v>
      </c>
      <c r="C7446" s="74">
        <v>0.2</v>
      </c>
      <c r="D7446" s="86">
        <v>6.2492220347845917</v>
      </c>
      <c r="E7446" s="88">
        <v>11</v>
      </c>
      <c r="F7446" s="88">
        <v>7</v>
      </c>
      <c r="G7446" s="37">
        <v>1</v>
      </c>
    </row>
    <row r="7447" spans="1:7" x14ac:dyDescent="0.4">
      <c r="A7447" s="70">
        <v>41950</v>
      </c>
      <c r="B7447" s="84" t="s">
        <v>303</v>
      </c>
      <c r="C7447" s="74">
        <v>-0.2</v>
      </c>
      <c r="D7447" s="86">
        <v>6.5562242586234873</v>
      </c>
      <c r="E7447" s="88">
        <v>11</v>
      </c>
      <c r="F7447" s="88">
        <v>7</v>
      </c>
      <c r="G7447" s="37">
        <v>1</v>
      </c>
    </row>
    <row r="7448" spans="1:7" x14ac:dyDescent="0.4">
      <c r="A7448" s="70">
        <v>41950</v>
      </c>
      <c r="B7448" s="84" t="s">
        <v>304</v>
      </c>
      <c r="C7448" s="74">
        <v>-0.3</v>
      </c>
      <c r="D7448" s="86">
        <v>6.7550555204863327</v>
      </c>
      <c r="E7448" s="88">
        <v>11</v>
      </c>
      <c r="F7448" s="88">
        <v>7</v>
      </c>
      <c r="G7448" s="37">
        <v>1</v>
      </c>
    </row>
    <row r="7449" spans="1:7" x14ac:dyDescent="0.4">
      <c r="A7449" s="70">
        <v>41950</v>
      </c>
      <c r="B7449" s="84" t="s">
        <v>305</v>
      </c>
      <c r="C7449" s="74">
        <v>-0.6</v>
      </c>
      <c r="D7449" s="86">
        <v>6.953116102882654</v>
      </c>
      <c r="E7449" s="88">
        <v>11</v>
      </c>
      <c r="F7449" s="88">
        <v>7</v>
      </c>
      <c r="G7449" s="37">
        <v>1</v>
      </c>
    </row>
    <row r="7450" spans="1:7" x14ac:dyDescent="0.4">
      <c r="A7450" s="70">
        <v>41950</v>
      </c>
      <c r="B7450" s="84" t="s">
        <v>306</v>
      </c>
      <c r="C7450" s="74">
        <v>-1.1000000000000001</v>
      </c>
      <c r="D7450" s="86">
        <v>7.0054303042079171</v>
      </c>
      <c r="E7450" s="88">
        <v>11</v>
      </c>
      <c r="F7450" s="88">
        <v>7</v>
      </c>
      <c r="G7450" s="37">
        <v>1</v>
      </c>
    </row>
    <row r="7451" spans="1:7" x14ac:dyDescent="0.4">
      <c r="A7451" s="70">
        <v>41950</v>
      </c>
      <c r="B7451" s="84" t="s">
        <v>307</v>
      </c>
      <c r="C7451" s="74">
        <v>-1.1000000000000001</v>
      </c>
      <c r="D7451" s="86">
        <v>8.6652182820923844</v>
      </c>
      <c r="E7451" s="88">
        <v>11</v>
      </c>
      <c r="F7451" s="88">
        <v>7</v>
      </c>
      <c r="G7451" s="37">
        <v>1</v>
      </c>
    </row>
    <row r="7452" spans="1:7" x14ac:dyDescent="0.4">
      <c r="A7452" s="70">
        <v>41950</v>
      </c>
      <c r="B7452" s="84" t="s">
        <v>308</v>
      </c>
      <c r="C7452" s="74">
        <v>-0.6</v>
      </c>
      <c r="D7452" s="86">
        <v>3.8200618808065987</v>
      </c>
      <c r="E7452" s="88">
        <v>11</v>
      </c>
      <c r="F7452" s="88">
        <v>7</v>
      </c>
      <c r="G7452" s="37">
        <v>1</v>
      </c>
    </row>
    <row r="7453" spans="1:7" x14ac:dyDescent="0.4">
      <c r="A7453" s="70">
        <v>41950</v>
      </c>
      <c r="B7453" s="84" t="s">
        <v>309</v>
      </c>
      <c r="C7453" s="74">
        <v>1.8</v>
      </c>
      <c r="D7453" s="86">
        <v>1.656658566401555</v>
      </c>
      <c r="E7453" s="88">
        <v>11</v>
      </c>
      <c r="F7453" s="88">
        <v>7</v>
      </c>
      <c r="G7453" s="37">
        <v>0</v>
      </c>
    </row>
    <row r="7454" spans="1:7" x14ac:dyDescent="0.4">
      <c r="A7454" s="70">
        <v>41950</v>
      </c>
      <c r="B7454" s="84" t="s">
        <v>310</v>
      </c>
      <c r="C7454" s="74">
        <v>5.0999999999999996</v>
      </c>
      <c r="D7454" s="86">
        <v>4.604319205686333E-2</v>
      </c>
      <c r="E7454" s="88">
        <v>11</v>
      </c>
      <c r="F7454" s="88">
        <v>7</v>
      </c>
      <c r="G7454" s="37">
        <v>0</v>
      </c>
    </row>
    <row r="7455" spans="1:7" x14ac:dyDescent="0.4">
      <c r="A7455" s="70">
        <v>41950</v>
      </c>
      <c r="B7455" s="84" t="s">
        <v>311</v>
      </c>
      <c r="C7455" s="74">
        <v>8.1</v>
      </c>
      <c r="D7455" s="86">
        <v>2.8394926582054746E-2</v>
      </c>
      <c r="E7455" s="88">
        <v>11</v>
      </c>
      <c r="F7455" s="88">
        <v>7</v>
      </c>
      <c r="G7455" s="37">
        <v>0</v>
      </c>
    </row>
    <row r="7456" spans="1:7" x14ac:dyDescent="0.4">
      <c r="A7456" s="70">
        <v>41950</v>
      </c>
      <c r="B7456" s="84" t="s">
        <v>312</v>
      </c>
      <c r="C7456" s="74">
        <v>9.9</v>
      </c>
      <c r="D7456" s="86">
        <v>2.4664179610384501E-2</v>
      </c>
      <c r="E7456" s="88">
        <v>11</v>
      </c>
      <c r="F7456" s="88">
        <v>7</v>
      </c>
      <c r="G7456" s="37">
        <v>0</v>
      </c>
    </row>
    <row r="7457" spans="1:7" x14ac:dyDescent="0.4">
      <c r="A7457" s="70">
        <v>41950</v>
      </c>
      <c r="B7457" s="84" t="s">
        <v>313</v>
      </c>
      <c r="C7457" s="74">
        <v>11.9</v>
      </c>
      <c r="D7457" s="86">
        <v>1.7565691874119251E-2</v>
      </c>
      <c r="E7457" s="88">
        <v>11</v>
      </c>
      <c r="F7457" s="88">
        <v>7</v>
      </c>
      <c r="G7457" s="37">
        <v>0</v>
      </c>
    </row>
    <row r="7458" spans="1:7" x14ac:dyDescent="0.4">
      <c r="A7458" s="70">
        <v>41950</v>
      </c>
      <c r="B7458" s="84" t="s">
        <v>314</v>
      </c>
      <c r="C7458" s="74">
        <v>12.8</v>
      </c>
      <c r="D7458" s="86">
        <v>9.7662563636484092E-3</v>
      </c>
      <c r="E7458" s="88">
        <v>11</v>
      </c>
      <c r="F7458" s="88">
        <v>7</v>
      </c>
      <c r="G7458" s="37">
        <v>0</v>
      </c>
    </row>
    <row r="7459" spans="1:7" x14ac:dyDescent="0.4">
      <c r="A7459" s="70">
        <v>41950</v>
      </c>
      <c r="B7459" s="84" t="s">
        <v>315</v>
      </c>
      <c r="C7459" s="74">
        <v>13.1</v>
      </c>
      <c r="D7459" s="86">
        <v>1.4700712590679092E-2</v>
      </c>
      <c r="E7459" s="88">
        <v>11</v>
      </c>
      <c r="F7459" s="88">
        <v>7</v>
      </c>
      <c r="G7459" s="37">
        <v>0</v>
      </c>
    </row>
    <row r="7460" spans="1:7" x14ac:dyDescent="0.4">
      <c r="A7460" s="70">
        <v>41950</v>
      </c>
      <c r="B7460" s="84" t="s">
        <v>316</v>
      </c>
      <c r="C7460" s="74">
        <v>12.8</v>
      </c>
      <c r="D7460" s="86">
        <v>1.6669605157156587E-2</v>
      </c>
      <c r="E7460" s="88">
        <v>11</v>
      </c>
      <c r="F7460" s="88">
        <v>7</v>
      </c>
      <c r="G7460" s="37">
        <v>0</v>
      </c>
    </row>
    <row r="7461" spans="1:7" x14ac:dyDescent="0.4">
      <c r="A7461" s="70">
        <v>41950</v>
      </c>
      <c r="B7461" s="84" t="s">
        <v>317</v>
      </c>
      <c r="C7461" s="74">
        <v>11.7</v>
      </c>
      <c r="D7461" s="86">
        <v>1.4680218707835691E-2</v>
      </c>
      <c r="E7461" s="88">
        <v>11</v>
      </c>
      <c r="F7461" s="88">
        <v>7</v>
      </c>
      <c r="G7461" s="37">
        <v>0</v>
      </c>
    </row>
    <row r="7462" spans="1:7" x14ac:dyDescent="0.4">
      <c r="A7462" s="70">
        <v>41950</v>
      </c>
      <c r="B7462" s="84" t="s">
        <v>318</v>
      </c>
      <c r="C7462" s="74">
        <v>10.3</v>
      </c>
      <c r="D7462" s="86">
        <v>1.61875674910659E-2</v>
      </c>
      <c r="E7462" s="88">
        <v>11</v>
      </c>
      <c r="F7462" s="88">
        <v>7</v>
      </c>
      <c r="G7462" s="37">
        <v>0</v>
      </c>
    </row>
    <row r="7463" spans="1:7" x14ac:dyDescent="0.4">
      <c r="A7463" s="70">
        <v>41950</v>
      </c>
      <c r="B7463" s="84" t="s">
        <v>319</v>
      </c>
      <c r="C7463" s="74">
        <v>9.6999999999999993</v>
      </c>
      <c r="D7463" s="86">
        <v>7.62931240498851E-2</v>
      </c>
      <c r="E7463" s="88">
        <v>11</v>
      </c>
      <c r="F7463" s="88">
        <v>7</v>
      </c>
      <c r="G7463" s="37">
        <v>0</v>
      </c>
    </row>
    <row r="7464" spans="1:7" x14ac:dyDescent="0.4">
      <c r="A7464" s="70">
        <v>41950</v>
      </c>
      <c r="B7464" s="84" t="s">
        <v>320</v>
      </c>
      <c r="C7464" s="74">
        <v>8.4</v>
      </c>
      <c r="D7464" s="86">
        <v>1.4609534795144725</v>
      </c>
      <c r="E7464" s="88">
        <v>11</v>
      </c>
      <c r="F7464" s="88">
        <v>7</v>
      </c>
      <c r="G7464" s="37">
        <v>0</v>
      </c>
    </row>
    <row r="7465" spans="1:7" x14ac:dyDescent="0.4">
      <c r="A7465" s="70">
        <v>41950</v>
      </c>
      <c r="B7465" s="84" t="s">
        <v>321</v>
      </c>
      <c r="C7465" s="74">
        <v>7.5</v>
      </c>
      <c r="D7465" s="86">
        <v>0.56441358583632661</v>
      </c>
      <c r="E7465" s="88">
        <v>11</v>
      </c>
      <c r="F7465" s="88">
        <v>7</v>
      </c>
      <c r="G7465" s="37">
        <v>0</v>
      </c>
    </row>
    <row r="7466" spans="1:7" x14ac:dyDescent="0.4">
      <c r="A7466" s="70">
        <v>41950</v>
      </c>
      <c r="B7466" s="84" t="s">
        <v>322</v>
      </c>
      <c r="C7466" s="74">
        <v>8</v>
      </c>
      <c r="D7466" s="86">
        <v>1.3121563501729185</v>
      </c>
      <c r="E7466" s="88">
        <v>11</v>
      </c>
      <c r="F7466" s="88">
        <v>7</v>
      </c>
      <c r="G7466" s="37">
        <v>0</v>
      </c>
    </row>
    <row r="7467" spans="1:7" x14ac:dyDescent="0.4">
      <c r="A7467" s="70">
        <v>41950</v>
      </c>
      <c r="B7467" s="84" t="s">
        <v>323</v>
      </c>
      <c r="C7467" s="74">
        <v>7.8</v>
      </c>
      <c r="D7467" s="86">
        <v>1.9088927288814739</v>
      </c>
      <c r="E7467" s="88">
        <v>11</v>
      </c>
      <c r="F7467" s="88">
        <v>7</v>
      </c>
      <c r="G7467" s="37">
        <v>0</v>
      </c>
    </row>
    <row r="7468" spans="1:7" x14ac:dyDescent="0.4">
      <c r="A7468" s="70">
        <v>41950</v>
      </c>
      <c r="B7468" s="84" t="s">
        <v>324</v>
      </c>
      <c r="C7468" s="74">
        <v>7.9</v>
      </c>
      <c r="D7468" s="86">
        <v>2.33364438900731</v>
      </c>
      <c r="E7468" s="88">
        <v>11</v>
      </c>
      <c r="F7468" s="88">
        <v>7</v>
      </c>
      <c r="G7468" s="37">
        <v>0</v>
      </c>
    </row>
    <row r="7469" spans="1:7" x14ac:dyDescent="0.4">
      <c r="A7469" s="70">
        <v>41950</v>
      </c>
      <c r="B7469" s="84" t="s">
        <v>325</v>
      </c>
      <c r="C7469" s="74">
        <v>8.1</v>
      </c>
      <c r="D7469" s="86">
        <v>3.5480981549460138</v>
      </c>
      <c r="E7469" s="88">
        <v>11</v>
      </c>
      <c r="F7469" s="88">
        <v>8</v>
      </c>
      <c r="G7469" s="37">
        <v>1</v>
      </c>
    </row>
    <row r="7470" spans="1:7" x14ac:dyDescent="0.4">
      <c r="A7470" s="70">
        <v>41951</v>
      </c>
      <c r="B7470" s="84" t="s">
        <v>302</v>
      </c>
      <c r="C7470" s="74">
        <v>7.7</v>
      </c>
      <c r="D7470" s="86">
        <v>3.83158941118859</v>
      </c>
      <c r="E7470" s="88">
        <v>11</v>
      </c>
      <c r="F7470" s="88">
        <v>8</v>
      </c>
      <c r="G7470" s="37">
        <v>1</v>
      </c>
    </row>
    <row r="7471" spans="1:7" x14ac:dyDescent="0.4">
      <c r="A7471" s="70">
        <v>41951</v>
      </c>
      <c r="B7471" s="84" t="s">
        <v>303</v>
      </c>
      <c r="C7471" s="74">
        <v>7.3</v>
      </c>
      <c r="D7471" s="86">
        <v>4.0433600096613542</v>
      </c>
      <c r="E7471" s="88">
        <v>11</v>
      </c>
      <c r="F7471" s="88">
        <v>8</v>
      </c>
      <c r="G7471" s="37">
        <v>1</v>
      </c>
    </row>
    <row r="7472" spans="1:7" x14ac:dyDescent="0.4">
      <c r="A7472" s="70">
        <v>41951</v>
      </c>
      <c r="B7472" s="84" t="s">
        <v>304</v>
      </c>
      <c r="C7472" s="74">
        <v>6.9</v>
      </c>
      <c r="D7472" s="86">
        <v>4.2240846526748568</v>
      </c>
      <c r="E7472" s="88">
        <v>11</v>
      </c>
      <c r="F7472" s="88">
        <v>8</v>
      </c>
      <c r="G7472" s="37">
        <v>1</v>
      </c>
    </row>
    <row r="7473" spans="1:7" x14ac:dyDescent="0.4">
      <c r="A7473" s="70">
        <v>41951</v>
      </c>
      <c r="B7473" s="84" t="s">
        <v>305</v>
      </c>
      <c r="C7473" s="74">
        <v>7</v>
      </c>
      <c r="D7473" s="86">
        <v>4.2989363125954876</v>
      </c>
      <c r="E7473" s="88">
        <v>11</v>
      </c>
      <c r="F7473" s="88">
        <v>8</v>
      </c>
      <c r="G7473" s="37">
        <v>1</v>
      </c>
    </row>
    <row r="7474" spans="1:7" x14ac:dyDescent="0.4">
      <c r="A7474" s="70">
        <v>41951</v>
      </c>
      <c r="B7474" s="84" t="s">
        <v>306</v>
      </c>
      <c r="C7474" s="74">
        <v>7.6</v>
      </c>
      <c r="D7474" s="86">
        <v>4.2464536814247733</v>
      </c>
      <c r="E7474" s="88">
        <v>11</v>
      </c>
      <c r="F7474" s="88">
        <v>8</v>
      </c>
      <c r="G7474" s="37">
        <v>1</v>
      </c>
    </row>
    <row r="7475" spans="1:7" x14ac:dyDescent="0.4">
      <c r="A7475" s="70">
        <v>41951</v>
      </c>
      <c r="B7475" s="84" t="s">
        <v>307</v>
      </c>
      <c r="C7475" s="74">
        <v>8.1999999999999993</v>
      </c>
      <c r="D7475" s="86">
        <v>4.8203388288362614</v>
      </c>
      <c r="E7475" s="88">
        <v>11</v>
      </c>
      <c r="F7475" s="88">
        <v>8</v>
      </c>
      <c r="G7475" s="37">
        <v>1</v>
      </c>
    </row>
    <row r="7476" spans="1:7" x14ac:dyDescent="0.4">
      <c r="A7476" s="70">
        <v>41951</v>
      </c>
      <c r="B7476" s="84" t="s">
        <v>308</v>
      </c>
      <c r="C7476" s="74">
        <v>8.6999999999999993</v>
      </c>
      <c r="D7476" s="86">
        <v>2.2023995714089515</v>
      </c>
      <c r="E7476" s="88">
        <v>11</v>
      </c>
      <c r="F7476" s="88">
        <v>8</v>
      </c>
      <c r="G7476" s="37">
        <v>1</v>
      </c>
    </row>
    <row r="7477" spans="1:7" x14ac:dyDescent="0.4">
      <c r="A7477" s="70">
        <v>41951</v>
      </c>
      <c r="B7477" s="84" t="s">
        <v>309</v>
      </c>
      <c r="C7477" s="74">
        <v>10.1</v>
      </c>
      <c r="D7477" s="86">
        <v>1.7441100851796958</v>
      </c>
      <c r="E7477" s="88">
        <v>11</v>
      </c>
      <c r="F7477" s="88">
        <v>8</v>
      </c>
      <c r="G7477" s="37">
        <v>0</v>
      </c>
    </row>
    <row r="7478" spans="1:7" x14ac:dyDescent="0.4">
      <c r="A7478" s="70">
        <v>41951</v>
      </c>
      <c r="B7478" s="84" t="s">
        <v>310</v>
      </c>
      <c r="C7478" s="74">
        <v>11.4</v>
      </c>
      <c r="D7478" s="86">
        <v>0.81613953982823118</v>
      </c>
      <c r="E7478" s="88">
        <v>11</v>
      </c>
      <c r="F7478" s="88">
        <v>8</v>
      </c>
      <c r="G7478" s="37">
        <v>0</v>
      </c>
    </row>
    <row r="7479" spans="1:7" x14ac:dyDescent="0.4">
      <c r="A7479" s="70">
        <v>41951</v>
      </c>
      <c r="B7479" s="84" t="s">
        <v>311</v>
      </c>
      <c r="C7479" s="74">
        <v>12.3</v>
      </c>
      <c r="D7479" s="86">
        <v>1.5914068990600996</v>
      </c>
      <c r="E7479" s="88">
        <v>11</v>
      </c>
      <c r="F7479" s="88">
        <v>8</v>
      </c>
      <c r="G7479" s="37">
        <v>0</v>
      </c>
    </row>
    <row r="7480" spans="1:7" x14ac:dyDescent="0.4">
      <c r="A7480" s="70">
        <v>41951</v>
      </c>
      <c r="B7480" s="84" t="s">
        <v>312</v>
      </c>
      <c r="C7480" s="74">
        <v>13.7</v>
      </c>
      <c r="D7480" s="86">
        <v>1.5415165274596194</v>
      </c>
      <c r="E7480" s="88">
        <v>11</v>
      </c>
      <c r="F7480" s="88">
        <v>8</v>
      </c>
      <c r="G7480" s="37">
        <v>0</v>
      </c>
    </row>
    <row r="7481" spans="1:7" x14ac:dyDescent="0.4">
      <c r="A7481" s="70">
        <v>41951</v>
      </c>
      <c r="B7481" s="84" t="s">
        <v>313</v>
      </c>
      <c r="C7481" s="74">
        <v>14.7</v>
      </c>
      <c r="D7481" s="86">
        <v>0.65777757171252604</v>
      </c>
      <c r="E7481" s="88">
        <v>11</v>
      </c>
      <c r="F7481" s="88">
        <v>8</v>
      </c>
      <c r="G7481" s="37">
        <v>0</v>
      </c>
    </row>
    <row r="7482" spans="1:7" x14ac:dyDescent="0.4">
      <c r="A7482" s="70">
        <v>41951</v>
      </c>
      <c r="B7482" s="84" t="s">
        <v>314</v>
      </c>
      <c r="C7482" s="74">
        <v>15.1</v>
      </c>
      <c r="D7482" s="86">
        <v>4.3504515381441212E-2</v>
      </c>
      <c r="E7482" s="88">
        <v>11</v>
      </c>
      <c r="F7482" s="88">
        <v>8</v>
      </c>
      <c r="G7482" s="37">
        <v>0</v>
      </c>
    </row>
    <row r="7483" spans="1:7" x14ac:dyDescent="0.4">
      <c r="A7483" s="70">
        <v>41951</v>
      </c>
      <c r="B7483" s="84" t="s">
        <v>315</v>
      </c>
      <c r="C7483" s="74">
        <v>13.8</v>
      </c>
      <c r="D7483" s="86">
        <v>1.2055405754929804</v>
      </c>
      <c r="E7483" s="88">
        <v>11</v>
      </c>
      <c r="F7483" s="88">
        <v>8</v>
      </c>
      <c r="G7483" s="37">
        <v>0</v>
      </c>
    </row>
    <row r="7484" spans="1:7" x14ac:dyDescent="0.4">
      <c r="A7484" s="70">
        <v>41951</v>
      </c>
      <c r="B7484" s="84" t="s">
        <v>316</v>
      </c>
      <c r="C7484" s="74">
        <v>13.7</v>
      </c>
      <c r="D7484" s="86">
        <v>1.5665682875513363</v>
      </c>
      <c r="E7484" s="88">
        <v>11</v>
      </c>
      <c r="F7484" s="88">
        <v>8</v>
      </c>
      <c r="G7484" s="37">
        <v>0</v>
      </c>
    </row>
    <row r="7485" spans="1:7" x14ac:dyDescent="0.4">
      <c r="A7485" s="70">
        <v>41951</v>
      </c>
      <c r="B7485" s="84" t="s">
        <v>317</v>
      </c>
      <c r="C7485" s="74">
        <v>13.6</v>
      </c>
      <c r="D7485" s="86">
        <v>1.0136932706864725</v>
      </c>
      <c r="E7485" s="88">
        <v>11</v>
      </c>
      <c r="F7485" s="88">
        <v>8</v>
      </c>
      <c r="G7485" s="37">
        <v>0</v>
      </c>
    </row>
    <row r="7486" spans="1:7" x14ac:dyDescent="0.4">
      <c r="A7486" s="70">
        <v>41951</v>
      </c>
      <c r="B7486" s="84" t="s">
        <v>318</v>
      </c>
      <c r="C7486" s="74">
        <v>13.1</v>
      </c>
      <c r="D7486" s="86">
        <v>0.73321728678413367</v>
      </c>
      <c r="E7486" s="88">
        <v>11</v>
      </c>
      <c r="F7486" s="88">
        <v>8</v>
      </c>
      <c r="G7486" s="37">
        <v>0</v>
      </c>
    </row>
    <row r="7487" spans="1:7" x14ac:dyDescent="0.4">
      <c r="A7487" s="70">
        <v>41951</v>
      </c>
      <c r="B7487" s="84" t="s">
        <v>319</v>
      </c>
      <c r="C7487" s="74">
        <v>13</v>
      </c>
      <c r="D7487" s="86">
        <v>1.6881040407067114</v>
      </c>
      <c r="E7487" s="88">
        <v>11</v>
      </c>
      <c r="F7487" s="88">
        <v>8</v>
      </c>
      <c r="G7487" s="37">
        <v>0</v>
      </c>
    </row>
    <row r="7488" spans="1:7" x14ac:dyDescent="0.4">
      <c r="A7488" s="70">
        <v>41951</v>
      </c>
      <c r="B7488" s="84" t="s">
        <v>320</v>
      </c>
      <c r="C7488" s="74">
        <v>13.2</v>
      </c>
      <c r="D7488" s="86">
        <v>1.4876817456572042</v>
      </c>
      <c r="E7488" s="88">
        <v>11</v>
      </c>
      <c r="F7488" s="88">
        <v>8</v>
      </c>
      <c r="G7488" s="37">
        <v>0</v>
      </c>
    </row>
    <row r="7489" spans="1:7" x14ac:dyDescent="0.4">
      <c r="A7489" s="70">
        <v>41951</v>
      </c>
      <c r="B7489" s="84" t="s">
        <v>321</v>
      </c>
      <c r="C7489" s="74">
        <v>13.1</v>
      </c>
      <c r="D7489" s="86">
        <v>5.4596770578029627E-2</v>
      </c>
      <c r="E7489" s="88">
        <v>11</v>
      </c>
      <c r="F7489" s="88">
        <v>8</v>
      </c>
      <c r="G7489" s="37">
        <v>0</v>
      </c>
    </row>
    <row r="7490" spans="1:7" x14ac:dyDescent="0.4">
      <c r="A7490" s="70">
        <v>41951</v>
      </c>
      <c r="B7490" s="84" t="s">
        <v>322</v>
      </c>
      <c r="C7490" s="74">
        <v>12.8</v>
      </c>
      <c r="D7490" s="86">
        <v>0.57173327797809448</v>
      </c>
      <c r="E7490" s="88">
        <v>11</v>
      </c>
      <c r="F7490" s="88">
        <v>8</v>
      </c>
      <c r="G7490" s="37">
        <v>0</v>
      </c>
    </row>
    <row r="7491" spans="1:7" x14ac:dyDescent="0.4">
      <c r="A7491" s="70">
        <v>41951</v>
      </c>
      <c r="B7491" s="84" t="s">
        <v>323</v>
      </c>
      <c r="C7491" s="74">
        <v>12.6</v>
      </c>
      <c r="D7491" s="86">
        <v>0.96479097585666918</v>
      </c>
      <c r="E7491" s="88">
        <v>11</v>
      </c>
      <c r="F7491" s="88">
        <v>8</v>
      </c>
      <c r="G7491" s="37">
        <v>0</v>
      </c>
    </row>
    <row r="7492" spans="1:7" x14ac:dyDescent="0.4">
      <c r="A7492" s="70">
        <v>41951</v>
      </c>
      <c r="B7492" s="84" t="s">
        <v>324</v>
      </c>
      <c r="C7492" s="74">
        <v>12.6</v>
      </c>
      <c r="D7492" s="86">
        <v>1.2103027528056984</v>
      </c>
      <c r="E7492" s="88">
        <v>11</v>
      </c>
      <c r="F7492" s="88">
        <v>8</v>
      </c>
      <c r="G7492" s="37">
        <v>0</v>
      </c>
    </row>
    <row r="7493" spans="1:7" x14ac:dyDescent="0.4">
      <c r="A7493" s="70">
        <v>41951</v>
      </c>
      <c r="B7493" s="84" t="s">
        <v>325</v>
      </c>
      <c r="C7493" s="74">
        <v>12.5</v>
      </c>
      <c r="D7493" s="86">
        <v>2.2789207603788917</v>
      </c>
      <c r="E7493" s="88">
        <v>11</v>
      </c>
      <c r="F7493" s="88">
        <v>9</v>
      </c>
      <c r="G7493" s="37">
        <v>1</v>
      </c>
    </row>
    <row r="7494" spans="1:7" x14ac:dyDescent="0.4">
      <c r="A7494" s="70">
        <v>41952</v>
      </c>
      <c r="B7494" s="84" t="s">
        <v>302</v>
      </c>
      <c r="C7494" s="74">
        <v>11.9</v>
      </c>
      <c r="D7494" s="86">
        <v>2.5283447960689887</v>
      </c>
      <c r="E7494" s="88">
        <v>11</v>
      </c>
      <c r="F7494" s="88">
        <v>9</v>
      </c>
      <c r="G7494" s="37">
        <v>1</v>
      </c>
    </row>
    <row r="7495" spans="1:7" x14ac:dyDescent="0.4">
      <c r="A7495" s="70">
        <v>41952</v>
      </c>
      <c r="B7495" s="84" t="s">
        <v>303</v>
      </c>
      <c r="C7495" s="74">
        <v>11.3</v>
      </c>
      <c r="D7495" s="86">
        <v>2.746533344739488</v>
      </c>
      <c r="E7495" s="88">
        <v>11</v>
      </c>
      <c r="F7495" s="88">
        <v>9</v>
      </c>
      <c r="G7495" s="37">
        <v>1</v>
      </c>
    </row>
    <row r="7496" spans="1:7" x14ac:dyDescent="0.4">
      <c r="A7496" s="70">
        <v>41952</v>
      </c>
      <c r="B7496" s="84" t="s">
        <v>304</v>
      </c>
      <c r="C7496" s="74">
        <v>10.7</v>
      </c>
      <c r="D7496" s="86">
        <v>2.9632346714467279</v>
      </c>
      <c r="E7496" s="88">
        <v>11</v>
      </c>
      <c r="F7496" s="88">
        <v>9</v>
      </c>
      <c r="G7496" s="37">
        <v>1</v>
      </c>
    </row>
    <row r="7497" spans="1:7" x14ac:dyDescent="0.4">
      <c r="A7497" s="70">
        <v>41952</v>
      </c>
      <c r="B7497" s="84" t="s">
        <v>305</v>
      </c>
      <c r="C7497" s="74">
        <v>10.7</v>
      </c>
      <c r="D7497" s="86">
        <v>3.073721363337838</v>
      </c>
      <c r="E7497" s="88">
        <v>11</v>
      </c>
      <c r="F7497" s="88">
        <v>9</v>
      </c>
      <c r="G7497" s="37">
        <v>1</v>
      </c>
    </row>
    <row r="7498" spans="1:7" x14ac:dyDescent="0.4">
      <c r="A7498" s="70">
        <v>41952</v>
      </c>
      <c r="B7498" s="84" t="s">
        <v>306</v>
      </c>
      <c r="C7498" s="74">
        <v>10.199999999999999</v>
      </c>
      <c r="D7498" s="86">
        <v>3.2593841366903624</v>
      </c>
      <c r="E7498" s="88">
        <v>11</v>
      </c>
      <c r="F7498" s="88">
        <v>9</v>
      </c>
      <c r="G7498" s="37">
        <v>1</v>
      </c>
    </row>
    <row r="7499" spans="1:7" x14ac:dyDescent="0.4">
      <c r="A7499" s="70">
        <v>41952</v>
      </c>
      <c r="B7499" s="84" t="s">
        <v>307</v>
      </c>
      <c r="C7499" s="74">
        <v>9.9</v>
      </c>
      <c r="D7499" s="86">
        <v>3.9124440610786602</v>
      </c>
      <c r="E7499" s="88">
        <v>11</v>
      </c>
      <c r="F7499" s="88">
        <v>9</v>
      </c>
      <c r="G7499" s="37">
        <v>1</v>
      </c>
    </row>
    <row r="7500" spans="1:7" x14ac:dyDescent="0.4">
      <c r="A7500" s="70">
        <v>41952</v>
      </c>
      <c r="B7500" s="84" t="s">
        <v>308</v>
      </c>
      <c r="C7500" s="74">
        <v>9.4</v>
      </c>
      <c r="D7500" s="86">
        <v>0.3730987439293092</v>
      </c>
      <c r="E7500" s="88">
        <v>11</v>
      </c>
      <c r="F7500" s="88">
        <v>9</v>
      </c>
      <c r="G7500" s="37">
        <v>1</v>
      </c>
    </row>
    <row r="7501" spans="1:7" x14ac:dyDescent="0.4">
      <c r="A7501" s="70">
        <v>41952</v>
      </c>
      <c r="B7501" s="84" t="s">
        <v>309</v>
      </c>
      <c r="C7501" s="74">
        <v>9.6999999999999993</v>
      </c>
      <c r="D7501" s="86">
        <v>1.3808105869192427E-2</v>
      </c>
      <c r="E7501" s="88">
        <v>11</v>
      </c>
      <c r="F7501" s="88">
        <v>9</v>
      </c>
      <c r="G7501" s="37">
        <v>0</v>
      </c>
    </row>
    <row r="7502" spans="1:7" x14ac:dyDescent="0.4">
      <c r="A7502" s="70">
        <v>41952</v>
      </c>
      <c r="B7502" s="84" t="s">
        <v>310</v>
      </c>
      <c r="C7502" s="74">
        <v>10.5</v>
      </c>
      <c r="D7502" s="86">
        <v>8.0821927384178236E-3</v>
      </c>
      <c r="E7502" s="88">
        <v>11</v>
      </c>
      <c r="F7502" s="88">
        <v>9</v>
      </c>
      <c r="G7502" s="37">
        <v>0</v>
      </c>
    </row>
    <row r="7503" spans="1:7" x14ac:dyDescent="0.4">
      <c r="A7503" s="70">
        <v>41952</v>
      </c>
      <c r="B7503" s="84" t="s">
        <v>311</v>
      </c>
      <c r="C7503" s="74">
        <v>11.6</v>
      </c>
      <c r="D7503" s="86">
        <v>9.219162592809858E-3</v>
      </c>
      <c r="E7503" s="88">
        <v>11</v>
      </c>
      <c r="F7503" s="88">
        <v>9</v>
      </c>
      <c r="G7503" s="37">
        <v>0</v>
      </c>
    </row>
    <row r="7504" spans="1:7" x14ac:dyDescent="0.4">
      <c r="A7504" s="70">
        <v>41952</v>
      </c>
      <c r="B7504" s="84" t="s">
        <v>312</v>
      </c>
      <c r="C7504" s="74">
        <v>12.6</v>
      </c>
      <c r="D7504" s="86">
        <v>9.0079886682790378E-3</v>
      </c>
      <c r="E7504" s="88">
        <v>11</v>
      </c>
      <c r="F7504" s="88">
        <v>9</v>
      </c>
      <c r="G7504" s="37">
        <v>0</v>
      </c>
    </row>
    <row r="7505" spans="1:7" x14ac:dyDescent="0.4">
      <c r="A7505" s="70">
        <v>41952</v>
      </c>
      <c r="B7505" s="84" t="s">
        <v>313</v>
      </c>
      <c r="C7505" s="74">
        <v>12.2</v>
      </c>
      <c r="D7505" s="86">
        <v>8.9496794249959571E-3</v>
      </c>
      <c r="E7505" s="88">
        <v>11</v>
      </c>
      <c r="F7505" s="88">
        <v>9</v>
      </c>
      <c r="G7505" s="37">
        <v>0</v>
      </c>
    </row>
    <row r="7506" spans="1:7" x14ac:dyDescent="0.4">
      <c r="A7506" s="70">
        <v>41952</v>
      </c>
      <c r="B7506" s="84" t="s">
        <v>314</v>
      </c>
      <c r="C7506" s="74">
        <v>12.3</v>
      </c>
      <c r="D7506" s="86">
        <v>2.9678718687902207E-3</v>
      </c>
      <c r="E7506" s="88">
        <v>11</v>
      </c>
      <c r="F7506" s="88">
        <v>9</v>
      </c>
      <c r="G7506" s="37">
        <v>0</v>
      </c>
    </row>
    <row r="7507" spans="1:7" x14ac:dyDescent="0.4">
      <c r="A7507" s="70">
        <v>41952</v>
      </c>
      <c r="B7507" s="84" t="s">
        <v>315</v>
      </c>
      <c r="C7507" s="74">
        <v>11.4</v>
      </c>
      <c r="D7507" s="86">
        <v>1.0153503037427057E-2</v>
      </c>
      <c r="E7507" s="88">
        <v>11</v>
      </c>
      <c r="F7507" s="88">
        <v>9</v>
      </c>
      <c r="G7507" s="37">
        <v>0</v>
      </c>
    </row>
    <row r="7508" spans="1:7" x14ac:dyDescent="0.4">
      <c r="A7508" s="70">
        <v>41952</v>
      </c>
      <c r="B7508" s="84" t="s">
        <v>316</v>
      </c>
      <c r="C7508" s="74">
        <v>10.3</v>
      </c>
      <c r="D7508" s="86">
        <v>1.5151604541206398E-2</v>
      </c>
      <c r="E7508" s="88">
        <v>11</v>
      </c>
      <c r="F7508" s="88">
        <v>9</v>
      </c>
      <c r="G7508" s="37">
        <v>0</v>
      </c>
    </row>
    <row r="7509" spans="1:7" x14ac:dyDescent="0.4">
      <c r="A7509" s="70">
        <v>41952</v>
      </c>
      <c r="B7509" s="84" t="s">
        <v>317</v>
      </c>
      <c r="C7509" s="74">
        <v>8.4</v>
      </c>
      <c r="D7509" s="86">
        <v>1.6931147621098732E-2</v>
      </c>
      <c r="E7509" s="88">
        <v>11</v>
      </c>
      <c r="F7509" s="88">
        <v>9</v>
      </c>
      <c r="G7509" s="37">
        <v>0</v>
      </c>
    </row>
    <row r="7510" spans="1:7" x14ac:dyDescent="0.4">
      <c r="A7510" s="70">
        <v>41952</v>
      </c>
      <c r="B7510" s="84" t="s">
        <v>318</v>
      </c>
      <c r="C7510" s="74">
        <v>6.8</v>
      </c>
      <c r="D7510" s="86">
        <v>2.0227327527028879E-2</v>
      </c>
      <c r="E7510" s="88">
        <v>11</v>
      </c>
      <c r="F7510" s="88">
        <v>9</v>
      </c>
      <c r="G7510" s="37">
        <v>0</v>
      </c>
    </row>
    <row r="7511" spans="1:7" x14ac:dyDescent="0.4">
      <c r="A7511" s="70">
        <v>41952</v>
      </c>
      <c r="B7511" s="84" t="s">
        <v>319</v>
      </c>
      <c r="C7511" s="74">
        <v>6.3</v>
      </c>
      <c r="D7511" s="86">
        <v>6.3745896825881498E-2</v>
      </c>
      <c r="E7511" s="88">
        <v>11</v>
      </c>
      <c r="F7511" s="88">
        <v>9</v>
      </c>
      <c r="G7511" s="37">
        <v>0</v>
      </c>
    </row>
    <row r="7512" spans="1:7" x14ac:dyDescent="0.4">
      <c r="A7512" s="70">
        <v>41952</v>
      </c>
      <c r="B7512" s="84" t="s">
        <v>320</v>
      </c>
      <c r="C7512" s="74">
        <v>4.3</v>
      </c>
      <c r="D7512" s="86">
        <v>0.87036301997766996</v>
      </c>
      <c r="E7512" s="88">
        <v>11</v>
      </c>
      <c r="F7512" s="88">
        <v>9</v>
      </c>
      <c r="G7512" s="37">
        <v>0</v>
      </c>
    </row>
    <row r="7513" spans="1:7" x14ac:dyDescent="0.4">
      <c r="A7513" s="70">
        <v>41952</v>
      </c>
      <c r="B7513" s="84" t="s">
        <v>321</v>
      </c>
      <c r="C7513" s="74">
        <v>2.4</v>
      </c>
      <c r="D7513" s="86">
        <v>0.81623994024587576</v>
      </c>
      <c r="E7513" s="88">
        <v>11</v>
      </c>
      <c r="F7513" s="88">
        <v>9</v>
      </c>
      <c r="G7513" s="37">
        <v>0</v>
      </c>
    </row>
    <row r="7514" spans="1:7" x14ac:dyDescent="0.4">
      <c r="A7514" s="70">
        <v>41952</v>
      </c>
      <c r="B7514" s="84" t="s">
        <v>322</v>
      </c>
      <c r="C7514" s="74">
        <v>2.2000000000000002</v>
      </c>
      <c r="D7514" s="86">
        <v>2.0538550396801569</v>
      </c>
      <c r="E7514" s="88">
        <v>11</v>
      </c>
      <c r="F7514" s="88">
        <v>9</v>
      </c>
      <c r="G7514" s="37">
        <v>0</v>
      </c>
    </row>
    <row r="7515" spans="1:7" x14ac:dyDescent="0.4">
      <c r="A7515" s="70">
        <v>41952</v>
      </c>
      <c r="B7515" s="84" t="s">
        <v>323</v>
      </c>
      <c r="C7515" s="74">
        <v>1.8</v>
      </c>
      <c r="D7515" s="86">
        <v>2.9567579512840436</v>
      </c>
      <c r="E7515" s="88">
        <v>11</v>
      </c>
      <c r="F7515" s="88">
        <v>9</v>
      </c>
      <c r="G7515" s="37">
        <v>0</v>
      </c>
    </row>
    <row r="7516" spans="1:7" x14ac:dyDescent="0.4">
      <c r="A7516" s="70">
        <v>41952</v>
      </c>
      <c r="B7516" s="84" t="s">
        <v>324</v>
      </c>
      <c r="C7516" s="74">
        <v>2.2999999999999998</v>
      </c>
      <c r="D7516" s="86">
        <v>3.6541095557006051</v>
      </c>
      <c r="E7516" s="88">
        <v>11</v>
      </c>
      <c r="F7516" s="88">
        <v>9</v>
      </c>
      <c r="G7516" s="37">
        <v>0</v>
      </c>
    </row>
    <row r="7517" spans="1:7" x14ac:dyDescent="0.4">
      <c r="A7517" s="70">
        <v>41952</v>
      </c>
      <c r="B7517" s="84" t="s">
        <v>325</v>
      </c>
      <c r="C7517" s="74">
        <v>2.7</v>
      </c>
      <c r="D7517" s="86">
        <v>4.952682504084045</v>
      </c>
      <c r="E7517" s="88">
        <v>11</v>
      </c>
      <c r="F7517" s="88">
        <v>10</v>
      </c>
      <c r="G7517" s="37">
        <v>1</v>
      </c>
    </row>
    <row r="7518" spans="1:7" x14ac:dyDescent="0.4">
      <c r="A7518" s="70">
        <v>41953</v>
      </c>
      <c r="B7518" s="84" t="s">
        <v>302</v>
      </c>
      <c r="C7518" s="74">
        <v>1.5</v>
      </c>
      <c r="D7518" s="86">
        <v>5.4759235608001022</v>
      </c>
      <c r="E7518" s="88">
        <v>11</v>
      </c>
      <c r="F7518" s="88">
        <v>10</v>
      </c>
      <c r="G7518" s="37">
        <v>1</v>
      </c>
    </row>
    <row r="7519" spans="1:7" x14ac:dyDescent="0.4">
      <c r="A7519" s="70">
        <v>41953</v>
      </c>
      <c r="B7519" s="84" t="s">
        <v>303</v>
      </c>
      <c r="C7519" s="74">
        <v>1.8</v>
      </c>
      <c r="D7519" s="86">
        <v>5.6522953213408789</v>
      </c>
      <c r="E7519" s="88">
        <v>11</v>
      </c>
      <c r="F7519" s="88">
        <v>10</v>
      </c>
      <c r="G7519" s="37">
        <v>1</v>
      </c>
    </row>
    <row r="7520" spans="1:7" x14ac:dyDescent="0.4">
      <c r="A7520" s="70">
        <v>41953</v>
      </c>
      <c r="B7520" s="84" t="s">
        <v>304</v>
      </c>
      <c r="C7520" s="74">
        <v>3.1</v>
      </c>
      <c r="D7520" s="86">
        <v>5.5551685425471948</v>
      </c>
      <c r="E7520" s="88">
        <v>11</v>
      </c>
      <c r="F7520" s="88">
        <v>10</v>
      </c>
      <c r="G7520" s="37">
        <v>1</v>
      </c>
    </row>
    <row r="7521" spans="1:7" x14ac:dyDescent="0.4">
      <c r="A7521" s="70">
        <v>41953</v>
      </c>
      <c r="B7521" s="84" t="s">
        <v>305</v>
      </c>
      <c r="C7521" s="74">
        <v>2.9</v>
      </c>
      <c r="D7521" s="86">
        <v>5.6564029851880946</v>
      </c>
      <c r="E7521" s="88">
        <v>11</v>
      </c>
      <c r="F7521" s="88">
        <v>10</v>
      </c>
      <c r="G7521" s="37">
        <v>1</v>
      </c>
    </row>
    <row r="7522" spans="1:7" x14ac:dyDescent="0.4">
      <c r="A7522" s="70">
        <v>41953</v>
      </c>
      <c r="B7522" s="84" t="s">
        <v>306</v>
      </c>
      <c r="C7522" s="74">
        <v>2.9</v>
      </c>
      <c r="D7522" s="86">
        <v>5.710960968677913</v>
      </c>
      <c r="E7522" s="88">
        <v>11</v>
      </c>
      <c r="F7522" s="88">
        <v>10</v>
      </c>
      <c r="G7522" s="37">
        <v>1</v>
      </c>
    </row>
    <row r="7523" spans="1:7" x14ac:dyDescent="0.4">
      <c r="A7523" s="70">
        <v>41953</v>
      </c>
      <c r="B7523" s="84" t="s">
        <v>307</v>
      </c>
      <c r="C7523" s="74">
        <v>2.7</v>
      </c>
      <c r="D7523" s="86">
        <v>6.8570712461008023</v>
      </c>
      <c r="E7523" s="88">
        <v>11</v>
      </c>
      <c r="F7523" s="88">
        <v>10</v>
      </c>
      <c r="G7523" s="37">
        <v>1</v>
      </c>
    </row>
    <row r="7524" spans="1:7" x14ac:dyDescent="0.4">
      <c r="A7524" s="70">
        <v>41953</v>
      </c>
      <c r="B7524" s="84" t="s">
        <v>308</v>
      </c>
      <c r="C7524" s="74">
        <v>2.7</v>
      </c>
      <c r="D7524" s="86">
        <v>4.1414837081526565</v>
      </c>
      <c r="E7524" s="88">
        <v>11</v>
      </c>
      <c r="F7524" s="88">
        <v>10</v>
      </c>
      <c r="G7524" s="37">
        <v>1</v>
      </c>
    </row>
    <row r="7525" spans="1:7" x14ac:dyDescent="0.4">
      <c r="A7525" s="70">
        <v>41953</v>
      </c>
      <c r="B7525" s="84" t="s">
        <v>309</v>
      </c>
      <c r="C7525" s="74">
        <v>2.7</v>
      </c>
      <c r="D7525" s="86">
        <v>4.3085369617244398</v>
      </c>
      <c r="E7525" s="88">
        <v>11</v>
      </c>
      <c r="F7525" s="88">
        <v>10</v>
      </c>
      <c r="G7525" s="37">
        <v>0</v>
      </c>
    </row>
    <row r="7526" spans="1:7" x14ac:dyDescent="0.4">
      <c r="A7526" s="70">
        <v>41953</v>
      </c>
      <c r="B7526" s="84" t="s">
        <v>310</v>
      </c>
      <c r="C7526" s="74">
        <v>2.9</v>
      </c>
      <c r="D7526" s="86">
        <v>3.9979246930871537</v>
      </c>
      <c r="E7526" s="88">
        <v>11</v>
      </c>
      <c r="F7526" s="88">
        <v>10</v>
      </c>
      <c r="G7526" s="37">
        <v>0</v>
      </c>
    </row>
    <row r="7527" spans="1:7" x14ac:dyDescent="0.4">
      <c r="A7527" s="70">
        <v>41953</v>
      </c>
      <c r="B7527" s="84" t="s">
        <v>311</v>
      </c>
      <c r="C7527" s="74">
        <v>3.2</v>
      </c>
      <c r="D7527" s="86">
        <v>4.4349134211404921</v>
      </c>
      <c r="E7527" s="88">
        <v>11</v>
      </c>
      <c r="F7527" s="88">
        <v>10</v>
      </c>
      <c r="G7527" s="37">
        <v>0</v>
      </c>
    </row>
    <row r="7528" spans="1:7" x14ac:dyDescent="0.4">
      <c r="A7528" s="70">
        <v>41953</v>
      </c>
      <c r="B7528" s="84" t="s">
        <v>312</v>
      </c>
      <c r="C7528" s="74">
        <v>4.5999999999999996</v>
      </c>
      <c r="D7528" s="86">
        <v>3.9851823277135456</v>
      </c>
      <c r="E7528" s="88">
        <v>11</v>
      </c>
      <c r="F7528" s="88">
        <v>10</v>
      </c>
      <c r="G7528" s="37">
        <v>0</v>
      </c>
    </row>
    <row r="7529" spans="1:7" x14ac:dyDescent="0.4">
      <c r="A7529" s="70">
        <v>41953</v>
      </c>
      <c r="B7529" s="84" t="s">
        <v>313</v>
      </c>
      <c r="C7529" s="74">
        <v>6.6</v>
      </c>
      <c r="D7529" s="86">
        <v>1.2983751471187681</v>
      </c>
      <c r="E7529" s="88">
        <v>11</v>
      </c>
      <c r="F7529" s="88">
        <v>10</v>
      </c>
      <c r="G7529" s="37">
        <v>0</v>
      </c>
    </row>
    <row r="7530" spans="1:7" x14ac:dyDescent="0.4">
      <c r="A7530" s="70">
        <v>41953</v>
      </c>
      <c r="B7530" s="84" t="s">
        <v>314</v>
      </c>
      <c r="C7530" s="74">
        <v>8.9</v>
      </c>
      <c r="D7530" s="86">
        <v>1.9102276962519375E-2</v>
      </c>
      <c r="E7530" s="88">
        <v>11</v>
      </c>
      <c r="F7530" s="88">
        <v>10</v>
      </c>
      <c r="G7530" s="37">
        <v>0</v>
      </c>
    </row>
    <row r="7531" spans="1:7" x14ac:dyDescent="0.4">
      <c r="A7531" s="70">
        <v>41953</v>
      </c>
      <c r="B7531" s="84" t="s">
        <v>315</v>
      </c>
      <c r="C7531" s="74">
        <v>9.6999999999999993</v>
      </c>
      <c r="D7531" s="86">
        <v>2.5064152691318908E-2</v>
      </c>
      <c r="E7531" s="88">
        <v>11</v>
      </c>
      <c r="F7531" s="88">
        <v>10</v>
      </c>
      <c r="G7531" s="37">
        <v>0</v>
      </c>
    </row>
    <row r="7532" spans="1:7" x14ac:dyDescent="0.4">
      <c r="A7532" s="70">
        <v>41953</v>
      </c>
      <c r="B7532" s="84" t="s">
        <v>316</v>
      </c>
      <c r="C7532" s="74">
        <v>9.3000000000000007</v>
      </c>
      <c r="D7532" s="86">
        <v>5.8766828969078387E-2</v>
      </c>
      <c r="E7532" s="88">
        <v>11</v>
      </c>
      <c r="F7532" s="88">
        <v>10</v>
      </c>
      <c r="G7532" s="37">
        <v>0</v>
      </c>
    </row>
    <row r="7533" spans="1:7" x14ac:dyDescent="0.4">
      <c r="A7533" s="70">
        <v>41953</v>
      </c>
      <c r="B7533" s="84" t="s">
        <v>317</v>
      </c>
      <c r="C7533" s="74">
        <v>8.4</v>
      </c>
      <c r="D7533" s="86">
        <v>0.87604291996538186</v>
      </c>
      <c r="E7533" s="88">
        <v>11</v>
      </c>
      <c r="F7533" s="88">
        <v>10</v>
      </c>
      <c r="G7533" s="37">
        <v>0</v>
      </c>
    </row>
    <row r="7534" spans="1:7" x14ac:dyDescent="0.4">
      <c r="A7534" s="70">
        <v>41953</v>
      </c>
      <c r="B7534" s="84" t="s">
        <v>318</v>
      </c>
      <c r="C7534" s="74">
        <v>8.1</v>
      </c>
      <c r="D7534" s="86">
        <v>1.4355191168851533</v>
      </c>
      <c r="E7534" s="88">
        <v>11</v>
      </c>
      <c r="F7534" s="88">
        <v>10</v>
      </c>
      <c r="G7534" s="37">
        <v>0</v>
      </c>
    </row>
    <row r="7535" spans="1:7" x14ac:dyDescent="0.4">
      <c r="A7535" s="70">
        <v>41953</v>
      </c>
      <c r="B7535" s="84" t="s">
        <v>319</v>
      </c>
      <c r="C7535" s="74">
        <v>7.8</v>
      </c>
      <c r="D7535" s="86">
        <v>3.6618371400842866</v>
      </c>
      <c r="E7535" s="88">
        <v>11</v>
      </c>
      <c r="F7535" s="88">
        <v>10</v>
      </c>
      <c r="G7535" s="37">
        <v>0</v>
      </c>
    </row>
    <row r="7536" spans="1:7" x14ac:dyDescent="0.4">
      <c r="A7536" s="70">
        <v>41953</v>
      </c>
      <c r="B7536" s="84" t="s">
        <v>320</v>
      </c>
      <c r="C7536" s="74">
        <v>7.6</v>
      </c>
      <c r="D7536" s="86">
        <v>3.9935411324458943</v>
      </c>
      <c r="E7536" s="88">
        <v>11</v>
      </c>
      <c r="F7536" s="88">
        <v>10</v>
      </c>
      <c r="G7536" s="37">
        <v>0</v>
      </c>
    </row>
    <row r="7537" spans="1:7" x14ac:dyDescent="0.4">
      <c r="A7537" s="70">
        <v>41953</v>
      </c>
      <c r="B7537" s="84" t="s">
        <v>321</v>
      </c>
      <c r="C7537" s="74">
        <v>7.6</v>
      </c>
      <c r="D7537" s="86">
        <v>1.6355608887116642</v>
      </c>
      <c r="E7537" s="88">
        <v>11</v>
      </c>
      <c r="F7537" s="88">
        <v>10</v>
      </c>
      <c r="G7537" s="37">
        <v>0</v>
      </c>
    </row>
    <row r="7538" spans="1:7" x14ac:dyDescent="0.4">
      <c r="A7538" s="70">
        <v>41953</v>
      </c>
      <c r="B7538" s="84" t="s">
        <v>322</v>
      </c>
      <c r="C7538" s="74">
        <v>7.2</v>
      </c>
      <c r="D7538" s="86">
        <v>2.2430902182374868</v>
      </c>
      <c r="E7538" s="88">
        <v>11</v>
      </c>
      <c r="F7538" s="88">
        <v>10</v>
      </c>
      <c r="G7538" s="37">
        <v>0</v>
      </c>
    </row>
    <row r="7539" spans="1:7" x14ac:dyDescent="0.4">
      <c r="A7539" s="70">
        <v>41953</v>
      </c>
      <c r="B7539" s="84" t="s">
        <v>323</v>
      </c>
      <c r="C7539" s="74">
        <v>6.7</v>
      </c>
      <c r="D7539" s="86">
        <v>2.760982411664791</v>
      </c>
      <c r="E7539" s="88">
        <v>11</v>
      </c>
      <c r="F7539" s="88">
        <v>10</v>
      </c>
      <c r="G7539" s="37">
        <v>0</v>
      </c>
    </row>
    <row r="7540" spans="1:7" x14ac:dyDescent="0.4">
      <c r="A7540" s="70">
        <v>41953</v>
      </c>
      <c r="B7540" s="84" t="s">
        <v>324</v>
      </c>
      <c r="C7540" s="74">
        <v>6.4</v>
      </c>
      <c r="D7540" s="86">
        <v>3.1462377146751503</v>
      </c>
      <c r="E7540" s="88">
        <v>11</v>
      </c>
      <c r="F7540" s="88">
        <v>10</v>
      </c>
      <c r="G7540" s="37">
        <v>0</v>
      </c>
    </row>
    <row r="7541" spans="1:7" x14ac:dyDescent="0.4">
      <c r="A7541" s="70">
        <v>41953</v>
      </c>
      <c r="B7541" s="84" t="s">
        <v>325</v>
      </c>
      <c r="C7541" s="74">
        <v>5.9</v>
      </c>
      <c r="D7541" s="86">
        <v>4.3509483430548084</v>
      </c>
      <c r="E7541" s="88">
        <v>11</v>
      </c>
      <c r="F7541" s="88">
        <v>11</v>
      </c>
      <c r="G7541" s="37">
        <v>1</v>
      </c>
    </row>
    <row r="7542" spans="1:7" x14ac:dyDescent="0.4">
      <c r="A7542" s="70">
        <v>41954</v>
      </c>
      <c r="B7542" s="84" t="s">
        <v>302</v>
      </c>
      <c r="C7542" s="74">
        <v>5.4</v>
      </c>
      <c r="D7542" s="86">
        <v>4.6265048821124202</v>
      </c>
      <c r="E7542" s="88">
        <v>11</v>
      </c>
      <c r="F7542" s="88">
        <v>11</v>
      </c>
      <c r="G7542" s="37">
        <v>1</v>
      </c>
    </row>
    <row r="7543" spans="1:7" x14ac:dyDescent="0.4">
      <c r="A7543" s="70">
        <v>41954</v>
      </c>
      <c r="B7543" s="84" t="s">
        <v>303</v>
      </c>
      <c r="C7543" s="74">
        <v>4.9000000000000004</v>
      </c>
      <c r="D7543" s="86">
        <v>4.8509194083020581</v>
      </c>
      <c r="E7543" s="88">
        <v>11</v>
      </c>
      <c r="F7543" s="88">
        <v>11</v>
      </c>
      <c r="G7543" s="37">
        <v>1</v>
      </c>
    </row>
    <row r="7544" spans="1:7" x14ac:dyDescent="0.4">
      <c r="A7544" s="70">
        <v>41954</v>
      </c>
      <c r="B7544" s="84" t="s">
        <v>304</v>
      </c>
      <c r="C7544" s="74">
        <v>4.5999999999999996</v>
      </c>
      <c r="D7544" s="86">
        <v>5.0192856578752725</v>
      </c>
      <c r="E7544" s="88">
        <v>11</v>
      </c>
      <c r="F7544" s="88">
        <v>11</v>
      </c>
      <c r="G7544" s="37">
        <v>1</v>
      </c>
    </row>
    <row r="7545" spans="1:7" x14ac:dyDescent="0.4">
      <c r="A7545" s="70">
        <v>41954</v>
      </c>
      <c r="B7545" s="84" t="s">
        <v>305</v>
      </c>
      <c r="C7545" s="74">
        <v>4.2</v>
      </c>
      <c r="D7545" s="86">
        <v>5.1882663725184939</v>
      </c>
      <c r="E7545" s="88">
        <v>11</v>
      </c>
      <c r="F7545" s="88">
        <v>11</v>
      </c>
      <c r="G7545" s="37">
        <v>1</v>
      </c>
    </row>
    <row r="7546" spans="1:7" x14ac:dyDescent="0.4">
      <c r="A7546" s="70">
        <v>41954</v>
      </c>
      <c r="B7546" s="84" t="s">
        <v>306</v>
      </c>
      <c r="C7546" s="74">
        <v>3.9</v>
      </c>
      <c r="D7546" s="86">
        <v>5.3382496328649047</v>
      </c>
      <c r="E7546" s="88">
        <v>11</v>
      </c>
      <c r="F7546" s="88">
        <v>11</v>
      </c>
      <c r="G7546" s="37">
        <v>1</v>
      </c>
    </row>
    <row r="7547" spans="1:7" x14ac:dyDescent="0.4">
      <c r="A7547" s="70">
        <v>41954</v>
      </c>
      <c r="B7547" s="84" t="s">
        <v>307</v>
      </c>
      <c r="C7547" s="74">
        <v>3.9</v>
      </c>
      <c r="D7547" s="86">
        <v>5.4219638135766699</v>
      </c>
      <c r="E7547" s="88">
        <v>11</v>
      </c>
      <c r="F7547" s="88">
        <v>11</v>
      </c>
      <c r="G7547" s="37">
        <v>1</v>
      </c>
    </row>
    <row r="7548" spans="1:7" x14ac:dyDescent="0.4">
      <c r="A7548" s="70">
        <v>41954</v>
      </c>
      <c r="B7548" s="84" t="s">
        <v>308</v>
      </c>
      <c r="C7548" s="74">
        <v>3.2</v>
      </c>
      <c r="D7548" s="86">
        <v>5.2203054933585227</v>
      </c>
      <c r="E7548" s="88">
        <v>11</v>
      </c>
      <c r="F7548" s="88">
        <v>11</v>
      </c>
      <c r="G7548" s="37">
        <v>1</v>
      </c>
    </row>
    <row r="7549" spans="1:7" x14ac:dyDescent="0.4">
      <c r="A7549" s="70">
        <v>41954</v>
      </c>
      <c r="B7549" s="84" t="s">
        <v>309</v>
      </c>
      <c r="C7549" s="74">
        <v>3.6</v>
      </c>
      <c r="D7549" s="86">
        <v>4.0855670004268951</v>
      </c>
      <c r="E7549" s="88">
        <v>11</v>
      </c>
      <c r="F7549" s="88">
        <v>11</v>
      </c>
      <c r="G7549" s="37">
        <v>0</v>
      </c>
    </row>
    <row r="7550" spans="1:7" x14ac:dyDescent="0.4">
      <c r="A7550" s="70">
        <v>41954</v>
      </c>
      <c r="B7550" s="84" t="s">
        <v>310</v>
      </c>
      <c r="C7550" s="74">
        <v>4.7</v>
      </c>
      <c r="D7550" s="86">
        <v>1.5538833913830155</v>
      </c>
      <c r="E7550" s="88">
        <v>11</v>
      </c>
      <c r="F7550" s="88">
        <v>11</v>
      </c>
      <c r="G7550" s="37">
        <v>0</v>
      </c>
    </row>
    <row r="7551" spans="1:7" x14ac:dyDescent="0.4">
      <c r="A7551" s="70">
        <v>41954</v>
      </c>
      <c r="B7551" s="84" t="s">
        <v>311</v>
      </c>
      <c r="C7551" s="74">
        <v>5.8</v>
      </c>
      <c r="D7551" s="86">
        <v>1.5673998064620612E-2</v>
      </c>
      <c r="E7551" s="88">
        <v>11</v>
      </c>
      <c r="F7551" s="88">
        <v>11</v>
      </c>
      <c r="G7551" s="37">
        <v>0</v>
      </c>
    </row>
    <row r="7552" spans="1:7" x14ac:dyDescent="0.4">
      <c r="A7552" s="70">
        <v>41954</v>
      </c>
      <c r="B7552" s="84" t="s">
        <v>312</v>
      </c>
      <c r="C7552" s="74">
        <v>7.3</v>
      </c>
      <c r="D7552" s="86">
        <v>1.2221635473949034E-2</v>
      </c>
      <c r="E7552" s="88">
        <v>11</v>
      </c>
      <c r="F7552" s="88">
        <v>11</v>
      </c>
      <c r="G7552" s="37">
        <v>0</v>
      </c>
    </row>
    <row r="7553" spans="1:7" x14ac:dyDescent="0.4">
      <c r="A7553" s="70">
        <v>41954</v>
      </c>
      <c r="B7553" s="84" t="s">
        <v>313</v>
      </c>
      <c r="C7553" s="74">
        <v>7.7</v>
      </c>
      <c r="D7553" s="86">
        <v>2.2055371042841856E-2</v>
      </c>
      <c r="E7553" s="88">
        <v>11</v>
      </c>
      <c r="F7553" s="88">
        <v>11</v>
      </c>
      <c r="G7553" s="37">
        <v>0</v>
      </c>
    </row>
    <row r="7554" spans="1:7" x14ac:dyDescent="0.4">
      <c r="A7554" s="70">
        <v>41954</v>
      </c>
      <c r="B7554" s="84" t="s">
        <v>314</v>
      </c>
      <c r="C7554" s="74">
        <v>7.1</v>
      </c>
      <c r="D7554" s="86">
        <v>2.3430369611381386E-2</v>
      </c>
      <c r="E7554" s="88">
        <v>11</v>
      </c>
      <c r="F7554" s="88">
        <v>11</v>
      </c>
      <c r="G7554" s="37">
        <v>0</v>
      </c>
    </row>
    <row r="7555" spans="1:7" x14ac:dyDescent="0.4">
      <c r="A7555" s="70">
        <v>41954</v>
      </c>
      <c r="B7555" s="84" t="s">
        <v>315</v>
      </c>
      <c r="C7555" s="74">
        <v>7.1</v>
      </c>
      <c r="D7555" s="86">
        <v>4.139234902213193E-2</v>
      </c>
      <c r="E7555" s="88">
        <v>11</v>
      </c>
      <c r="F7555" s="88">
        <v>11</v>
      </c>
      <c r="G7555" s="37">
        <v>0</v>
      </c>
    </row>
    <row r="7556" spans="1:7" x14ac:dyDescent="0.4">
      <c r="A7556" s="70">
        <v>41954</v>
      </c>
      <c r="B7556" s="84" t="s">
        <v>316</v>
      </c>
      <c r="C7556" s="74">
        <v>6.6</v>
      </c>
      <c r="D7556" s="86">
        <v>7.7284407515177775E-2</v>
      </c>
      <c r="E7556" s="88">
        <v>11</v>
      </c>
      <c r="F7556" s="88">
        <v>11</v>
      </c>
      <c r="G7556" s="37">
        <v>0</v>
      </c>
    </row>
    <row r="7557" spans="1:7" x14ac:dyDescent="0.4">
      <c r="A7557" s="70">
        <v>41954</v>
      </c>
      <c r="B7557" s="84" t="s">
        <v>317</v>
      </c>
      <c r="C7557" s="74">
        <v>5.9</v>
      </c>
      <c r="D7557" s="86">
        <v>0.66193228066671772</v>
      </c>
      <c r="E7557" s="88">
        <v>11</v>
      </c>
      <c r="F7557" s="88">
        <v>11</v>
      </c>
      <c r="G7557" s="37">
        <v>0</v>
      </c>
    </row>
    <row r="7558" spans="1:7" x14ac:dyDescent="0.4">
      <c r="A7558" s="70">
        <v>41954</v>
      </c>
      <c r="B7558" s="84" t="s">
        <v>318</v>
      </c>
      <c r="C7558" s="74">
        <v>5.0999999999999996</v>
      </c>
      <c r="D7558" s="86">
        <v>3.9079312160906157</v>
      </c>
      <c r="E7558" s="88">
        <v>11</v>
      </c>
      <c r="F7558" s="88">
        <v>11</v>
      </c>
      <c r="G7558" s="37">
        <v>0</v>
      </c>
    </row>
    <row r="7559" spans="1:7" x14ac:dyDescent="0.4">
      <c r="A7559" s="70">
        <v>41954</v>
      </c>
      <c r="B7559" s="84" t="s">
        <v>319</v>
      </c>
      <c r="C7559" s="74">
        <v>4.4000000000000004</v>
      </c>
      <c r="D7559" s="86">
        <v>5.0758964106856901</v>
      </c>
      <c r="E7559" s="88">
        <v>11</v>
      </c>
      <c r="F7559" s="88">
        <v>11</v>
      </c>
      <c r="G7559" s="37">
        <v>0</v>
      </c>
    </row>
    <row r="7560" spans="1:7" x14ac:dyDescent="0.4">
      <c r="A7560" s="70">
        <v>41954</v>
      </c>
      <c r="B7560" s="84" t="s">
        <v>320</v>
      </c>
      <c r="C7560" s="74">
        <v>2.5</v>
      </c>
      <c r="D7560" s="86">
        <v>2.8203023717262168</v>
      </c>
      <c r="E7560" s="88">
        <v>11</v>
      </c>
      <c r="F7560" s="88">
        <v>11</v>
      </c>
      <c r="G7560" s="37">
        <v>0</v>
      </c>
    </row>
    <row r="7561" spans="1:7" x14ac:dyDescent="0.4">
      <c r="A7561" s="70">
        <v>41954</v>
      </c>
      <c r="B7561" s="84" t="s">
        <v>321</v>
      </c>
      <c r="C7561" s="74">
        <v>2.4</v>
      </c>
      <c r="D7561" s="86">
        <v>3.4989927294524437</v>
      </c>
      <c r="E7561" s="88">
        <v>11</v>
      </c>
      <c r="F7561" s="88">
        <v>11</v>
      </c>
      <c r="G7561" s="37">
        <v>0</v>
      </c>
    </row>
    <row r="7562" spans="1:7" x14ac:dyDescent="0.4">
      <c r="A7562" s="70">
        <v>41954</v>
      </c>
      <c r="B7562" s="84" t="s">
        <v>322</v>
      </c>
      <c r="C7562" s="74">
        <v>1.2</v>
      </c>
      <c r="D7562" s="86">
        <v>3.9988510674805746</v>
      </c>
      <c r="E7562" s="88">
        <v>11</v>
      </c>
      <c r="F7562" s="88">
        <v>11</v>
      </c>
      <c r="G7562" s="37">
        <v>0</v>
      </c>
    </row>
    <row r="7563" spans="1:7" x14ac:dyDescent="0.4">
      <c r="A7563" s="70">
        <v>41954</v>
      </c>
      <c r="B7563" s="84" t="s">
        <v>323</v>
      </c>
      <c r="C7563" s="74">
        <v>0.6</v>
      </c>
      <c r="D7563" s="86">
        <v>4.6977007793271941</v>
      </c>
      <c r="E7563" s="88">
        <v>11</v>
      </c>
      <c r="F7563" s="88">
        <v>11</v>
      </c>
      <c r="G7563" s="37">
        <v>0</v>
      </c>
    </row>
    <row r="7564" spans="1:7" x14ac:dyDescent="0.4">
      <c r="A7564" s="70">
        <v>41954</v>
      </c>
      <c r="B7564" s="84" t="s">
        <v>324</v>
      </c>
      <c r="C7564" s="74">
        <v>0.8</v>
      </c>
      <c r="D7564" s="86">
        <v>6.1297608726718247</v>
      </c>
      <c r="E7564" s="88">
        <v>11</v>
      </c>
      <c r="F7564" s="88">
        <v>11</v>
      </c>
      <c r="G7564" s="37">
        <v>0</v>
      </c>
    </row>
    <row r="7565" spans="1:7" x14ac:dyDescent="0.4">
      <c r="A7565" s="70">
        <v>41954</v>
      </c>
      <c r="B7565" s="84" t="s">
        <v>325</v>
      </c>
      <c r="C7565" s="74">
        <v>0</v>
      </c>
      <c r="D7565" s="86">
        <v>6.5434061183530652</v>
      </c>
      <c r="E7565" s="88">
        <v>11</v>
      </c>
      <c r="F7565" s="88">
        <v>12</v>
      </c>
      <c r="G7565" s="37">
        <v>1</v>
      </c>
    </row>
    <row r="7566" spans="1:7" x14ac:dyDescent="0.4">
      <c r="A7566" s="70">
        <v>41955</v>
      </c>
      <c r="B7566" s="84" t="s">
        <v>302</v>
      </c>
      <c r="C7566" s="74">
        <v>0.2</v>
      </c>
      <c r="D7566" s="86">
        <v>6.6848803024674428</v>
      </c>
      <c r="E7566" s="88">
        <v>11</v>
      </c>
      <c r="F7566" s="88">
        <v>12</v>
      </c>
      <c r="G7566" s="37">
        <v>1</v>
      </c>
    </row>
    <row r="7567" spans="1:7" x14ac:dyDescent="0.4">
      <c r="A7567" s="70">
        <v>41955</v>
      </c>
      <c r="B7567" s="84" t="s">
        <v>303</v>
      </c>
      <c r="C7567" s="74">
        <v>1.2</v>
      </c>
      <c r="D7567" s="86">
        <v>6.6066247230213211</v>
      </c>
      <c r="E7567" s="88">
        <v>11</v>
      </c>
      <c r="F7567" s="88">
        <v>12</v>
      </c>
      <c r="G7567" s="37">
        <v>1</v>
      </c>
    </row>
    <row r="7568" spans="1:7" x14ac:dyDescent="0.4">
      <c r="A7568" s="70">
        <v>41955</v>
      </c>
      <c r="B7568" s="84" t="s">
        <v>304</v>
      </c>
      <c r="C7568" s="74">
        <v>0.9</v>
      </c>
      <c r="D7568" s="86">
        <v>6.7081653113241355</v>
      </c>
      <c r="E7568" s="88">
        <v>11</v>
      </c>
      <c r="F7568" s="88">
        <v>12</v>
      </c>
      <c r="G7568" s="37">
        <v>1</v>
      </c>
    </row>
    <row r="7569" spans="1:7" x14ac:dyDescent="0.4">
      <c r="A7569" s="70">
        <v>41955</v>
      </c>
      <c r="B7569" s="84" t="s">
        <v>305</v>
      </c>
      <c r="C7569" s="74">
        <v>0.5</v>
      </c>
      <c r="D7569" s="86">
        <v>6.8349347340357083</v>
      </c>
      <c r="E7569" s="88">
        <v>11</v>
      </c>
      <c r="F7569" s="88">
        <v>12</v>
      </c>
      <c r="G7569" s="37">
        <v>1</v>
      </c>
    </row>
    <row r="7570" spans="1:7" x14ac:dyDescent="0.4">
      <c r="A7570" s="70">
        <v>41955</v>
      </c>
      <c r="B7570" s="84" t="s">
        <v>306</v>
      </c>
      <c r="C7570" s="74">
        <v>0.6</v>
      </c>
      <c r="D7570" s="86">
        <v>6.8775462381681836</v>
      </c>
      <c r="E7570" s="88">
        <v>11</v>
      </c>
      <c r="F7570" s="88">
        <v>12</v>
      </c>
      <c r="G7570" s="37">
        <v>1</v>
      </c>
    </row>
    <row r="7571" spans="1:7" x14ac:dyDescent="0.4">
      <c r="A7571" s="70">
        <v>41955</v>
      </c>
      <c r="B7571" s="84" t="s">
        <v>307</v>
      </c>
      <c r="C7571" s="74">
        <v>0.6</v>
      </c>
      <c r="D7571" s="86">
        <v>6.921611162830299</v>
      </c>
      <c r="E7571" s="88">
        <v>11</v>
      </c>
      <c r="F7571" s="88">
        <v>12</v>
      </c>
      <c r="G7571" s="37">
        <v>1</v>
      </c>
    </row>
    <row r="7572" spans="1:7" x14ac:dyDescent="0.4">
      <c r="A7572" s="70">
        <v>41955</v>
      </c>
      <c r="B7572" s="84" t="s">
        <v>308</v>
      </c>
      <c r="C7572" s="74">
        <v>0.7</v>
      </c>
      <c r="D7572" s="86">
        <v>4.7945696241037332</v>
      </c>
      <c r="E7572" s="88">
        <v>11</v>
      </c>
      <c r="F7572" s="88">
        <v>12</v>
      </c>
      <c r="G7572" s="37">
        <v>1</v>
      </c>
    </row>
    <row r="7573" spans="1:7" x14ac:dyDescent="0.4">
      <c r="A7573" s="70">
        <v>41955</v>
      </c>
      <c r="B7573" s="84" t="s">
        <v>309</v>
      </c>
      <c r="C7573" s="74">
        <v>3.2</v>
      </c>
      <c r="D7573" s="86">
        <v>6.8399821835921318E-2</v>
      </c>
      <c r="E7573" s="88">
        <v>11</v>
      </c>
      <c r="F7573" s="88">
        <v>12</v>
      </c>
      <c r="G7573" s="37">
        <v>0</v>
      </c>
    </row>
    <row r="7574" spans="1:7" x14ac:dyDescent="0.4">
      <c r="A7574" s="70">
        <v>41955</v>
      </c>
      <c r="B7574" s="84" t="s">
        <v>310</v>
      </c>
      <c r="C7574" s="74">
        <v>4.8</v>
      </c>
      <c r="D7574" s="86">
        <v>0.41502425829405148</v>
      </c>
      <c r="E7574" s="88">
        <v>11</v>
      </c>
      <c r="F7574" s="88">
        <v>12</v>
      </c>
      <c r="G7574" s="37">
        <v>0</v>
      </c>
    </row>
    <row r="7575" spans="1:7" x14ac:dyDescent="0.4">
      <c r="A7575" s="70">
        <v>41955</v>
      </c>
      <c r="B7575" s="84" t="s">
        <v>311</v>
      </c>
      <c r="C7575" s="74">
        <v>4.8</v>
      </c>
      <c r="D7575" s="86">
        <v>0.62564677731959883</v>
      </c>
      <c r="E7575" s="88">
        <v>11</v>
      </c>
      <c r="F7575" s="88">
        <v>12</v>
      </c>
      <c r="G7575" s="37">
        <v>0</v>
      </c>
    </row>
    <row r="7576" spans="1:7" x14ac:dyDescent="0.4">
      <c r="A7576" s="70">
        <v>41955</v>
      </c>
      <c r="B7576" s="84" t="s">
        <v>312</v>
      </c>
      <c r="C7576" s="74">
        <v>5.4</v>
      </c>
      <c r="D7576" s="86">
        <v>0.4417563384925815</v>
      </c>
      <c r="E7576" s="88">
        <v>11</v>
      </c>
      <c r="F7576" s="88">
        <v>12</v>
      </c>
      <c r="G7576" s="37">
        <v>0</v>
      </c>
    </row>
    <row r="7577" spans="1:7" x14ac:dyDescent="0.4">
      <c r="A7577" s="70">
        <v>41955</v>
      </c>
      <c r="B7577" s="84" t="s">
        <v>313</v>
      </c>
      <c r="C7577" s="74">
        <v>6.4</v>
      </c>
      <c r="D7577" s="86">
        <v>1.3726866411341709</v>
      </c>
      <c r="E7577" s="88">
        <v>11</v>
      </c>
      <c r="F7577" s="88">
        <v>12</v>
      </c>
      <c r="G7577" s="37">
        <v>0</v>
      </c>
    </row>
    <row r="7578" spans="1:7" x14ac:dyDescent="0.4">
      <c r="A7578" s="70">
        <v>41955</v>
      </c>
      <c r="B7578" s="84" t="s">
        <v>314</v>
      </c>
      <c r="C7578" s="74">
        <v>6.5</v>
      </c>
      <c r="D7578" s="86">
        <v>1.6803104574448526</v>
      </c>
      <c r="E7578" s="88">
        <v>11</v>
      </c>
      <c r="F7578" s="88">
        <v>12</v>
      </c>
      <c r="G7578" s="37">
        <v>0</v>
      </c>
    </row>
    <row r="7579" spans="1:7" x14ac:dyDescent="0.4">
      <c r="A7579" s="70">
        <v>41955</v>
      </c>
      <c r="B7579" s="84" t="s">
        <v>315</v>
      </c>
      <c r="C7579" s="74">
        <v>5.8</v>
      </c>
      <c r="D7579" s="86">
        <v>3.0225157433872054</v>
      </c>
      <c r="E7579" s="88">
        <v>11</v>
      </c>
      <c r="F7579" s="88">
        <v>12</v>
      </c>
      <c r="G7579" s="37">
        <v>0</v>
      </c>
    </row>
    <row r="7580" spans="1:7" x14ac:dyDescent="0.4">
      <c r="A7580" s="70">
        <v>41955</v>
      </c>
      <c r="B7580" s="84" t="s">
        <v>316</v>
      </c>
      <c r="C7580" s="74">
        <v>6.1</v>
      </c>
      <c r="D7580" s="86">
        <v>3.4518751626167239</v>
      </c>
      <c r="E7580" s="88">
        <v>11</v>
      </c>
      <c r="F7580" s="88">
        <v>12</v>
      </c>
      <c r="G7580" s="37">
        <v>0</v>
      </c>
    </row>
    <row r="7581" spans="1:7" x14ac:dyDescent="0.4">
      <c r="A7581" s="70">
        <v>41955</v>
      </c>
      <c r="B7581" s="84" t="s">
        <v>317</v>
      </c>
      <c r="C7581" s="74">
        <v>6.1</v>
      </c>
      <c r="D7581" s="86">
        <v>2.8060692638683511</v>
      </c>
      <c r="E7581" s="88">
        <v>11</v>
      </c>
      <c r="F7581" s="88">
        <v>12</v>
      </c>
      <c r="G7581" s="37">
        <v>0</v>
      </c>
    </row>
    <row r="7582" spans="1:7" x14ac:dyDescent="0.4">
      <c r="A7582" s="70">
        <v>41955</v>
      </c>
      <c r="B7582" s="84" t="s">
        <v>318</v>
      </c>
      <c r="C7582" s="74">
        <v>5.5</v>
      </c>
      <c r="D7582" s="86">
        <v>5.1691903113834385</v>
      </c>
      <c r="E7582" s="88">
        <v>11</v>
      </c>
      <c r="F7582" s="88">
        <v>12</v>
      </c>
      <c r="G7582" s="37">
        <v>0</v>
      </c>
    </row>
    <row r="7583" spans="1:7" x14ac:dyDescent="0.4">
      <c r="A7583" s="70">
        <v>41955</v>
      </c>
      <c r="B7583" s="84" t="s">
        <v>319</v>
      </c>
      <c r="C7583" s="74">
        <v>5.4</v>
      </c>
      <c r="D7583" s="86">
        <v>5.5049367049948588</v>
      </c>
      <c r="E7583" s="88">
        <v>11</v>
      </c>
      <c r="F7583" s="88">
        <v>12</v>
      </c>
      <c r="G7583" s="37">
        <v>0</v>
      </c>
    </row>
    <row r="7584" spans="1:7" x14ac:dyDescent="0.4">
      <c r="A7584" s="70">
        <v>41955</v>
      </c>
      <c r="B7584" s="84" t="s">
        <v>320</v>
      </c>
      <c r="C7584" s="74">
        <v>5.6</v>
      </c>
      <c r="D7584" s="86">
        <v>2.7047258526161038</v>
      </c>
      <c r="E7584" s="88">
        <v>11</v>
      </c>
      <c r="F7584" s="88">
        <v>12</v>
      </c>
      <c r="G7584" s="37">
        <v>0</v>
      </c>
    </row>
    <row r="7585" spans="1:7" x14ac:dyDescent="0.4">
      <c r="A7585" s="70">
        <v>41955</v>
      </c>
      <c r="B7585" s="84" t="s">
        <v>321</v>
      </c>
      <c r="C7585" s="74">
        <v>5.6</v>
      </c>
      <c r="D7585" s="86">
        <v>3.0866614311760943</v>
      </c>
      <c r="E7585" s="88">
        <v>11</v>
      </c>
      <c r="F7585" s="88">
        <v>12</v>
      </c>
      <c r="G7585" s="37">
        <v>0</v>
      </c>
    </row>
    <row r="7586" spans="1:7" x14ac:dyDescent="0.4">
      <c r="A7586" s="70">
        <v>41955</v>
      </c>
      <c r="B7586" s="84" t="s">
        <v>322</v>
      </c>
      <c r="C7586" s="74">
        <v>5.0999999999999996</v>
      </c>
      <c r="D7586" s="86">
        <v>3.2396959997059054</v>
      </c>
      <c r="E7586" s="88">
        <v>11</v>
      </c>
      <c r="F7586" s="88">
        <v>12</v>
      </c>
      <c r="G7586" s="37">
        <v>0</v>
      </c>
    </row>
    <row r="7587" spans="1:7" x14ac:dyDescent="0.4">
      <c r="A7587" s="70">
        <v>41955</v>
      </c>
      <c r="B7587" s="84" t="s">
        <v>323</v>
      </c>
      <c r="C7587" s="74">
        <v>5.0999999999999996</v>
      </c>
      <c r="D7587" s="86">
        <v>3.6345439721314894</v>
      </c>
      <c r="E7587" s="88">
        <v>11</v>
      </c>
      <c r="F7587" s="88">
        <v>12</v>
      </c>
      <c r="G7587" s="37">
        <v>0</v>
      </c>
    </row>
    <row r="7588" spans="1:7" x14ac:dyDescent="0.4">
      <c r="A7588" s="70">
        <v>41955</v>
      </c>
      <c r="B7588" s="84" t="s">
        <v>324</v>
      </c>
      <c r="C7588" s="74">
        <v>4.9000000000000004</v>
      </c>
      <c r="D7588" s="86">
        <v>4.9446388183521579</v>
      </c>
      <c r="E7588" s="88">
        <v>11</v>
      </c>
      <c r="F7588" s="88">
        <v>12</v>
      </c>
      <c r="G7588" s="37">
        <v>0</v>
      </c>
    </row>
    <row r="7589" spans="1:7" x14ac:dyDescent="0.4">
      <c r="A7589" s="70">
        <v>41955</v>
      </c>
      <c r="B7589" s="84" t="s">
        <v>325</v>
      </c>
      <c r="C7589" s="74">
        <v>4.0999999999999996</v>
      </c>
      <c r="D7589" s="86">
        <v>5.2510383368962135</v>
      </c>
      <c r="E7589" s="88">
        <v>11</v>
      </c>
      <c r="F7589" s="88">
        <v>13</v>
      </c>
      <c r="G7589" s="37">
        <v>1</v>
      </c>
    </row>
    <row r="7590" spans="1:7" x14ac:dyDescent="0.4">
      <c r="A7590" s="70">
        <v>41956</v>
      </c>
      <c r="B7590" s="84" t="s">
        <v>302</v>
      </c>
      <c r="C7590" s="74">
        <v>3.9</v>
      </c>
      <c r="D7590" s="86">
        <v>5.3896128920144406</v>
      </c>
      <c r="E7590" s="88">
        <v>11</v>
      </c>
      <c r="F7590" s="88">
        <v>13</v>
      </c>
      <c r="G7590" s="37">
        <v>1</v>
      </c>
    </row>
    <row r="7591" spans="1:7" x14ac:dyDescent="0.4">
      <c r="A7591" s="70">
        <v>41956</v>
      </c>
      <c r="B7591" s="84" t="s">
        <v>303</v>
      </c>
      <c r="C7591" s="74">
        <v>3.6</v>
      </c>
      <c r="D7591" s="86">
        <v>5.5179209717012396</v>
      </c>
      <c r="E7591" s="88">
        <v>11</v>
      </c>
      <c r="F7591" s="88">
        <v>13</v>
      </c>
      <c r="G7591" s="37">
        <v>1</v>
      </c>
    </row>
    <row r="7592" spans="1:7" x14ac:dyDescent="0.4">
      <c r="A7592" s="70">
        <v>41956</v>
      </c>
      <c r="B7592" s="84" t="s">
        <v>304</v>
      </c>
      <c r="C7592" s="74">
        <v>4.2</v>
      </c>
      <c r="D7592" s="86">
        <v>5.4591124918192593</v>
      </c>
      <c r="E7592" s="88">
        <v>11</v>
      </c>
      <c r="F7592" s="88">
        <v>13</v>
      </c>
      <c r="G7592" s="37">
        <v>1</v>
      </c>
    </row>
    <row r="7593" spans="1:7" x14ac:dyDescent="0.4">
      <c r="A7593" s="70">
        <v>41956</v>
      </c>
      <c r="B7593" s="84" t="s">
        <v>305</v>
      </c>
      <c r="C7593" s="74">
        <v>4.2</v>
      </c>
      <c r="D7593" s="86">
        <v>5.4777749125782034</v>
      </c>
      <c r="E7593" s="88">
        <v>11</v>
      </c>
      <c r="F7593" s="88">
        <v>13</v>
      </c>
      <c r="G7593" s="37">
        <v>1</v>
      </c>
    </row>
    <row r="7594" spans="1:7" x14ac:dyDescent="0.4">
      <c r="A7594" s="70">
        <v>41956</v>
      </c>
      <c r="B7594" s="84" t="s">
        <v>306</v>
      </c>
      <c r="C7594" s="74">
        <v>3.9</v>
      </c>
      <c r="D7594" s="86">
        <v>5.5524481079174288</v>
      </c>
      <c r="E7594" s="88">
        <v>11</v>
      </c>
      <c r="F7594" s="88">
        <v>13</v>
      </c>
      <c r="G7594" s="37">
        <v>1</v>
      </c>
    </row>
    <row r="7595" spans="1:7" x14ac:dyDescent="0.4">
      <c r="A7595" s="70">
        <v>41956</v>
      </c>
      <c r="B7595" s="84" t="s">
        <v>307</v>
      </c>
      <c r="C7595" s="74">
        <v>3.7</v>
      </c>
      <c r="D7595" s="86">
        <v>6.7179115934316131</v>
      </c>
      <c r="E7595" s="88">
        <v>11</v>
      </c>
      <c r="F7595" s="88">
        <v>13</v>
      </c>
      <c r="G7595" s="37">
        <v>1</v>
      </c>
    </row>
    <row r="7596" spans="1:7" x14ac:dyDescent="0.4">
      <c r="A7596" s="70">
        <v>41956</v>
      </c>
      <c r="B7596" s="84" t="s">
        <v>308</v>
      </c>
      <c r="C7596" s="74">
        <v>4.4000000000000004</v>
      </c>
      <c r="D7596" s="86">
        <v>3.6609946278537735</v>
      </c>
      <c r="E7596" s="88">
        <v>11</v>
      </c>
      <c r="F7596" s="88">
        <v>13</v>
      </c>
      <c r="G7596" s="37">
        <v>1</v>
      </c>
    </row>
    <row r="7597" spans="1:7" x14ac:dyDescent="0.4">
      <c r="A7597" s="70">
        <v>41956</v>
      </c>
      <c r="B7597" s="84" t="s">
        <v>309</v>
      </c>
      <c r="C7597" s="74">
        <v>4.9000000000000004</v>
      </c>
      <c r="D7597" s="86">
        <v>3.2038764995543128</v>
      </c>
      <c r="E7597" s="88">
        <v>11</v>
      </c>
      <c r="F7597" s="88">
        <v>13</v>
      </c>
      <c r="G7597" s="37">
        <v>0</v>
      </c>
    </row>
    <row r="7598" spans="1:7" x14ac:dyDescent="0.4">
      <c r="A7598" s="70">
        <v>41956</v>
      </c>
      <c r="B7598" s="84" t="s">
        <v>310</v>
      </c>
      <c r="C7598" s="74">
        <v>6.7</v>
      </c>
      <c r="D7598" s="86">
        <v>4.8830963952619447E-2</v>
      </c>
      <c r="E7598" s="88">
        <v>11</v>
      </c>
      <c r="F7598" s="88">
        <v>13</v>
      </c>
      <c r="G7598" s="37">
        <v>0</v>
      </c>
    </row>
    <row r="7599" spans="1:7" x14ac:dyDescent="0.4">
      <c r="A7599" s="70">
        <v>41956</v>
      </c>
      <c r="B7599" s="84" t="s">
        <v>311</v>
      </c>
      <c r="C7599" s="74">
        <v>8.1999999999999993</v>
      </c>
      <c r="D7599" s="86">
        <v>0.64974372441846806</v>
      </c>
      <c r="E7599" s="88">
        <v>11</v>
      </c>
      <c r="F7599" s="88">
        <v>13</v>
      </c>
      <c r="G7599" s="37">
        <v>0</v>
      </c>
    </row>
    <row r="7600" spans="1:7" x14ac:dyDescent="0.4">
      <c r="A7600" s="70">
        <v>41956</v>
      </c>
      <c r="B7600" s="84" t="s">
        <v>312</v>
      </c>
      <c r="C7600" s="74">
        <v>6.5</v>
      </c>
      <c r="D7600" s="86">
        <v>2.0913087983379834</v>
      </c>
      <c r="E7600" s="88">
        <v>11</v>
      </c>
      <c r="F7600" s="88">
        <v>13</v>
      </c>
      <c r="G7600" s="37">
        <v>0</v>
      </c>
    </row>
    <row r="7601" spans="1:7" x14ac:dyDescent="0.4">
      <c r="A7601" s="70">
        <v>41956</v>
      </c>
      <c r="B7601" s="84" t="s">
        <v>313</v>
      </c>
      <c r="C7601" s="74">
        <v>6.9</v>
      </c>
      <c r="D7601" s="86">
        <v>2.6900744255858604</v>
      </c>
      <c r="E7601" s="88">
        <v>11</v>
      </c>
      <c r="F7601" s="88">
        <v>13</v>
      </c>
      <c r="G7601" s="37">
        <v>0</v>
      </c>
    </row>
    <row r="7602" spans="1:7" x14ac:dyDescent="0.4">
      <c r="A7602" s="70">
        <v>41956</v>
      </c>
      <c r="B7602" s="84" t="s">
        <v>314</v>
      </c>
      <c r="C7602" s="74">
        <v>6.3</v>
      </c>
      <c r="D7602" s="86">
        <v>1.9432937185932038</v>
      </c>
      <c r="E7602" s="88">
        <v>11</v>
      </c>
      <c r="F7602" s="88">
        <v>13</v>
      </c>
      <c r="G7602" s="37">
        <v>0</v>
      </c>
    </row>
    <row r="7603" spans="1:7" x14ac:dyDescent="0.4">
      <c r="A7603" s="70">
        <v>41956</v>
      </c>
      <c r="B7603" s="84" t="s">
        <v>315</v>
      </c>
      <c r="C7603" s="74">
        <v>6.6</v>
      </c>
      <c r="D7603" s="86">
        <v>2.6381552637028935</v>
      </c>
      <c r="E7603" s="88">
        <v>11</v>
      </c>
      <c r="F7603" s="88">
        <v>13</v>
      </c>
      <c r="G7603" s="37">
        <v>0</v>
      </c>
    </row>
    <row r="7604" spans="1:7" x14ac:dyDescent="0.4">
      <c r="A7604" s="70">
        <v>41956</v>
      </c>
      <c r="B7604" s="84" t="s">
        <v>316</v>
      </c>
      <c r="C7604" s="74">
        <v>6.7</v>
      </c>
      <c r="D7604" s="86">
        <v>2.9886044289780571</v>
      </c>
      <c r="E7604" s="88">
        <v>11</v>
      </c>
      <c r="F7604" s="88">
        <v>13</v>
      </c>
      <c r="G7604" s="37">
        <v>0</v>
      </c>
    </row>
    <row r="7605" spans="1:7" x14ac:dyDescent="0.4">
      <c r="A7605" s="70">
        <v>41956</v>
      </c>
      <c r="B7605" s="84" t="s">
        <v>317</v>
      </c>
      <c r="C7605" s="74">
        <v>6.6</v>
      </c>
      <c r="D7605" s="86">
        <v>2.9428074808551292</v>
      </c>
      <c r="E7605" s="88">
        <v>11</v>
      </c>
      <c r="F7605" s="88">
        <v>13</v>
      </c>
      <c r="G7605" s="37">
        <v>0</v>
      </c>
    </row>
    <row r="7606" spans="1:7" x14ac:dyDescent="0.4">
      <c r="A7606" s="70">
        <v>41956</v>
      </c>
      <c r="B7606" s="84" t="s">
        <v>318</v>
      </c>
      <c r="C7606" s="74">
        <v>6.1</v>
      </c>
      <c r="D7606" s="86">
        <v>2.880747100329339</v>
      </c>
      <c r="E7606" s="88">
        <v>11</v>
      </c>
      <c r="F7606" s="88">
        <v>13</v>
      </c>
      <c r="G7606" s="37">
        <v>0</v>
      </c>
    </row>
    <row r="7607" spans="1:7" x14ac:dyDescent="0.4">
      <c r="A7607" s="70">
        <v>41956</v>
      </c>
      <c r="B7607" s="84" t="s">
        <v>319</v>
      </c>
      <c r="C7607" s="74">
        <v>5.6</v>
      </c>
      <c r="D7607" s="86">
        <v>5.45082615296222</v>
      </c>
      <c r="E7607" s="88">
        <v>11</v>
      </c>
      <c r="F7607" s="88">
        <v>13</v>
      </c>
      <c r="G7607" s="37">
        <v>0</v>
      </c>
    </row>
    <row r="7608" spans="1:7" x14ac:dyDescent="0.4">
      <c r="A7608" s="70">
        <v>41956</v>
      </c>
      <c r="B7608" s="84" t="s">
        <v>320</v>
      </c>
      <c r="C7608" s="74">
        <v>5.0999999999999996</v>
      </c>
      <c r="D7608" s="86">
        <v>5.6667768616199936</v>
      </c>
      <c r="E7608" s="88">
        <v>11</v>
      </c>
      <c r="F7608" s="88">
        <v>13</v>
      </c>
      <c r="G7608" s="37">
        <v>0</v>
      </c>
    </row>
    <row r="7609" spans="1:7" x14ac:dyDescent="0.4">
      <c r="A7609" s="70">
        <v>41956</v>
      </c>
      <c r="B7609" s="84" t="s">
        <v>321</v>
      </c>
      <c r="C7609" s="74">
        <v>4.0999999999999996</v>
      </c>
      <c r="D7609" s="86">
        <v>2.9365416011760028</v>
      </c>
      <c r="E7609" s="88">
        <v>11</v>
      </c>
      <c r="F7609" s="88">
        <v>13</v>
      </c>
      <c r="G7609" s="37">
        <v>0</v>
      </c>
    </row>
    <row r="7610" spans="1:7" x14ac:dyDescent="0.4">
      <c r="A7610" s="70">
        <v>41956</v>
      </c>
      <c r="B7610" s="84" t="s">
        <v>322</v>
      </c>
      <c r="C7610" s="74">
        <v>3.9</v>
      </c>
      <c r="D7610" s="86">
        <v>3.5020036410749031</v>
      </c>
      <c r="E7610" s="88">
        <v>11</v>
      </c>
      <c r="F7610" s="88">
        <v>13</v>
      </c>
      <c r="G7610" s="37">
        <v>0</v>
      </c>
    </row>
    <row r="7611" spans="1:7" x14ac:dyDescent="0.4">
      <c r="A7611" s="70">
        <v>41956</v>
      </c>
      <c r="B7611" s="84" t="s">
        <v>323</v>
      </c>
      <c r="C7611" s="74">
        <v>3.6</v>
      </c>
      <c r="D7611" s="86">
        <v>3.9862680217646118</v>
      </c>
      <c r="E7611" s="88">
        <v>11</v>
      </c>
      <c r="F7611" s="88">
        <v>13</v>
      </c>
      <c r="G7611" s="37">
        <v>0</v>
      </c>
    </row>
    <row r="7612" spans="1:7" x14ac:dyDescent="0.4">
      <c r="A7612" s="70">
        <v>41956</v>
      </c>
      <c r="B7612" s="84" t="s">
        <v>324</v>
      </c>
      <c r="C7612" s="74">
        <v>3.4</v>
      </c>
      <c r="D7612" s="86">
        <v>4.350960249494169</v>
      </c>
      <c r="E7612" s="88">
        <v>11</v>
      </c>
      <c r="F7612" s="88">
        <v>13</v>
      </c>
      <c r="G7612" s="37">
        <v>0</v>
      </c>
    </row>
    <row r="7613" spans="1:7" x14ac:dyDescent="0.4">
      <c r="A7613" s="70">
        <v>41956</v>
      </c>
      <c r="B7613" s="84" t="s">
        <v>325</v>
      </c>
      <c r="C7613" s="74">
        <v>3.4</v>
      </c>
      <c r="D7613" s="86">
        <v>5.4490229679769007</v>
      </c>
      <c r="E7613" s="88">
        <v>11</v>
      </c>
      <c r="F7613" s="88">
        <v>14</v>
      </c>
      <c r="G7613" s="37">
        <v>1</v>
      </c>
    </row>
    <row r="7614" spans="1:7" x14ac:dyDescent="0.4">
      <c r="A7614" s="70">
        <v>41957</v>
      </c>
      <c r="B7614" s="84" t="s">
        <v>302</v>
      </c>
      <c r="C7614" s="74">
        <v>3.3</v>
      </c>
      <c r="D7614" s="86">
        <v>5.602989305175214</v>
      </c>
      <c r="E7614" s="88">
        <v>11</v>
      </c>
      <c r="F7614" s="88">
        <v>14</v>
      </c>
      <c r="G7614" s="37">
        <v>1</v>
      </c>
    </row>
    <row r="7615" spans="1:7" x14ac:dyDescent="0.4">
      <c r="A7615" s="70">
        <v>41957</v>
      </c>
      <c r="B7615" s="84" t="s">
        <v>303</v>
      </c>
      <c r="C7615" s="74">
        <v>3.1</v>
      </c>
      <c r="D7615" s="86">
        <v>5.7262763467702733</v>
      </c>
      <c r="E7615" s="88">
        <v>11</v>
      </c>
      <c r="F7615" s="88">
        <v>14</v>
      </c>
      <c r="G7615" s="37">
        <v>1</v>
      </c>
    </row>
    <row r="7616" spans="1:7" x14ac:dyDescent="0.4">
      <c r="A7616" s="70">
        <v>41957</v>
      </c>
      <c r="B7616" s="84" t="s">
        <v>304</v>
      </c>
      <c r="C7616" s="74">
        <v>3</v>
      </c>
      <c r="D7616" s="86">
        <v>5.8129820234179768</v>
      </c>
      <c r="E7616" s="88">
        <v>11</v>
      </c>
      <c r="F7616" s="88">
        <v>14</v>
      </c>
      <c r="G7616" s="37">
        <v>1</v>
      </c>
    </row>
    <row r="7617" spans="1:7" x14ac:dyDescent="0.4">
      <c r="A7617" s="70">
        <v>41957</v>
      </c>
      <c r="B7617" s="84" t="s">
        <v>305</v>
      </c>
      <c r="C7617" s="74">
        <v>3</v>
      </c>
      <c r="D7617" s="86">
        <v>5.8666271151418412</v>
      </c>
      <c r="E7617" s="88">
        <v>11</v>
      </c>
      <c r="F7617" s="88">
        <v>14</v>
      </c>
      <c r="G7617" s="37">
        <v>1</v>
      </c>
    </row>
    <row r="7618" spans="1:7" x14ac:dyDescent="0.4">
      <c r="A7618" s="70">
        <v>41957</v>
      </c>
      <c r="B7618" s="84" t="s">
        <v>306</v>
      </c>
      <c r="C7618" s="74">
        <v>2.9</v>
      </c>
      <c r="D7618" s="86">
        <v>5.9347625835432831</v>
      </c>
      <c r="E7618" s="88">
        <v>11</v>
      </c>
      <c r="F7618" s="88">
        <v>14</v>
      </c>
      <c r="G7618" s="37">
        <v>1</v>
      </c>
    </row>
    <row r="7619" spans="1:7" x14ac:dyDescent="0.4">
      <c r="A7619" s="70">
        <v>41957</v>
      </c>
      <c r="B7619" s="84" t="s">
        <v>307</v>
      </c>
      <c r="C7619" s="74">
        <v>2.5</v>
      </c>
      <c r="D7619" s="86">
        <v>7.1356838188666014</v>
      </c>
      <c r="E7619" s="88">
        <v>11</v>
      </c>
      <c r="F7619" s="88">
        <v>14</v>
      </c>
      <c r="G7619" s="37">
        <v>1</v>
      </c>
    </row>
    <row r="7620" spans="1:7" x14ac:dyDescent="0.4">
      <c r="A7620" s="70">
        <v>41957</v>
      </c>
      <c r="B7620" s="84" t="s">
        <v>308</v>
      </c>
      <c r="C7620" s="74">
        <v>3.1</v>
      </c>
      <c r="D7620" s="86">
        <v>4.1570103521029038</v>
      </c>
      <c r="E7620" s="88">
        <v>11</v>
      </c>
      <c r="F7620" s="88">
        <v>14</v>
      </c>
      <c r="G7620" s="37">
        <v>1</v>
      </c>
    </row>
    <row r="7621" spans="1:7" x14ac:dyDescent="0.4">
      <c r="A7621" s="70">
        <v>41957</v>
      </c>
      <c r="B7621" s="84" t="s">
        <v>309</v>
      </c>
      <c r="C7621" s="74">
        <v>3.4</v>
      </c>
      <c r="D7621" s="86">
        <v>4.011828940983043</v>
      </c>
      <c r="E7621" s="88">
        <v>11</v>
      </c>
      <c r="F7621" s="88">
        <v>14</v>
      </c>
      <c r="G7621" s="37">
        <v>0</v>
      </c>
    </row>
    <row r="7622" spans="1:7" x14ac:dyDescent="0.4">
      <c r="A7622" s="70">
        <v>41957</v>
      </c>
      <c r="B7622" s="84" t="s">
        <v>310</v>
      </c>
      <c r="C7622" s="74">
        <v>4.2</v>
      </c>
      <c r="D7622" s="86">
        <v>2.3912557713454312</v>
      </c>
      <c r="E7622" s="88">
        <v>11</v>
      </c>
      <c r="F7622" s="88">
        <v>14</v>
      </c>
      <c r="G7622" s="37">
        <v>0</v>
      </c>
    </row>
    <row r="7623" spans="1:7" x14ac:dyDescent="0.4">
      <c r="A7623" s="70">
        <v>41957</v>
      </c>
      <c r="B7623" s="84" t="s">
        <v>311</v>
      </c>
      <c r="C7623" s="74">
        <v>5.9</v>
      </c>
      <c r="D7623" s="86">
        <v>1.7499418148242067</v>
      </c>
      <c r="E7623" s="88">
        <v>11</v>
      </c>
      <c r="F7623" s="88">
        <v>14</v>
      </c>
      <c r="G7623" s="37">
        <v>0</v>
      </c>
    </row>
    <row r="7624" spans="1:7" x14ac:dyDescent="0.4">
      <c r="A7624" s="70">
        <v>41957</v>
      </c>
      <c r="B7624" s="84" t="s">
        <v>312</v>
      </c>
      <c r="C7624" s="74">
        <v>8.1</v>
      </c>
      <c r="D7624" s="86">
        <v>3.1500230273576374E-2</v>
      </c>
      <c r="E7624" s="88">
        <v>11</v>
      </c>
      <c r="F7624" s="88">
        <v>14</v>
      </c>
      <c r="G7624" s="37">
        <v>0</v>
      </c>
    </row>
    <row r="7625" spans="1:7" x14ac:dyDescent="0.4">
      <c r="A7625" s="70">
        <v>41957</v>
      </c>
      <c r="B7625" s="84" t="s">
        <v>313</v>
      </c>
      <c r="C7625" s="74">
        <v>7.9</v>
      </c>
      <c r="D7625" s="86">
        <v>2.7414475137869113E-2</v>
      </c>
      <c r="E7625" s="88">
        <v>11</v>
      </c>
      <c r="F7625" s="88">
        <v>14</v>
      </c>
      <c r="G7625" s="37">
        <v>0</v>
      </c>
    </row>
    <row r="7626" spans="1:7" x14ac:dyDescent="0.4">
      <c r="A7626" s="70">
        <v>41957</v>
      </c>
      <c r="B7626" s="84" t="s">
        <v>314</v>
      </c>
      <c r="C7626" s="74">
        <v>7.3</v>
      </c>
      <c r="D7626" s="86">
        <v>2.0563870554075415E-2</v>
      </c>
      <c r="E7626" s="88">
        <v>11</v>
      </c>
      <c r="F7626" s="88">
        <v>14</v>
      </c>
      <c r="G7626" s="37">
        <v>0</v>
      </c>
    </row>
    <row r="7627" spans="1:7" x14ac:dyDescent="0.4">
      <c r="A7627" s="70">
        <v>41957</v>
      </c>
      <c r="B7627" s="84" t="s">
        <v>315</v>
      </c>
      <c r="C7627" s="74">
        <v>7.1</v>
      </c>
      <c r="D7627" s="86">
        <v>4.629777297486843E-2</v>
      </c>
      <c r="E7627" s="88">
        <v>11</v>
      </c>
      <c r="F7627" s="88">
        <v>14</v>
      </c>
      <c r="G7627" s="37">
        <v>0</v>
      </c>
    </row>
    <row r="7628" spans="1:7" x14ac:dyDescent="0.4">
      <c r="A7628" s="70">
        <v>41957</v>
      </c>
      <c r="B7628" s="84" t="s">
        <v>316</v>
      </c>
      <c r="C7628" s="74">
        <v>5.9</v>
      </c>
      <c r="D7628" s="86">
        <v>0.70468650530733612</v>
      </c>
      <c r="E7628" s="88">
        <v>11</v>
      </c>
      <c r="F7628" s="88">
        <v>14</v>
      </c>
      <c r="G7628" s="37">
        <v>0</v>
      </c>
    </row>
    <row r="7629" spans="1:7" x14ac:dyDescent="0.4">
      <c r="A7629" s="70">
        <v>41957</v>
      </c>
      <c r="B7629" s="84" t="s">
        <v>317</v>
      </c>
      <c r="C7629" s="74">
        <v>5.2</v>
      </c>
      <c r="D7629" s="86">
        <v>1.9564897659094247</v>
      </c>
      <c r="E7629" s="88">
        <v>11</v>
      </c>
      <c r="F7629" s="88">
        <v>14</v>
      </c>
      <c r="G7629" s="37">
        <v>0</v>
      </c>
    </row>
    <row r="7630" spans="1:7" x14ac:dyDescent="0.4">
      <c r="A7630" s="70">
        <v>41957</v>
      </c>
      <c r="B7630" s="84" t="s">
        <v>318</v>
      </c>
      <c r="C7630" s="74">
        <v>4.4000000000000004</v>
      </c>
      <c r="D7630" s="86">
        <v>2.3674122952479473</v>
      </c>
      <c r="E7630" s="88">
        <v>11</v>
      </c>
      <c r="F7630" s="88">
        <v>14</v>
      </c>
      <c r="G7630" s="37">
        <v>0</v>
      </c>
    </row>
    <row r="7631" spans="1:7" x14ac:dyDescent="0.4">
      <c r="A7631" s="70">
        <v>41957</v>
      </c>
      <c r="B7631" s="84" t="s">
        <v>319</v>
      </c>
      <c r="C7631" s="74">
        <v>4.3</v>
      </c>
      <c r="D7631" s="86">
        <v>5.4153790537370075</v>
      </c>
      <c r="E7631" s="88">
        <v>11</v>
      </c>
      <c r="F7631" s="88">
        <v>14</v>
      </c>
      <c r="G7631" s="37">
        <v>0</v>
      </c>
    </row>
    <row r="7632" spans="1:7" x14ac:dyDescent="0.4">
      <c r="A7632" s="70">
        <v>41957</v>
      </c>
      <c r="B7632" s="84" t="s">
        <v>320</v>
      </c>
      <c r="C7632" s="74">
        <v>3.9</v>
      </c>
      <c r="D7632" s="86">
        <v>5.8503843124964252</v>
      </c>
      <c r="E7632" s="88">
        <v>11</v>
      </c>
      <c r="F7632" s="88">
        <v>14</v>
      </c>
      <c r="G7632" s="37">
        <v>0</v>
      </c>
    </row>
    <row r="7633" spans="1:7" x14ac:dyDescent="0.4">
      <c r="A7633" s="70">
        <v>41957</v>
      </c>
      <c r="B7633" s="84" t="s">
        <v>321</v>
      </c>
      <c r="C7633" s="74">
        <v>3.6</v>
      </c>
      <c r="D7633" s="86">
        <v>2.8771632934358733</v>
      </c>
      <c r="E7633" s="88">
        <v>11</v>
      </c>
      <c r="F7633" s="88">
        <v>14</v>
      </c>
      <c r="G7633" s="37">
        <v>0</v>
      </c>
    </row>
    <row r="7634" spans="1:7" x14ac:dyDescent="0.4">
      <c r="A7634" s="70">
        <v>41957</v>
      </c>
      <c r="B7634" s="84" t="s">
        <v>322</v>
      </c>
      <c r="C7634" s="74">
        <v>3.3</v>
      </c>
      <c r="D7634" s="86">
        <v>3.5053311313701325</v>
      </c>
      <c r="E7634" s="88">
        <v>11</v>
      </c>
      <c r="F7634" s="88">
        <v>14</v>
      </c>
      <c r="G7634" s="37">
        <v>0</v>
      </c>
    </row>
    <row r="7635" spans="1:7" x14ac:dyDescent="0.4">
      <c r="A7635" s="70">
        <v>41957</v>
      </c>
      <c r="B7635" s="84" t="s">
        <v>323</v>
      </c>
      <c r="C7635" s="74">
        <v>3.4</v>
      </c>
      <c r="D7635" s="86">
        <v>3.956008636261632</v>
      </c>
      <c r="E7635" s="88">
        <v>11</v>
      </c>
      <c r="F7635" s="88">
        <v>14</v>
      </c>
      <c r="G7635" s="37">
        <v>0</v>
      </c>
    </row>
    <row r="7636" spans="1:7" x14ac:dyDescent="0.4">
      <c r="A7636" s="70">
        <v>41957</v>
      </c>
      <c r="B7636" s="84" t="s">
        <v>324</v>
      </c>
      <c r="C7636" s="74">
        <v>2.8</v>
      </c>
      <c r="D7636" s="86">
        <v>4.4164595557381698</v>
      </c>
      <c r="E7636" s="88">
        <v>11</v>
      </c>
      <c r="F7636" s="88">
        <v>14</v>
      </c>
      <c r="G7636" s="37">
        <v>0</v>
      </c>
    </row>
    <row r="7637" spans="1:7" x14ac:dyDescent="0.4">
      <c r="A7637" s="70">
        <v>41957</v>
      </c>
      <c r="B7637" s="84" t="s">
        <v>325</v>
      </c>
      <c r="C7637" s="74">
        <v>2.4</v>
      </c>
      <c r="D7637" s="86">
        <v>5.6241045463525818</v>
      </c>
      <c r="E7637" s="88">
        <v>11</v>
      </c>
      <c r="F7637" s="88">
        <v>15</v>
      </c>
      <c r="G7637" s="37">
        <v>1</v>
      </c>
    </row>
    <row r="7638" spans="1:7" x14ac:dyDescent="0.4">
      <c r="A7638" s="70">
        <v>41958</v>
      </c>
      <c r="B7638" s="84" t="s">
        <v>302</v>
      </c>
      <c r="C7638" s="74">
        <v>2.8</v>
      </c>
      <c r="D7638" s="86">
        <v>5.7383600646644677</v>
      </c>
      <c r="E7638" s="88">
        <v>11</v>
      </c>
      <c r="F7638" s="88">
        <v>15</v>
      </c>
      <c r="G7638" s="37">
        <v>1</v>
      </c>
    </row>
    <row r="7639" spans="1:7" x14ac:dyDescent="0.4">
      <c r="A7639" s="70">
        <v>41958</v>
      </c>
      <c r="B7639" s="84" t="s">
        <v>303</v>
      </c>
      <c r="C7639" s="74">
        <v>2.8</v>
      </c>
      <c r="D7639" s="86">
        <v>5.8508983791219151</v>
      </c>
      <c r="E7639" s="88">
        <v>11</v>
      </c>
      <c r="F7639" s="88">
        <v>15</v>
      </c>
      <c r="G7639" s="37">
        <v>1</v>
      </c>
    </row>
    <row r="7640" spans="1:7" x14ac:dyDescent="0.4">
      <c r="A7640" s="70">
        <v>41958</v>
      </c>
      <c r="B7640" s="84" t="s">
        <v>304</v>
      </c>
      <c r="C7640" s="74">
        <v>2.6</v>
      </c>
      <c r="D7640" s="86">
        <v>5.9702566120184555</v>
      </c>
      <c r="E7640" s="88">
        <v>11</v>
      </c>
      <c r="F7640" s="88">
        <v>15</v>
      </c>
      <c r="G7640" s="37">
        <v>1</v>
      </c>
    </row>
    <row r="7641" spans="1:7" x14ac:dyDescent="0.4">
      <c r="A7641" s="70">
        <v>41958</v>
      </c>
      <c r="B7641" s="84" t="s">
        <v>305</v>
      </c>
      <c r="C7641" s="74">
        <v>2.2999999999999998</v>
      </c>
      <c r="D7641" s="86">
        <v>6.1125670122838622</v>
      </c>
      <c r="E7641" s="88">
        <v>11</v>
      </c>
      <c r="F7641" s="88">
        <v>15</v>
      </c>
      <c r="G7641" s="37">
        <v>1</v>
      </c>
    </row>
    <row r="7642" spans="1:7" x14ac:dyDescent="0.4">
      <c r="A7642" s="70">
        <v>41958</v>
      </c>
      <c r="B7642" s="84" t="s">
        <v>306</v>
      </c>
      <c r="C7642" s="74">
        <v>2.2000000000000002</v>
      </c>
      <c r="D7642" s="86">
        <v>6.2139614525117324</v>
      </c>
      <c r="E7642" s="88">
        <v>11</v>
      </c>
      <c r="F7642" s="88">
        <v>15</v>
      </c>
      <c r="G7642" s="37">
        <v>1</v>
      </c>
    </row>
    <row r="7643" spans="1:7" x14ac:dyDescent="0.4">
      <c r="A7643" s="70">
        <v>41958</v>
      </c>
      <c r="B7643" s="84" t="s">
        <v>307</v>
      </c>
      <c r="C7643" s="74">
        <v>1.9</v>
      </c>
      <c r="D7643" s="86">
        <v>7.4764686171974599</v>
      </c>
      <c r="E7643" s="88">
        <v>11</v>
      </c>
      <c r="F7643" s="88">
        <v>15</v>
      </c>
      <c r="G7643" s="37">
        <v>1</v>
      </c>
    </row>
    <row r="7644" spans="1:7" x14ac:dyDescent="0.4">
      <c r="A7644" s="70">
        <v>41958</v>
      </c>
      <c r="B7644" s="84" t="s">
        <v>308</v>
      </c>
      <c r="C7644" s="74">
        <v>1.1000000000000001</v>
      </c>
      <c r="D7644" s="86">
        <v>3.735905516746985</v>
      </c>
      <c r="E7644" s="88">
        <v>11</v>
      </c>
      <c r="F7644" s="88">
        <v>15</v>
      </c>
      <c r="G7644" s="37">
        <v>1</v>
      </c>
    </row>
    <row r="7645" spans="1:7" x14ac:dyDescent="0.4">
      <c r="A7645" s="70">
        <v>41958</v>
      </c>
      <c r="B7645" s="84" t="s">
        <v>309</v>
      </c>
      <c r="C7645" s="74">
        <v>2.7</v>
      </c>
      <c r="D7645" s="86">
        <v>1.1632987783110202</v>
      </c>
      <c r="E7645" s="88">
        <v>11</v>
      </c>
      <c r="F7645" s="88">
        <v>15</v>
      </c>
      <c r="G7645" s="37">
        <v>0</v>
      </c>
    </row>
    <row r="7646" spans="1:7" x14ac:dyDescent="0.4">
      <c r="A7646" s="70">
        <v>41958</v>
      </c>
      <c r="B7646" s="84" t="s">
        <v>310</v>
      </c>
      <c r="C7646" s="74">
        <v>4.5999999999999996</v>
      </c>
      <c r="D7646" s="86">
        <v>1.550807749783131</v>
      </c>
      <c r="E7646" s="88">
        <v>11</v>
      </c>
      <c r="F7646" s="88">
        <v>15</v>
      </c>
      <c r="G7646" s="37">
        <v>0</v>
      </c>
    </row>
    <row r="7647" spans="1:7" x14ac:dyDescent="0.4">
      <c r="A7647" s="70">
        <v>41958</v>
      </c>
      <c r="B7647" s="84" t="s">
        <v>311</v>
      </c>
      <c r="C7647" s="74">
        <v>4.7</v>
      </c>
      <c r="D7647" s="86">
        <v>4.6703677863107994E-2</v>
      </c>
      <c r="E7647" s="88">
        <v>11</v>
      </c>
      <c r="F7647" s="88">
        <v>15</v>
      </c>
      <c r="G7647" s="37">
        <v>0</v>
      </c>
    </row>
    <row r="7648" spans="1:7" x14ac:dyDescent="0.4">
      <c r="A7648" s="70">
        <v>41958</v>
      </c>
      <c r="B7648" s="84" t="s">
        <v>312</v>
      </c>
      <c r="C7648" s="74">
        <v>6.2</v>
      </c>
      <c r="D7648" s="86">
        <v>6.0826376199650749E-2</v>
      </c>
      <c r="E7648" s="88">
        <v>11</v>
      </c>
      <c r="F7648" s="88">
        <v>15</v>
      </c>
      <c r="G7648" s="37">
        <v>0</v>
      </c>
    </row>
    <row r="7649" spans="1:7" x14ac:dyDescent="0.4">
      <c r="A7649" s="70">
        <v>41958</v>
      </c>
      <c r="B7649" s="84" t="s">
        <v>313</v>
      </c>
      <c r="C7649" s="74">
        <v>5.2</v>
      </c>
      <c r="D7649" s="86">
        <v>3.2242656166666966E-2</v>
      </c>
      <c r="E7649" s="88">
        <v>11</v>
      </c>
      <c r="F7649" s="88">
        <v>15</v>
      </c>
      <c r="G7649" s="37">
        <v>0</v>
      </c>
    </row>
    <row r="7650" spans="1:7" x14ac:dyDescent="0.4">
      <c r="A7650" s="70">
        <v>41958</v>
      </c>
      <c r="B7650" s="84" t="s">
        <v>314</v>
      </c>
      <c r="C7650" s="74">
        <v>6.1</v>
      </c>
      <c r="D7650" s="86">
        <v>2.1023819074384241E-2</v>
      </c>
      <c r="E7650" s="88">
        <v>11</v>
      </c>
      <c r="F7650" s="88">
        <v>15</v>
      </c>
      <c r="G7650" s="37">
        <v>0</v>
      </c>
    </row>
    <row r="7651" spans="1:7" x14ac:dyDescent="0.4">
      <c r="A7651" s="70">
        <v>41958</v>
      </c>
      <c r="B7651" s="84" t="s">
        <v>315</v>
      </c>
      <c r="C7651" s="74">
        <v>6</v>
      </c>
      <c r="D7651" s="86">
        <v>2.7298195567562956E-2</v>
      </c>
      <c r="E7651" s="88">
        <v>11</v>
      </c>
      <c r="F7651" s="88">
        <v>15</v>
      </c>
      <c r="G7651" s="37">
        <v>0</v>
      </c>
    </row>
    <row r="7652" spans="1:7" x14ac:dyDescent="0.4">
      <c r="A7652" s="70">
        <v>41958</v>
      </c>
      <c r="B7652" s="84" t="s">
        <v>316</v>
      </c>
      <c r="C7652" s="74">
        <v>5.2</v>
      </c>
      <c r="D7652" s="86">
        <v>3.4705438947968022E-2</v>
      </c>
      <c r="E7652" s="88">
        <v>11</v>
      </c>
      <c r="F7652" s="88">
        <v>15</v>
      </c>
      <c r="G7652" s="37">
        <v>0</v>
      </c>
    </row>
    <row r="7653" spans="1:7" x14ac:dyDescent="0.4">
      <c r="A7653" s="70">
        <v>41958</v>
      </c>
      <c r="B7653" s="84" t="s">
        <v>317</v>
      </c>
      <c r="C7653" s="74">
        <v>4.8</v>
      </c>
      <c r="D7653" s="86">
        <v>8.2555291793946523E-2</v>
      </c>
      <c r="E7653" s="88">
        <v>11</v>
      </c>
      <c r="F7653" s="88">
        <v>15</v>
      </c>
      <c r="G7653" s="37">
        <v>0</v>
      </c>
    </row>
    <row r="7654" spans="1:7" x14ac:dyDescent="0.4">
      <c r="A7654" s="70">
        <v>41958</v>
      </c>
      <c r="B7654" s="84" t="s">
        <v>318</v>
      </c>
      <c r="C7654" s="74">
        <v>4.5</v>
      </c>
      <c r="D7654" s="86">
        <v>0.95951651615558475</v>
      </c>
      <c r="E7654" s="88">
        <v>11</v>
      </c>
      <c r="F7654" s="88">
        <v>15</v>
      </c>
      <c r="G7654" s="37">
        <v>0</v>
      </c>
    </row>
    <row r="7655" spans="1:7" x14ac:dyDescent="0.4">
      <c r="A7655" s="70">
        <v>41958</v>
      </c>
      <c r="B7655" s="84" t="s">
        <v>319</v>
      </c>
      <c r="C7655" s="74">
        <v>4</v>
      </c>
      <c r="D7655" s="86">
        <v>4.6658619516250033</v>
      </c>
      <c r="E7655" s="88">
        <v>11</v>
      </c>
      <c r="F7655" s="88">
        <v>15</v>
      </c>
      <c r="G7655" s="37">
        <v>0</v>
      </c>
    </row>
    <row r="7656" spans="1:7" x14ac:dyDescent="0.4">
      <c r="A7656" s="70">
        <v>41958</v>
      </c>
      <c r="B7656" s="84" t="s">
        <v>320</v>
      </c>
      <c r="C7656" s="74">
        <v>4.0999999999999996</v>
      </c>
      <c r="D7656" s="86">
        <v>5.2654334382401906</v>
      </c>
      <c r="E7656" s="88">
        <v>11</v>
      </c>
      <c r="F7656" s="88">
        <v>15</v>
      </c>
      <c r="G7656" s="37">
        <v>0</v>
      </c>
    </row>
    <row r="7657" spans="1:7" x14ac:dyDescent="0.4">
      <c r="A7657" s="70">
        <v>41958</v>
      </c>
      <c r="B7657" s="84" t="s">
        <v>321</v>
      </c>
      <c r="C7657" s="74">
        <v>4.7</v>
      </c>
      <c r="D7657" s="86">
        <v>2.4252370262858305</v>
      </c>
      <c r="E7657" s="88">
        <v>11</v>
      </c>
      <c r="F7657" s="88">
        <v>15</v>
      </c>
      <c r="G7657" s="37">
        <v>0</v>
      </c>
    </row>
    <row r="7658" spans="1:7" x14ac:dyDescent="0.4">
      <c r="A7658" s="70">
        <v>41958</v>
      </c>
      <c r="B7658" s="84" t="s">
        <v>322</v>
      </c>
      <c r="C7658" s="74">
        <v>4.9000000000000004</v>
      </c>
      <c r="D7658" s="86">
        <v>3.0448789590334386</v>
      </c>
      <c r="E7658" s="88">
        <v>11</v>
      </c>
      <c r="F7658" s="88">
        <v>15</v>
      </c>
      <c r="G7658" s="37">
        <v>0</v>
      </c>
    </row>
    <row r="7659" spans="1:7" x14ac:dyDescent="0.4">
      <c r="A7659" s="70">
        <v>41958</v>
      </c>
      <c r="B7659" s="84" t="s">
        <v>323</v>
      </c>
      <c r="C7659" s="74">
        <v>5.2</v>
      </c>
      <c r="D7659" s="86">
        <v>3.4945676810758814</v>
      </c>
      <c r="E7659" s="88">
        <v>11</v>
      </c>
      <c r="F7659" s="88">
        <v>15</v>
      </c>
      <c r="G7659" s="37">
        <v>0</v>
      </c>
    </row>
    <row r="7660" spans="1:7" x14ac:dyDescent="0.4">
      <c r="A7660" s="70">
        <v>41958</v>
      </c>
      <c r="B7660" s="84" t="s">
        <v>324</v>
      </c>
      <c r="C7660" s="74">
        <v>5.5</v>
      </c>
      <c r="D7660" s="86">
        <v>3.7888827318480014</v>
      </c>
      <c r="E7660" s="88">
        <v>11</v>
      </c>
      <c r="F7660" s="88">
        <v>15</v>
      </c>
      <c r="G7660" s="37">
        <v>0</v>
      </c>
    </row>
    <row r="7661" spans="1:7" x14ac:dyDescent="0.4">
      <c r="A7661" s="70">
        <v>41958</v>
      </c>
      <c r="B7661" s="84" t="s">
        <v>325</v>
      </c>
      <c r="C7661" s="74">
        <v>5.6</v>
      </c>
      <c r="D7661" s="86">
        <v>4.8776607153360398</v>
      </c>
      <c r="E7661" s="88">
        <v>11</v>
      </c>
      <c r="F7661" s="88">
        <v>16</v>
      </c>
      <c r="G7661" s="37">
        <v>1</v>
      </c>
    </row>
    <row r="7662" spans="1:7" x14ac:dyDescent="0.4">
      <c r="A7662" s="70">
        <v>41959</v>
      </c>
      <c r="B7662" s="84" t="s">
        <v>302</v>
      </c>
      <c r="C7662" s="74">
        <v>5.6</v>
      </c>
      <c r="D7662" s="86">
        <v>5.0259487491602419</v>
      </c>
      <c r="E7662" s="88">
        <v>11</v>
      </c>
      <c r="F7662" s="88">
        <v>16</v>
      </c>
      <c r="G7662" s="37">
        <v>1</v>
      </c>
    </row>
    <row r="7663" spans="1:7" x14ac:dyDescent="0.4">
      <c r="A7663" s="70">
        <v>41959</v>
      </c>
      <c r="B7663" s="84" t="s">
        <v>303</v>
      </c>
      <c r="C7663" s="74">
        <v>5.5</v>
      </c>
      <c r="D7663" s="86">
        <v>5.1290267851079179</v>
      </c>
      <c r="E7663" s="88">
        <v>11</v>
      </c>
      <c r="F7663" s="88">
        <v>16</v>
      </c>
      <c r="G7663" s="37">
        <v>1</v>
      </c>
    </row>
    <row r="7664" spans="1:7" x14ac:dyDescent="0.4">
      <c r="A7664" s="70">
        <v>41959</v>
      </c>
      <c r="B7664" s="84" t="s">
        <v>304</v>
      </c>
      <c r="C7664" s="74">
        <v>5.0999999999999996</v>
      </c>
      <c r="D7664" s="86">
        <v>5.2650818735121474</v>
      </c>
      <c r="E7664" s="88">
        <v>11</v>
      </c>
      <c r="F7664" s="88">
        <v>16</v>
      </c>
      <c r="G7664" s="37">
        <v>1</v>
      </c>
    </row>
    <row r="7665" spans="1:7" x14ac:dyDescent="0.4">
      <c r="A7665" s="70">
        <v>41959</v>
      </c>
      <c r="B7665" s="84" t="s">
        <v>305</v>
      </c>
      <c r="C7665" s="74">
        <v>4.5999999999999996</v>
      </c>
      <c r="D7665" s="86">
        <v>5.4225653507354181</v>
      </c>
      <c r="E7665" s="88">
        <v>11</v>
      </c>
      <c r="F7665" s="88">
        <v>16</v>
      </c>
      <c r="G7665" s="37">
        <v>1</v>
      </c>
    </row>
    <row r="7666" spans="1:7" x14ac:dyDescent="0.4">
      <c r="A7666" s="70">
        <v>41959</v>
      </c>
      <c r="B7666" s="84" t="s">
        <v>306</v>
      </c>
      <c r="C7666" s="74">
        <v>4.5</v>
      </c>
      <c r="D7666" s="86">
        <v>5.5066772401915216</v>
      </c>
      <c r="E7666" s="88">
        <v>11</v>
      </c>
      <c r="F7666" s="88">
        <v>16</v>
      </c>
      <c r="G7666" s="37">
        <v>1</v>
      </c>
    </row>
    <row r="7667" spans="1:7" x14ac:dyDescent="0.4">
      <c r="A7667" s="70">
        <v>41959</v>
      </c>
      <c r="B7667" s="84" t="s">
        <v>307</v>
      </c>
      <c r="C7667" s="74">
        <v>4.0999999999999996</v>
      </c>
      <c r="D7667" s="86">
        <v>6.7027300232849676</v>
      </c>
      <c r="E7667" s="88">
        <v>11</v>
      </c>
      <c r="F7667" s="88">
        <v>16</v>
      </c>
      <c r="G7667" s="37">
        <v>1</v>
      </c>
    </row>
    <row r="7668" spans="1:7" x14ac:dyDescent="0.4">
      <c r="A7668" s="70">
        <v>41959</v>
      </c>
      <c r="B7668" s="84" t="s">
        <v>308</v>
      </c>
      <c r="C7668" s="74">
        <v>3.9</v>
      </c>
      <c r="D7668" s="86">
        <v>3.5240511146376643</v>
      </c>
      <c r="E7668" s="88">
        <v>11</v>
      </c>
      <c r="F7668" s="88">
        <v>16</v>
      </c>
      <c r="G7668" s="37">
        <v>1</v>
      </c>
    </row>
    <row r="7669" spans="1:7" x14ac:dyDescent="0.4">
      <c r="A7669" s="70">
        <v>41959</v>
      </c>
      <c r="B7669" s="84" t="s">
        <v>309</v>
      </c>
      <c r="C7669" s="74">
        <v>4.3</v>
      </c>
      <c r="D7669" s="86">
        <v>2.1013959224862715</v>
      </c>
      <c r="E7669" s="88">
        <v>11</v>
      </c>
      <c r="F7669" s="88">
        <v>16</v>
      </c>
      <c r="G7669" s="37">
        <v>0</v>
      </c>
    </row>
    <row r="7670" spans="1:7" x14ac:dyDescent="0.4">
      <c r="A7670" s="70">
        <v>41959</v>
      </c>
      <c r="B7670" s="84" t="s">
        <v>310</v>
      </c>
      <c r="C7670" s="74">
        <v>6.1</v>
      </c>
      <c r="D7670" s="86">
        <v>3.079889448263801E-2</v>
      </c>
      <c r="E7670" s="88">
        <v>11</v>
      </c>
      <c r="F7670" s="88">
        <v>16</v>
      </c>
      <c r="G7670" s="37">
        <v>0</v>
      </c>
    </row>
    <row r="7671" spans="1:7" x14ac:dyDescent="0.4">
      <c r="A7671" s="70">
        <v>41959</v>
      </c>
      <c r="B7671" s="84" t="s">
        <v>311</v>
      </c>
      <c r="C7671" s="74">
        <v>6.6</v>
      </c>
      <c r="D7671" s="86">
        <v>4.2017253915948322E-2</v>
      </c>
      <c r="E7671" s="88">
        <v>11</v>
      </c>
      <c r="F7671" s="88">
        <v>16</v>
      </c>
      <c r="G7671" s="37">
        <v>0</v>
      </c>
    </row>
    <row r="7672" spans="1:7" x14ac:dyDescent="0.4">
      <c r="A7672" s="70">
        <v>41959</v>
      </c>
      <c r="B7672" s="84" t="s">
        <v>312</v>
      </c>
      <c r="C7672" s="74">
        <v>6.8</v>
      </c>
      <c r="D7672" s="86">
        <v>2.778157460820533E-2</v>
      </c>
      <c r="E7672" s="88">
        <v>11</v>
      </c>
      <c r="F7672" s="88">
        <v>16</v>
      </c>
      <c r="G7672" s="37">
        <v>0</v>
      </c>
    </row>
    <row r="7673" spans="1:7" x14ac:dyDescent="0.4">
      <c r="A7673" s="70">
        <v>41959</v>
      </c>
      <c r="B7673" s="84" t="s">
        <v>313</v>
      </c>
      <c r="C7673" s="74">
        <v>8.1999999999999993</v>
      </c>
      <c r="D7673" s="86">
        <v>2.4509384149378345E-2</v>
      </c>
      <c r="E7673" s="88">
        <v>11</v>
      </c>
      <c r="F7673" s="88">
        <v>16</v>
      </c>
      <c r="G7673" s="37">
        <v>0</v>
      </c>
    </row>
    <row r="7674" spans="1:7" x14ac:dyDescent="0.4">
      <c r="A7674" s="70">
        <v>41959</v>
      </c>
      <c r="B7674" s="84" t="s">
        <v>314</v>
      </c>
      <c r="C7674" s="74">
        <v>8.8000000000000007</v>
      </c>
      <c r="D7674" s="86">
        <v>1.5651957038671279E-2</v>
      </c>
      <c r="E7674" s="88">
        <v>11</v>
      </c>
      <c r="F7674" s="88">
        <v>16</v>
      </c>
      <c r="G7674" s="37">
        <v>0</v>
      </c>
    </row>
    <row r="7675" spans="1:7" x14ac:dyDescent="0.4">
      <c r="A7675" s="70">
        <v>41959</v>
      </c>
      <c r="B7675" s="84" t="s">
        <v>315</v>
      </c>
      <c r="C7675" s="74">
        <v>8.9</v>
      </c>
      <c r="D7675" s="86">
        <v>2.154064155885126E-2</v>
      </c>
      <c r="E7675" s="88">
        <v>11</v>
      </c>
      <c r="F7675" s="88">
        <v>16</v>
      </c>
      <c r="G7675" s="37">
        <v>0</v>
      </c>
    </row>
    <row r="7676" spans="1:7" x14ac:dyDescent="0.4">
      <c r="A7676" s="70">
        <v>41959</v>
      </c>
      <c r="B7676" s="84" t="s">
        <v>316</v>
      </c>
      <c r="C7676" s="74">
        <v>8.6</v>
      </c>
      <c r="D7676" s="86">
        <v>2.4835945218295595E-2</v>
      </c>
      <c r="E7676" s="88">
        <v>11</v>
      </c>
      <c r="F7676" s="88">
        <v>16</v>
      </c>
      <c r="G7676" s="37">
        <v>0</v>
      </c>
    </row>
    <row r="7677" spans="1:7" x14ac:dyDescent="0.4">
      <c r="A7677" s="70">
        <v>41959</v>
      </c>
      <c r="B7677" s="84" t="s">
        <v>317</v>
      </c>
      <c r="C7677" s="74">
        <v>7.6</v>
      </c>
      <c r="D7677" s="86">
        <v>2.3791383511889534E-2</v>
      </c>
      <c r="E7677" s="88">
        <v>11</v>
      </c>
      <c r="F7677" s="88">
        <v>16</v>
      </c>
      <c r="G7677" s="37">
        <v>0</v>
      </c>
    </row>
    <row r="7678" spans="1:7" x14ac:dyDescent="0.4">
      <c r="A7678" s="70">
        <v>41959</v>
      </c>
      <c r="B7678" s="84" t="s">
        <v>318</v>
      </c>
      <c r="C7678" s="74">
        <v>3.8</v>
      </c>
      <c r="D7678" s="86">
        <v>7.3876951835429347E-2</v>
      </c>
      <c r="E7678" s="88">
        <v>11</v>
      </c>
      <c r="F7678" s="88">
        <v>16</v>
      </c>
      <c r="G7678" s="37">
        <v>0</v>
      </c>
    </row>
    <row r="7679" spans="1:7" x14ac:dyDescent="0.4">
      <c r="A7679" s="70">
        <v>41959</v>
      </c>
      <c r="B7679" s="84" t="s">
        <v>319</v>
      </c>
      <c r="C7679" s="74">
        <v>2.7</v>
      </c>
      <c r="D7679" s="86">
        <v>3.1391179850590594</v>
      </c>
      <c r="E7679" s="88">
        <v>11</v>
      </c>
      <c r="F7679" s="88">
        <v>16</v>
      </c>
      <c r="G7679" s="37">
        <v>0</v>
      </c>
    </row>
    <row r="7680" spans="1:7" x14ac:dyDescent="0.4">
      <c r="A7680" s="70">
        <v>41959</v>
      </c>
      <c r="B7680" s="84" t="s">
        <v>320</v>
      </c>
      <c r="C7680" s="74">
        <v>1.9</v>
      </c>
      <c r="D7680" s="86">
        <v>5.2079924898997341</v>
      </c>
      <c r="E7680" s="88">
        <v>11</v>
      </c>
      <c r="F7680" s="88">
        <v>16</v>
      </c>
      <c r="G7680" s="37">
        <v>0</v>
      </c>
    </row>
    <row r="7681" spans="1:7" x14ac:dyDescent="0.4">
      <c r="A7681" s="70">
        <v>41959</v>
      </c>
      <c r="B7681" s="84" t="s">
        <v>321</v>
      </c>
      <c r="C7681" s="74">
        <v>0.9</v>
      </c>
      <c r="D7681" s="86">
        <v>2.7350816586953797</v>
      </c>
      <c r="E7681" s="88">
        <v>11</v>
      </c>
      <c r="F7681" s="88">
        <v>16</v>
      </c>
      <c r="G7681" s="37">
        <v>0</v>
      </c>
    </row>
    <row r="7682" spans="1:7" x14ac:dyDescent="0.4">
      <c r="A7682" s="70">
        <v>41959</v>
      </c>
      <c r="B7682" s="84" t="s">
        <v>322</v>
      </c>
      <c r="C7682" s="74">
        <v>0.3</v>
      </c>
      <c r="D7682" s="86">
        <v>3.7820472269399446</v>
      </c>
      <c r="E7682" s="88">
        <v>11</v>
      </c>
      <c r="F7682" s="88">
        <v>16</v>
      </c>
      <c r="G7682" s="37">
        <v>0</v>
      </c>
    </row>
    <row r="7683" spans="1:7" x14ac:dyDescent="0.4">
      <c r="A7683" s="70">
        <v>41959</v>
      </c>
      <c r="B7683" s="84" t="s">
        <v>323</v>
      </c>
      <c r="C7683" s="74">
        <v>0.1</v>
      </c>
      <c r="D7683" s="86">
        <v>4.547885682272109</v>
      </c>
      <c r="E7683" s="88">
        <v>11</v>
      </c>
      <c r="F7683" s="88">
        <v>16</v>
      </c>
      <c r="G7683" s="37">
        <v>0</v>
      </c>
    </row>
    <row r="7684" spans="1:7" x14ac:dyDescent="0.4">
      <c r="A7684" s="70">
        <v>41959</v>
      </c>
      <c r="B7684" s="84" t="s">
        <v>324</v>
      </c>
      <c r="C7684" s="74">
        <v>-1</v>
      </c>
      <c r="D7684" s="86">
        <v>5.3197576008340492</v>
      </c>
      <c r="E7684" s="88">
        <v>11</v>
      </c>
      <c r="F7684" s="88">
        <v>16</v>
      </c>
      <c r="G7684" s="37">
        <v>0</v>
      </c>
    </row>
    <row r="7685" spans="1:7" x14ac:dyDescent="0.4">
      <c r="A7685" s="70">
        <v>41959</v>
      </c>
      <c r="B7685" s="84" t="s">
        <v>325</v>
      </c>
      <c r="C7685" s="74">
        <v>-1.4</v>
      </c>
      <c r="D7685" s="86">
        <v>6.6895986749036931</v>
      </c>
      <c r="E7685" s="88">
        <v>11</v>
      </c>
      <c r="F7685" s="88">
        <v>17</v>
      </c>
      <c r="G7685" s="37">
        <v>1</v>
      </c>
    </row>
    <row r="7686" spans="1:7" x14ac:dyDescent="0.4">
      <c r="A7686" s="70">
        <v>41960</v>
      </c>
      <c r="B7686" s="84" t="s">
        <v>302</v>
      </c>
      <c r="C7686" s="74">
        <v>-1.1000000000000001</v>
      </c>
      <c r="D7686" s="86">
        <v>6.9204854724595819</v>
      </c>
      <c r="E7686" s="88">
        <v>11</v>
      </c>
      <c r="F7686" s="88">
        <v>17</v>
      </c>
      <c r="G7686" s="37">
        <v>1</v>
      </c>
    </row>
    <row r="7687" spans="1:7" x14ac:dyDescent="0.4">
      <c r="A7687" s="70">
        <v>41960</v>
      </c>
      <c r="B7687" s="84" t="s">
        <v>303</v>
      </c>
      <c r="C7687" s="74">
        <v>-0.4</v>
      </c>
      <c r="D7687" s="86">
        <v>6.955851660767828</v>
      </c>
      <c r="E7687" s="88">
        <v>11</v>
      </c>
      <c r="F7687" s="88">
        <v>17</v>
      </c>
      <c r="G7687" s="37">
        <v>1</v>
      </c>
    </row>
    <row r="7688" spans="1:7" x14ac:dyDescent="0.4">
      <c r="A7688" s="70">
        <v>41960</v>
      </c>
      <c r="B7688" s="84" t="s">
        <v>304</v>
      </c>
      <c r="C7688" s="74">
        <v>-0.3</v>
      </c>
      <c r="D7688" s="86">
        <v>7.0259890251168455</v>
      </c>
      <c r="E7688" s="88">
        <v>11</v>
      </c>
      <c r="F7688" s="88">
        <v>17</v>
      </c>
      <c r="G7688" s="37">
        <v>1</v>
      </c>
    </row>
    <row r="7689" spans="1:7" x14ac:dyDescent="0.4">
      <c r="A7689" s="70">
        <v>41960</v>
      </c>
      <c r="B7689" s="84" t="s">
        <v>305</v>
      </c>
      <c r="C7689" s="74">
        <v>-0.4</v>
      </c>
      <c r="D7689" s="86">
        <v>6.9477576930830889</v>
      </c>
      <c r="E7689" s="88">
        <v>11</v>
      </c>
      <c r="F7689" s="88">
        <v>17</v>
      </c>
      <c r="G7689" s="37">
        <v>1</v>
      </c>
    </row>
    <row r="7690" spans="1:7" x14ac:dyDescent="0.4">
      <c r="A7690" s="70">
        <v>41960</v>
      </c>
      <c r="B7690" s="84" t="s">
        <v>306</v>
      </c>
      <c r="C7690" s="74">
        <v>-0.4</v>
      </c>
      <c r="D7690" s="86">
        <v>7.0015682148162783</v>
      </c>
      <c r="E7690" s="88">
        <v>11</v>
      </c>
      <c r="F7690" s="88">
        <v>17</v>
      </c>
      <c r="G7690" s="37">
        <v>1</v>
      </c>
    </row>
    <row r="7691" spans="1:7" x14ac:dyDescent="0.4">
      <c r="A7691" s="70">
        <v>41960</v>
      </c>
      <c r="B7691" s="84" t="s">
        <v>307</v>
      </c>
      <c r="C7691" s="74">
        <v>-1.2</v>
      </c>
      <c r="D7691" s="86">
        <v>8.7439216476889516</v>
      </c>
      <c r="E7691" s="88">
        <v>11</v>
      </c>
      <c r="F7691" s="88">
        <v>17</v>
      </c>
      <c r="G7691" s="37">
        <v>1</v>
      </c>
    </row>
    <row r="7692" spans="1:7" x14ac:dyDescent="0.4">
      <c r="A7692" s="70">
        <v>41960</v>
      </c>
      <c r="B7692" s="84" t="s">
        <v>308</v>
      </c>
      <c r="C7692" s="74">
        <v>-1.6</v>
      </c>
      <c r="D7692" s="86">
        <v>5.0454124397604074</v>
      </c>
      <c r="E7692" s="88">
        <v>11</v>
      </c>
      <c r="F7692" s="88">
        <v>17</v>
      </c>
      <c r="G7692" s="37">
        <v>1</v>
      </c>
    </row>
    <row r="7693" spans="1:7" x14ac:dyDescent="0.4">
      <c r="A7693" s="70">
        <v>41960</v>
      </c>
      <c r="B7693" s="84" t="s">
        <v>309</v>
      </c>
      <c r="C7693" s="74">
        <v>-0.2</v>
      </c>
      <c r="D7693" s="86">
        <v>4.5579295944031166</v>
      </c>
      <c r="E7693" s="88">
        <v>11</v>
      </c>
      <c r="F7693" s="88">
        <v>17</v>
      </c>
      <c r="G7693" s="37">
        <v>0</v>
      </c>
    </row>
    <row r="7694" spans="1:7" x14ac:dyDescent="0.4">
      <c r="A7694" s="70">
        <v>41960</v>
      </c>
      <c r="B7694" s="84" t="s">
        <v>310</v>
      </c>
      <c r="C7694" s="74">
        <v>0.6</v>
      </c>
      <c r="D7694" s="86">
        <v>4.6405619510970295</v>
      </c>
      <c r="E7694" s="88">
        <v>11</v>
      </c>
      <c r="F7694" s="88">
        <v>17</v>
      </c>
      <c r="G7694" s="37">
        <v>0</v>
      </c>
    </row>
    <row r="7695" spans="1:7" x14ac:dyDescent="0.4">
      <c r="A7695" s="70">
        <v>41960</v>
      </c>
      <c r="B7695" s="84" t="s">
        <v>311</v>
      </c>
      <c r="C7695" s="74">
        <v>2.2999999999999998</v>
      </c>
      <c r="D7695" s="86">
        <v>5.3497692520694811</v>
      </c>
      <c r="E7695" s="88">
        <v>11</v>
      </c>
      <c r="F7695" s="88">
        <v>17</v>
      </c>
      <c r="G7695" s="37">
        <v>0</v>
      </c>
    </row>
    <row r="7696" spans="1:7" x14ac:dyDescent="0.4">
      <c r="A7696" s="70">
        <v>41960</v>
      </c>
      <c r="B7696" s="84" t="s">
        <v>312</v>
      </c>
      <c r="C7696" s="74">
        <v>3.8</v>
      </c>
      <c r="D7696" s="86">
        <v>5.5266973985061298</v>
      </c>
      <c r="E7696" s="88">
        <v>11</v>
      </c>
      <c r="F7696" s="88">
        <v>17</v>
      </c>
      <c r="G7696" s="37">
        <v>0</v>
      </c>
    </row>
    <row r="7697" spans="1:7" x14ac:dyDescent="0.4">
      <c r="A7697" s="70">
        <v>41960</v>
      </c>
      <c r="B7697" s="84" t="s">
        <v>313</v>
      </c>
      <c r="C7697" s="74">
        <v>3.4</v>
      </c>
      <c r="D7697" s="86">
        <v>6.2432150033917742</v>
      </c>
      <c r="E7697" s="88">
        <v>11</v>
      </c>
      <c r="F7697" s="88">
        <v>17</v>
      </c>
      <c r="G7697" s="37">
        <v>0</v>
      </c>
    </row>
    <row r="7698" spans="1:7" x14ac:dyDescent="0.4">
      <c r="A7698" s="70">
        <v>41960</v>
      </c>
      <c r="B7698" s="84" t="s">
        <v>314</v>
      </c>
      <c r="C7698" s="74">
        <v>3.7</v>
      </c>
      <c r="D7698" s="86">
        <v>4.6283326519290089</v>
      </c>
      <c r="E7698" s="88">
        <v>11</v>
      </c>
      <c r="F7698" s="88">
        <v>17</v>
      </c>
      <c r="G7698" s="37">
        <v>0</v>
      </c>
    </row>
    <row r="7699" spans="1:7" x14ac:dyDescent="0.4">
      <c r="A7699" s="70">
        <v>41960</v>
      </c>
      <c r="B7699" s="84" t="s">
        <v>315</v>
      </c>
      <c r="C7699" s="74">
        <v>4.3</v>
      </c>
      <c r="D7699" s="86">
        <v>5.2627840357157121</v>
      </c>
      <c r="E7699" s="88">
        <v>11</v>
      </c>
      <c r="F7699" s="88">
        <v>17</v>
      </c>
      <c r="G7699" s="37">
        <v>0</v>
      </c>
    </row>
    <row r="7700" spans="1:7" x14ac:dyDescent="0.4">
      <c r="A7700" s="70">
        <v>41960</v>
      </c>
      <c r="B7700" s="84" t="s">
        <v>316</v>
      </c>
      <c r="C7700" s="74">
        <v>4.5999999999999996</v>
      </c>
      <c r="D7700" s="86">
        <v>5.2138130419582733</v>
      </c>
      <c r="E7700" s="88">
        <v>11</v>
      </c>
      <c r="F7700" s="88">
        <v>17</v>
      </c>
      <c r="G7700" s="37">
        <v>0</v>
      </c>
    </row>
    <row r="7701" spans="1:7" x14ac:dyDescent="0.4">
      <c r="A7701" s="70">
        <v>41960</v>
      </c>
      <c r="B7701" s="84" t="s">
        <v>317</v>
      </c>
      <c r="C7701" s="74">
        <v>4.5</v>
      </c>
      <c r="D7701" s="86">
        <v>4.4496194712096591</v>
      </c>
      <c r="E7701" s="88">
        <v>11</v>
      </c>
      <c r="F7701" s="88">
        <v>17</v>
      </c>
      <c r="G7701" s="37">
        <v>0</v>
      </c>
    </row>
    <row r="7702" spans="1:7" x14ac:dyDescent="0.4">
      <c r="A7702" s="70">
        <v>41960</v>
      </c>
      <c r="B7702" s="84" t="s">
        <v>318</v>
      </c>
      <c r="C7702" s="74">
        <v>4.5999999999999996</v>
      </c>
      <c r="D7702" s="86">
        <v>4.0445394901313341</v>
      </c>
      <c r="E7702" s="88">
        <v>11</v>
      </c>
      <c r="F7702" s="88">
        <v>17</v>
      </c>
      <c r="G7702" s="37">
        <v>0</v>
      </c>
    </row>
    <row r="7703" spans="1:7" x14ac:dyDescent="0.4">
      <c r="A7703" s="70">
        <v>41960</v>
      </c>
      <c r="B7703" s="84" t="s">
        <v>319</v>
      </c>
      <c r="C7703" s="74">
        <v>4.0999999999999996</v>
      </c>
      <c r="D7703" s="86">
        <v>6.7366345428575594</v>
      </c>
      <c r="E7703" s="88">
        <v>11</v>
      </c>
      <c r="F7703" s="88">
        <v>17</v>
      </c>
      <c r="G7703" s="37">
        <v>0</v>
      </c>
    </row>
    <row r="7704" spans="1:7" x14ac:dyDescent="0.4">
      <c r="A7704" s="70">
        <v>41960</v>
      </c>
      <c r="B7704" s="84" t="s">
        <v>320</v>
      </c>
      <c r="C7704" s="74">
        <v>3.3</v>
      </c>
      <c r="D7704" s="86">
        <v>6.979761110579533</v>
      </c>
      <c r="E7704" s="88">
        <v>11</v>
      </c>
      <c r="F7704" s="88">
        <v>17</v>
      </c>
      <c r="G7704" s="37">
        <v>0</v>
      </c>
    </row>
    <row r="7705" spans="1:7" x14ac:dyDescent="0.4">
      <c r="A7705" s="70">
        <v>41960</v>
      </c>
      <c r="B7705" s="84" t="s">
        <v>321</v>
      </c>
      <c r="C7705" s="74">
        <v>3.4</v>
      </c>
      <c r="D7705" s="86">
        <v>3.6433706447485115</v>
      </c>
      <c r="E7705" s="88">
        <v>11</v>
      </c>
      <c r="F7705" s="88">
        <v>17</v>
      </c>
      <c r="G7705" s="37">
        <v>0</v>
      </c>
    </row>
    <row r="7706" spans="1:7" x14ac:dyDescent="0.4">
      <c r="A7706" s="70">
        <v>41960</v>
      </c>
      <c r="B7706" s="84" t="s">
        <v>322</v>
      </c>
      <c r="C7706" s="74">
        <v>3.2</v>
      </c>
      <c r="D7706" s="86">
        <v>4.1153656322493637</v>
      </c>
      <c r="E7706" s="88">
        <v>11</v>
      </c>
      <c r="F7706" s="88">
        <v>17</v>
      </c>
      <c r="G7706" s="37">
        <v>0</v>
      </c>
    </row>
    <row r="7707" spans="1:7" x14ac:dyDescent="0.4">
      <c r="A7707" s="70">
        <v>41960</v>
      </c>
      <c r="B7707" s="84" t="s">
        <v>323</v>
      </c>
      <c r="C7707" s="74">
        <v>3.2</v>
      </c>
      <c r="D7707" s="86">
        <v>4.4859721045060752</v>
      </c>
      <c r="E7707" s="88">
        <v>11</v>
      </c>
      <c r="F7707" s="88">
        <v>17</v>
      </c>
      <c r="G7707" s="37">
        <v>0</v>
      </c>
    </row>
    <row r="7708" spans="1:7" x14ac:dyDescent="0.4">
      <c r="A7708" s="70">
        <v>41960</v>
      </c>
      <c r="B7708" s="84" t="s">
        <v>324</v>
      </c>
      <c r="C7708" s="74">
        <v>3.2</v>
      </c>
      <c r="D7708" s="86">
        <v>4.7608276832924208</v>
      </c>
      <c r="E7708" s="88">
        <v>11</v>
      </c>
      <c r="F7708" s="88">
        <v>17</v>
      </c>
      <c r="G7708" s="37">
        <v>0</v>
      </c>
    </row>
    <row r="7709" spans="1:7" x14ac:dyDescent="0.4">
      <c r="A7709" s="70">
        <v>41960</v>
      </c>
      <c r="B7709" s="84" t="s">
        <v>325</v>
      </c>
      <c r="C7709" s="74">
        <v>2.9</v>
      </c>
      <c r="D7709" s="86">
        <v>5.8733338638211183</v>
      </c>
      <c r="E7709" s="88">
        <v>11</v>
      </c>
      <c r="F7709" s="88">
        <v>18</v>
      </c>
      <c r="G7709" s="37">
        <v>1</v>
      </c>
    </row>
    <row r="7710" spans="1:7" x14ac:dyDescent="0.4">
      <c r="A7710" s="70">
        <v>41961</v>
      </c>
      <c r="B7710" s="84" t="s">
        <v>302</v>
      </c>
      <c r="C7710" s="74">
        <v>2.6</v>
      </c>
      <c r="D7710" s="86">
        <v>6.0548729805433741</v>
      </c>
      <c r="E7710" s="88">
        <v>11</v>
      </c>
      <c r="F7710" s="88">
        <v>18</v>
      </c>
      <c r="G7710" s="37">
        <v>1</v>
      </c>
    </row>
    <row r="7711" spans="1:7" x14ac:dyDescent="0.4">
      <c r="A7711" s="70">
        <v>41961</v>
      </c>
      <c r="B7711" s="84" t="s">
        <v>303</v>
      </c>
      <c r="C7711" s="74">
        <v>2.2000000000000002</v>
      </c>
      <c r="D7711" s="86">
        <v>6.2044656240877449</v>
      </c>
      <c r="E7711" s="88">
        <v>11</v>
      </c>
      <c r="F7711" s="88">
        <v>18</v>
      </c>
      <c r="G7711" s="37">
        <v>1</v>
      </c>
    </row>
    <row r="7712" spans="1:7" x14ac:dyDescent="0.4">
      <c r="A7712" s="70">
        <v>41961</v>
      </c>
      <c r="B7712" s="84" t="s">
        <v>304</v>
      </c>
      <c r="C7712" s="74">
        <v>1.8</v>
      </c>
      <c r="D7712" s="86">
        <v>6.3408137332524355</v>
      </c>
      <c r="E7712" s="88">
        <v>11</v>
      </c>
      <c r="F7712" s="88">
        <v>18</v>
      </c>
      <c r="G7712" s="37">
        <v>1</v>
      </c>
    </row>
    <row r="7713" spans="1:7" x14ac:dyDescent="0.4">
      <c r="A7713" s="70">
        <v>41961</v>
      </c>
      <c r="B7713" s="84" t="s">
        <v>305</v>
      </c>
      <c r="C7713" s="74">
        <v>1.2</v>
      </c>
      <c r="D7713" s="86">
        <v>6.5197674986709071</v>
      </c>
      <c r="E7713" s="88">
        <v>11</v>
      </c>
      <c r="F7713" s="88">
        <v>18</v>
      </c>
      <c r="G7713" s="37">
        <v>1</v>
      </c>
    </row>
    <row r="7714" spans="1:7" x14ac:dyDescent="0.4">
      <c r="A7714" s="70">
        <v>41961</v>
      </c>
      <c r="B7714" s="84" t="s">
        <v>306</v>
      </c>
      <c r="C7714" s="74">
        <v>0.6</v>
      </c>
      <c r="D7714" s="86">
        <v>6.708344805410702</v>
      </c>
      <c r="E7714" s="88">
        <v>11</v>
      </c>
      <c r="F7714" s="88">
        <v>18</v>
      </c>
      <c r="G7714" s="37">
        <v>1</v>
      </c>
    </row>
    <row r="7715" spans="1:7" x14ac:dyDescent="0.4">
      <c r="A7715" s="70">
        <v>41961</v>
      </c>
      <c r="B7715" s="84" t="s">
        <v>307</v>
      </c>
      <c r="C7715" s="74">
        <v>0.5</v>
      </c>
      <c r="D7715" s="86">
        <v>6.8079130864970878</v>
      </c>
      <c r="E7715" s="88">
        <v>11</v>
      </c>
      <c r="F7715" s="88">
        <v>18</v>
      </c>
      <c r="G7715" s="37">
        <v>1</v>
      </c>
    </row>
    <row r="7716" spans="1:7" x14ac:dyDescent="0.4">
      <c r="A7716" s="70">
        <v>41961</v>
      </c>
      <c r="B7716" s="84" t="s">
        <v>308</v>
      </c>
      <c r="C7716" s="74">
        <v>0.6</v>
      </c>
      <c r="D7716" s="86">
        <v>6.5296035347669097</v>
      </c>
      <c r="E7716" s="88">
        <v>11</v>
      </c>
      <c r="F7716" s="88">
        <v>18</v>
      </c>
      <c r="G7716" s="37">
        <v>1</v>
      </c>
    </row>
    <row r="7717" spans="1:7" x14ac:dyDescent="0.4">
      <c r="A7717" s="70">
        <v>41961</v>
      </c>
      <c r="B7717" s="84" t="s">
        <v>309</v>
      </c>
      <c r="C7717" s="74">
        <v>0.9</v>
      </c>
      <c r="D7717" s="86">
        <v>5.2720975958534906</v>
      </c>
      <c r="E7717" s="88">
        <v>11</v>
      </c>
      <c r="F7717" s="88">
        <v>18</v>
      </c>
      <c r="G7717" s="37">
        <v>0</v>
      </c>
    </row>
    <row r="7718" spans="1:7" x14ac:dyDescent="0.4">
      <c r="A7718" s="70">
        <v>41961</v>
      </c>
      <c r="B7718" s="84" t="s">
        <v>310</v>
      </c>
      <c r="C7718" s="74">
        <v>1.9</v>
      </c>
      <c r="D7718" s="86">
        <v>2.3841669834992683</v>
      </c>
      <c r="E7718" s="88">
        <v>11</v>
      </c>
      <c r="F7718" s="88">
        <v>18</v>
      </c>
      <c r="G7718" s="37">
        <v>0</v>
      </c>
    </row>
    <row r="7719" spans="1:7" x14ac:dyDescent="0.4">
      <c r="A7719" s="70">
        <v>41961</v>
      </c>
      <c r="B7719" s="84" t="s">
        <v>311</v>
      </c>
      <c r="C7719" s="74">
        <v>3.4</v>
      </c>
      <c r="D7719" s="86">
        <v>5.3364568268384358E-2</v>
      </c>
      <c r="E7719" s="88">
        <v>11</v>
      </c>
      <c r="F7719" s="88">
        <v>18</v>
      </c>
      <c r="G7719" s="37">
        <v>0</v>
      </c>
    </row>
    <row r="7720" spans="1:7" x14ac:dyDescent="0.4">
      <c r="A7720" s="70">
        <v>41961</v>
      </c>
      <c r="B7720" s="84" t="s">
        <v>312</v>
      </c>
      <c r="C7720" s="74">
        <v>5.7</v>
      </c>
      <c r="D7720" s="86">
        <v>2.1678400765223611E-2</v>
      </c>
      <c r="E7720" s="88">
        <v>11</v>
      </c>
      <c r="F7720" s="88">
        <v>18</v>
      </c>
      <c r="G7720" s="37">
        <v>0</v>
      </c>
    </row>
    <row r="7721" spans="1:7" x14ac:dyDescent="0.4">
      <c r="A7721" s="70">
        <v>41961</v>
      </c>
      <c r="B7721" s="84" t="s">
        <v>313</v>
      </c>
      <c r="C7721" s="74">
        <v>8.3000000000000007</v>
      </c>
      <c r="D7721" s="86">
        <v>2.4203434334041596E-2</v>
      </c>
      <c r="E7721" s="88">
        <v>11</v>
      </c>
      <c r="F7721" s="88">
        <v>18</v>
      </c>
      <c r="G7721" s="37">
        <v>0</v>
      </c>
    </row>
    <row r="7722" spans="1:7" x14ac:dyDescent="0.4">
      <c r="A7722" s="70">
        <v>41961</v>
      </c>
      <c r="B7722" s="84" t="s">
        <v>314</v>
      </c>
      <c r="C7722" s="74">
        <v>8.9</v>
      </c>
      <c r="D7722" s="86">
        <v>2.2395332257269519E-2</v>
      </c>
      <c r="E7722" s="88">
        <v>11</v>
      </c>
      <c r="F7722" s="88">
        <v>18</v>
      </c>
      <c r="G7722" s="37">
        <v>0</v>
      </c>
    </row>
    <row r="7723" spans="1:7" x14ac:dyDescent="0.4">
      <c r="A7723" s="70">
        <v>41961</v>
      </c>
      <c r="B7723" s="84" t="s">
        <v>315</v>
      </c>
      <c r="C7723" s="74">
        <v>8.9</v>
      </c>
      <c r="D7723" s="86">
        <v>2.5300288204268519E-2</v>
      </c>
      <c r="E7723" s="88">
        <v>11</v>
      </c>
      <c r="F7723" s="88">
        <v>18</v>
      </c>
      <c r="G7723" s="37">
        <v>0</v>
      </c>
    </row>
    <row r="7724" spans="1:7" x14ac:dyDescent="0.4">
      <c r="A7724" s="70">
        <v>41961</v>
      </c>
      <c r="B7724" s="84" t="s">
        <v>316</v>
      </c>
      <c r="C7724" s="74">
        <v>8.8000000000000007</v>
      </c>
      <c r="D7724" s="86">
        <v>4.461821261368034E-2</v>
      </c>
      <c r="E7724" s="88">
        <v>11</v>
      </c>
      <c r="F7724" s="88">
        <v>18</v>
      </c>
      <c r="G7724" s="37">
        <v>0</v>
      </c>
    </row>
    <row r="7725" spans="1:7" x14ac:dyDescent="0.4">
      <c r="A7725" s="70">
        <v>41961</v>
      </c>
      <c r="B7725" s="84" t="s">
        <v>317</v>
      </c>
      <c r="C7725" s="74">
        <v>7.4</v>
      </c>
      <c r="D7725" s="86">
        <v>6.7948844967848157E-2</v>
      </c>
      <c r="E7725" s="88">
        <v>11</v>
      </c>
      <c r="F7725" s="88">
        <v>18</v>
      </c>
      <c r="G7725" s="37">
        <v>0</v>
      </c>
    </row>
    <row r="7726" spans="1:7" x14ac:dyDescent="0.4">
      <c r="A7726" s="70">
        <v>41961</v>
      </c>
      <c r="B7726" s="84" t="s">
        <v>318</v>
      </c>
      <c r="C7726" s="74">
        <v>6.5</v>
      </c>
      <c r="D7726" s="86">
        <v>2.689766896329953</v>
      </c>
      <c r="E7726" s="88">
        <v>11</v>
      </c>
      <c r="F7726" s="88">
        <v>18</v>
      </c>
      <c r="G7726" s="37">
        <v>0</v>
      </c>
    </row>
    <row r="7727" spans="1:7" x14ac:dyDescent="0.4">
      <c r="A7727" s="70">
        <v>41961</v>
      </c>
      <c r="B7727" s="84" t="s">
        <v>319</v>
      </c>
      <c r="C7727" s="74">
        <v>5.3</v>
      </c>
      <c r="D7727" s="86">
        <v>4.2730648573799641</v>
      </c>
      <c r="E7727" s="88">
        <v>11</v>
      </c>
      <c r="F7727" s="88">
        <v>18</v>
      </c>
      <c r="G7727" s="37">
        <v>0</v>
      </c>
    </row>
    <row r="7728" spans="1:7" x14ac:dyDescent="0.4">
      <c r="A7728" s="70">
        <v>41961</v>
      </c>
      <c r="B7728" s="84" t="s">
        <v>320</v>
      </c>
      <c r="C7728" s="74">
        <v>4.4000000000000004</v>
      </c>
      <c r="D7728" s="86">
        <v>2.2394407931717848</v>
      </c>
      <c r="E7728" s="88">
        <v>11</v>
      </c>
      <c r="F7728" s="88">
        <v>18</v>
      </c>
      <c r="G7728" s="37">
        <v>0</v>
      </c>
    </row>
    <row r="7729" spans="1:7" x14ac:dyDescent="0.4">
      <c r="A7729" s="70">
        <v>41961</v>
      </c>
      <c r="B7729" s="84" t="s">
        <v>321</v>
      </c>
      <c r="C7729" s="74">
        <v>3.9</v>
      </c>
      <c r="D7729" s="86">
        <v>3.0164455564500043</v>
      </c>
      <c r="E7729" s="88">
        <v>11</v>
      </c>
      <c r="F7729" s="88">
        <v>18</v>
      </c>
      <c r="G7729" s="37">
        <v>0</v>
      </c>
    </row>
    <row r="7730" spans="1:7" x14ac:dyDescent="0.4">
      <c r="A7730" s="70">
        <v>41961</v>
      </c>
      <c r="B7730" s="84" t="s">
        <v>322</v>
      </c>
      <c r="C7730" s="74">
        <v>3.9</v>
      </c>
      <c r="D7730" s="86">
        <v>3.2985610412543314</v>
      </c>
      <c r="E7730" s="88">
        <v>11</v>
      </c>
      <c r="F7730" s="88">
        <v>18</v>
      </c>
      <c r="G7730" s="37">
        <v>0</v>
      </c>
    </row>
    <row r="7731" spans="1:7" x14ac:dyDescent="0.4">
      <c r="A7731" s="70">
        <v>41961</v>
      </c>
      <c r="B7731" s="84" t="s">
        <v>323</v>
      </c>
      <c r="C7731" s="74">
        <v>3.8</v>
      </c>
      <c r="D7731" s="86">
        <v>3.8448340407523216</v>
      </c>
      <c r="E7731" s="88">
        <v>11</v>
      </c>
      <c r="F7731" s="88">
        <v>18</v>
      </c>
      <c r="G7731" s="37">
        <v>0</v>
      </c>
    </row>
    <row r="7732" spans="1:7" x14ac:dyDescent="0.4">
      <c r="A7732" s="70">
        <v>41961</v>
      </c>
      <c r="B7732" s="84" t="s">
        <v>324</v>
      </c>
      <c r="C7732" s="74">
        <v>3.7</v>
      </c>
      <c r="D7732" s="86">
        <v>5.2444514444741808</v>
      </c>
      <c r="E7732" s="88">
        <v>11</v>
      </c>
      <c r="F7732" s="88">
        <v>18</v>
      </c>
      <c r="G7732" s="37">
        <v>0</v>
      </c>
    </row>
    <row r="7733" spans="1:7" x14ac:dyDescent="0.4">
      <c r="A7733" s="70">
        <v>41961</v>
      </c>
      <c r="B7733" s="84" t="s">
        <v>325</v>
      </c>
      <c r="C7733" s="74">
        <v>2.9</v>
      </c>
      <c r="D7733" s="86">
        <v>5.6168570065516352</v>
      </c>
      <c r="E7733" s="88">
        <v>11</v>
      </c>
      <c r="F7733" s="88">
        <v>19</v>
      </c>
      <c r="G7733" s="37">
        <v>1</v>
      </c>
    </row>
    <row r="7734" spans="1:7" x14ac:dyDescent="0.4">
      <c r="A7734" s="70">
        <v>41962</v>
      </c>
      <c r="B7734" s="84" t="s">
        <v>302</v>
      </c>
      <c r="C7734" s="74">
        <v>2.6</v>
      </c>
      <c r="D7734" s="86">
        <v>5.8225205957086246</v>
      </c>
      <c r="E7734" s="88">
        <v>11</v>
      </c>
      <c r="F7734" s="88">
        <v>19</v>
      </c>
      <c r="G7734" s="37">
        <v>1</v>
      </c>
    </row>
    <row r="7735" spans="1:7" x14ac:dyDescent="0.4">
      <c r="A7735" s="70">
        <v>41962</v>
      </c>
      <c r="B7735" s="84" t="s">
        <v>303</v>
      </c>
      <c r="C7735" s="74">
        <v>2.5</v>
      </c>
      <c r="D7735" s="86">
        <v>5.9481131279714594</v>
      </c>
      <c r="E7735" s="88">
        <v>11</v>
      </c>
      <c r="F7735" s="88">
        <v>19</v>
      </c>
      <c r="G7735" s="37">
        <v>1</v>
      </c>
    </row>
    <row r="7736" spans="1:7" x14ac:dyDescent="0.4">
      <c r="A7736" s="70">
        <v>41962</v>
      </c>
      <c r="B7736" s="84" t="s">
        <v>304</v>
      </c>
      <c r="C7736" s="74">
        <v>1.8</v>
      </c>
      <c r="D7736" s="86">
        <v>6.1613733695256121</v>
      </c>
      <c r="E7736" s="88">
        <v>11</v>
      </c>
      <c r="F7736" s="88">
        <v>19</v>
      </c>
      <c r="G7736" s="37">
        <v>1</v>
      </c>
    </row>
    <row r="7737" spans="1:7" x14ac:dyDescent="0.4">
      <c r="A7737" s="70">
        <v>41962</v>
      </c>
      <c r="B7737" s="84" t="s">
        <v>305</v>
      </c>
      <c r="C7737" s="74">
        <v>1.2</v>
      </c>
      <c r="D7737" s="86">
        <v>6.3622487618972787</v>
      </c>
      <c r="E7737" s="88">
        <v>11</v>
      </c>
      <c r="F7737" s="88">
        <v>19</v>
      </c>
      <c r="G7737" s="37">
        <v>1</v>
      </c>
    </row>
    <row r="7738" spans="1:7" x14ac:dyDescent="0.4">
      <c r="A7738" s="70">
        <v>41962</v>
      </c>
      <c r="B7738" s="84" t="s">
        <v>306</v>
      </c>
      <c r="C7738" s="74">
        <v>1.4</v>
      </c>
      <c r="D7738" s="86">
        <v>6.413133247063282</v>
      </c>
      <c r="E7738" s="88">
        <v>11</v>
      </c>
      <c r="F7738" s="88">
        <v>19</v>
      </c>
      <c r="G7738" s="37">
        <v>1</v>
      </c>
    </row>
    <row r="7739" spans="1:7" x14ac:dyDescent="0.4">
      <c r="A7739" s="70">
        <v>41962</v>
      </c>
      <c r="B7739" s="84" t="s">
        <v>307</v>
      </c>
      <c r="C7739" s="74">
        <v>1.1000000000000001</v>
      </c>
      <c r="D7739" s="86">
        <v>6.5261491014423738</v>
      </c>
      <c r="E7739" s="88">
        <v>11</v>
      </c>
      <c r="F7739" s="88">
        <v>19</v>
      </c>
      <c r="G7739" s="37">
        <v>1</v>
      </c>
    </row>
    <row r="7740" spans="1:7" x14ac:dyDescent="0.4">
      <c r="A7740" s="70">
        <v>41962</v>
      </c>
      <c r="B7740" s="84" t="s">
        <v>308</v>
      </c>
      <c r="C7740" s="74">
        <v>1.8</v>
      </c>
      <c r="D7740" s="86">
        <v>6.3538541480198072</v>
      </c>
      <c r="E7740" s="88">
        <v>11</v>
      </c>
      <c r="F7740" s="88">
        <v>19</v>
      </c>
      <c r="G7740" s="37">
        <v>1</v>
      </c>
    </row>
    <row r="7741" spans="1:7" x14ac:dyDescent="0.4">
      <c r="A7741" s="70">
        <v>41962</v>
      </c>
      <c r="B7741" s="84" t="s">
        <v>309</v>
      </c>
      <c r="C7741" s="74">
        <v>2.2000000000000002</v>
      </c>
      <c r="D7741" s="86">
        <v>5.6317632187589979</v>
      </c>
      <c r="E7741" s="88">
        <v>11</v>
      </c>
      <c r="F7741" s="88">
        <v>19</v>
      </c>
      <c r="G7741" s="37">
        <v>0</v>
      </c>
    </row>
    <row r="7742" spans="1:7" x14ac:dyDescent="0.4">
      <c r="A7742" s="70">
        <v>41962</v>
      </c>
      <c r="B7742" s="84" t="s">
        <v>310</v>
      </c>
      <c r="C7742" s="74">
        <v>3.1</v>
      </c>
      <c r="D7742" s="86">
        <v>3.4835610327339257</v>
      </c>
      <c r="E7742" s="88">
        <v>11</v>
      </c>
      <c r="F7742" s="88">
        <v>19</v>
      </c>
      <c r="G7742" s="37">
        <v>0</v>
      </c>
    </row>
    <row r="7743" spans="1:7" x14ac:dyDescent="0.4">
      <c r="A7743" s="70">
        <v>41962</v>
      </c>
      <c r="B7743" s="84" t="s">
        <v>311</v>
      </c>
      <c r="C7743" s="74">
        <v>3.8</v>
      </c>
      <c r="D7743" s="86">
        <v>2.9076920950755341</v>
      </c>
      <c r="E7743" s="88">
        <v>11</v>
      </c>
      <c r="F7743" s="88">
        <v>19</v>
      </c>
      <c r="G7743" s="37">
        <v>0</v>
      </c>
    </row>
    <row r="7744" spans="1:7" x14ac:dyDescent="0.4">
      <c r="A7744" s="70">
        <v>41962</v>
      </c>
      <c r="B7744" s="84" t="s">
        <v>312</v>
      </c>
      <c r="C7744" s="74">
        <v>4.5999999999999996</v>
      </c>
      <c r="D7744" s="86">
        <v>2.712106545017857</v>
      </c>
      <c r="E7744" s="88">
        <v>11</v>
      </c>
      <c r="F7744" s="88">
        <v>19</v>
      </c>
      <c r="G7744" s="37">
        <v>0</v>
      </c>
    </row>
    <row r="7745" spans="1:7" x14ac:dyDescent="0.4">
      <c r="A7745" s="70">
        <v>41962</v>
      </c>
      <c r="B7745" s="84" t="s">
        <v>313</v>
      </c>
      <c r="C7745" s="74">
        <v>4.7</v>
      </c>
      <c r="D7745" s="86">
        <v>4.3246590929999691</v>
      </c>
      <c r="E7745" s="88">
        <v>11</v>
      </c>
      <c r="F7745" s="88">
        <v>19</v>
      </c>
      <c r="G7745" s="37">
        <v>0</v>
      </c>
    </row>
    <row r="7746" spans="1:7" x14ac:dyDescent="0.4">
      <c r="A7746" s="70">
        <v>41962</v>
      </c>
      <c r="B7746" s="84" t="s">
        <v>314</v>
      </c>
      <c r="C7746" s="74">
        <v>5.0999999999999996</v>
      </c>
      <c r="D7746" s="86">
        <v>4.0703285811978418</v>
      </c>
      <c r="E7746" s="88">
        <v>11</v>
      </c>
      <c r="F7746" s="88">
        <v>19</v>
      </c>
      <c r="G7746" s="37">
        <v>0</v>
      </c>
    </row>
    <row r="7747" spans="1:7" x14ac:dyDescent="0.4">
      <c r="A7747" s="70">
        <v>41962</v>
      </c>
      <c r="B7747" s="84" t="s">
        <v>315</v>
      </c>
      <c r="C7747" s="74">
        <v>6.5</v>
      </c>
      <c r="D7747" s="86">
        <v>4.3138891115333369</v>
      </c>
      <c r="E7747" s="88">
        <v>11</v>
      </c>
      <c r="F7747" s="88">
        <v>19</v>
      </c>
      <c r="G7747" s="37">
        <v>0</v>
      </c>
    </row>
    <row r="7748" spans="1:7" x14ac:dyDescent="0.4">
      <c r="A7748" s="70">
        <v>41962</v>
      </c>
      <c r="B7748" s="84" t="s">
        <v>316</v>
      </c>
      <c r="C7748" s="74">
        <v>7.6</v>
      </c>
      <c r="D7748" s="86">
        <v>4.0629525263277211</v>
      </c>
      <c r="E7748" s="88">
        <v>11</v>
      </c>
      <c r="F7748" s="88">
        <v>19</v>
      </c>
      <c r="G7748" s="37">
        <v>0</v>
      </c>
    </row>
    <row r="7749" spans="1:7" x14ac:dyDescent="0.4">
      <c r="A7749" s="70">
        <v>41962</v>
      </c>
      <c r="B7749" s="84" t="s">
        <v>317</v>
      </c>
      <c r="C7749" s="74">
        <v>7.2</v>
      </c>
      <c r="D7749" s="86">
        <v>3.2136172665654739</v>
      </c>
      <c r="E7749" s="88">
        <v>11</v>
      </c>
      <c r="F7749" s="88">
        <v>19</v>
      </c>
      <c r="G7749" s="37">
        <v>0</v>
      </c>
    </row>
    <row r="7750" spans="1:7" x14ac:dyDescent="0.4">
      <c r="A7750" s="70">
        <v>41962</v>
      </c>
      <c r="B7750" s="84" t="s">
        <v>318</v>
      </c>
      <c r="C7750" s="74">
        <v>7.2</v>
      </c>
      <c r="D7750" s="86">
        <v>4.9272731993169598</v>
      </c>
      <c r="E7750" s="88">
        <v>11</v>
      </c>
      <c r="F7750" s="88">
        <v>19</v>
      </c>
      <c r="G7750" s="37">
        <v>0</v>
      </c>
    </row>
    <row r="7751" spans="1:7" x14ac:dyDescent="0.4">
      <c r="A7751" s="70">
        <v>41962</v>
      </c>
      <c r="B7751" s="84" t="s">
        <v>319</v>
      </c>
      <c r="C7751" s="74">
        <v>7</v>
      </c>
      <c r="D7751" s="86">
        <v>5.1388812458397775</v>
      </c>
      <c r="E7751" s="88">
        <v>11</v>
      </c>
      <c r="F7751" s="88">
        <v>19</v>
      </c>
      <c r="G7751" s="37">
        <v>0</v>
      </c>
    </row>
    <row r="7752" spans="1:7" x14ac:dyDescent="0.4">
      <c r="A7752" s="70">
        <v>41962</v>
      </c>
      <c r="B7752" s="84" t="s">
        <v>320</v>
      </c>
      <c r="C7752" s="74">
        <v>6.4</v>
      </c>
      <c r="D7752" s="86">
        <v>2.6996070711460756</v>
      </c>
      <c r="E7752" s="88">
        <v>11</v>
      </c>
      <c r="F7752" s="88">
        <v>19</v>
      </c>
      <c r="G7752" s="37">
        <v>0</v>
      </c>
    </row>
    <row r="7753" spans="1:7" x14ac:dyDescent="0.4">
      <c r="A7753" s="70">
        <v>41962</v>
      </c>
      <c r="B7753" s="84" t="s">
        <v>321</v>
      </c>
      <c r="C7753" s="74">
        <v>6.3</v>
      </c>
      <c r="D7753" s="86">
        <v>3.0783283477500083</v>
      </c>
      <c r="E7753" s="88">
        <v>11</v>
      </c>
      <c r="F7753" s="88">
        <v>19</v>
      </c>
      <c r="G7753" s="37">
        <v>0</v>
      </c>
    </row>
    <row r="7754" spans="1:7" x14ac:dyDescent="0.4">
      <c r="A7754" s="70">
        <v>41962</v>
      </c>
      <c r="B7754" s="84" t="s">
        <v>322</v>
      </c>
      <c r="C7754" s="74">
        <v>6</v>
      </c>
      <c r="D7754" s="86">
        <v>3.1668107241531738</v>
      </c>
      <c r="E7754" s="88">
        <v>11</v>
      </c>
      <c r="F7754" s="88">
        <v>19</v>
      </c>
      <c r="G7754" s="37">
        <v>0</v>
      </c>
    </row>
    <row r="7755" spans="1:7" x14ac:dyDescent="0.4">
      <c r="A7755" s="70">
        <v>41962</v>
      </c>
      <c r="B7755" s="84" t="s">
        <v>323</v>
      </c>
      <c r="C7755" s="74">
        <v>6</v>
      </c>
      <c r="D7755" s="86">
        <v>3.5272478511641028</v>
      </c>
      <c r="E7755" s="88">
        <v>11</v>
      </c>
      <c r="F7755" s="88">
        <v>19</v>
      </c>
      <c r="G7755" s="37">
        <v>0</v>
      </c>
    </row>
    <row r="7756" spans="1:7" x14ac:dyDescent="0.4">
      <c r="A7756" s="70">
        <v>41962</v>
      </c>
      <c r="B7756" s="84" t="s">
        <v>324</v>
      </c>
      <c r="C7756" s="74">
        <v>6.8</v>
      </c>
      <c r="D7756" s="86">
        <v>4.6133996935328812</v>
      </c>
      <c r="E7756" s="88">
        <v>11</v>
      </c>
      <c r="F7756" s="88">
        <v>19</v>
      </c>
      <c r="G7756" s="37">
        <v>0</v>
      </c>
    </row>
    <row r="7757" spans="1:7" x14ac:dyDescent="0.4">
      <c r="A7757" s="70">
        <v>41962</v>
      </c>
      <c r="B7757" s="84" t="s">
        <v>325</v>
      </c>
      <c r="C7757" s="74">
        <v>6.6</v>
      </c>
      <c r="D7757" s="86">
        <v>4.7404914012157251</v>
      </c>
      <c r="E7757" s="88">
        <v>11</v>
      </c>
      <c r="F7757" s="88">
        <v>20</v>
      </c>
      <c r="G7757" s="37">
        <v>1</v>
      </c>
    </row>
    <row r="7758" spans="1:7" x14ac:dyDescent="0.4">
      <c r="A7758" s="70">
        <v>41963</v>
      </c>
      <c r="B7758" s="84" t="s">
        <v>302</v>
      </c>
      <c r="C7758" s="74">
        <v>6.9</v>
      </c>
      <c r="D7758" s="86">
        <v>4.7292463030419363</v>
      </c>
      <c r="E7758" s="88">
        <v>11</v>
      </c>
      <c r="F7758" s="88">
        <v>20</v>
      </c>
      <c r="G7758" s="37">
        <v>1</v>
      </c>
    </row>
    <row r="7759" spans="1:7" x14ac:dyDescent="0.4">
      <c r="A7759" s="70">
        <v>41963</v>
      </c>
      <c r="B7759" s="84" t="s">
        <v>303</v>
      </c>
      <c r="C7759" s="74">
        <v>6.5</v>
      </c>
      <c r="D7759" s="86">
        <v>4.8197096351109057</v>
      </c>
      <c r="E7759" s="88">
        <v>11</v>
      </c>
      <c r="F7759" s="88">
        <v>20</v>
      </c>
      <c r="G7759" s="37">
        <v>1</v>
      </c>
    </row>
    <row r="7760" spans="1:7" x14ac:dyDescent="0.4">
      <c r="A7760" s="70">
        <v>41963</v>
      </c>
      <c r="B7760" s="84" t="s">
        <v>304</v>
      </c>
      <c r="C7760" s="74">
        <v>7.1</v>
      </c>
      <c r="D7760" s="86">
        <v>4.7344335376556144</v>
      </c>
      <c r="E7760" s="88">
        <v>11</v>
      </c>
      <c r="F7760" s="88">
        <v>20</v>
      </c>
      <c r="G7760" s="37">
        <v>1</v>
      </c>
    </row>
    <row r="7761" spans="1:7" x14ac:dyDescent="0.4">
      <c r="A7761" s="70">
        <v>41963</v>
      </c>
      <c r="B7761" s="84" t="s">
        <v>305</v>
      </c>
      <c r="C7761" s="74">
        <v>7.2</v>
      </c>
      <c r="D7761" s="86">
        <v>4.7171408690387553</v>
      </c>
      <c r="E7761" s="88">
        <v>11</v>
      </c>
      <c r="F7761" s="88">
        <v>20</v>
      </c>
      <c r="G7761" s="37">
        <v>1</v>
      </c>
    </row>
    <row r="7762" spans="1:7" x14ac:dyDescent="0.4">
      <c r="A7762" s="70">
        <v>41963</v>
      </c>
      <c r="B7762" s="84" t="s">
        <v>306</v>
      </c>
      <c r="C7762" s="74">
        <v>7.7</v>
      </c>
      <c r="D7762" s="86">
        <v>4.6300212947846671</v>
      </c>
      <c r="E7762" s="88">
        <v>11</v>
      </c>
      <c r="F7762" s="88">
        <v>20</v>
      </c>
      <c r="G7762" s="37">
        <v>1</v>
      </c>
    </row>
    <row r="7763" spans="1:7" x14ac:dyDescent="0.4">
      <c r="A7763" s="70">
        <v>41963</v>
      </c>
      <c r="B7763" s="84" t="s">
        <v>307</v>
      </c>
      <c r="C7763" s="74">
        <v>6.8</v>
      </c>
      <c r="D7763" s="86">
        <v>5.5892588457172572</v>
      </c>
      <c r="E7763" s="88">
        <v>11</v>
      </c>
      <c r="F7763" s="88">
        <v>20</v>
      </c>
      <c r="G7763" s="37">
        <v>1</v>
      </c>
    </row>
    <row r="7764" spans="1:7" x14ac:dyDescent="0.4">
      <c r="A7764" s="70">
        <v>41963</v>
      </c>
      <c r="B7764" s="84" t="s">
        <v>308</v>
      </c>
      <c r="C7764" s="74">
        <v>5.0999999999999996</v>
      </c>
      <c r="D7764" s="86">
        <v>2.6376900503405598</v>
      </c>
      <c r="E7764" s="88">
        <v>11</v>
      </c>
      <c r="F7764" s="88">
        <v>20</v>
      </c>
      <c r="G7764" s="37">
        <v>1</v>
      </c>
    </row>
    <row r="7765" spans="1:7" x14ac:dyDescent="0.4">
      <c r="A7765" s="70">
        <v>41963</v>
      </c>
      <c r="B7765" s="84" t="s">
        <v>309</v>
      </c>
      <c r="C7765" s="74">
        <v>7.9</v>
      </c>
      <c r="D7765" s="86">
        <v>1.0718924878190028</v>
      </c>
      <c r="E7765" s="88">
        <v>11</v>
      </c>
      <c r="F7765" s="88">
        <v>20</v>
      </c>
      <c r="G7765" s="37">
        <v>0</v>
      </c>
    </row>
    <row r="7766" spans="1:7" x14ac:dyDescent="0.4">
      <c r="A7766" s="70">
        <v>41963</v>
      </c>
      <c r="B7766" s="84" t="s">
        <v>310</v>
      </c>
      <c r="C7766" s="74">
        <v>7.9</v>
      </c>
      <c r="D7766" s="86">
        <v>1.5362431769469385</v>
      </c>
      <c r="E7766" s="88">
        <v>11</v>
      </c>
      <c r="F7766" s="88">
        <v>20</v>
      </c>
      <c r="G7766" s="37">
        <v>0</v>
      </c>
    </row>
    <row r="7767" spans="1:7" x14ac:dyDescent="0.4">
      <c r="A7767" s="70">
        <v>41963</v>
      </c>
      <c r="B7767" s="84" t="s">
        <v>311</v>
      </c>
      <c r="C7767" s="74">
        <v>9.1999999999999993</v>
      </c>
      <c r="D7767" s="86">
        <v>0.99495071939387492</v>
      </c>
      <c r="E7767" s="88">
        <v>11</v>
      </c>
      <c r="F7767" s="88">
        <v>20</v>
      </c>
      <c r="G7767" s="37">
        <v>0</v>
      </c>
    </row>
    <row r="7768" spans="1:7" x14ac:dyDescent="0.4">
      <c r="A7768" s="70">
        <v>41963</v>
      </c>
      <c r="B7768" s="84" t="s">
        <v>312</v>
      </c>
      <c r="C7768" s="74">
        <v>8.6</v>
      </c>
      <c r="D7768" s="86">
        <v>1.9457938411484879</v>
      </c>
      <c r="E7768" s="88">
        <v>11</v>
      </c>
      <c r="F7768" s="88">
        <v>20</v>
      </c>
      <c r="G7768" s="37">
        <v>0</v>
      </c>
    </row>
    <row r="7769" spans="1:7" x14ac:dyDescent="0.4">
      <c r="A7769" s="70">
        <v>41963</v>
      </c>
      <c r="B7769" s="84" t="s">
        <v>313</v>
      </c>
      <c r="C7769" s="74">
        <v>9.3000000000000007</v>
      </c>
      <c r="D7769" s="86">
        <v>1.8921127882020339</v>
      </c>
      <c r="E7769" s="88">
        <v>11</v>
      </c>
      <c r="F7769" s="88">
        <v>20</v>
      </c>
      <c r="G7769" s="37">
        <v>0</v>
      </c>
    </row>
    <row r="7770" spans="1:7" x14ac:dyDescent="0.4">
      <c r="A7770" s="70">
        <v>41963</v>
      </c>
      <c r="B7770" s="84" t="s">
        <v>314</v>
      </c>
      <c r="C7770" s="74">
        <v>9</v>
      </c>
      <c r="D7770" s="86">
        <v>0.96201832878222571</v>
      </c>
      <c r="E7770" s="88">
        <v>11</v>
      </c>
      <c r="F7770" s="88">
        <v>20</v>
      </c>
      <c r="G7770" s="37">
        <v>0</v>
      </c>
    </row>
    <row r="7771" spans="1:7" x14ac:dyDescent="0.4">
      <c r="A7771" s="70">
        <v>41963</v>
      </c>
      <c r="B7771" s="84" t="s">
        <v>315</v>
      </c>
      <c r="C7771" s="74">
        <v>7.4</v>
      </c>
      <c r="D7771" s="86">
        <v>2.8004427348221284</v>
      </c>
      <c r="E7771" s="88">
        <v>11</v>
      </c>
      <c r="F7771" s="88">
        <v>20</v>
      </c>
      <c r="G7771" s="37">
        <v>0</v>
      </c>
    </row>
    <row r="7772" spans="1:7" x14ac:dyDescent="0.4">
      <c r="A7772" s="70">
        <v>41963</v>
      </c>
      <c r="B7772" s="84" t="s">
        <v>316</v>
      </c>
      <c r="C7772" s="74">
        <v>6.6</v>
      </c>
      <c r="D7772" s="86">
        <v>3.5569041593456858</v>
      </c>
      <c r="E7772" s="88">
        <v>11</v>
      </c>
      <c r="F7772" s="88">
        <v>20</v>
      </c>
      <c r="G7772" s="37">
        <v>0</v>
      </c>
    </row>
    <row r="7773" spans="1:7" x14ac:dyDescent="0.4">
      <c r="A7773" s="70">
        <v>41963</v>
      </c>
      <c r="B7773" s="84" t="s">
        <v>317</v>
      </c>
      <c r="C7773" s="74">
        <v>5.3</v>
      </c>
      <c r="D7773" s="86">
        <v>3.3749249601810063</v>
      </c>
      <c r="E7773" s="88">
        <v>11</v>
      </c>
      <c r="F7773" s="88">
        <v>20</v>
      </c>
      <c r="G7773" s="37">
        <v>0</v>
      </c>
    </row>
    <row r="7774" spans="1:7" x14ac:dyDescent="0.4">
      <c r="A7774" s="70">
        <v>41963</v>
      </c>
      <c r="B7774" s="84" t="s">
        <v>318</v>
      </c>
      <c r="C7774" s="74">
        <v>4.7</v>
      </c>
      <c r="D7774" s="86">
        <v>3.2483440888960429</v>
      </c>
      <c r="E7774" s="88">
        <v>11</v>
      </c>
      <c r="F7774" s="88">
        <v>20</v>
      </c>
      <c r="G7774" s="37">
        <v>0</v>
      </c>
    </row>
    <row r="7775" spans="1:7" x14ac:dyDescent="0.4">
      <c r="A7775" s="70">
        <v>41963</v>
      </c>
      <c r="B7775" s="84" t="s">
        <v>319</v>
      </c>
      <c r="C7775" s="74">
        <v>4.7</v>
      </c>
      <c r="D7775" s="86">
        <v>5.9005356518034908</v>
      </c>
      <c r="E7775" s="88">
        <v>11</v>
      </c>
      <c r="F7775" s="88">
        <v>20</v>
      </c>
      <c r="G7775" s="37">
        <v>0</v>
      </c>
    </row>
    <row r="7776" spans="1:7" x14ac:dyDescent="0.4">
      <c r="A7776" s="70">
        <v>41963</v>
      </c>
      <c r="B7776" s="84" t="s">
        <v>320</v>
      </c>
      <c r="C7776" s="74">
        <v>4.3</v>
      </c>
      <c r="D7776" s="86">
        <v>6.095926939491247</v>
      </c>
      <c r="E7776" s="88">
        <v>11</v>
      </c>
      <c r="F7776" s="88">
        <v>20</v>
      </c>
      <c r="G7776" s="37">
        <v>0</v>
      </c>
    </row>
    <row r="7777" spans="1:7" x14ac:dyDescent="0.4">
      <c r="A7777" s="70">
        <v>41963</v>
      </c>
      <c r="B7777" s="84" t="s">
        <v>321</v>
      </c>
      <c r="C7777" s="74">
        <v>3.8</v>
      </c>
      <c r="D7777" s="86">
        <v>3.1342288146958381</v>
      </c>
      <c r="E7777" s="88">
        <v>11</v>
      </c>
      <c r="F7777" s="88">
        <v>20</v>
      </c>
      <c r="G7777" s="37">
        <v>0</v>
      </c>
    </row>
    <row r="7778" spans="1:7" x14ac:dyDescent="0.4">
      <c r="A7778" s="70">
        <v>41963</v>
      </c>
      <c r="B7778" s="84" t="s">
        <v>322</v>
      </c>
      <c r="C7778" s="74">
        <v>2.9</v>
      </c>
      <c r="D7778" s="86">
        <v>3.8289870725946731</v>
      </c>
      <c r="E7778" s="88">
        <v>11</v>
      </c>
      <c r="F7778" s="88">
        <v>20</v>
      </c>
      <c r="G7778" s="37">
        <v>0</v>
      </c>
    </row>
    <row r="7779" spans="1:7" x14ac:dyDescent="0.4">
      <c r="A7779" s="70">
        <v>41963</v>
      </c>
      <c r="B7779" s="84" t="s">
        <v>323</v>
      </c>
      <c r="C7779" s="74">
        <v>2.5</v>
      </c>
      <c r="D7779" s="86">
        <v>4.3802449888228647</v>
      </c>
      <c r="E7779" s="88">
        <v>11</v>
      </c>
      <c r="F7779" s="88">
        <v>20</v>
      </c>
      <c r="G7779" s="37">
        <v>0</v>
      </c>
    </row>
    <row r="7780" spans="1:7" x14ac:dyDescent="0.4">
      <c r="A7780" s="70">
        <v>41963</v>
      </c>
      <c r="B7780" s="84" t="s">
        <v>324</v>
      </c>
      <c r="C7780" s="74">
        <v>2.2999999999999998</v>
      </c>
      <c r="D7780" s="86">
        <v>4.7961379179051358</v>
      </c>
      <c r="E7780" s="88">
        <v>11</v>
      </c>
      <c r="F7780" s="88">
        <v>20</v>
      </c>
      <c r="G7780" s="37">
        <v>0</v>
      </c>
    </row>
    <row r="7781" spans="1:7" x14ac:dyDescent="0.4">
      <c r="A7781" s="70">
        <v>41963</v>
      </c>
      <c r="B7781" s="84" t="s">
        <v>325</v>
      </c>
      <c r="C7781" s="74">
        <v>0.9</v>
      </c>
      <c r="D7781" s="86">
        <v>6.2030939619560215</v>
      </c>
      <c r="E7781" s="88">
        <v>11</v>
      </c>
      <c r="F7781" s="88">
        <v>21</v>
      </c>
      <c r="G7781" s="37">
        <v>1</v>
      </c>
    </row>
    <row r="7782" spans="1:7" x14ac:dyDescent="0.4">
      <c r="A7782" s="70">
        <v>41964</v>
      </c>
      <c r="B7782" s="84" t="s">
        <v>302</v>
      </c>
      <c r="C7782" s="74">
        <v>0.7</v>
      </c>
      <c r="D7782" s="86">
        <v>6.4698613222778674</v>
      </c>
      <c r="E7782" s="88">
        <v>11</v>
      </c>
      <c r="F7782" s="88">
        <v>21</v>
      </c>
      <c r="G7782" s="37">
        <v>1</v>
      </c>
    </row>
    <row r="7783" spans="1:7" x14ac:dyDescent="0.4">
      <c r="A7783" s="70">
        <v>41964</v>
      </c>
      <c r="B7783" s="84" t="s">
        <v>303</v>
      </c>
      <c r="C7783" s="74">
        <v>1.5</v>
      </c>
      <c r="D7783" s="86">
        <v>6.4699130798041313</v>
      </c>
      <c r="E7783" s="88">
        <v>11</v>
      </c>
      <c r="F7783" s="88">
        <v>21</v>
      </c>
      <c r="G7783" s="37">
        <v>1</v>
      </c>
    </row>
    <row r="7784" spans="1:7" x14ac:dyDescent="0.4">
      <c r="A7784" s="70">
        <v>41964</v>
      </c>
      <c r="B7784" s="84" t="s">
        <v>304</v>
      </c>
      <c r="C7784" s="74">
        <v>0.9</v>
      </c>
      <c r="D7784" s="86">
        <v>6.6673703616332221</v>
      </c>
      <c r="E7784" s="88">
        <v>11</v>
      </c>
      <c r="F7784" s="88">
        <v>21</v>
      </c>
      <c r="G7784" s="37">
        <v>1</v>
      </c>
    </row>
    <row r="7785" spans="1:7" x14ac:dyDescent="0.4">
      <c r="A7785" s="70">
        <v>41964</v>
      </c>
      <c r="B7785" s="84" t="s">
        <v>305</v>
      </c>
      <c r="C7785" s="74">
        <v>2.4</v>
      </c>
      <c r="D7785" s="86">
        <v>6.4703845872534185</v>
      </c>
      <c r="E7785" s="88">
        <v>11</v>
      </c>
      <c r="F7785" s="88">
        <v>21</v>
      </c>
      <c r="G7785" s="37">
        <v>1</v>
      </c>
    </row>
    <row r="7786" spans="1:7" x14ac:dyDescent="0.4">
      <c r="A7786" s="70">
        <v>41964</v>
      </c>
      <c r="B7786" s="84" t="s">
        <v>306</v>
      </c>
      <c r="C7786" s="74">
        <v>2.8</v>
      </c>
      <c r="D7786" s="86">
        <v>6.4070273894475882</v>
      </c>
      <c r="E7786" s="88">
        <v>11</v>
      </c>
      <c r="F7786" s="88">
        <v>21</v>
      </c>
      <c r="G7786" s="37">
        <v>1</v>
      </c>
    </row>
    <row r="7787" spans="1:7" x14ac:dyDescent="0.4">
      <c r="A7787" s="70">
        <v>41964</v>
      </c>
      <c r="B7787" s="84" t="s">
        <v>307</v>
      </c>
      <c r="C7787" s="74">
        <v>1.5</v>
      </c>
      <c r="D7787" s="86">
        <v>7.8141622900629253</v>
      </c>
      <c r="E7787" s="88">
        <v>11</v>
      </c>
      <c r="F7787" s="88">
        <v>21</v>
      </c>
      <c r="G7787" s="37">
        <v>1</v>
      </c>
    </row>
    <row r="7788" spans="1:7" x14ac:dyDescent="0.4">
      <c r="A7788" s="70">
        <v>41964</v>
      </c>
      <c r="B7788" s="84" t="s">
        <v>308</v>
      </c>
      <c r="C7788" s="74">
        <v>1.7</v>
      </c>
      <c r="D7788" s="86">
        <v>3.5332243246626964</v>
      </c>
      <c r="E7788" s="88">
        <v>11</v>
      </c>
      <c r="F7788" s="88">
        <v>21</v>
      </c>
      <c r="G7788" s="37">
        <v>1</v>
      </c>
    </row>
    <row r="7789" spans="1:7" x14ac:dyDescent="0.4">
      <c r="A7789" s="70">
        <v>41964</v>
      </c>
      <c r="B7789" s="84" t="s">
        <v>309</v>
      </c>
      <c r="C7789" s="74">
        <v>4.0999999999999996</v>
      </c>
      <c r="D7789" s="86">
        <v>1.5069124392320121</v>
      </c>
      <c r="E7789" s="88">
        <v>11</v>
      </c>
      <c r="F7789" s="88">
        <v>21</v>
      </c>
      <c r="G7789" s="37">
        <v>0</v>
      </c>
    </row>
    <row r="7790" spans="1:7" x14ac:dyDescent="0.4">
      <c r="A7790" s="70">
        <v>41964</v>
      </c>
      <c r="B7790" s="84" t="s">
        <v>310</v>
      </c>
      <c r="C7790" s="74">
        <v>4</v>
      </c>
      <c r="D7790" s="86">
        <v>5.1272732775356974E-2</v>
      </c>
      <c r="E7790" s="88">
        <v>11</v>
      </c>
      <c r="F7790" s="88">
        <v>21</v>
      </c>
      <c r="G7790" s="37">
        <v>0</v>
      </c>
    </row>
    <row r="7791" spans="1:7" x14ac:dyDescent="0.4">
      <c r="A7791" s="70">
        <v>41964</v>
      </c>
      <c r="B7791" s="84" t="s">
        <v>311</v>
      </c>
      <c r="C7791" s="74">
        <v>6.5</v>
      </c>
      <c r="D7791" s="86">
        <v>5.7987028715538465E-2</v>
      </c>
      <c r="E7791" s="88">
        <v>11</v>
      </c>
      <c r="F7791" s="88">
        <v>21</v>
      </c>
      <c r="G7791" s="37">
        <v>0</v>
      </c>
    </row>
    <row r="7792" spans="1:7" x14ac:dyDescent="0.4">
      <c r="A7792" s="70">
        <v>41964</v>
      </c>
      <c r="B7792" s="84" t="s">
        <v>312</v>
      </c>
      <c r="C7792" s="74">
        <v>6.6</v>
      </c>
      <c r="D7792" s="86">
        <v>5.6806433833643574E-2</v>
      </c>
      <c r="E7792" s="88">
        <v>11</v>
      </c>
      <c r="F7792" s="88">
        <v>21</v>
      </c>
      <c r="G7792" s="37">
        <v>0</v>
      </c>
    </row>
    <row r="7793" spans="1:7" x14ac:dyDescent="0.4">
      <c r="A7793" s="70">
        <v>41964</v>
      </c>
      <c r="B7793" s="84" t="s">
        <v>313</v>
      </c>
      <c r="C7793" s="74">
        <v>6.5</v>
      </c>
      <c r="D7793" s="86">
        <v>5.5727568769797856E-2</v>
      </c>
      <c r="E7793" s="88">
        <v>11</v>
      </c>
      <c r="F7793" s="88">
        <v>21</v>
      </c>
      <c r="G7793" s="37">
        <v>0</v>
      </c>
    </row>
    <row r="7794" spans="1:7" x14ac:dyDescent="0.4">
      <c r="A7794" s="70">
        <v>41964</v>
      </c>
      <c r="B7794" s="84" t="s">
        <v>314</v>
      </c>
      <c r="C7794" s="74">
        <v>8</v>
      </c>
      <c r="D7794" s="86">
        <v>1.9326951943804634E-2</v>
      </c>
      <c r="E7794" s="88">
        <v>11</v>
      </c>
      <c r="F7794" s="88">
        <v>21</v>
      </c>
      <c r="G7794" s="37">
        <v>0</v>
      </c>
    </row>
    <row r="7795" spans="1:7" x14ac:dyDescent="0.4">
      <c r="A7795" s="70">
        <v>41964</v>
      </c>
      <c r="B7795" s="84" t="s">
        <v>315</v>
      </c>
      <c r="C7795" s="74">
        <v>7.4</v>
      </c>
      <c r="D7795" s="86">
        <v>2.5301452819932006E-2</v>
      </c>
      <c r="E7795" s="88">
        <v>11</v>
      </c>
      <c r="F7795" s="88">
        <v>21</v>
      </c>
      <c r="G7795" s="37">
        <v>0</v>
      </c>
    </row>
    <row r="7796" spans="1:7" x14ac:dyDescent="0.4">
      <c r="A7796" s="70">
        <v>41964</v>
      </c>
      <c r="B7796" s="84" t="s">
        <v>316</v>
      </c>
      <c r="C7796" s="74">
        <v>6.1</v>
      </c>
      <c r="D7796" s="86">
        <v>4.0752333248951056E-2</v>
      </c>
      <c r="E7796" s="88">
        <v>11</v>
      </c>
      <c r="F7796" s="88">
        <v>21</v>
      </c>
      <c r="G7796" s="37">
        <v>0</v>
      </c>
    </row>
    <row r="7797" spans="1:7" x14ac:dyDescent="0.4">
      <c r="A7797" s="70">
        <v>41964</v>
      </c>
      <c r="B7797" s="84" t="s">
        <v>317</v>
      </c>
      <c r="C7797" s="74">
        <v>5.5</v>
      </c>
      <c r="D7797" s="86">
        <v>8.6062795609157069E-2</v>
      </c>
      <c r="E7797" s="88">
        <v>11</v>
      </c>
      <c r="F7797" s="88">
        <v>21</v>
      </c>
      <c r="G7797" s="37">
        <v>0</v>
      </c>
    </row>
    <row r="7798" spans="1:7" x14ac:dyDescent="0.4">
      <c r="A7798" s="70">
        <v>41964</v>
      </c>
      <c r="B7798" s="84" t="s">
        <v>318</v>
      </c>
      <c r="C7798" s="74">
        <v>4.4000000000000004</v>
      </c>
      <c r="D7798" s="86">
        <v>1.705456405101734</v>
      </c>
      <c r="E7798" s="88">
        <v>11</v>
      </c>
      <c r="F7798" s="88">
        <v>21</v>
      </c>
      <c r="G7798" s="37">
        <v>0</v>
      </c>
    </row>
    <row r="7799" spans="1:7" x14ac:dyDescent="0.4">
      <c r="A7799" s="70">
        <v>41964</v>
      </c>
      <c r="B7799" s="84" t="s">
        <v>319</v>
      </c>
      <c r="C7799" s="74">
        <v>1.5</v>
      </c>
      <c r="D7799" s="86">
        <v>5.8127620788535124</v>
      </c>
      <c r="E7799" s="88">
        <v>11</v>
      </c>
      <c r="F7799" s="88">
        <v>21</v>
      </c>
      <c r="G7799" s="37">
        <v>0</v>
      </c>
    </row>
    <row r="7800" spans="1:7" x14ac:dyDescent="0.4">
      <c r="A7800" s="70">
        <v>41964</v>
      </c>
      <c r="B7800" s="84" t="s">
        <v>320</v>
      </c>
      <c r="C7800" s="74">
        <v>0.6</v>
      </c>
      <c r="D7800" s="86">
        <v>6.8815933624038594</v>
      </c>
      <c r="E7800" s="88">
        <v>11</v>
      </c>
      <c r="F7800" s="88">
        <v>21</v>
      </c>
      <c r="G7800" s="37">
        <v>0</v>
      </c>
    </row>
    <row r="7801" spans="1:7" x14ac:dyDescent="0.4">
      <c r="A7801" s="70">
        <v>41964</v>
      </c>
      <c r="B7801" s="84" t="s">
        <v>321</v>
      </c>
      <c r="C7801" s="74">
        <v>0.3</v>
      </c>
      <c r="D7801" s="86">
        <v>3.6622285499959317</v>
      </c>
      <c r="E7801" s="88">
        <v>11</v>
      </c>
      <c r="F7801" s="88">
        <v>21</v>
      </c>
      <c r="G7801" s="37">
        <v>0</v>
      </c>
    </row>
    <row r="7802" spans="1:7" x14ac:dyDescent="0.4">
      <c r="A7802" s="70">
        <v>41964</v>
      </c>
      <c r="B7802" s="84" t="s">
        <v>322</v>
      </c>
      <c r="C7802" s="74">
        <v>0.2</v>
      </c>
      <c r="D7802" s="86">
        <v>4.4076693194971437</v>
      </c>
      <c r="E7802" s="88">
        <v>11</v>
      </c>
      <c r="F7802" s="88">
        <v>21</v>
      </c>
      <c r="G7802" s="37">
        <v>0</v>
      </c>
    </row>
    <row r="7803" spans="1:7" x14ac:dyDescent="0.4">
      <c r="A7803" s="70">
        <v>41964</v>
      </c>
      <c r="B7803" s="84" t="s">
        <v>323</v>
      </c>
      <c r="C7803" s="74">
        <v>0</v>
      </c>
      <c r="D7803" s="86">
        <v>5.0395597571749464</v>
      </c>
      <c r="E7803" s="88">
        <v>11</v>
      </c>
      <c r="F7803" s="88">
        <v>21</v>
      </c>
      <c r="G7803" s="37">
        <v>0</v>
      </c>
    </row>
    <row r="7804" spans="1:7" x14ac:dyDescent="0.4">
      <c r="A7804" s="70">
        <v>41964</v>
      </c>
      <c r="B7804" s="84" t="s">
        <v>324</v>
      </c>
      <c r="C7804" s="74">
        <v>0.5</v>
      </c>
      <c r="D7804" s="86">
        <v>5.4065584498610626</v>
      </c>
      <c r="E7804" s="88">
        <v>11</v>
      </c>
      <c r="F7804" s="88">
        <v>21</v>
      </c>
      <c r="G7804" s="37">
        <v>0</v>
      </c>
    </row>
    <row r="7805" spans="1:7" x14ac:dyDescent="0.4">
      <c r="A7805" s="70">
        <v>41964</v>
      </c>
      <c r="B7805" s="84" t="s">
        <v>325</v>
      </c>
      <c r="C7805" s="74">
        <v>0.6</v>
      </c>
      <c r="D7805" s="86">
        <v>6.5580915641621944</v>
      </c>
      <c r="E7805" s="88">
        <v>11</v>
      </c>
      <c r="F7805" s="88">
        <v>22</v>
      </c>
      <c r="G7805" s="37">
        <v>1</v>
      </c>
    </row>
    <row r="7806" spans="1:7" x14ac:dyDescent="0.4">
      <c r="A7806" s="70">
        <v>41965</v>
      </c>
      <c r="B7806" s="84" t="s">
        <v>302</v>
      </c>
      <c r="C7806" s="74">
        <v>-0.2</v>
      </c>
      <c r="D7806" s="86">
        <v>6.9004181172637491</v>
      </c>
      <c r="E7806" s="88">
        <v>11</v>
      </c>
      <c r="F7806" s="88">
        <v>22</v>
      </c>
      <c r="G7806" s="37">
        <v>1</v>
      </c>
    </row>
    <row r="7807" spans="1:7" x14ac:dyDescent="0.4">
      <c r="A7807" s="70">
        <v>41965</v>
      </c>
      <c r="B7807" s="84" t="s">
        <v>303</v>
      </c>
      <c r="C7807" s="74">
        <v>-0.4</v>
      </c>
      <c r="D7807" s="86">
        <v>6.9259996855026973</v>
      </c>
      <c r="E7807" s="88">
        <v>11</v>
      </c>
      <c r="F7807" s="88">
        <v>22</v>
      </c>
      <c r="G7807" s="37">
        <v>1</v>
      </c>
    </row>
    <row r="7808" spans="1:7" x14ac:dyDescent="0.4">
      <c r="A7808" s="70">
        <v>41965</v>
      </c>
      <c r="B7808" s="84" t="s">
        <v>304</v>
      </c>
      <c r="C7808" s="74">
        <v>-0.6</v>
      </c>
      <c r="D7808" s="86">
        <v>7.0724340667007315</v>
      </c>
      <c r="E7808" s="88">
        <v>11</v>
      </c>
      <c r="F7808" s="88">
        <v>22</v>
      </c>
      <c r="G7808" s="37">
        <v>1</v>
      </c>
    </row>
    <row r="7809" spans="1:7" x14ac:dyDescent="0.4">
      <c r="A7809" s="70">
        <v>41965</v>
      </c>
      <c r="B7809" s="84" t="s">
        <v>305</v>
      </c>
      <c r="C7809" s="74">
        <v>-1.3</v>
      </c>
      <c r="D7809" s="86">
        <v>7.2915447170377252</v>
      </c>
      <c r="E7809" s="88">
        <v>11</v>
      </c>
      <c r="F7809" s="88">
        <v>22</v>
      </c>
      <c r="G7809" s="37">
        <v>1</v>
      </c>
    </row>
    <row r="7810" spans="1:7" x14ac:dyDescent="0.4">
      <c r="A7810" s="70">
        <v>41965</v>
      </c>
      <c r="B7810" s="84" t="s">
        <v>306</v>
      </c>
      <c r="C7810" s="74">
        <v>-1.8</v>
      </c>
      <c r="D7810" s="86">
        <v>7.4814322775289881</v>
      </c>
      <c r="E7810" s="88">
        <v>11</v>
      </c>
      <c r="F7810" s="88">
        <v>22</v>
      </c>
      <c r="G7810" s="37">
        <v>1</v>
      </c>
    </row>
    <row r="7811" spans="1:7" x14ac:dyDescent="0.4">
      <c r="A7811" s="70">
        <v>41965</v>
      </c>
      <c r="B7811" s="84" t="s">
        <v>307</v>
      </c>
      <c r="C7811" s="74">
        <v>-2.1</v>
      </c>
      <c r="D7811" s="86">
        <v>9.2773949414011945</v>
      </c>
      <c r="E7811" s="88">
        <v>11</v>
      </c>
      <c r="F7811" s="88">
        <v>22</v>
      </c>
      <c r="G7811" s="37">
        <v>1</v>
      </c>
    </row>
    <row r="7812" spans="1:7" x14ac:dyDescent="0.4">
      <c r="A7812" s="70">
        <v>41965</v>
      </c>
      <c r="B7812" s="84" t="s">
        <v>308</v>
      </c>
      <c r="C7812" s="74">
        <v>-1.8</v>
      </c>
      <c r="D7812" s="86">
        <v>4.1382526205964814</v>
      </c>
      <c r="E7812" s="88">
        <v>11</v>
      </c>
      <c r="F7812" s="88">
        <v>22</v>
      </c>
      <c r="G7812" s="37">
        <v>1</v>
      </c>
    </row>
    <row r="7813" spans="1:7" x14ac:dyDescent="0.4">
      <c r="A7813" s="70">
        <v>41965</v>
      </c>
      <c r="B7813" s="84" t="s">
        <v>309</v>
      </c>
      <c r="C7813" s="74">
        <v>0</v>
      </c>
      <c r="D7813" s="86">
        <v>2.371587073222357</v>
      </c>
      <c r="E7813" s="88">
        <v>11</v>
      </c>
      <c r="F7813" s="88">
        <v>22</v>
      </c>
      <c r="G7813" s="37">
        <v>0</v>
      </c>
    </row>
    <row r="7814" spans="1:7" x14ac:dyDescent="0.4">
      <c r="A7814" s="70">
        <v>41965</v>
      </c>
      <c r="B7814" s="84" t="s">
        <v>310</v>
      </c>
      <c r="C7814" s="74">
        <v>2.5</v>
      </c>
      <c r="D7814" s="86">
        <v>0.67369172728995108</v>
      </c>
      <c r="E7814" s="88">
        <v>11</v>
      </c>
      <c r="F7814" s="88">
        <v>22</v>
      </c>
      <c r="G7814" s="37">
        <v>0</v>
      </c>
    </row>
    <row r="7815" spans="1:7" x14ac:dyDescent="0.4">
      <c r="A7815" s="70">
        <v>41965</v>
      </c>
      <c r="B7815" s="84" t="s">
        <v>311</v>
      </c>
      <c r="C7815" s="74">
        <v>4.0999999999999996</v>
      </c>
      <c r="D7815" s="86">
        <v>1.1107205282391364</v>
      </c>
      <c r="E7815" s="88">
        <v>11</v>
      </c>
      <c r="F7815" s="88">
        <v>22</v>
      </c>
      <c r="G7815" s="37">
        <v>0</v>
      </c>
    </row>
    <row r="7816" spans="1:7" x14ac:dyDescent="0.4">
      <c r="A7816" s="70">
        <v>41965</v>
      </c>
      <c r="B7816" s="84" t="s">
        <v>312</v>
      </c>
      <c r="C7816" s="74">
        <v>6.2</v>
      </c>
      <c r="D7816" s="86">
        <v>0.17094807254307043</v>
      </c>
      <c r="E7816" s="88">
        <v>11</v>
      </c>
      <c r="F7816" s="88">
        <v>22</v>
      </c>
      <c r="G7816" s="37">
        <v>0</v>
      </c>
    </row>
    <row r="7817" spans="1:7" x14ac:dyDescent="0.4">
      <c r="A7817" s="70">
        <v>41965</v>
      </c>
      <c r="B7817" s="84" t="s">
        <v>313</v>
      </c>
      <c r="C7817" s="74">
        <v>8.4</v>
      </c>
      <c r="D7817" s="86">
        <v>3.2920475328104513E-2</v>
      </c>
      <c r="E7817" s="88">
        <v>11</v>
      </c>
      <c r="F7817" s="88">
        <v>22</v>
      </c>
      <c r="G7817" s="37">
        <v>0</v>
      </c>
    </row>
    <row r="7818" spans="1:7" x14ac:dyDescent="0.4">
      <c r="A7818" s="70">
        <v>41965</v>
      </c>
      <c r="B7818" s="84" t="s">
        <v>314</v>
      </c>
      <c r="C7818" s="74">
        <v>9.6</v>
      </c>
      <c r="D7818" s="86">
        <v>2.0270162911458566E-2</v>
      </c>
      <c r="E7818" s="88">
        <v>11</v>
      </c>
      <c r="F7818" s="88">
        <v>22</v>
      </c>
      <c r="G7818" s="37">
        <v>0</v>
      </c>
    </row>
    <row r="7819" spans="1:7" x14ac:dyDescent="0.4">
      <c r="A7819" s="70">
        <v>41965</v>
      </c>
      <c r="B7819" s="84" t="s">
        <v>315</v>
      </c>
      <c r="C7819" s="74">
        <v>10.4</v>
      </c>
      <c r="D7819" s="86">
        <v>3.3755126149506584E-2</v>
      </c>
      <c r="E7819" s="88">
        <v>11</v>
      </c>
      <c r="F7819" s="88">
        <v>22</v>
      </c>
      <c r="G7819" s="37">
        <v>0</v>
      </c>
    </row>
    <row r="7820" spans="1:7" x14ac:dyDescent="0.4">
      <c r="A7820" s="70">
        <v>41965</v>
      </c>
      <c r="B7820" s="84" t="s">
        <v>316</v>
      </c>
      <c r="C7820" s="74">
        <v>10.4</v>
      </c>
      <c r="D7820" s="86">
        <v>6.8830431435381811E-2</v>
      </c>
      <c r="E7820" s="88">
        <v>11</v>
      </c>
      <c r="F7820" s="88">
        <v>22</v>
      </c>
      <c r="G7820" s="37">
        <v>0</v>
      </c>
    </row>
    <row r="7821" spans="1:7" x14ac:dyDescent="0.4">
      <c r="A7821" s="70">
        <v>41965</v>
      </c>
      <c r="B7821" s="84" t="s">
        <v>317</v>
      </c>
      <c r="C7821" s="74">
        <v>8.8000000000000007</v>
      </c>
      <c r="D7821" s="86">
        <v>0.90247385926346935</v>
      </c>
      <c r="E7821" s="88">
        <v>11</v>
      </c>
      <c r="F7821" s="88">
        <v>22</v>
      </c>
      <c r="G7821" s="37">
        <v>0</v>
      </c>
    </row>
    <row r="7822" spans="1:7" x14ac:dyDescent="0.4">
      <c r="A7822" s="70">
        <v>41965</v>
      </c>
      <c r="B7822" s="84" t="s">
        <v>318</v>
      </c>
      <c r="C7822" s="74">
        <v>8.6999999999999993</v>
      </c>
      <c r="D7822" s="86">
        <v>1.4160865901431849</v>
      </c>
      <c r="E7822" s="88">
        <v>11</v>
      </c>
      <c r="F7822" s="88">
        <v>22</v>
      </c>
      <c r="G7822" s="37">
        <v>0</v>
      </c>
    </row>
    <row r="7823" spans="1:7" x14ac:dyDescent="0.4">
      <c r="A7823" s="70">
        <v>41965</v>
      </c>
      <c r="B7823" s="84" t="s">
        <v>319</v>
      </c>
      <c r="C7823" s="74">
        <v>8.8000000000000007</v>
      </c>
      <c r="D7823" s="86">
        <v>3.2811455736594475</v>
      </c>
      <c r="E7823" s="88">
        <v>11</v>
      </c>
      <c r="F7823" s="88">
        <v>22</v>
      </c>
      <c r="G7823" s="37">
        <v>0</v>
      </c>
    </row>
    <row r="7824" spans="1:7" x14ac:dyDescent="0.4">
      <c r="A7824" s="70">
        <v>41965</v>
      </c>
      <c r="B7824" s="84" t="s">
        <v>320</v>
      </c>
      <c r="C7824" s="74">
        <v>8.4</v>
      </c>
      <c r="D7824" s="86">
        <v>3.6890645448619508</v>
      </c>
      <c r="E7824" s="88">
        <v>11</v>
      </c>
      <c r="F7824" s="88">
        <v>22</v>
      </c>
      <c r="G7824" s="37">
        <v>0</v>
      </c>
    </row>
    <row r="7825" spans="1:7" x14ac:dyDescent="0.4">
      <c r="A7825" s="70">
        <v>41965</v>
      </c>
      <c r="B7825" s="84" t="s">
        <v>321</v>
      </c>
      <c r="C7825" s="74">
        <v>7.8</v>
      </c>
      <c r="D7825" s="86">
        <v>1.6405169216625368</v>
      </c>
      <c r="E7825" s="88">
        <v>11</v>
      </c>
      <c r="F7825" s="88">
        <v>22</v>
      </c>
      <c r="G7825" s="37">
        <v>0</v>
      </c>
    </row>
    <row r="7826" spans="1:7" x14ac:dyDescent="0.4">
      <c r="A7826" s="70">
        <v>41965</v>
      </c>
      <c r="B7826" s="84" t="s">
        <v>322</v>
      </c>
      <c r="C7826" s="74">
        <v>7.4</v>
      </c>
      <c r="D7826" s="86">
        <v>2.3023870193078051</v>
      </c>
      <c r="E7826" s="88">
        <v>11</v>
      </c>
      <c r="F7826" s="88">
        <v>22</v>
      </c>
      <c r="G7826" s="37">
        <v>0</v>
      </c>
    </row>
    <row r="7827" spans="1:7" x14ac:dyDescent="0.4">
      <c r="A7827" s="70">
        <v>41965</v>
      </c>
      <c r="B7827" s="84" t="s">
        <v>323</v>
      </c>
      <c r="C7827" s="74">
        <v>7.1</v>
      </c>
      <c r="D7827" s="86">
        <v>2.8129356744499807</v>
      </c>
      <c r="E7827" s="88">
        <v>11</v>
      </c>
      <c r="F7827" s="88">
        <v>22</v>
      </c>
      <c r="G7827" s="37">
        <v>0</v>
      </c>
    </row>
    <row r="7828" spans="1:7" x14ac:dyDescent="0.4">
      <c r="A7828" s="70">
        <v>41965</v>
      </c>
      <c r="B7828" s="84" t="s">
        <v>324</v>
      </c>
      <c r="C7828" s="74">
        <v>6.6</v>
      </c>
      <c r="D7828" s="86">
        <v>3.2407262865280124</v>
      </c>
      <c r="E7828" s="88">
        <v>11</v>
      </c>
      <c r="F7828" s="88">
        <v>22</v>
      </c>
      <c r="G7828" s="37">
        <v>0</v>
      </c>
    </row>
    <row r="7829" spans="1:7" x14ac:dyDescent="0.4">
      <c r="A7829" s="70">
        <v>41965</v>
      </c>
      <c r="B7829" s="84" t="s">
        <v>325</v>
      </c>
      <c r="C7829" s="74">
        <v>6.4</v>
      </c>
      <c r="D7829" s="86">
        <v>4.3944685579049825</v>
      </c>
      <c r="E7829" s="88">
        <v>11</v>
      </c>
      <c r="F7829" s="88">
        <v>23</v>
      </c>
      <c r="G7829" s="37">
        <v>1</v>
      </c>
    </row>
    <row r="7830" spans="1:7" x14ac:dyDescent="0.4">
      <c r="A7830" s="70">
        <v>41966</v>
      </c>
      <c r="B7830" s="84" t="s">
        <v>302</v>
      </c>
      <c r="C7830" s="74">
        <v>6.3</v>
      </c>
      <c r="D7830" s="86">
        <v>4.5787863031298262</v>
      </c>
      <c r="E7830" s="88">
        <v>11</v>
      </c>
      <c r="F7830" s="88">
        <v>23</v>
      </c>
      <c r="G7830" s="37">
        <v>1</v>
      </c>
    </row>
    <row r="7831" spans="1:7" x14ac:dyDescent="0.4">
      <c r="A7831" s="70">
        <v>41966</v>
      </c>
      <c r="B7831" s="84" t="s">
        <v>303</v>
      </c>
      <c r="C7831" s="74">
        <v>6.6</v>
      </c>
      <c r="D7831" s="86">
        <v>4.6211945731830024</v>
      </c>
      <c r="E7831" s="88">
        <v>11</v>
      </c>
      <c r="F7831" s="88">
        <v>23</v>
      </c>
      <c r="G7831" s="37">
        <v>1</v>
      </c>
    </row>
    <row r="7832" spans="1:7" x14ac:dyDescent="0.4">
      <c r="A7832" s="70">
        <v>41966</v>
      </c>
      <c r="B7832" s="84" t="s">
        <v>304</v>
      </c>
      <c r="C7832" s="74">
        <v>6.4</v>
      </c>
      <c r="D7832" s="86">
        <v>4.7055950961668849</v>
      </c>
      <c r="E7832" s="88">
        <v>11</v>
      </c>
      <c r="F7832" s="88">
        <v>23</v>
      </c>
      <c r="G7832" s="37">
        <v>1</v>
      </c>
    </row>
    <row r="7833" spans="1:7" x14ac:dyDescent="0.4">
      <c r="A7833" s="70">
        <v>41966</v>
      </c>
      <c r="B7833" s="84" t="s">
        <v>305</v>
      </c>
      <c r="C7833" s="74">
        <v>6.2</v>
      </c>
      <c r="D7833" s="86">
        <v>4.7858574997536856</v>
      </c>
      <c r="E7833" s="88">
        <v>11</v>
      </c>
      <c r="F7833" s="88">
        <v>23</v>
      </c>
      <c r="G7833" s="37">
        <v>1</v>
      </c>
    </row>
    <row r="7834" spans="1:7" x14ac:dyDescent="0.4">
      <c r="A7834" s="70">
        <v>41966</v>
      </c>
      <c r="B7834" s="84" t="s">
        <v>306</v>
      </c>
      <c r="C7834" s="74">
        <v>6.1</v>
      </c>
      <c r="D7834" s="86">
        <v>4.8423853178466674</v>
      </c>
      <c r="E7834" s="88">
        <v>11</v>
      </c>
      <c r="F7834" s="88">
        <v>23</v>
      </c>
      <c r="G7834" s="37">
        <v>1</v>
      </c>
    </row>
    <row r="7835" spans="1:7" x14ac:dyDescent="0.4">
      <c r="A7835" s="70">
        <v>41966</v>
      </c>
      <c r="B7835" s="84" t="s">
        <v>307</v>
      </c>
      <c r="C7835" s="74">
        <v>5.3</v>
      </c>
      <c r="D7835" s="86">
        <v>5.0216285668302678</v>
      </c>
      <c r="E7835" s="88">
        <v>11</v>
      </c>
      <c r="F7835" s="88">
        <v>23</v>
      </c>
      <c r="G7835" s="37">
        <v>1</v>
      </c>
    </row>
    <row r="7836" spans="1:7" x14ac:dyDescent="0.4">
      <c r="A7836" s="70">
        <v>41966</v>
      </c>
      <c r="B7836" s="84" t="s">
        <v>308</v>
      </c>
      <c r="C7836" s="74">
        <v>5.7</v>
      </c>
      <c r="D7836" s="86">
        <v>4.8893141633018784</v>
      </c>
      <c r="E7836" s="88">
        <v>11</v>
      </c>
      <c r="F7836" s="88">
        <v>23</v>
      </c>
      <c r="G7836" s="37">
        <v>1</v>
      </c>
    </row>
    <row r="7837" spans="1:7" x14ac:dyDescent="0.4">
      <c r="A7837" s="70">
        <v>41966</v>
      </c>
      <c r="B7837" s="84" t="s">
        <v>309</v>
      </c>
      <c r="C7837" s="74">
        <v>6.8</v>
      </c>
      <c r="D7837" s="86">
        <v>3.283842360791243</v>
      </c>
      <c r="E7837" s="88">
        <v>11</v>
      </c>
      <c r="F7837" s="88">
        <v>23</v>
      </c>
      <c r="G7837" s="37">
        <v>0</v>
      </c>
    </row>
    <row r="7838" spans="1:7" x14ac:dyDescent="0.4">
      <c r="A7838" s="70">
        <v>41966</v>
      </c>
      <c r="B7838" s="84" t="s">
        <v>310</v>
      </c>
      <c r="C7838" s="74">
        <v>7.3</v>
      </c>
      <c r="D7838" s="86">
        <v>3.7020699836388782E-2</v>
      </c>
      <c r="E7838" s="88">
        <v>11</v>
      </c>
      <c r="F7838" s="88">
        <v>23</v>
      </c>
      <c r="G7838" s="37">
        <v>0</v>
      </c>
    </row>
    <row r="7839" spans="1:7" x14ac:dyDescent="0.4">
      <c r="A7839" s="70">
        <v>41966</v>
      </c>
      <c r="B7839" s="84" t="s">
        <v>311</v>
      </c>
      <c r="C7839" s="74">
        <v>8.9</v>
      </c>
      <c r="D7839" s="86">
        <v>1.4416063799921735E-2</v>
      </c>
      <c r="E7839" s="88">
        <v>11</v>
      </c>
      <c r="F7839" s="88">
        <v>23</v>
      </c>
      <c r="G7839" s="37">
        <v>0</v>
      </c>
    </row>
    <row r="7840" spans="1:7" x14ac:dyDescent="0.4">
      <c r="A7840" s="70">
        <v>41966</v>
      </c>
      <c r="B7840" s="84" t="s">
        <v>312</v>
      </c>
      <c r="C7840" s="74">
        <v>7.9</v>
      </c>
      <c r="D7840" s="86">
        <v>4.0393003021034386E-2</v>
      </c>
      <c r="E7840" s="88">
        <v>11</v>
      </c>
      <c r="F7840" s="88">
        <v>23</v>
      </c>
      <c r="G7840" s="37">
        <v>0</v>
      </c>
    </row>
    <row r="7841" spans="1:7" x14ac:dyDescent="0.4">
      <c r="A7841" s="70">
        <v>41966</v>
      </c>
      <c r="B7841" s="84" t="s">
        <v>313</v>
      </c>
      <c r="C7841" s="74">
        <v>8.1</v>
      </c>
      <c r="D7841" s="86">
        <v>0.90669766829197451</v>
      </c>
      <c r="E7841" s="88">
        <v>11</v>
      </c>
      <c r="F7841" s="88">
        <v>23</v>
      </c>
      <c r="G7841" s="37">
        <v>0</v>
      </c>
    </row>
    <row r="7842" spans="1:7" x14ac:dyDescent="0.4">
      <c r="A7842" s="70">
        <v>41966</v>
      </c>
      <c r="B7842" s="84" t="s">
        <v>314</v>
      </c>
      <c r="C7842" s="74">
        <v>10</v>
      </c>
      <c r="D7842" s="86">
        <v>1.4417244217613983</v>
      </c>
      <c r="E7842" s="88">
        <v>11</v>
      </c>
      <c r="F7842" s="88">
        <v>23</v>
      </c>
      <c r="G7842" s="37">
        <v>0</v>
      </c>
    </row>
    <row r="7843" spans="1:7" x14ac:dyDescent="0.4">
      <c r="A7843" s="70">
        <v>41966</v>
      </c>
      <c r="B7843" s="84" t="s">
        <v>315</v>
      </c>
      <c r="C7843" s="74">
        <v>8.4</v>
      </c>
      <c r="D7843" s="86">
        <v>2.8747146702234367</v>
      </c>
      <c r="E7843" s="88">
        <v>11</v>
      </c>
      <c r="F7843" s="88">
        <v>23</v>
      </c>
      <c r="G7843" s="37">
        <v>0</v>
      </c>
    </row>
    <row r="7844" spans="1:7" x14ac:dyDescent="0.4">
      <c r="A7844" s="70">
        <v>41966</v>
      </c>
      <c r="B7844" s="84" t="s">
        <v>316</v>
      </c>
      <c r="C7844" s="74">
        <v>8.3000000000000007</v>
      </c>
      <c r="D7844" s="86">
        <v>3.3700255609253249</v>
      </c>
      <c r="E7844" s="88">
        <v>11</v>
      </c>
      <c r="F7844" s="88">
        <v>23</v>
      </c>
      <c r="G7844" s="37">
        <v>0</v>
      </c>
    </row>
    <row r="7845" spans="1:7" x14ac:dyDescent="0.4">
      <c r="A7845" s="70">
        <v>41966</v>
      </c>
      <c r="B7845" s="84" t="s">
        <v>317</v>
      </c>
      <c r="C7845" s="74">
        <v>8.5</v>
      </c>
      <c r="D7845" s="86">
        <v>2.5181478935331367</v>
      </c>
      <c r="E7845" s="88">
        <v>11</v>
      </c>
      <c r="F7845" s="88">
        <v>23</v>
      </c>
      <c r="G7845" s="37">
        <v>0</v>
      </c>
    </row>
    <row r="7846" spans="1:7" x14ac:dyDescent="0.4">
      <c r="A7846" s="70">
        <v>41966</v>
      </c>
      <c r="B7846" s="84" t="s">
        <v>318</v>
      </c>
      <c r="C7846" s="74">
        <v>9.4</v>
      </c>
      <c r="D7846" s="86">
        <v>3.6406274768885827</v>
      </c>
      <c r="E7846" s="88">
        <v>11</v>
      </c>
      <c r="F7846" s="88">
        <v>23</v>
      </c>
      <c r="G7846" s="37">
        <v>0</v>
      </c>
    </row>
    <row r="7847" spans="1:7" x14ac:dyDescent="0.4">
      <c r="A7847" s="70">
        <v>41966</v>
      </c>
      <c r="B7847" s="84" t="s">
        <v>319</v>
      </c>
      <c r="C7847" s="74">
        <v>9.6</v>
      </c>
      <c r="D7847" s="86">
        <v>3.6800684802617019</v>
      </c>
      <c r="E7847" s="88">
        <v>11</v>
      </c>
      <c r="F7847" s="88">
        <v>23</v>
      </c>
      <c r="G7847" s="37">
        <v>0</v>
      </c>
    </row>
    <row r="7848" spans="1:7" x14ac:dyDescent="0.4">
      <c r="A7848" s="70">
        <v>41966</v>
      </c>
      <c r="B7848" s="84" t="s">
        <v>320</v>
      </c>
      <c r="C7848" s="74">
        <v>9.6999999999999993</v>
      </c>
      <c r="D7848" s="86">
        <v>1.6080347161774653</v>
      </c>
      <c r="E7848" s="88">
        <v>11</v>
      </c>
      <c r="F7848" s="88">
        <v>23</v>
      </c>
      <c r="G7848" s="37">
        <v>0</v>
      </c>
    </row>
    <row r="7849" spans="1:7" x14ac:dyDescent="0.4">
      <c r="A7849" s="70">
        <v>41966</v>
      </c>
      <c r="B7849" s="84" t="s">
        <v>321</v>
      </c>
      <c r="C7849" s="74">
        <v>11.2</v>
      </c>
      <c r="D7849" s="86">
        <v>1.6873379520651535</v>
      </c>
      <c r="E7849" s="88">
        <v>11</v>
      </c>
      <c r="F7849" s="88">
        <v>23</v>
      </c>
      <c r="G7849" s="37">
        <v>0</v>
      </c>
    </row>
    <row r="7850" spans="1:7" x14ac:dyDescent="0.4">
      <c r="A7850" s="70">
        <v>41966</v>
      </c>
      <c r="B7850" s="84" t="s">
        <v>322</v>
      </c>
      <c r="C7850" s="74">
        <v>9</v>
      </c>
      <c r="D7850" s="86">
        <v>2.0391474625146104</v>
      </c>
      <c r="E7850" s="88">
        <v>11</v>
      </c>
      <c r="F7850" s="88">
        <v>23</v>
      </c>
      <c r="G7850" s="37">
        <v>0</v>
      </c>
    </row>
    <row r="7851" spans="1:7" x14ac:dyDescent="0.4">
      <c r="A7851" s="70">
        <v>41966</v>
      </c>
      <c r="B7851" s="84" t="s">
        <v>323</v>
      </c>
      <c r="C7851" s="74">
        <v>8.6</v>
      </c>
      <c r="D7851" s="86">
        <v>2.4819462184576415</v>
      </c>
      <c r="E7851" s="88">
        <v>11</v>
      </c>
      <c r="F7851" s="88">
        <v>23</v>
      </c>
      <c r="G7851" s="37">
        <v>0</v>
      </c>
    </row>
    <row r="7852" spans="1:7" x14ac:dyDescent="0.4">
      <c r="A7852" s="70">
        <v>41966</v>
      </c>
      <c r="B7852" s="84" t="s">
        <v>324</v>
      </c>
      <c r="C7852" s="74">
        <v>8.5</v>
      </c>
      <c r="D7852" s="86">
        <v>3.7554151678116559</v>
      </c>
      <c r="E7852" s="88">
        <v>11</v>
      </c>
      <c r="F7852" s="88">
        <v>23</v>
      </c>
      <c r="G7852" s="37">
        <v>0</v>
      </c>
    </row>
    <row r="7853" spans="1:7" x14ac:dyDescent="0.4">
      <c r="A7853" s="70">
        <v>41966</v>
      </c>
      <c r="B7853" s="84" t="s">
        <v>325</v>
      </c>
      <c r="C7853" s="74">
        <v>8.4</v>
      </c>
      <c r="D7853" s="86">
        <v>3.9246389729578759</v>
      </c>
      <c r="E7853" s="88">
        <v>11</v>
      </c>
      <c r="F7853" s="88">
        <v>24</v>
      </c>
      <c r="G7853" s="37">
        <v>1</v>
      </c>
    </row>
    <row r="7854" spans="1:7" x14ac:dyDescent="0.4">
      <c r="A7854" s="70">
        <v>41967</v>
      </c>
      <c r="B7854" s="84" t="s">
        <v>302</v>
      </c>
      <c r="C7854" s="74">
        <v>8.1999999999999993</v>
      </c>
      <c r="D7854" s="86">
        <v>4.0357952103189474</v>
      </c>
      <c r="E7854" s="88">
        <v>11</v>
      </c>
      <c r="F7854" s="88">
        <v>24</v>
      </c>
      <c r="G7854" s="37">
        <v>1</v>
      </c>
    </row>
    <row r="7855" spans="1:7" x14ac:dyDescent="0.4">
      <c r="A7855" s="70">
        <v>41967</v>
      </c>
      <c r="B7855" s="84" t="s">
        <v>303</v>
      </c>
      <c r="C7855" s="74">
        <v>6.8</v>
      </c>
      <c r="D7855" s="86">
        <v>4.3495817855649559</v>
      </c>
      <c r="E7855" s="88">
        <v>11</v>
      </c>
      <c r="F7855" s="88">
        <v>24</v>
      </c>
      <c r="G7855" s="37">
        <v>1</v>
      </c>
    </row>
    <row r="7856" spans="1:7" x14ac:dyDescent="0.4">
      <c r="A7856" s="70">
        <v>41967</v>
      </c>
      <c r="B7856" s="84" t="s">
        <v>304</v>
      </c>
      <c r="C7856" s="74">
        <v>5.7</v>
      </c>
      <c r="D7856" s="86">
        <v>4.6647490023548865</v>
      </c>
      <c r="E7856" s="88">
        <v>11</v>
      </c>
      <c r="F7856" s="88">
        <v>24</v>
      </c>
      <c r="G7856" s="37">
        <v>1</v>
      </c>
    </row>
    <row r="7857" spans="1:7" x14ac:dyDescent="0.4">
      <c r="A7857" s="70">
        <v>41967</v>
      </c>
      <c r="B7857" s="84" t="s">
        <v>305</v>
      </c>
      <c r="C7857" s="74">
        <v>5.2</v>
      </c>
      <c r="D7857" s="86">
        <v>4.8976337839540776</v>
      </c>
      <c r="E7857" s="88">
        <v>11</v>
      </c>
      <c r="F7857" s="88">
        <v>24</v>
      </c>
      <c r="G7857" s="37">
        <v>1</v>
      </c>
    </row>
    <row r="7858" spans="1:7" x14ac:dyDescent="0.4">
      <c r="A7858" s="70">
        <v>41967</v>
      </c>
      <c r="B7858" s="84" t="s">
        <v>306</v>
      </c>
      <c r="C7858" s="74">
        <v>4.0999999999999996</v>
      </c>
      <c r="D7858" s="86">
        <v>5.2398142123993061</v>
      </c>
      <c r="E7858" s="88">
        <v>11</v>
      </c>
      <c r="F7858" s="88">
        <v>24</v>
      </c>
      <c r="G7858" s="37">
        <v>1</v>
      </c>
    </row>
    <row r="7859" spans="1:7" x14ac:dyDescent="0.4">
      <c r="A7859" s="70">
        <v>41967</v>
      </c>
      <c r="B7859" s="84" t="s">
        <v>307</v>
      </c>
      <c r="C7859" s="74">
        <v>4.0999999999999996</v>
      </c>
      <c r="D7859" s="86">
        <v>6.463023704976516</v>
      </c>
      <c r="E7859" s="88">
        <v>11</v>
      </c>
      <c r="F7859" s="88">
        <v>24</v>
      </c>
      <c r="G7859" s="37">
        <v>1</v>
      </c>
    </row>
    <row r="7860" spans="1:7" x14ac:dyDescent="0.4">
      <c r="A7860" s="70">
        <v>41967</v>
      </c>
      <c r="B7860" s="84" t="s">
        <v>308</v>
      </c>
      <c r="C7860" s="74">
        <v>4</v>
      </c>
      <c r="D7860" s="86">
        <v>3.1710330681869325</v>
      </c>
      <c r="E7860" s="88">
        <v>11</v>
      </c>
      <c r="F7860" s="88">
        <v>24</v>
      </c>
      <c r="G7860" s="37">
        <v>1</v>
      </c>
    </row>
    <row r="7861" spans="1:7" x14ac:dyDescent="0.4">
      <c r="A7861" s="70">
        <v>41967</v>
      </c>
      <c r="B7861" s="84" t="s">
        <v>309</v>
      </c>
      <c r="C7861" s="74">
        <v>4.4000000000000004</v>
      </c>
      <c r="D7861" s="86">
        <v>1.4362949148691302</v>
      </c>
      <c r="E7861" s="88">
        <v>11</v>
      </c>
      <c r="F7861" s="88">
        <v>24</v>
      </c>
      <c r="G7861" s="37">
        <v>0</v>
      </c>
    </row>
    <row r="7862" spans="1:7" x14ac:dyDescent="0.4">
      <c r="A7862" s="70">
        <v>41967</v>
      </c>
      <c r="B7862" s="84" t="s">
        <v>310</v>
      </c>
      <c r="C7862" s="74">
        <v>5.0999999999999996</v>
      </c>
      <c r="D7862" s="86">
        <v>0.38676109457026042</v>
      </c>
      <c r="E7862" s="88">
        <v>11</v>
      </c>
      <c r="F7862" s="88">
        <v>24</v>
      </c>
      <c r="G7862" s="37">
        <v>0</v>
      </c>
    </row>
    <row r="7863" spans="1:7" x14ac:dyDescent="0.4">
      <c r="A7863" s="70">
        <v>41967</v>
      </c>
      <c r="B7863" s="84" t="s">
        <v>311</v>
      </c>
      <c r="C7863" s="74">
        <v>5.2</v>
      </c>
      <c r="D7863" s="86">
        <v>3.5843240763271743E-2</v>
      </c>
      <c r="E7863" s="88">
        <v>11</v>
      </c>
      <c r="F7863" s="88">
        <v>24</v>
      </c>
      <c r="G7863" s="37">
        <v>0</v>
      </c>
    </row>
    <row r="7864" spans="1:7" x14ac:dyDescent="0.4">
      <c r="A7864" s="70">
        <v>41967</v>
      </c>
      <c r="B7864" s="84" t="s">
        <v>312</v>
      </c>
      <c r="C7864" s="74">
        <v>5.5</v>
      </c>
      <c r="D7864" s="86">
        <v>2.8941484395444576E-2</v>
      </c>
      <c r="E7864" s="88">
        <v>11</v>
      </c>
      <c r="F7864" s="88">
        <v>24</v>
      </c>
      <c r="G7864" s="37">
        <v>0</v>
      </c>
    </row>
    <row r="7865" spans="1:7" x14ac:dyDescent="0.4">
      <c r="A7865" s="70">
        <v>41967</v>
      </c>
      <c r="B7865" s="84" t="s">
        <v>313</v>
      </c>
      <c r="C7865" s="74">
        <v>5.3</v>
      </c>
      <c r="D7865" s="86">
        <v>3.1283592033389339E-2</v>
      </c>
      <c r="E7865" s="88">
        <v>11</v>
      </c>
      <c r="F7865" s="88">
        <v>24</v>
      </c>
      <c r="G7865" s="37">
        <v>0</v>
      </c>
    </row>
    <row r="7866" spans="1:7" x14ac:dyDescent="0.4">
      <c r="A7866" s="70">
        <v>41967</v>
      </c>
      <c r="B7866" s="84" t="s">
        <v>314</v>
      </c>
      <c r="C7866" s="74">
        <v>4.0999999999999996</v>
      </c>
      <c r="D7866" s="86">
        <v>2.3826177838203101E-2</v>
      </c>
      <c r="E7866" s="88">
        <v>11</v>
      </c>
      <c r="F7866" s="88">
        <v>24</v>
      </c>
      <c r="G7866" s="37">
        <v>0</v>
      </c>
    </row>
    <row r="7867" spans="1:7" x14ac:dyDescent="0.4">
      <c r="A7867" s="70">
        <v>41967</v>
      </c>
      <c r="B7867" s="84" t="s">
        <v>315</v>
      </c>
      <c r="C7867" s="74">
        <v>4.7</v>
      </c>
      <c r="D7867" s="86">
        <v>3.2549549843679949E-2</v>
      </c>
      <c r="E7867" s="88">
        <v>11</v>
      </c>
      <c r="F7867" s="88">
        <v>24</v>
      </c>
      <c r="G7867" s="37">
        <v>0</v>
      </c>
    </row>
    <row r="7868" spans="1:7" x14ac:dyDescent="0.4">
      <c r="A7868" s="70">
        <v>41967</v>
      </c>
      <c r="B7868" s="84" t="s">
        <v>316</v>
      </c>
      <c r="C7868" s="74">
        <v>3.3</v>
      </c>
      <c r="D7868" s="86">
        <v>0.10269822831153258</v>
      </c>
      <c r="E7868" s="88">
        <v>11</v>
      </c>
      <c r="F7868" s="88">
        <v>24</v>
      </c>
      <c r="G7868" s="37">
        <v>0</v>
      </c>
    </row>
    <row r="7869" spans="1:7" x14ac:dyDescent="0.4">
      <c r="A7869" s="70">
        <v>41967</v>
      </c>
      <c r="B7869" s="84" t="s">
        <v>317</v>
      </c>
      <c r="C7869" s="74">
        <v>1.9</v>
      </c>
      <c r="D7869" s="86">
        <v>1.802053152819159</v>
      </c>
      <c r="E7869" s="88">
        <v>11</v>
      </c>
      <c r="F7869" s="88">
        <v>24</v>
      </c>
      <c r="G7869" s="37">
        <v>0</v>
      </c>
    </row>
    <row r="7870" spans="1:7" x14ac:dyDescent="0.4">
      <c r="A7870" s="70">
        <v>41967</v>
      </c>
      <c r="B7870" s="84" t="s">
        <v>318</v>
      </c>
      <c r="C7870" s="74">
        <v>0.8</v>
      </c>
      <c r="D7870" s="86">
        <v>2.8971949104205397</v>
      </c>
      <c r="E7870" s="88">
        <v>11</v>
      </c>
      <c r="F7870" s="88">
        <v>24</v>
      </c>
      <c r="G7870" s="37">
        <v>0</v>
      </c>
    </row>
    <row r="7871" spans="1:7" x14ac:dyDescent="0.4">
      <c r="A7871" s="70">
        <v>41967</v>
      </c>
      <c r="B7871" s="84" t="s">
        <v>319</v>
      </c>
      <c r="C7871" s="74">
        <v>1</v>
      </c>
      <c r="D7871" s="86">
        <v>6.6601390785314276</v>
      </c>
      <c r="E7871" s="88">
        <v>11</v>
      </c>
      <c r="F7871" s="88">
        <v>24</v>
      </c>
      <c r="G7871" s="37">
        <v>0</v>
      </c>
    </row>
    <row r="7872" spans="1:7" x14ac:dyDescent="0.4">
      <c r="A7872" s="70">
        <v>41967</v>
      </c>
      <c r="B7872" s="84" t="s">
        <v>320</v>
      </c>
      <c r="C7872" s="74">
        <v>0.4</v>
      </c>
      <c r="D7872" s="86">
        <v>7.3235306491940282</v>
      </c>
      <c r="E7872" s="88">
        <v>11</v>
      </c>
      <c r="F7872" s="88">
        <v>24</v>
      </c>
      <c r="G7872" s="37">
        <v>0</v>
      </c>
    </row>
    <row r="7873" spans="1:7" x14ac:dyDescent="0.4">
      <c r="A7873" s="70">
        <v>41967</v>
      </c>
      <c r="B7873" s="84" t="s">
        <v>321</v>
      </c>
      <c r="C7873" s="74">
        <v>0.1</v>
      </c>
      <c r="D7873" s="86">
        <v>3.9627917802532711</v>
      </c>
      <c r="E7873" s="88">
        <v>11</v>
      </c>
      <c r="F7873" s="88">
        <v>24</v>
      </c>
      <c r="G7873" s="37">
        <v>0</v>
      </c>
    </row>
    <row r="7874" spans="1:7" x14ac:dyDescent="0.4">
      <c r="A7874" s="70">
        <v>41967</v>
      </c>
      <c r="B7874" s="84" t="s">
        <v>322</v>
      </c>
      <c r="C7874" s="74">
        <v>0.2</v>
      </c>
      <c r="D7874" s="86">
        <v>4.6018481163607925</v>
      </c>
      <c r="E7874" s="88">
        <v>11</v>
      </c>
      <c r="F7874" s="88">
        <v>24</v>
      </c>
      <c r="G7874" s="37">
        <v>0</v>
      </c>
    </row>
    <row r="7875" spans="1:7" x14ac:dyDescent="0.4">
      <c r="A7875" s="70">
        <v>41967</v>
      </c>
      <c r="B7875" s="84" t="s">
        <v>323</v>
      </c>
      <c r="C7875" s="74">
        <v>-0.1</v>
      </c>
      <c r="D7875" s="86">
        <v>5.2035062239514636</v>
      </c>
      <c r="E7875" s="88">
        <v>11</v>
      </c>
      <c r="F7875" s="88">
        <v>24</v>
      </c>
      <c r="G7875" s="37">
        <v>0</v>
      </c>
    </row>
    <row r="7876" spans="1:7" x14ac:dyDescent="0.4">
      <c r="A7876" s="70">
        <v>41967</v>
      </c>
      <c r="B7876" s="84" t="s">
        <v>324</v>
      </c>
      <c r="C7876" s="74">
        <v>-0.8</v>
      </c>
      <c r="D7876" s="86">
        <v>5.7780355280784352</v>
      </c>
      <c r="E7876" s="88">
        <v>11</v>
      </c>
      <c r="F7876" s="88">
        <v>24</v>
      </c>
      <c r="G7876" s="37">
        <v>0</v>
      </c>
    </row>
    <row r="7877" spans="1:7" x14ac:dyDescent="0.4">
      <c r="A7877" s="70">
        <v>41967</v>
      </c>
      <c r="B7877" s="84" t="s">
        <v>325</v>
      </c>
      <c r="C7877" s="74">
        <v>-0.9</v>
      </c>
      <c r="D7877" s="86">
        <v>7.0006413149120004</v>
      </c>
      <c r="E7877" s="88">
        <v>11</v>
      </c>
      <c r="F7877" s="88">
        <v>25</v>
      </c>
      <c r="G7877" s="37">
        <v>1</v>
      </c>
    </row>
    <row r="7878" spans="1:7" x14ac:dyDescent="0.4">
      <c r="A7878" s="70">
        <v>41968</v>
      </c>
      <c r="B7878" s="84" t="s">
        <v>302</v>
      </c>
      <c r="C7878" s="74">
        <v>-1.9</v>
      </c>
      <c r="D7878" s="86">
        <v>7.2270544136504951</v>
      </c>
      <c r="E7878" s="88">
        <v>11</v>
      </c>
      <c r="F7878" s="88">
        <v>25</v>
      </c>
      <c r="G7878" s="37">
        <v>1</v>
      </c>
    </row>
    <row r="7879" spans="1:7" x14ac:dyDescent="0.4">
      <c r="A7879" s="70">
        <v>41968</v>
      </c>
      <c r="B7879" s="84" t="s">
        <v>303</v>
      </c>
      <c r="C7879" s="74">
        <v>-1.6</v>
      </c>
      <c r="D7879" s="86">
        <v>7.3378869610209918</v>
      </c>
      <c r="E7879" s="88">
        <v>11</v>
      </c>
      <c r="F7879" s="88">
        <v>25</v>
      </c>
      <c r="G7879" s="37">
        <v>1</v>
      </c>
    </row>
    <row r="7880" spans="1:7" x14ac:dyDescent="0.4">
      <c r="A7880" s="70">
        <v>41968</v>
      </c>
      <c r="B7880" s="84" t="s">
        <v>304</v>
      </c>
      <c r="C7880" s="74">
        <v>-1.4</v>
      </c>
      <c r="D7880" s="86">
        <v>7.4110347821510132</v>
      </c>
      <c r="E7880" s="88">
        <v>11</v>
      </c>
      <c r="F7880" s="88">
        <v>25</v>
      </c>
      <c r="G7880" s="37">
        <v>1</v>
      </c>
    </row>
    <row r="7881" spans="1:7" x14ac:dyDescent="0.4">
      <c r="A7881" s="70">
        <v>41968</v>
      </c>
      <c r="B7881" s="84" t="s">
        <v>305</v>
      </c>
      <c r="C7881" s="74">
        <v>-1.5</v>
      </c>
      <c r="D7881" s="86">
        <v>7.5025087997041986</v>
      </c>
      <c r="E7881" s="88">
        <v>11</v>
      </c>
      <c r="F7881" s="88">
        <v>25</v>
      </c>
      <c r="G7881" s="37">
        <v>1</v>
      </c>
    </row>
    <row r="7882" spans="1:7" x14ac:dyDescent="0.4">
      <c r="A7882" s="70">
        <v>41968</v>
      </c>
      <c r="B7882" s="84" t="s">
        <v>306</v>
      </c>
      <c r="C7882" s="74">
        <v>-1.1000000000000001</v>
      </c>
      <c r="D7882" s="86">
        <v>7.4973495266917656</v>
      </c>
      <c r="E7882" s="88">
        <v>11</v>
      </c>
      <c r="F7882" s="88">
        <v>25</v>
      </c>
      <c r="G7882" s="37">
        <v>1</v>
      </c>
    </row>
    <row r="7883" spans="1:7" x14ac:dyDescent="0.4">
      <c r="A7883" s="70">
        <v>41968</v>
      </c>
      <c r="B7883" s="84" t="s">
        <v>307</v>
      </c>
      <c r="C7883" s="74">
        <v>-1.2</v>
      </c>
      <c r="D7883" s="86">
        <v>7.5564110386773979</v>
      </c>
      <c r="E7883" s="88">
        <v>11</v>
      </c>
      <c r="F7883" s="88">
        <v>25</v>
      </c>
      <c r="G7883" s="37">
        <v>1</v>
      </c>
    </row>
    <row r="7884" spans="1:7" x14ac:dyDescent="0.4">
      <c r="A7884" s="70">
        <v>41968</v>
      </c>
      <c r="B7884" s="84" t="s">
        <v>308</v>
      </c>
      <c r="C7884" s="74">
        <v>-0.8</v>
      </c>
      <c r="D7884" s="86">
        <v>6.2481902030151595</v>
      </c>
      <c r="E7884" s="88">
        <v>11</v>
      </c>
      <c r="F7884" s="88">
        <v>25</v>
      </c>
      <c r="G7884" s="37">
        <v>1</v>
      </c>
    </row>
    <row r="7885" spans="1:7" x14ac:dyDescent="0.4">
      <c r="A7885" s="70">
        <v>41968</v>
      </c>
      <c r="B7885" s="84" t="s">
        <v>309</v>
      </c>
      <c r="C7885" s="74">
        <v>0.4</v>
      </c>
      <c r="D7885" s="86">
        <v>2.9137368371288552</v>
      </c>
      <c r="E7885" s="88">
        <v>11</v>
      </c>
      <c r="F7885" s="88">
        <v>25</v>
      </c>
      <c r="G7885" s="37">
        <v>0</v>
      </c>
    </row>
    <row r="7886" spans="1:7" x14ac:dyDescent="0.4">
      <c r="A7886" s="70">
        <v>41968</v>
      </c>
      <c r="B7886" s="84" t="s">
        <v>310</v>
      </c>
      <c r="C7886" s="74">
        <v>2.2000000000000002</v>
      </c>
      <c r="D7886" s="86">
        <v>3.9308073664747506E-2</v>
      </c>
      <c r="E7886" s="88">
        <v>11</v>
      </c>
      <c r="F7886" s="88">
        <v>25</v>
      </c>
      <c r="G7886" s="37">
        <v>0</v>
      </c>
    </row>
    <row r="7887" spans="1:7" x14ac:dyDescent="0.4">
      <c r="A7887" s="70">
        <v>41968</v>
      </c>
      <c r="B7887" s="84" t="s">
        <v>311</v>
      </c>
      <c r="C7887" s="74">
        <v>2.6</v>
      </c>
      <c r="D7887" s="86">
        <v>2.6886233836541606E-2</v>
      </c>
      <c r="E7887" s="88">
        <v>11</v>
      </c>
      <c r="F7887" s="88">
        <v>25</v>
      </c>
      <c r="G7887" s="37">
        <v>0</v>
      </c>
    </row>
    <row r="7888" spans="1:7" x14ac:dyDescent="0.4">
      <c r="A7888" s="70">
        <v>41968</v>
      </c>
      <c r="B7888" s="84" t="s">
        <v>312</v>
      </c>
      <c r="C7888" s="74">
        <v>2.5</v>
      </c>
      <c r="D7888" s="86">
        <v>3.3212576536549028E-2</v>
      </c>
      <c r="E7888" s="88">
        <v>11</v>
      </c>
      <c r="F7888" s="88">
        <v>25</v>
      </c>
      <c r="G7888" s="37">
        <v>0</v>
      </c>
    </row>
    <row r="7889" spans="1:7" x14ac:dyDescent="0.4">
      <c r="A7889" s="70">
        <v>41968</v>
      </c>
      <c r="B7889" s="84" t="s">
        <v>313</v>
      </c>
      <c r="C7889" s="74">
        <v>3.8</v>
      </c>
      <c r="D7889" s="86">
        <v>8.7797298581451327E-2</v>
      </c>
      <c r="E7889" s="88">
        <v>11</v>
      </c>
      <c r="F7889" s="88">
        <v>25</v>
      </c>
      <c r="G7889" s="37">
        <v>0</v>
      </c>
    </row>
    <row r="7890" spans="1:7" x14ac:dyDescent="0.4">
      <c r="A7890" s="70">
        <v>41968</v>
      </c>
      <c r="B7890" s="84" t="s">
        <v>314</v>
      </c>
      <c r="C7890" s="74">
        <v>3.5</v>
      </c>
      <c r="D7890" s="86">
        <v>6.4653593071014856E-2</v>
      </c>
      <c r="E7890" s="88">
        <v>11</v>
      </c>
      <c r="F7890" s="88">
        <v>25</v>
      </c>
      <c r="G7890" s="37">
        <v>0</v>
      </c>
    </row>
    <row r="7891" spans="1:7" x14ac:dyDescent="0.4">
      <c r="A7891" s="70">
        <v>41968</v>
      </c>
      <c r="B7891" s="84" t="s">
        <v>315</v>
      </c>
      <c r="C7891" s="74">
        <v>3.4</v>
      </c>
      <c r="D7891" s="86">
        <v>2.0203057168020715</v>
      </c>
      <c r="E7891" s="88">
        <v>11</v>
      </c>
      <c r="F7891" s="88">
        <v>25</v>
      </c>
      <c r="G7891" s="37">
        <v>0</v>
      </c>
    </row>
    <row r="7892" spans="1:7" x14ac:dyDescent="0.4">
      <c r="A7892" s="70">
        <v>41968</v>
      </c>
      <c r="B7892" s="84" t="s">
        <v>316</v>
      </c>
      <c r="C7892" s="74">
        <v>2.8</v>
      </c>
      <c r="D7892" s="86">
        <v>3.5426499678104788</v>
      </c>
      <c r="E7892" s="88">
        <v>11</v>
      </c>
      <c r="F7892" s="88">
        <v>25</v>
      </c>
      <c r="G7892" s="37">
        <v>0</v>
      </c>
    </row>
    <row r="7893" spans="1:7" x14ac:dyDescent="0.4">
      <c r="A7893" s="70">
        <v>41968</v>
      </c>
      <c r="B7893" s="84" t="s">
        <v>317</v>
      </c>
      <c r="C7893" s="74">
        <v>2.6</v>
      </c>
      <c r="D7893" s="86">
        <v>3.4363460098710683</v>
      </c>
      <c r="E7893" s="88">
        <v>11</v>
      </c>
      <c r="F7893" s="88">
        <v>25</v>
      </c>
      <c r="G7893" s="37">
        <v>0</v>
      </c>
    </row>
    <row r="7894" spans="1:7" x14ac:dyDescent="0.4">
      <c r="A7894" s="70">
        <v>41968</v>
      </c>
      <c r="B7894" s="84" t="s">
        <v>318</v>
      </c>
      <c r="C7894" s="74">
        <v>2.9</v>
      </c>
      <c r="D7894" s="86">
        <v>6.4276108340153471</v>
      </c>
      <c r="E7894" s="88">
        <v>11</v>
      </c>
      <c r="F7894" s="88">
        <v>25</v>
      </c>
      <c r="G7894" s="37">
        <v>0</v>
      </c>
    </row>
    <row r="7895" spans="1:7" x14ac:dyDescent="0.4">
      <c r="A7895" s="70">
        <v>41968</v>
      </c>
      <c r="B7895" s="84" t="s">
        <v>319</v>
      </c>
      <c r="C7895" s="74">
        <v>3.2</v>
      </c>
      <c r="D7895" s="86">
        <v>6.7630739560249138</v>
      </c>
      <c r="E7895" s="88">
        <v>11</v>
      </c>
      <c r="F7895" s="88">
        <v>25</v>
      </c>
      <c r="G7895" s="37">
        <v>0</v>
      </c>
    </row>
    <row r="7896" spans="1:7" x14ac:dyDescent="0.4">
      <c r="A7896" s="70">
        <v>41968</v>
      </c>
      <c r="B7896" s="84" t="s">
        <v>320</v>
      </c>
      <c r="C7896" s="74">
        <v>3.7</v>
      </c>
      <c r="D7896" s="86">
        <v>3.5314088875611196</v>
      </c>
      <c r="E7896" s="88">
        <v>11</v>
      </c>
      <c r="F7896" s="88">
        <v>25</v>
      </c>
      <c r="G7896" s="37">
        <v>0</v>
      </c>
    </row>
    <row r="7897" spans="1:7" x14ac:dyDescent="0.4">
      <c r="A7897" s="70">
        <v>41968</v>
      </c>
      <c r="B7897" s="84" t="s">
        <v>321</v>
      </c>
      <c r="C7897" s="74">
        <v>4.0999999999999996</v>
      </c>
      <c r="D7897" s="86">
        <v>3.848924921688694</v>
      </c>
      <c r="E7897" s="88">
        <v>11</v>
      </c>
      <c r="F7897" s="88">
        <v>25</v>
      </c>
      <c r="G7897" s="37">
        <v>0</v>
      </c>
    </row>
    <row r="7898" spans="1:7" x14ac:dyDescent="0.4">
      <c r="A7898" s="70">
        <v>41968</v>
      </c>
      <c r="B7898" s="84" t="s">
        <v>322</v>
      </c>
      <c r="C7898" s="74">
        <v>4.5</v>
      </c>
      <c r="D7898" s="86">
        <v>3.8337356343747526</v>
      </c>
      <c r="E7898" s="88">
        <v>11</v>
      </c>
      <c r="F7898" s="88">
        <v>25</v>
      </c>
      <c r="G7898" s="37">
        <v>0</v>
      </c>
    </row>
    <row r="7899" spans="1:7" x14ac:dyDescent="0.4">
      <c r="A7899" s="70">
        <v>41968</v>
      </c>
      <c r="B7899" s="84" t="s">
        <v>323</v>
      </c>
      <c r="C7899" s="74">
        <v>4.5</v>
      </c>
      <c r="D7899" s="86">
        <v>4.1977503672055478</v>
      </c>
      <c r="E7899" s="88">
        <v>11</v>
      </c>
      <c r="F7899" s="88">
        <v>25</v>
      </c>
      <c r="G7899" s="37">
        <v>0</v>
      </c>
    </row>
    <row r="7900" spans="1:7" x14ac:dyDescent="0.4">
      <c r="A7900" s="70">
        <v>41968</v>
      </c>
      <c r="B7900" s="84" t="s">
        <v>324</v>
      </c>
      <c r="C7900" s="74">
        <v>4.5999999999999996</v>
      </c>
      <c r="D7900" s="86">
        <v>5.4322347317434412</v>
      </c>
      <c r="E7900" s="88">
        <v>11</v>
      </c>
      <c r="F7900" s="88">
        <v>25</v>
      </c>
      <c r="G7900" s="37">
        <v>0</v>
      </c>
    </row>
    <row r="7901" spans="1:7" x14ac:dyDescent="0.4">
      <c r="A7901" s="70">
        <v>41968</v>
      </c>
      <c r="B7901" s="84" t="s">
        <v>325</v>
      </c>
      <c r="C7901" s="74">
        <v>4.9000000000000004</v>
      </c>
      <c r="D7901" s="86">
        <v>5.496550008164645</v>
      </c>
      <c r="E7901" s="88">
        <v>11</v>
      </c>
      <c r="F7901" s="88">
        <v>26</v>
      </c>
      <c r="G7901" s="37">
        <v>1</v>
      </c>
    </row>
    <row r="7902" spans="1:7" x14ac:dyDescent="0.4">
      <c r="A7902" s="70">
        <v>41969</v>
      </c>
      <c r="B7902" s="84" t="s">
        <v>302</v>
      </c>
      <c r="C7902" s="74">
        <v>4.7</v>
      </c>
      <c r="D7902" s="86">
        <v>5.5704016442006044</v>
      </c>
      <c r="E7902" s="88">
        <v>11</v>
      </c>
      <c r="F7902" s="88">
        <v>26</v>
      </c>
      <c r="G7902" s="37">
        <v>1</v>
      </c>
    </row>
    <row r="7903" spans="1:7" x14ac:dyDescent="0.4">
      <c r="A7903" s="70">
        <v>41969</v>
      </c>
      <c r="B7903" s="84" t="s">
        <v>303</v>
      </c>
      <c r="C7903" s="74">
        <v>5.0999999999999996</v>
      </c>
      <c r="D7903" s="86">
        <v>5.5159787510186806</v>
      </c>
      <c r="E7903" s="88">
        <v>11</v>
      </c>
      <c r="F7903" s="88">
        <v>26</v>
      </c>
      <c r="G7903" s="37">
        <v>1</v>
      </c>
    </row>
    <row r="7904" spans="1:7" x14ac:dyDescent="0.4">
      <c r="A7904" s="70">
        <v>41969</v>
      </c>
      <c r="B7904" s="84" t="s">
        <v>304</v>
      </c>
      <c r="C7904" s="74">
        <v>5.6</v>
      </c>
      <c r="D7904" s="86">
        <v>5.4155279419401943</v>
      </c>
      <c r="E7904" s="88">
        <v>11</v>
      </c>
      <c r="F7904" s="88">
        <v>26</v>
      </c>
      <c r="G7904" s="37">
        <v>1</v>
      </c>
    </row>
    <row r="7905" spans="1:7" x14ac:dyDescent="0.4">
      <c r="A7905" s="70">
        <v>41969</v>
      </c>
      <c r="B7905" s="84" t="s">
        <v>305</v>
      </c>
      <c r="C7905" s="74">
        <v>4.8</v>
      </c>
      <c r="D7905" s="86">
        <v>5.543287785351243</v>
      </c>
      <c r="E7905" s="88">
        <v>11</v>
      </c>
      <c r="F7905" s="88">
        <v>26</v>
      </c>
      <c r="G7905" s="37">
        <v>1</v>
      </c>
    </row>
    <row r="7906" spans="1:7" x14ac:dyDescent="0.4">
      <c r="A7906" s="70">
        <v>41969</v>
      </c>
      <c r="B7906" s="84" t="s">
        <v>306</v>
      </c>
      <c r="C7906" s="74">
        <v>5</v>
      </c>
      <c r="D7906" s="86">
        <v>5.5218808015669669</v>
      </c>
      <c r="E7906" s="88">
        <v>11</v>
      </c>
      <c r="F7906" s="88">
        <v>26</v>
      </c>
      <c r="G7906" s="37">
        <v>1</v>
      </c>
    </row>
    <row r="7907" spans="1:7" x14ac:dyDescent="0.4">
      <c r="A7907" s="70">
        <v>41969</v>
      </c>
      <c r="B7907" s="84" t="s">
        <v>307</v>
      </c>
      <c r="C7907" s="74">
        <v>4.3</v>
      </c>
      <c r="D7907" s="86">
        <v>5.6602233044586523</v>
      </c>
      <c r="E7907" s="88">
        <v>11</v>
      </c>
      <c r="F7907" s="88">
        <v>26</v>
      </c>
      <c r="G7907" s="37">
        <v>1</v>
      </c>
    </row>
    <row r="7908" spans="1:7" x14ac:dyDescent="0.4">
      <c r="A7908" s="70">
        <v>41969</v>
      </c>
      <c r="B7908" s="84" t="s">
        <v>308</v>
      </c>
      <c r="C7908" s="74">
        <v>6.2</v>
      </c>
      <c r="D7908" s="86">
        <v>5.0266330776246839</v>
      </c>
      <c r="E7908" s="88">
        <v>11</v>
      </c>
      <c r="F7908" s="88">
        <v>26</v>
      </c>
      <c r="G7908" s="37">
        <v>1</v>
      </c>
    </row>
    <row r="7909" spans="1:7" x14ac:dyDescent="0.4">
      <c r="A7909" s="70">
        <v>41969</v>
      </c>
      <c r="B7909" s="84" t="s">
        <v>309</v>
      </c>
      <c r="C7909" s="74">
        <v>3.8</v>
      </c>
      <c r="D7909" s="86">
        <v>4.4462453576736545</v>
      </c>
      <c r="E7909" s="88">
        <v>11</v>
      </c>
      <c r="F7909" s="88">
        <v>26</v>
      </c>
      <c r="G7909" s="37">
        <v>0</v>
      </c>
    </row>
    <row r="7910" spans="1:7" x14ac:dyDescent="0.4">
      <c r="A7910" s="70">
        <v>41969</v>
      </c>
      <c r="B7910" s="84" t="s">
        <v>310</v>
      </c>
      <c r="C7910" s="74">
        <v>7</v>
      </c>
      <c r="D7910" s="86">
        <v>0.28125300771455924</v>
      </c>
      <c r="E7910" s="88">
        <v>11</v>
      </c>
      <c r="F7910" s="88">
        <v>26</v>
      </c>
      <c r="G7910" s="37">
        <v>0</v>
      </c>
    </row>
    <row r="7911" spans="1:7" x14ac:dyDescent="0.4">
      <c r="A7911" s="70">
        <v>41969</v>
      </c>
      <c r="B7911" s="84" t="s">
        <v>311</v>
      </c>
      <c r="C7911" s="74">
        <v>8.9</v>
      </c>
      <c r="D7911" s="86">
        <v>1.6157548726686521E-2</v>
      </c>
      <c r="E7911" s="88">
        <v>11</v>
      </c>
      <c r="F7911" s="88">
        <v>26</v>
      </c>
      <c r="G7911" s="37">
        <v>0</v>
      </c>
    </row>
    <row r="7912" spans="1:7" x14ac:dyDescent="0.4">
      <c r="A7912" s="70">
        <v>41969</v>
      </c>
      <c r="B7912" s="84" t="s">
        <v>312</v>
      </c>
      <c r="C7912" s="74">
        <v>9.6999999999999993</v>
      </c>
      <c r="D7912" s="86">
        <v>1.1756312234340253E-2</v>
      </c>
      <c r="E7912" s="88">
        <v>11</v>
      </c>
      <c r="F7912" s="88">
        <v>26</v>
      </c>
      <c r="G7912" s="37">
        <v>0</v>
      </c>
    </row>
    <row r="7913" spans="1:7" x14ac:dyDescent="0.4">
      <c r="A7913" s="70">
        <v>41969</v>
      </c>
      <c r="B7913" s="84" t="s">
        <v>313</v>
      </c>
      <c r="C7913" s="74">
        <v>9.6999999999999993</v>
      </c>
      <c r="D7913" s="86">
        <v>2.0955387156771661E-2</v>
      </c>
      <c r="E7913" s="88">
        <v>11</v>
      </c>
      <c r="F7913" s="88">
        <v>26</v>
      </c>
      <c r="G7913" s="37">
        <v>0</v>
      </c>
    </row>
    <row r="7914" spans="1:7" x14ac:dyDescent="0.4">
      <c r="A7914" s="70">
        <v>41969</v>
      </c>
      <c r="B7914" s="84" t="s">
        <v>314</v>
      </c>
      <c r="C7914" s="74">
        <v>9.3000000000000007</v>
      </c>
      <c r="D7914" s="86">
        <v>5.0289511891173047E-2</v>
      </c>
      <c r="E7914" s="88">
        <v>11</v>
      </c>
      <c r="F7914" s="88">
        <v>26</v>
      </c>
      <c r="G7914" s="37">
        <v>0</v>
      </c>
    </row>
    <row r="7915" spans="1:7" x14ac:dyDescent="0.4">
      <c r="A7915" s="70">
        <v>41969</v>
      </c>
      <c r="B7915" s="84" t="s">
        <v>315</v>
      </c>
      <c r="C7915" s="74">
        <v>9.5</v>
      </c>
      <c r="D7915" s="86">
        <v>0.51299318897960378</v>
      </c>
      <c r="E7915" s="88">
        <v>11</v>
      </c>
      <c r="F7915" s="88">
        <v>26</v>
      </c>
      <c r="G7915" s="37">
        <v>0</v>
      </c>
    </row>
    <row r="7916" spans="1:7" x14ac:dyDescent="0.4">
      <c r="A7916" s="70">
        <v>41969</v>
      </c>
      <c r="B7916" s="84" t="s">
        <v>316</v>
      </c>
      <c r="C7916" s="74">
        <v>9.3000000000000007</v>
      </c>
      <c r="D7916" s="86">
        <v>1.9638640295907133</v>
      </c>
      <c r="E7916" s="88">
        <v>11</v>
      </c>
      <c r="F7916" s="88">
        <v>26</v>
      </c>
      <c r="G7916" s="37">
        <v>0</v>
      </c>
    </row>
    <row r="7917" spans="1:7" x14ac:dyDescent="0.4">
      <c r="A7917" s="70">
        <v>41969</v>
      </c>
      <c r="B7917" s="84" t="s">
        <v>317</v>
      </c>
      <c r="C7917" s="74">
        <v>8.6999999999999993</v>
      </c>
      <c r="D7917" s="86">
        <v>1.7451779802609766</v>
      </c>
      <c r="E7917" s="88">
        <v>11</v>
      </c>
      <c r="F7917" s="88">
        <v>26</v>
      </c>
      <c r="G7917" s="37">
        <v>0</v>
      </c>
    </row>
    <row r="7918" spans="1:7" x14ac:dyDescent="0.4">
      <c r="A7918" s="70">
        <v>41969</v>
      </c>
      <c r="B7918" s="84" t="s">
        <v>318</v>
      </c>
      <c r="C7918" s="74">
        <v>7.4</v>
      </c>
      <c r="D7918" s="86">
        <v>3.9647723045607659</v>
      </c>
      <c r="E7918" s="88">
        <v>11</v>
      </c>
      <c r="F7918" s="88">
        <v>26</v>
      </c>
      <c r="G7918" s="37">
        <v>0</v>
      </c>
    </row>
    <row r="7919" spans="1:7" x14ac:dyDescent="0.4">
      <c r="A7919" s="70">
        <v>41969</v>
      </c>
      <c r="B7919" s="84" t="s">
        <v>319</v>
      </c>
      <c r="C7919" s="74">
        <v>7.4</v>
      </c>
      <c r="D7919" s="86">
        <v>4.3704484376335015</v>
      </c>
      <c r="E7919" s="88">
        <v>11</v>
      </c>
      <c r="F7919" s="88">
        <v>26</v>
      </c>
      <c r="G7919" s="37">
        <v>0</v>
      </c>
    </row>
    <row r="7920" spans="1:7" x14ac:dyDescent="0.4">
      <c r="A7920" s="70">
        <v>41969</v>
      </c>
      <c r="B7920" s="84" t="s">
        <v>320</v>
      </c>
      <c r="C7920" s="74">
        <v>7.3</v>
      </c>
      <c r="D7920" s="86">
        <v>2.0816458625579908</v>
      </c>
      <c r="E7920" s="88">
        <v>11</v>
      </c>
      <c r="F7920" s="88">
        <v>26</v>
      </c>
      <c r="G7920" s="37">
        <v>0</v>
      </c>
    </row>
    <row r="7921" spans="1:7" x14ac:dyDescent="0.4">
      <c r="A7921" s="70">
        <v>41969</v>
      </c>
      <c r="B7921" s="84" t="s">
        <v>321</v>
      </c>
      <c r="C7921" s="74">
        <v>6.9</v>
      </c>
      <c r="D7921" s="86">
        <v>2.6167269953497461</v>
      </c>
      <c r="E7921" s="88">
        <v>11</v>
      </c>
      <c r="F7921" s="88">
        <v>26</v>
      </c>
      <c r="G7921" s="37">
        <v>0</v>
      </c>
    </row>
    <row r="7922" spans="1:7" x14ac:dyDescent="0.4">
      <c r="A7922" s="70">
        <v>41969</v>
      </c>
      <c r="B7922" s="84" t="s">
        <v>322</v>
      </c>
      <c r="C7922" s="74">
        <v>6.4</v>
      </c>
      <c r="D7922" s="86">
        <v>2.832578352246415</v>
      </c>
      <c r="E7922" s="88">
        <v>11</v>
      </c>
      <c r="F7922" s="88">
        <v>26</v>
      </c>
      <c r="G7922" s="37">
        <v>0</v>
      </c>
    </row>
    <row r="7923" spans="1:7" x14ac:dyDescent="0.4">
      <c r="A7923" s="70">
        <v>41969</v>
      </c>
      <c r="B7923" s="84" t="s">
        <v>323</v>
      </c>
      <c r="C7923" s="74">
        <v>5.6</v>
      </c>
      <c r="D7923" s="86">
        <v>3.425453225496331</v>
      </c>
      <c r="E7923" s="88">
        <v>11</v>
      </c>
      <c r="F7923" s="88">
        <v>26</v>
      </c>
      <c r="G7923" s="37">
        <v>0</v>
      </c>
    </row>
    <row r="7924" spans="1:7" x14ac:dyDescent="0.4">
      <c r="A7924" s="70">
        <v>41969</v>
      </c>
      <c r="B7924" s="84" t="s">
        <v>324</v>
      </c>
      <c r="C7924" s="74">
        <v>4.8</v>
      </c>
      <c r="D7924" s="86">
        <v>4.9188827673099667</v>
      </c>
      <c r="E7924" s="88">
        <v>11</v>
      </c>
      <c r="F7924" s="88">
        <v>26</v>
      </c>
      <c r="G7924" s="37">
        <v>0</v>
      </c>
    </row>
    <row r="7925" spans="1:7" x14ac:dyDescent="0.4">
      <c r="A7925" s="70">
        <v>41969</v>
      </c>
      <c r="B7925" s="84" t="s">
        <v>325</v>
      </c>
      <c r="C7925" s="74">
        <v>4.7</v>
      </c>
      <c r="D7925" s="86">
        <v>5.168200750643047</v>
      </c>
      <c r="E7925" s="88">
        <v>11</v>
      </c>
      <c r="F7925" s="88">
        <v>27</v>
      </c>
      <c r="G7925" s="37">
        <v>1</v>
      </c>
    </row>
    <row r="7926" spans="1:7" x14ac:dyDescent="0.4">
      <c r="A7926" s="70">
        <v>41970</v>
      </c>
      <c r="B7926" s="84" t="s">
        <v>302</v>
      </c>
      <c r="C7926" s="74">
        <v>5.7</v>
      </c>
      <c r="D7926" s="86">
        <v>5.1069394439615214</v>
      </c>
      <c r="E7926" s="88">
        <v>11</v>
      </c>
      <c r="F7926" s="88">
        <v>27</v>
      </c>
      <c r="G7926" s="37">
        <v>1</v>
      </c>
    </row>
    <row r="7927" spans="1:7" x14ac:dyDescent="0.4">
      <c r="A7927" s="70">
        <v>41970</v>
      </c>
      <c r="B7927" s="84" t="s">
        <v>303</v>
      </c>
      <c r="C7927" s="74">
        <v>4.5999999999999996</v>
      </c>
      <c r="D7927" s="86">
        <v>5.3600042519199214</v>
      </c>
      <c r="E7927" s="88">
        <v>11</v>
      </c>
      <c r="F7927" s="88">
        <v>27</v>
      </c>
      <c r="G7927" s="37">
        <v>1</v>
      </c>
    </row>
    <row r="7928" spans="1:7" x14ac:dyDescent="0.4">
      <c r="A7928" s="70">
        <v>41970</v>
      </c>
      <c r="B7928" s="84" t="s">
        <v>304</v>
      </c>
      <c r="C7928" s="74">
        <v>3.6</v>
      </c>
      <c r="D7928" s="86">
        <v>5.6275282234611934</v>
      </c>
      <c r="E7928" s="88">
        <v>11</v>
      </c>
      <c r="F7928" s="88">
        <v>27</v>
      </c>
      <c r="G7928" s="37">
        <v>1</v>
      </c>
    </row>
    <row r="7929" spans="1:7" x14ac:dyDescent="0.4">
      <c r="A7929" s="70">
        <v>41970</v>
      </c>
      <c r="B7929" s="84" t="s">
        <v>305</v>
      </c>
      <c r="C7929" s="74">
        <v>3.5</v>
      </c>
      <c r="D7929" s="86">
        <v>5.7413406095135677</v>
      </c>
      <c r="E7929" s="88">
        <v>11</v>
      </c>
      <c r="F7929" s="88">
        <v>27</v>
      </c>
      <c r="G7929" s="37">
        <v>1</v>
      </c>
    </row>
    <row r="7930" spans="1:7" x14ac:dyDescent="0.4">
      <c r="A7930" s="70">
        <v>41970</v>
      </c>
      <c r="B7930" s="84" t="s">
        <v>306</v>
      </c>
      <c r="C7930" s="74">
        <v>2.4</v>
      </c>
      <c r="D7930" s="86">
        <v>6.0317710018108395</v>
      </c>
      <c r="E7930" s="88">
        <v>11</v>
      </c>
      <c r="F7930" s="88">
        <v>27</v>
      </c>
      <c r="G7930" s="37">
        <v>1</v>
      </c>
    </row>
    <row r="7931" spans="1:7" x14ac:dyDescent="0.4">
      <c r="A7931" s="70">
        <v>41970</v>
      </c>
      <c r="B7931" s="84" t="s">
        <v>307</v>
      </c>
      <c r="C7931" s="74">
        <v>1.7</v>
      </c>
      <c r="D7931" s="86">
        <v>7.4164499735802103</v>
      </c>
      <c r="E7931" s="88">
        <v>11</v>
      </c>
      <c r="F7931" s="88">
        <v>27</v>
      </c>
      <c r="G7931" s="37">
        <v>1</v>
      </c>
    </row>
    <row r="7932" spans="1:7" x14ac:dyDescent="0.4">
      <c r="A7932" s="70">
        <v>41970</v>
      </c>
      <c r="B7932" s="84" t="s">
        <v>308</v>
      </c>
      <c r="C7932" s="74">
        <v>1.5</v>
      </c>
      <c r="D7932" s="86">
        <v>4.1987266916423724</v>
      </c>
      <c r="E7932" s="88">
        <v>11</v>
      </c>
      <c r="F7932" s="88">
        <v>27</v>
      </c>
      <c r="G7932" s="37">
        <v>1</v>
      </c>
    </row>
    <row r="7933" spans="1:7" x14ac:dyDescent="0.4">
      <c r="A7933" s="70">
        <v>41970</v>
      </c>
      <c r="B7933" s="84" t="s">
        <v>309</v>
      </c>
      <c r="C7933" s="74">
        <v>2.9</v>
      </c>
      <c r="D7933" s="86">
        <v>3.1447401146994061</v>
      </c>
      <c r="E7933" s="88">
        <v>11</v>
      </c>
      <c r="F7933" s="88">
        <v>27</v>
      </c>
      <c r="G7933" s="37">
        <v>0</v>
      </c>
    </row>
    <row r="7934" spans="1:7" x14ac:dyDescent="0.4">
      <c r="A7934" s="70">
        <v>41970</v>
      </c>
      <c r="B7934" s="84" t="s">
        <v>310</v>
      </c>
      <c r="C7934" s="74">
        <v>5.6</v>
      </c>
      <c r="D7934" s="86">
        <v>3.9586941631042885E-2</v>
      </c>
      <c r="E7934" s="88">
        <v>11</v>
      </c>
      <c r="F7934" s="88">
        <v>27</v>
      </c>
      <c r="G7934" s="37">
        <v>0</v>
      </c>
    </row>
    <row r="7935" spans="1:7" x14ac:dyDescent="0.4">
      <c r="A7935" s="70">
        <v>41970</v>
      </c>
      <c r="B7935" s="84" t="s">
        <v>311</v>
      </c>
      <c r="C7935" s="74">
        <v>8.5</v>
      </c>
      <c r="D7935" s="86">
        <v>2.672574641071894E-2</v>
      </c>
      <c r="E7935" s="88">
        <v>11</v>
      </c>
      <c r="F7935" s="88">
        <v>27</v>
      </c>
      <c r="G7935" s="37">
        <v>0</v>
      </c>
    </row>
    <row r="7936" spans="1:7" x14ac:dyDescent="0.4">
      <c r="A7936" s="70">
        <v>41970</v>
      </c>
      <c r="B7936" s="84" t="s">
        <v>312</v>
      </c>
      <c r="C7936" s="74">
        <v>10.7</v>
      </c>
      <c r="D7936" s="86">
        <v>2.3249775152516257E-2</v>
      </c>
      <c r="E7936" s="88">
        <v>11</v>
      </c>
      <c r="F7936" s="88">
        <v>27</v>
      </c>
      <c r="G7936" s="37">
        <v>0</v>
      </c>
    </row>
    <row r="7937" spans="1:7" x14ac:dyDescent="0.4">
      <c r="A7937" s="70">
        <v>41970</v>
      </c>
      <c r="B7937" s="84" t="s">
        <v>313</v>
      </c>
      <c r="C7937" s="74">
        <v>11.8</v>
      </c>
      <c r="D7937" s="86">
        <v>1.7357069521696231E-2</v>
      </c>
      <c r="E7937" s="88">
        <v>11</v>
      </c>
      <c r="F7937" s="88">
        <v>27</v>
      </c>
      <c r="G7937" s="37">
        <v>0</v>
      </c>
    </row>
    <row r="7938" spans="1:7" x14ac:dyDescent="0.4">
      <c r="A7938" s="70">
        <v>41970</v>
      </c>
      <c r="B7938" s="84" t="s">
        <v>314</v>
      </c>
      <c r="C7938" s="74">
        <v>11.8</v>
      </c>
      <c r="D7938" s="86">
        <v>1.1419537438981312E-2</v>
      </c>
      <c r="E7938" s="88">
        <v>11</v>
      </c>
      <c r="F7938" s="88">
        <v>27</v>
      </c>
      <c r="G7938" s="37">
        <v>0</v>
      </c>
    </row>
    <row r="7939" spans="1:7" x14ac:dyDescent="0.4">
      <c r="A7939" s="70">
        <v>41970</v>
      </c>
      <c r="B7939" s="84" t="s">
        <v>315</v>
      </c>
      <c r="C7939" s="74">
        <v>11.9</v>
      </c>
      <c r="D7939" s="86">
        <v>1.8073459313804045E-2</v>
      </c>
      <c r="E7939" s="88">
        <v>11</v>
      </c>
      <c r="F7939" s="88">
        <v>27</v>
      </c>
      <c r="G7939" s="37">
        <v>0</v>
      </c>
    </row>
    <row r="7940" spans="1:7" x14ac:dyDescent="0.4">
      <c r="A7940" s="70">
        <v>41970</v>
      </c>
      <c r="B7940" s="84" t="s">
        <v>316</v>
      </c>
      <c r="C7940" s="74">
        <v>11.2</v>
      </c>
      <c r="D7940" s="86">
        <v>2.1570904610631686E-2</v>
      </c>
      <c r="E7940" s="88">
        <v>11</v>
      </c>
      <c r="F7940" s="88">
        <v>27</v>
      </c>
      <c r="G7940" s="37">
        <v>0</v>
      </c>
    </row>
    <row r="7941" spans="1:7" x14ac:dyDescent="0.4">
      <c r="A7941" s="70">
        <v>41970</v>
      </c>
      <c r="B7941" s="84" t="s">
        <v>317</v>
      </c>
      <c r="C7941" s="74">
        <v>9.5</v>
      </c>
      <c r="D7941" s="86">
        <v>2.1360376504350787E-2</v>
      </c>
      <c r="E7941" s="88">
        <v>11</v>
      </c>
      <c r="F7941" s="88">
        <v>27</v>
      </c>
      <c r="G7941" s="37">
        <v>0</v>
      </c>
    </row>
    <row r="7942" spans="1:7" x14ac:dyDescent="0.4">
      <c r="A7942" s="70">
        <v>41970</v>
      </c>
      <c r="B7942" s="84" t="s">
        <v>318</v>
      </c>
      <c r="C7942" s="74">
        <v>9</v>
      </c>
      <c r="D7942" s="86">
        <v>5.716637733534749E-2</v>
      </c>
      <c r="E7942" s="88">
        <v>11</v>
      </c>
      <c r="F7942" s="88">
        <v>27</v>
      </c>
      <c r="G7942" s="37">
        <v>0</v>
      </c>
    </row>
    <row r="7943" spans="1:7" x14ac:dyDescent="0.4">
      <c r="A7943" s="70">
        <v>41970</v>
      </c>
      <c r="B7943" s="84" t="s">
        <v>319</v>
      </c>
      <c r="C7943" s="74">
        <v>8.8000000000000007</v>
      </c>
      <c r="D7943" s="86">
        <v>1.131122987183212</v>
      </c>
      <c r="E7943" s="88">
        <v>11</v>
      </c>
      <c r="F7943" s="88">
        <v>27</v>
      </c>
      <c r="G7943" s="37">
        <v>0</v>
      </c>
    </row>
    <row r="7944" spans="1:7" x14ac:dyDescent="0.4">
      <c r="A7944" s="70">
        <v>41970</v>
      </c>
      <c r="B7944" s="84" t="s">
        <v>320</v>
      </c>
      <c r="C7944" s="74">
        <v>8.6</v>
      </c>
      <c r="D7944" s="86">
        <v>2.6156976712932218</v>
      </c>
      <c r="E7944" s="88">
        <v>11</v>
      </c>
      <c r="F7944" s="88">
        <v>27</v>
      </c>
      <c r="G7944" s="37">
        <v>0</v>
      </c>
    </row>
    <row r="7945" spans="1:7" x14ac:dyDescent="0.4">
      <c r="A7945" s="70">
        <v>41970</v>
      </c>
      <c r="B7945" s="84" t="s">
        <v>321</v>
      </c>
      <c r="C7945" s="74">
        <v>6.4</v>
      </c>
      <c r="D7945" s="86">
        <v>1.2570924212360193</v>
      </c>
      <c r="E7945" s="88">
        <v>11</v>
      </c>
      <c r="F7945" s="88">
        <v>27</v>
      </c>
      <c r="G7945" s="37">
        <v>0</v>
      </c>
    </row>
    <row r="7946" spans="1:7" x14ac:dyDescent="0.4">
      <c r="A7946" s="70">
        <v>41970</v>
      </c>
      <c r="B7946" s="84" t="s">
        <v>322</v>
      </c>
      <c r="C7946" s="74">
        <v>5.6</v>
      </c>
      <c r="D7946" s="86">
        <v>2.1183878846539641</v>
      </c>
      <c r="E7946" s="88">
        <v>11</v>
      </c>
      <c r="F7946" s="88">
        <v>27</v>
      </c>
      <c r="G7946" s="37">
        <v>0</v>
      </c>
    </row>
    <row r="7947" spans="1:7" x14ac:dyDescent="0.4">
      <c r="A7947" s="70">
        <v>41970</v>
      </c>
      <c r="B7947" s="84" t="s">
        <v>323</v>
      </c>
      <c r="C7947" s="74">
        <v>4.3</v>
      </c>
      <c r="D7947" s="86">
        <v>3.0770263751800999</v>
      </c>
      <c r="E7947" s="88">
        <v>11</v>
      </c>
      <c r="F7947" s="88">
        <v>27</v>
      </c>
      <c r="G7947" s="37">
        <v>0</v>
      </c>
    </row>
    <row r="7948" spans="1:7" x14ac:dyDescent="0.4">
      <c r="A7948" s="70">
        <v>41970</v>
      </c>
      <c r="B7948" s="84" t="s">
        <v>324</v>
      </c>
      <c r="C7948" s="74">
        <v>3.5</v>
      </c>
      <c r="D7948" s="86">
        <v>3.7693254612517855</v>
      </c>
      <c r="E7948" s="88">
        <v>11</v>
      </c>
      <c r="F7948" s="88">
        <v>27</v>
      </c>
      <c r="G7948" s="37">
        <v>0</v>
      </c>
    </row>
    <row r="7949" spans="1:7" x14ac:dyDescent="0.4">
      <c r="A7949" s="70">
        <v>41970</v>
      </c>
      <c r="B7949" s="84" t="s">
        <v>325</v>
      </c>
      <c r="C7949" s="74">
        <v>3.1</v>
      </c>
      <c r="D7949" s="86">
        <v>5.1128203830733376</v>
      </c>
      <c r="E7949" s="88">
        <v>11</v>
      </c>
      <c r="F7949" s="88">
        <v>28</v>
      </c>
      <c r="G7949" s="37">
        <v>1</v>
      </c>
    </row>
    <row r="7950" spans="1:7" x14ac:dyDescent="0.4">
      <c r="A7950" s="70">
        <v>41971</v>
      </c>
      <c r="B7950" s="84" t="s">
        <v>302</v>
      </c>
      <c r="C7950" s="74">
        <v>2.7</v>
      </c>
      <c r="D7950" s="86">
        <v>5.4660125178952415</v>
      </c>
      <c r="E7950" s="88">
        <v>11</v>
      </c>
      <c r="F7950" s="88">
        <v>28</v>
      </c>
      <c r="G7950" s="37">
        <v>1</v>
      </c>
    </row>
    <row r="7951" spans="1:7" x14ac:dyDescent="0.4">
      <c r="A7951" s="70">
        <v>41971</v>
      </c>
      <c r="B7951" s="84" t="s">
        <v>303</v>
      </c>
      <c r="C7951" s="74">
        <v>2.4</v>
      </c>
      <c r="D7951" s="86">
        <v>5.7108067625990664</v>
      </c>
      <c r="E7951" s="88">
        <v>11</v>
      </c>
      <c r="F7951" s="88">
        <v>28</v>
      </c>
      <c r="G7951" s="37">
        <v>1</v>
      </c>
    </row>
    <row r="7952" spans="1:7" x14ac:dyDescent="0.4">
      <c r="A7952" s="70">
        <v>41971</v>
      </c>
      <c r="B7952" s="84" t="s">
        <v>304</v>
      </c>
      <c r="C7952" s="74">
        <v>3.5</v>
      </c>
      <c r="D7952" s="86">
        <v>5.6429458909784556</v>
      </c>
      <c r="E7952" s="88">
        <v>11</v>
      </c>
      <c r="F7952" s="88">
        <v>28</v>
      </c>
      <c r="G7952" s="37">
        <v>1</v>
      </c>
    </row>
    <row r="7953" spans="1:7" x14ac:dyDescent="0.4">
      <c r="A7953" s="70">
        <v>41971</v>
      </c>
      <c r="B7953" s="84" t="s">
        <v>305</v>
      </c>
      <c r="C7953" s="74">
        <v>3.7</v>
      </c>
      <c r="D7953" s="86">
        <v>5.666136052515335</v>
      </c>
      <c r="E7953" s="88">
        <v>11</v>
      </c>
      <c r="F7953" s="88">
        <v>28</v>
      </c>
      <c r="G7953" s="37">
        <v>1</v>
      </c>
    </row>
    <row r="7954" spans="1:7" x14ac:dyDescent="0.4">
      <c r="A7954" s="70">
        <v>41971</v>
      </c>
      <c r="B7954" s="84" t="s">
        <v>306</v>
      </c>
      <c r="C7954" s="74">
        <v>4.4000000000000004</v>
      </c>
      <c r="D7954" s="86">
        <v>5.571943790825987</v>
      </c>
      <c r="E7954" s="88">
        <v>11</v>
      </c>
      <c r="F7954" s="88">
        <v>28</v>
      </c>
      <c r="G7954" s="37">
        <v>1</v>
      </c>
    </row>
    <row r="7955" spans="1:7" x14ac:dyDescent="0.4">
      <c r="A7955" s="70">
        <v>41971</v>
      </c>
      <c r="B7955" s="84" t="s">
        <v>307</v>
      </c>
      <c r="C7955" s="74">
        <v>4.5999999999999996</v>
      </c>
      <c r="D7955" s="86">
        <v>6.5471525139477968</v>
      </c>
      <c r="E7955" s="88">
        <v>11</v>
      </c>
      <c r="F7955" s="88">
        <v>28</v>
      </c>
      <c r="G7955" s="37">
        <v>1</v>
      </c>
    </row>
    <row r="7956" spans="1:7" x14ac:dyDescent="0.4">
      <c r="A7956" s="70">
        <v>41971</v>
      </c>
      <c r="B7956" s="84" t="s">
        <v>308</v>
      </c>
      <c r="C7956" s="74">
        <v>4.7</v>
      </c>
      <c r="D7956" s="86">
        <v>3.8054735047279364</v>
      </c>
      <c r="E7956" s="88">
        <v>11</v>
      </c>
      <c r="F7956" s="88">
        <v>28</v>
      </c>
      <c r="G7956" s="37">
        <v>1</v>
      </c>
    </row>
    <row r="7957" spans="1:7" x14ac:dyDescent="0.4">
      <c r="A7957" s="70">
        <v>41971</v>
      </c>
      <c r="B7957" s="84" t="s">
        <v>309</v>
      </c>
      <c r="C7957" s="74">
        <v>5.3</v>
      </c>
      <c r="D7957" s="86">
        <v>3.8485120813730793</v>
      </c>
      <c r="E7957" s="88">
        <v>11</v>
      </c>
      <c r="F7957" s="88">
        <v>28</v>
      </c>
      <c r="G7957" s="37">
        <v>0</v>
      </c>
    </row>
    <row r="7958" spans="1:7" x14ac:dyDescent="0.4">
      <c r="A7958" s="70">
        <v>41971</v>
      </c>
      <c r="B7958" s="84" t="s">
        <v>310</v>
      </c>
      <c r="C7958" s="74">
        <v>6.2</v>
      </c>
      <c r="D7958" s="86">
        <v>3.3253185594126293</v>
      </c>
      <c r="E7958" s="88">
        <v>11</v>
      </c>
      <c r="F7958" s="88">
        <v>28</v>
      </c>
      <c r="G7958" s="37">
        <v>0</v>
      </c>
    </row>
    <row r="7959" spans="1:7" x14ac:dyDescent="0.4">
      <c r="A7959" s="70">
        <v>41971</v>
      </c>
      <c r="B7959" s="84" t="s">
        <v>311</v>
      </c>
      <c r="C7959" s="74">
        <v>6.9</v>
      </c>
      <c r="D7959" s="86">
        <v>3.5894910280009427</v>
      </c>
      <c r="E7959" s="88">
        <v>11</v>
      </c>
      <c r="F7959" s="88">
        <v>28</v>
      </c>
      <c r="G7959" s="37">
        <v>0</v>
      </c>
    </row>
    <row r="7960" spans="1:7" x14ac:dyDescent="0.4">
      <c r="A7960" s="70">
        <v>41971</v>
      </c>
      <c r="B7960" s="84" t="s">
        <v>312</v>
      </c>
      <c r="C7960" s="74">
        <v>8.4</v>
      </c>
      <c r="D7960" s="86">
        <v>3.1951032028625241</v>
      </c>
      <c r="E7960" s="88">
        <v>11</v>
      </c>
      <c r="F7960" s="88">
        <v>28</v>
      </c>
      <c r="G7960" s="37">
        <v>0</v>
      </c>
    </row>
    <row r="7961" spans="1:7" x14ac:dyDescent="0.4">
      <c r="A7961" s="70">
        <v>41971</v>
      </c>
      <c r="B7961" s="84" t="s">
        <v>313</v>
      </c>
      <c r="C7961" s="74">
        <v>9.1999999999999993</v>
      </c>
      <c r="D7961" s="86">
        <v>3.1320749105179586</v>
      </c>
      <c r="E7961" s="88">
        <v>11</v>
      </c>
      <c r="F7961" s="88">
        <v>28</v>
      </c>
      <c r="G7961" s="37">
        <v>0</v>
      </c>
    </row>
    <row r="7962" spans="1:7" x14ac:dyDescent="0.4">
      <c r="A7962" s="70">
        <v>41971</v>
      </c>
      <c r="B7962" s="84" t="s">
        <v>314</v>
      </c>
      <c r="C7962" s="74">
        <v>8.5</v>
      </c>
      <c r="D7962" s="86">
        <v>2.537204037501787</v>
      </c>
      <c r="E7962" s="88">
        <v>11</v>
      </c>
      <c r="F7962" s="88">
        <v>28</v>
      </c>
      <c r="G7962" s="37">
        <v>0</v>
      </c>
    </row>
    <row r="7963" spans="1:7" x14ac:dyDescent="0.4">
      <c r="A7963" s="70">
        <v>41971</v>
      </c>
      <c r="B7963" s="84" t="s">
        <v>315</v>
      </c>
      <c r="C7963" s="74">
        <v>8.6999999999999993</v>
      </c>
      <c r="D7963" s="86">
        <v>3.5803781707223181</v>
      </c>
      <c r="E7963" s="88">
        <v>11</v>
      </c>
      <c r="F7963" s="88">
        <v>28</v>
      </c>
      <c r="G7963" s="37">
        <v>0</v>
      </c>
    </row>
    <row r="7964" spans="1:7" x14ac:dyDescent="0.4">
      <c r="A7964" s="70">
        <v>41971</v>
      </c>
      <c r="B7964" s="84" t="s">
        <v>316</v>
      </c>
      <c r="C7964" s="74">
        <v>8.6</v>
      </c>
      <c r="D7964" s="86">
        <v>3.7758276879878965</v>
      </c>
      <c r="E7964" s="88">
        <v>11</v>
      </c>
      <c r="F7964" s="88">
        <v>28</v>
      </c>
      <c r="G7964" s="37">
        <v>0</v>
      </c>
    </row>
    <row r="7965" spans="1:7" x14ac:dyDescent="0.4">
      <c r="A7965" s="70">
        <v>41971</v>
      </c>
      <c r="B7965" s="84" t="s">
        <v>317</v>
      </c>
      <c r="C7965" s="74">
        <v>8.5</v>
      </c>
      <c r="D7965" s="86">
        <v>3.085402171133333</v>
      </c>
      <c r="E7965" s="88">
        <v>11</v>
      </c>
      <c r="F7965" s="88">
        <v>28</v>
      </c>
      <c r="G7965" s="37">
        <v>0</v>
      </c>
    </row>
    <row r="7966" spans="1:7" x14ac:dyDescent="0.4">
      <c r="A7966" s="70">
        <v>41971</v>
      </c>
      <c r="B7966" s="84" t="s">
        <v>318</v>
      </c>
      <c r="C7966" s="74">
        <v>8.6999999999999993</v>
      </c>
      <c r="D7966" s="86">
        <v>2.6118009281760961</v>
      </c>
      <c r="E7966" s="88">
        <v>11</v>
      </c>
      <c r="F7966" s="88">
        <v>28</v>
      </c>
      <c r="G7966" s="37">
        <v>0</v>
      </c>
    </row>
    <row r="7967" spans="1:7" x14ac:dyDescent="0.4">
      <c r="A7967" s="70">
        <v>41971</v>
      </c>
      <c r="B7967" s="84" t="s">
        <v>319</v>
      </c>
      <c r="C7967" s="74">
        <v>8.6</v>
      </c>
      <c r="D7967" s="86">
        <v>4.3425854394955499</v>
      </c>
      <c r="E7967" s="88">
        <v>11</v>
      </c>
      <c r="F7967" s="88">
        <v>28</v>
      </c>
      <c r="G7967" s="37">
        <v>0</v>
      </c>
    </row>
    <row r="7968" spans="1:7" x14ac:dyDescent="0.4">
      <c r="A7968" s="70">
        <v>41971</v>
      </c>
      <c r="B7968" s="84" t="s">
        <v>320</v>
      </c>
      <c r="C7968" s="74">
        <v>8.6</v>
      </c>
      <c r="D7968" s="86">
        <v>4.2144802139156425</v>
      </c>
      <c r="E7968" s="88">
        <v>11</v>
      </c>
      <c r="F7968" s="88">
        <v>28</v>
      </c>
      <c r="G7968" s="37">
        <v>0</v>
      </c>
    </row>
    <row r="7969" spans="1:7" x14ac:dyDescent="0.4">
      <c r="A7969" s="70">
        <v>41971</v>
      </c>
      <c r="B7969" s="84" t="s">
        <v>321</v>
      </c>
      <c r="C7969" s="74">
        <v>8.6999999999999993</v>
      </c>
      <c r="D7969" s="86">
        <v>1.8563044608526105</v>
      </c>
      <c r="E7969" s="88">
        <v>11</v>
      </c>
      <c r="F7969" s="88">
        <v>28</v>
      </c>
      <c r="G7969" s="37">
        <v>0</v>
      </c>
    </row>
    <row r="7970" spans="1:7" x14ac:dyDescent="0.4">
      <c r="A7970" s="70">
        <v>41971</v>
      </c>
      <c r="B7970" s="84" t="s">
        <v>322</v>
      </c>
      <c r="C7970" s="74">
        <v>8.6999999999999993</v>
      </c>
      <c r="D7970" s="86">
        <v>2.2839471455296914</v>
      </c>
      <c r="E7970" s="88">
        <v>11</v>
      </c>
      <c r="F7970" s="88">
        <v>28</v>
      </c>
      <c r="G7970" s="37">
        <v>0</v>
      </c>
    </row>
    <row r="7971" spans="1:7" x14ac:dyDescent="0.4">
      <c r="A7971" s="70">
        <v>41971</v>
      </c>
      <c r="B7971" s="84" t="s">
        <v>323</v>
      </c>
      <c r="C7971" s="74">
        <v>8.6</v>
      </c>
      <c r="D7971" s="86">
        <v>2.6333493439842166</v>
      </c>
      <c r="E7971" s="88">
        <v>11</v>
      </c>
      <c r="F7971" s="88">
        <v>28</v>
      </c>
      <c r="G7971" s="37">
        <v>0</v>
      </c>
    </row>
    <row r="7972" spans="1:7" x14ac:dyDescent="0.4">
      <c r="A7972" s="70">
        <v>41971</v>
      </c>
      <c r="B7972" s="84" t="s">
        <v>324</v>
      </c>
      <c r="C7972" s="74">
        <v>8.6</v>
      </c>
      <c r="D7972" s="86">
        <v>2.8606088933751481</v>
      </c>
      <c r="E7972" s="88">
        <v>11</v>
      </c>
      <c r="F7972" s="88">
        <v>28</v>
      </c>
      <c r="G7972" s="37">
        <v>0</v>
      </c>
    </row>
    <row r="7973" spans="1:7" x14ac:dyDescent="0.4">
      <c r="A7973" s="70">
        <v>41971</v>
      </c>
      <c r="B7973" s="84" t="s">
        <v>325</v>
      </c>
      <c r="C7973" s="74">
        <v>8.1999999999999993</v>
      </c>
      <c r="D7973" s="86">
        <v>3.9619988611487607</v>
      </c>
      <c r="E7973" s="88">
        <v>11</v>
      </c>
      <c r="F7973" s="88">
        <v>29</v>
      </c>
      <c r="G7973" s="37">
        <v>1</v>
      </c>
    </row>
    <row r="7974" spans="1:7" x14ac:dyDescent="0.4">
      <c r="A7974" s="70">
        <v>41972</v>
      </c>
      <c r="B7974" s="84" t="s">
        <v>302</v>
      </c>
      <c r="C7974" s="74">
        <v>7.9</v>
      </c>
      <c r="D7974" s="86">
        <v>4.1341370943893505</v>
      </c>
      <c r="E7974" s="88">
        <v>11</v>
      </c>
      <c r="F7974" s="88">
        <v>29</v>
      </c>
      <c r="G7974" s="37">
        <v>1</v>
      </c>
    </row>
    <row r="7975" spans="1:7" x14ac:dyDescent="0.4">
      <c r="A7975" s="70">
        <v>41972</v>
      </c>
      <c r="B7975" s="84" t="s">
        <v>303</v>
      </c>
      <c r="C7975" s="74">
        <v>7.4</v>
      </c>
      <c r="D7975" s="86">
        <v>4.2959296416711981</v>
      </c>
      <c r="E7975" s="88">
        <v>11</v>
      </c>
      <c r="F7975" s="88">
        <v>29</v>
      </c>
      <c r="G7975" s="37">
        <v>1</v>
      </c>
    </row>
    <row r="7976" spans="1:7" x14ac:dyDescent="0.4">
      <c r="A7976" s="70">
        <v>41972</v>
      </c>
      <c r="B7976" s="84" t="s">
        <v>304</v>
      </c>
      <c r="C7976" s="74">
        <v>7.2</v>
      </c>
      <c r="D7976" s="86">
        <v>4.3918508312895028</v>
      </c>
      <c r="E7976" s="88">
        <v>11</v>
      </c>
      <c r="F7976" s="88">
        <v>29</v>
      </c>
      <c r="G7976" s="37">
        <v>1</v>
      </c>
    </row>
    <row r="7977" spans="1:7" x14ac:dyDescent="0.4">
      <c r="A7977" s="70">
        <v>41972</v>
      </c>
      <c r="B7977" s="84" t="s">
        <v>305</v>
      </c>
      <c r="C7977" s="74">
        <v>7.1</v>
      </c>
      <c r="D7977" s="86">
        <v>4.4589961434694558</v>
      </c>
      <c r="E7977" s="88">
        <v>11</v>
      </c>
      <c r="F7977" s="88">
        <v>29</v>
      </c>
      <c r="G7977" s="37">
        <v>1</v>
      </c>
    </row>
    <row r="7978" spans="1:7" x14ac:dyDescent="0.4">
      <c r="A7978" s="70">
        <v>41972</v>
      </c>
      <c r="B7978" s="84" t="s">
        <v>306</v>
      </c>
      <c r="C7978" s="74">
        <v>7</v>
      </c>
      <c r="D7978" s="86">
        <v>4.5167540366776038</v>
      </c>
      <c r="E7978" s="88">
        <v>11</v>
      </c>
      <c r="F7978" s="88">
        <v>29</v>
      </c>
      <c r="G7978" s="37">
        <v>1</v>
      </c>
    </row>
    <row r="7979" spans="1:7" x14ac:dyDescent="0.4">
      <c r="A7979" s="70">
        <v>41972</v>
      </c>
      <c r="B7979" s="84" t="s">
        <v>307</v>
      </c>
      <c r="C7979" s="74">
        <v>6.6</v>
      </c>
      <c r="D7979" s="86">
        <v>5.4568286207629004</v>
      </c>
      <c r="E7979" s="88">
        <v>11</v>
      </c>
      <c r="F7979" s="88">
        <v>29</v>
      </c>
      <c r="G7979" s="37">
        <v>1</v>
      </c>
    </row>
    <row r="7980" spans="1:7" x14ac:dyDescent="0.4">
      <c r="A7980" s="70">
        <v>41972</v>
      </c>
      <c r="B7980" s="84" t="s">
        <v>308</v>
      </c>
      <c r="C7980" s="74">
        <v>6.1</v>
      </c>
      <c r="D7980" s="86">
        <v>2.8657730109583279</v>
      </c>
      <c r="E7980" s="88">
        <v>11</v>
      </c>
      <c r="F7980" s="88">
        <v>29</v>
      </c>
      <c r="G7980" s="37">
        <v>1</v>
      </c>
    </row>
    <row r="7981" spans="1:7" x14ac:dyDescent="0.4">
      <c r="A7981" s="70">
        <v>41972</v>
      </c>
      <c r="B7981" s="84" t="s">
        <v>309</v>
      </c>
      <c r="C7981" s="74">
        <v>6.5</v>
      </c>
      <c r="D7981" s="86">
        <v>2.7365925876994659</v>
      </c>
      <c r="E7981" s="88">
        <v>11</v>
      </c>
      <c r="F7981" s="88">
        <v>29</v>
      </c>
      <c r="G7981" s="37">
        <v>0</v>
      </c>
    </row>
    <row r="7982" spans="1:7" x14ac:dyDescent="0.4">
      <c r="A7982" s="70">
        <v>41972</v>
      </c>
      <c r="B7982" s="84" t="s">
        <v>310</v>
      </c>
      <c r="C7982" s="74">
        <v>7.3</v>
      </c>
      <c r="D7982" s="86">
        <v>2.4280619603289253</v>
      </c>
      <c r="E7982" s="88">
        <v>11</v>
      </c>
      <c r="F7982" s="88">
        <v>29</v>
      </c>
      <c r="G7982" s="37">
        <v>0</v>
      </c>
    </row>
    <row r="7983" spans="1:7" x14ac:dyDescent="0.4">
      <c r="A7983" s="70">
        <v>41972</v>
      </c>
      <c r="B7983" s="84" t="s">
        <v>311</v>
      </c>
      <c r="C7983" s="74">
        <v>7.7</v>
      </c>
      <c r="D7983" s="86">
        <v>2.9517359742094009</v>
      </c>
      <c r="E7983" s="88">
        <v>11</v>
      </c>
      <c r="F7983" s="88">
        <v>29</v>
      </c>
      <c r="G7983" s="37">
        <v>0</v>
      </c>
    </row>
    <row r="7984" spans="1:7" x14ac:dyDescent="0.4">
      <c r="A7984" s="70">
        <v>41972</v>
      </c>
      <c r="B7984" s="84" t="s">
        <v>312</v>
      </c>
      <c r="C7984" s="74">
        <v>9.1</v>
      </c>
      <c r="D7984" s="86">
        <v>1.4224953333985324</v>
      </c>
      <c r="E7984" s="88">
        <v>11</v>
      </c>
      <c r="F7984" s="88">
        <v>29</v>
      </c>
      <c r="G7984" s="37">
        <v>0</v>
      </c>
    </row>
    <row r="7985" spans="1:7" x14ac:dyDescent="0.4">
      <c r="A7985" s="70">
        <v>41972</v>
      </c>
      <c r="B7985" s="84" t="s">
        <v>313</v>
      </c>
      <c r="C7985" s="74">
        <v>9.1999999999999993</v>
      </c>
      <c r="D7985" s="86">
        <v>1.7367359802715894</v>
      </c>
      <c r="E7985" s="88">
        <v>11</v>
      </c>
      <c r="F7985" s="88">
        <v>29</v>
      </c>
      <c r="G7985" s="37">
        <v>0</v>
      </c>
    </row>
    <row r="7986" spans="1:7" x14ac:dyDescent="0.4">
      <c r="A7986" s="70">
        <v>41972</v>
      </c>
      <c r="B7986" s="84" t="s">
        <v>314</v>
      </c>
      <c r="C7986" s="74">
        <v>9.4</v>
      </c>
      <c r="D7986" s="86">
        <v>1.1642247603049132</v>
      </c>
      <c r="E7986" s="88">
        <v>11</v>
      </c>
      <c r="F7986" s="88">
        <v>29</v>
      </c>
      <c r="G7986" s="37">
        <v>0</v>
      </c>
    </row>
    <row r="7987" spans="1:7" x14ac:dyDescent="0.4">
      <c r="A7987" s="70">
        <v>41972</v>
      </c>
      <c r="B7987" s="84" t="s">
        <v>315</v>
      </c>
      <c r="C7987" s="74">
        <v>9.4</v>
      </c>
      <c r="D7987" s="86">
        <v>2.3618183901306753</v>
      </c>
      <c r="E7987" s="88">
        <v>11</v>
      </c>
      <c r="F7987" s="88">
        <v>29</v>
      </c>
      <c r="G7987" s="37">
        <v>0</v>
      </c>
    </row>
    <row r="7988" spans="1:7" x14ac:dyDescent="0.4">
      <c r="A7988" s="70">
        <v>41972</v>
      </c>
      <c r="B7988" s="84" t="s">
        <v>316</v>
      </c>
      <c r="C7988" s="74">
        <v>9.4</v>
      </c>
      <c r="D7988" s="86">
        <v>2.7422665661290662</v>
      </c>
      <c r="E7988" s="88">
        <v>11</v>
      </c>
      <c r="F7988" s="88">
        <v>29</v>
      </c>
      <c r="G7988" s="37">
        <v>0</v>
      </c>
    </row>
    <row r="7989" spans="1:7" x14ac:dyDescent="0.4">
      <c r="A7989" s="70">
        <v>41972</v>
      </c>
      <c r="B7989" s="84" t="s">
        <v>317</v>
      </c>
      <c r="C7989" s="74">
        <v>8.1999999999999993</v>
      </c>
      <c r="D7989" s="86">
        <v>2.5664658877963511</v>
      </c>
      <c r="E7989" s="88">
        <v>11</v>
      </c>
      <c r="F7989" s="88">
        <v>29</v>
      </c>
      <c r="G7989" s="37">
        <v>0</v>
      </c>
    </row>
    <row r="7990" spans="1:7" x14ac:dyDescent="0.4">
      <c r="A7990" s="70">
        <v>41972</v>
      </c>
      <c r="B7990" s="84" t="s">
        <v>318</v>
      </c>
      <c r="C7990" s="74">
        <v>6.1</v>
      </c>
      <c r="D7990" s="86">
        <v>2.7485934571305402</v>
      </c>
      <c r="E7990" s="88">
        <v>11</v>
      </c>
      <c r="F7990" s="88">
        <v>29</v>
      </c>
      <c r="G7990" s="37">
        <v>0</v>
      </c>
    </row>
    <row r="7991" spans="1:7" x14ac:dyDescent="0.4">
      <c r="A7991" s="70">
        <v>41972</v>
      </c>
      <c r="B7991" s="84" t="s">
        <v>319</v>
      </c>
      <c r="C7991" s="74">
        <v>5.4</v>
      </c>
      <c r="D7991" s="86">
        <v>5.4337629635559805</v>
      </c>
      <c r="E7991" s="88">
        <v>11</v>
      </c>
      <c r="F7991" s="88">
        <v>29</v>
      </c>
      <c r="G7991" s="37">
        <v>0</v>
      </c>
    </row>
    <row r="7992" spans="1:7" x14ac:dyDescent="0.4">
      <c r="A7992" s="70">
        <v>41972</v>
      </c>
      <c r="B7992" s="84" t="s">
        <v>320</v>
      </c>
      <c r="C7992" s="74">
        <v>4.9000000000000004</v>
      </c>
      <c r="D7992" s="86">
        <v>5.7012758803242445</v>
      </c>
      <c r="E7992" s="88">
        <v>11</v>
      </c>
      <c r="F7992" s="88">
        <v>29</v>
      </c>
      <c r="G7992" s="37">
        <v>0</v>
      </c>
    </row>
    <row r="7993" spans="1:7" x14ac:dyDescent="0.4">
      <c r="A7993" s="70">
        <v>41972</v>
      </c>
      <c r="B7993" s="84" t="s">
        <v>321</v>
      </c>
      <c r="C7993" s="74">
        <v>3.8</v>
      </c>
      <c r="D7993" s="86">
        <v>2.9947628580067569</v>
      </c>
      <c r="E7993" s="88">
        <v>11</v>
      </c>
      <c r="F7993" s="88">
        <v>29</v>
      </c>
      <c r="G7993" s="37">
        <v>0</v>
      </c>
    </row>
    <row r="7994" spans="1:7" x14ac:dyDescent="0.4">
      <c r="A7994" s="70">
        <v>41972</v>
      </c>
      <c r="B7994" s="84" t="s">
        <v>322</v>
      </c>
      <c r="C7994" s="74">
        <v>3.4</v>
      </c>
      <c r="D7994" s="86">
        <v>3.6380635848818077</v>
      </c>
      <c r="E7994" s="88">
        <v>11</v>
      </c>
      <c r="F7994" s="88">
        <v>29</v>
      </c>
      <c r="G7994" s="37">
        <v>0</v>
      </c>
    </row>
    <row r="7995" spans="1:7" x14ac:dyDescent="0.4">
      <c r="A7995" s="70">
        <v>41972</v>
      </c>
      <c r="B7995" s="84" t="s">
        <v>323</v>
      </c>
      <c r="C7995" s="74">
        <v>3.1</v>
      </c>
      <c r="D7995" s="86">
        <v>4.1693550218379247</v>
      </c>
      <c r="E7995" s="88">
        <v>11</v>
      </c>
      <c r="F7995" s="88">
        <v>29</v>
      </c>
      <c r="G7995" s="37">
        <v>0</v>
      </c>
    </row>
    <row r="7996" spans="1:7" x14ac:dyDescent="0.4">
      <c r="A7996" s="70">
        <v>41972</v>
      </c>
      <c r="B7996" s="84" t="s">
        <v>324</v>
      </c>
      <c r="C7996" s="74">
        <v>2.6</v>
      </c>
      <c r="D7996" s="86">
        <v>4.6344235564294944</v>
      </c>
      <c r="E7996" s="88">
        <v>11</v>
      </c>
      <c r="F7996" s="88">
        <v>29</v>
      </c>
      <c r="G7996" s="37">
        <v>0</v>
      </c>
    </row>
    <row r="7997" spans="1:7" x14ac:dyDescent="0.4">
      <c r="A7997" s="70">
        <v>41972</v>
      </c>
      <c r="B7997" s="84" t="s">
        <v>325</v>
      </c>
      <c r="C7997" s="74">
        <v>1.8</v>
      </c>
      <c r="D7997" s="86">
        <v>5.9332635487609551</v>
      </c>
      <c r="E7997" s="88">
        <v>11</v>
      </c>
      <c r="F7997" s="88">
        <v>30</v>
      </c>
      <c r="G7997" s="37">
        <v>1</v>
      </c>
    </row>
    <row r="7998" spans="1:7" x14ac:dyDescent="0.4">
      <c r="A7998" s="70">
        <v>41973</v>
      </c>
      <c r="B7998" s="84" t="s">
        <v>302</v>
      </c>
      <c r="C7998" s="74">
        <v>1.1000000000000001</v>
      </c>
      <c r="D7998" s="86">
        <v>6.2723180678630026</v>
      </c>
      <c r="E7998" s="88">
        <v>11</v>
      </c>
      <c r="F7998" s="88">
        <v>30</v>
      </c>
      <c r="G7998" s="37">
        <v>1</v>
      </c>
    </row>
    <row r="7999" spans="1:7" x14ac:dyDescent="0.4">
      <c r="A7999" s="70">
        <v>41973</v>
      </c>
      <c r="B7999" s="84" t="s">
        <v>303</v>
      </c>
      <c r="C7999" s="74">
        <v>0.7</v>
      </c>
      <c r="D7999" s="86">
        <v>6.5021290807464638</v>
      </c>
      <c r="E7999" s="88">
        <v>11</v>
      </c>
      <c r="F7999" s="88">
        <v>30</v>
      </c>
      <c r="G7999" s="37">
        <v>1</v>
      </c>
    </row>
    <row r="8000" spans="1:7" x14ac:dyDescent="0.4">
      <c r="A8000" s="70">
        <v>41973</v>
      </c>
      <c r="B8000" s="84" t="s">
        <v>304</v>
      </c>
      <c r="C8000" s="74">
        <v>0.7</v>
      </c>
      <c r="D8000" s="86">
        <v>6.6220186276540041</v>
      </c>
      <c r="E8000" s="88">
        <v>11</v>
      </c>
      <c r="F8000" s="88">
        <v>30</v>
      </c>
      <c r="G8000" s="37">
        <v>1</v>
      </c>
    </row>
    <row r="8001" spans="1:7" x14ac:dyDescent="0.4">
      <c r="A8001" s="70">
        <v>41973</v>
      </c>
      <c r="B8001" s="84" t="s">
        <v>305</v>
      </c>
      <c r="C8001" s="74">
        <v>0.3</v>
      </c>
      <c r="D8001" s="86">
        <v>6.788231615680612</v>
      </c>
      <c r="E8001" s="88">
        <v>11</v>
      </c>
      <c r="F8001" s="88">
        <v>30</v>
      </c>
      <c r="G8001" s="37">
        <v>1</v>
      </c>
    </row>
    <row r="8002" spans="1:7" x14ac:dyDescent="0.4">
      <c r="A8002" s="70">
        <v>41973</v>
      </c>
      <c r="B8002" s="84" t="s">
        <v>306</v>
      </c>
      <c r="C8002" s="74">
        <v>-0.3</v>
      </c>
      <c r="D8002" s="86">
        <v>6.9892929094341323</v>
      </c>
      <c r="E8002" s="88">
        <v>11</v>
      </c>
      <c r="F8002" s="88">
        <v>30</v>
      </c>
      <c r="G8002" s="37">
        <v>1</v>
      </c>
    </row>
    <row r="8003" spans="1:7" x14ac:dyDescent="0.4">
      <c r="A8003" s="70">
        <v>41973</v>
      </c>
      <c r="B8003" s="84" t="s">
        <v>307</v>
      </c>
      <c r="C8003" s="74">
        <v>-0.4</v>
      </c>
      <c r="D8003" s="86">
        <v>8.4142337196662389</v>
      </c>
      <c r="E8003" s="88">
        <v>11</v>
      </c>
      <c r="F8003" s="88">
        <v>30</v>
      </c>
      <c r="G8003" s="37">
        <v>1</v>
      </c>
    </row>
    <row r="8004" spans="1:7" x14ac:dyDescent="0.4">
      <c r="A8004" s="70">
        <v>41973</v>
      </c>
      <c r="B8004" s="84" t="s">
        <v>308</v>
      </c>
      <c r="C8004" s="74">
        <v>0</v>
      </c>
      <c r="D8004" s="86">
        <v>4.9973574203290143</v>
      </c>
      <c r="E8004" s="88">
        <v>11</v>
      </c>
      <c r="F8004" s="88">
        <v>30</v>
      </c>
      <c r="G8004" s="37">
        <v>1</v>
      </c>
    </row>
    <row r="8005" spans="1:7" x14ac:dyDescent="0.4">
      <c r="A8005" s="70">
        <v>41973</v>
      </c>
      <c r="B8005" s="84" t="s">
        <v>309</v>
      </c>
      <c r="C8005" s="74">
        <v>0.4</v>
      </c>
      <c r="D8005" s="86">
        <v>4.7990499386062995</v>
      </c>
      <c r="E8005" s="88">
        <v>11</v>
      </c>
      <c r="F8005" s="88">
        <v>30</v>
      </c>
      <c r="G8005" s="37">
        <v>0</v>
      </c>
    </row>
    <row r="8006" spans="1:7" x14ac:dyDescent="0.4">
      <c r="A8006" s="70">
        <v>41973</v>
      </c>
      <c r="B8006" s="84" t="s">
        <v>310</v>
      </c>
      <c r="C8006" s="74">
        <v>0.9</v>
      </c>
      <c r="D8006" s="86">
        <v>4.1256528309270069</v>
      </c>
      <c r="E8006" s="88">
        <v>11</v>
      </c>
      <c r="F8006" s="88">
        <v>30</v>
      </c>
      <c r="G8006" s="37">
        <v>0</v>
      </c>
    </row>
    <row r="8007" spans="1:7" x14ac:dyDescent="0.4">
      <c r="A8007" s="70">
        <v>41973</v>
      </c>
      <c r="B8007" s="84" t="s">
        <v>311</v>
      </c>
      <c r="C8007" s="74">
        <v>2.1</v>
      </c>
      <c r="D8007" s="86">
        <v>4.3420800752508981</v>
      </c>
      <c r="E8007" s="88">
        <v>11</v>
      </c>
      <c r="F8007" s="88">
        <v>30</v>
      </c>
      <c r="G8007" s="37">
        <v>0</v>
      </c>
    </row>
    <row r="8008" spans="1:7" x14ac:dyDescent="0.4">
      <c r="A8008" s="70">
        <v>41973</v>
      </c>
      <c r="B8008" s="84" t="s">
        <v>312</v>
      </c>
      <c r="C8008" s="74">
        <v>2.9</v>
      </c>
      <c r="D8008" s="86">
        <v>3.3968431963356926</v>
      </c>
      <c r="E8008" s="88">
        <v>11</v>
      </c>
      <c r="F8008" s="88">
        <v>30</v>
      </c>
      <c r="G8008" s="37">
        <v>0</v>
      </c>
    </row>
    <row r="8009" spans="1:7" x14ac:dyDescent="0.4">
      <c r="A8009" s="70">
        <v>41973</v>
      </c>
      <c r="B8009" s="84" t="s">
        <v>313</v>
      </c>
      <c r="C8009" s="74">
        <v>5.9</v>
      </c>
      <c r="D8009" s="86">
        <v>0.97229434180646224</v>
      </c>
      <c r="E8009" s="88">
        <v>11</v>
      </c>
      <c r="F8009" s="88">
        <v>30</v>
      </c>
      <c r="G8009" s="37">
        <v>0</v>
      </c>
    </row>
    <row r="8010" spans="1:7" x14ac:dyDescent="0.4">
      <c r="A8010" s="70">
        <v>41973</v>
      </c>
      <c r="B8010" s="84" t="s">
        <v>314</v>
      </c>
      <c r="C8010" s="74">
        <v>7.4</v>
      </c>
      <c r="D8010" s="86">
        <v>5.1038897770427021E-2</v>
      </c>
      <c r="E8010" s="88">
        <v>11</v>
      </c>
      <c r="F8010" s="88">
        <v>30</v>
      </c>
      <c r="G8010" s="37">
        <v>0</v>
      </c>
    </row>
    <row r="8011" spans="1:7" x14ac:dyDescent="0.4">
      <c r="A8011" s="70">
        <v>41973</v>
      </c>
      <c r="B8011" s="84" t="s">
        <v>315</v>
      </c>
      <c r="C8011" s="74">
        <v>8.6999999999999993</v>
      </c>
      <c r="D8011" s="86">
        <v>0.47466267128208223</v>
      </c>
      <c r="E8011" s="88">
        <v>11</v>
      </c>
      <c r="F8011" s="88">
        <v>30</v>
      </c>
      <c r="G8011" s="37">
        <v>0</v>
      </c>
    </row>
    <row r="8012" spans="1:7" x14ac:dyDescent="0.4">
      <c r="A8012" s="70">
        <v>41973</v>
      </c>
      <c r="B8012" s="84" t="s">
        <v>316</v>
      </c>
      <c r="C8012" s="74">
        <v>9.1</v>
      </c>
      <c r="D8012" s="86">
        <v>1.4820834533114189</v>
      </c>
      <c r="E8012" s="88">
        <v>11</v>
      </c>
      <c r="F8012" s="88">
        <v>30</v>
      </c>
      <c r="G8012" s="37">
        <v>0</v>
      </c>
    </row>
    <row r="8013" spans="1:7" x14ac:dyDescent="0.4">
      <c r="A8013" s="70">
        <v>41973</v>
      </c>
      <c r="B8013" s="84" t="s">
        <v>317</v>
      </c>
      <c r="C8013" s="74">
        <v>8.4</v>
      </c>
      <c r="D8013" s="86">
        <v>1.9167592461488034</v>
      </c>
      <c r="E8013" s="88">
        <v>11</v>
      </c>
      <c r="F8013" s="88">
        <v>30</v>
      </c>
      <c r="G8013" s="37">
        <v>0</v>
      </c>
    </row>
    <row r="8014" spans="1:7" x14ac:dyDescent="0.4">
      <c r="A8014" s="70">
        <v>41973</v>
      </c>
      <c r="B8014" s="84" t="s">
        <v>318</v>
      </c>
      <c r="C8014" s="74">
        <v>6.9</v>
      </c>
      <c r="D8014" s="86">
        <v>2.2855120077848179</v>
      </c>
      <c r="E8014" s="88">
        <v>11</v>
      </c>
      <c r="F8014" s="88">
        <v>30</v>
      </c>
      <c r="G8014" s="37">
        <v>0</v>
      </c>
    </row>
    <row r="8015" spans="1:7" x14ac:dyDescent="0.4">
      <c r="A8015" s="70">
        <v>41973</v>
      </c>
      <c r="B8015" s="84" t="s">
        <v>319</v>
      </c>
      <c r="C8015" s="74">
        <v>6.6</v>
      </c>
      <c r="D8015" s="86">
        <v>4.8503581239934741</v>
      </c>
      <c r="E8015" s="88">
        <v>11</v>
      </c>
      <c r="F8015" s="88">
        <v>30</v>
      </c>
      <c r="G8015" s="37">
        <v>0</v>
      </c>
    </row>
    <row r="8016" spans="1:7" x14ac:dyDescent="0.4">
      <c r="A8016" s="70">
        <v>41973</v>
      </c>
      <c r="B8016" s="84" t="s">
        <v>320</v>
      </c>
      <c r="C8016" s="74">
        <v>5.3</v>
      </c>
      <c r="D8016" s="86">
        <v>5.4569014951114516</v>
      </c>
      <c r="E8016" s="88">
        <v>11</v>
      </c>
      <c r="F8016" s="88">
        <v>30</v>
      </c>
      <c r="G8016" s="37">
        <v>0</v>
      </c>
    </row>
    <row r="8017" spans="1:7" x14ac:dyDescent="0.4">
      <c r="A8017" s="70">
        <v>41973</v>
      </c>
      <c r="B8017" s="84" t="s">
        <v>321</v>
      </c>
      <c r="C8017" s="74">
        <v>5</v>
      </c>
      <c r="D8017" s="86">
        <v>2.7324717391780315</v>
      </c>
      <c r="E8017" s="88">
        <v>11</v>
      </c>
      <c r="F8017" s="88">
        <v>30</v>
      </c>
      <c r="G8017" s="37">
        <v>0</v>
      </c>
    </row>
    <row r="8018" spans="1:7" x14ac:dyDescent="0.4">
      <c r="A8018" s="70">
        <v>41973</v>
      </c>
      <c r="B8018" s="84" t="s">
        <v>322</v>
      </c>
      <c r="C8018" s="74">
        <v>4.7</v>
      </c>
      <c r="D8018" s="86">
        <v>3.3492003276687861</v>
      </c>
      <c r="E8018" s="88">
        <v>11</v>
      </c>
      <c r="F8018" s="88">
        <v>30</v>
      </c>
      <c r="G8018" s="37">
        <v>0</v>
      </c>
    </row>
    <row r="8019" spans="1:7" x14ac:dyDescent="0.4">
      <c r="A8019" s="70">
        <v>41973</v>
      </c>
      <c r="B8019" s="84" t="s">
        <v>323</v>
      </c>
      <c r="C8019" s="74">
        <v>4.7</v>
      </c>
      <c r="D8019" s="86">
        <v>3.8068033333744431</v>
      </c>
      <c r="E8019" s="88">
        <v>11</v>
      </c>
      <c r="F8019" s="88">
        <v>30</v>
      </c>
      <c r="G8019" s="37">
        <v>0</v>
      </c>
    </row>
    <row r="8020" spans="1:7" x14ac:dyDescent="0.4">
      <c r="A8020" s="70">
        <v>41973</v>
      </c>
      <c r="B8020" s="84" t="s">
        <v>324</v>
      </c>
      <c r="C8020" s="74">
        <v>4.5</v>
      </c>
      <c r="D8020" s="86">
        <v>4.1796667613346346</v>
      </c>
      <c r="E8020" s="88">
        <v>11</v>
      </c>
      <c r="F8020" s="88">
        <v>30</v>
      </c>
      <c r="G8020" s="37">
        <v>0</v>
      </c>
    </row>
    <row r="8021" spans="1:7" x14ac:dyDescent="0.4">
      <c r="A8021" s="70">
        <v>41973</v>
      </c>
      <c r="B8021" s="84" t="s">
        <v>325</v>
      </c>
      <c r="C8021" s="74">
        <v>4.0999999999999996</v>
      </c>
      <c r="D8021" s="86">
        <v>5.3598796412520118</v>
      </c>
      <c r="E8021" s="88">
        <v>12</v>
      </c>
      <c r="F8021" s="88">
        <v>1</v>
      </c>
      <c r="G8021" s="37">
        <v>1</v>
      </c>
    </row>
    <row r="8022" spans="1:7" x14ac:dyDescent="0.4">
      <c r="A8022" s="70">
        <v>41974</v>
      </c>
      <c r="B8022" s="84" t="s">
        <v>302</v>
      </c>
      <c r="C8022" s="74">
        <v>3.6</v>
      </c>
      <c r="D8022" s="86">
        <v>5.625293033325665</v>
      </c>
      <c r="E8022" s="88">
        <v>12</v>
      </c>
      <c r="F8022" s="88">
        <v>1</v>
      </c>
      <c r="G8022" s="37">
        <v>1</v>
      </c>
    </row>
    <row r="8023" spans="1:7" x14ac:dyDescent="0.4">
      <c r="A8023" s="70">
        <v>41974</v>
      </c>
      <c r="B8023" s="84" t="s">
        <v>303</v>
      </c>
      <c r="C8023" s="74">
        <v>3.1</v>
      </c>
      <c r="D8023" s="86">
        <v>5.8424859013921626</v>
      </c>
      <c r="E8023" s="88">
        <v>12</v>
      </c>
      <c r="F8023" s="88">
        <v>1</v>
      </c>
      <c r="G8023" s="37">
        <v>1</v>
      </c>
    </row>
    <row r="8024" spans="1:7" x14ac:dyDescent="0.4">
      <c r="A8024" s="70">
        <v>41974</v>
      </c>
      <c r="B8024" s="84" t="s">
        <v>304</v>
      </c>
      <c r="C8024" s="74">
        <v>2.5</v>
      </c>
      <c r="D8024" s="86">
        <v>6.0614774044492528</v>
      </c>
      <c r="E8024" s="88">
        <v>12</v>
      </c>
      <c r="F8024" s="88">
        <v>1</v>
      </c>
      <c r="G8024" s="37">
        <v>1</v>
      </c>
    </row>
    <row r="8025" spans="1:7" x14ac:dyDescent="0.4">
      <c r="A8025" s="70">
        <v>41974</v>
      </c>
      <c r="B8025" s="84" t="s">
        <v>305</v>
      </c>
      <c r="C8025" s="74">
        <v>2.2000000000000002</v>
      </c>
      <c r="D8025" s="86">
        <v>6.2248431037086336</v>
      </c>
      <c r="E8025" s="88">
        <v>12</v>
      </c>
      <c r="F8025" s="88">
        <v>1</v>
      </c>
      <c r="G8025" s="37">
        <v>1</v>
      </c>
    </row>
    <row r="8026" spans="1:7" x14ac:dyDescent="0.4">
      <c r="A8026" s="70">
        <v>41974</v>
      </c>
      <c r="B8026" s="84" t="s">
        <v>306</v>
      </c>
      <c r="C8026" s="74">
        <v>2</v>
      </c>
      <c r="D8026" s="86">
        <v>6.3594177852394767</v>
      </c>
      <c r="E8026" s="88">
        <v>12</v>
      </c>
      <c r="F8026" s="88">
        <v>1</v>
      </c>
      <c r="G8026" s="37">
        <v>1</v>
      </c>
    </row>
    <row r="8027" spans="1:7" x14ac:dyDescent="0.4">
      <c r="A8027" s="70">
        <v>41974</v>
      </c>
      <c r="B8027" s="84" t="s">
        <v>307</v>
      </c>
      <c r="C8027" s="74">
        <v>1.2</v>
      </c>
      <c r="D8027" s="86">
        <v>7.78878013965039</v>
      </c>
      <c r="E8027" s="88">
        <v>12</v>
      </c>
      <c r="F8027" s="88">
        <v>1</v>
      </c>
      <c r="G8027" s="37">
        <v>1</v>
      </c>
    </row>
    <row r="8028" spans="1:7" x14ac:dyDescent="0.4">
      <c r="A8028" s="70">
        <v>41974</v>
      </c>
      <c r="B8028" s="84" t="s">
        <v>308</v>
      </c>
      <c r="C8028" s="74">
        <v>1.8</v>
      </c>
      <c r="D8028" s="86">
        <v>1.9800675234258347</v>
      </c>
      <c r="E8028" s="88">
        <v>12</v>
      </c>
      <c r="F8028" s="88">
        <v>1</v>
      </c>
      <c r="G8028" s="37">
        <v>1</v>
      </c>
    </row>
    <row r="8029" spans="1:7" x14ac:dyDescent="0.4">
      <c r="A8029" s="70">
        <v>41974</v>
      </c>
      <c r="B8029" s="84" t="s">
        <v>309</v>
      </c>
      <c r="C8029" s="74">
        <v>3.2</v>
      </c>
      <c r="D8029" s="86">
        <v>4.4585072374041711E-2</v>
      </c>
      <c r="E8029" s="88">
        <v>12</v>
      </c>
      <c r="F8029" s="88">
        <v>1</v>
      </c>
      <c r="G8029" s="37">
        <v>0</v>
      </c>
    </row>
    <row r="8030" spans="1:7" x14ac:dyDescent="0.4">
      <c r="A8030" s="70">
        <v>41974</v>
      </c>
      <c r="B8030" s="84" t="s">
        <v>310</v>
      </c>
      <c r="C8030" s="74">
        <v>3.7</v>
      </c>
      <c r="D8030" s="86">
        <v>2.7443957341361611E-2</v>
      </c>
      <c r="E8030" s="88">
        <v>12</v>
      </c>
      <c r="F8030" s="88">
        <v>1</v>
      </c>
      <c r="G8030" s="37">
        <v>0</v>
      </c>
    </row>
    <row r="8031" spans="1:7" x14ac:dyDescent="0.4">
      <c r="A8031" s="70">
        <v>41974</v>
      </c>
      <c r="B8031" s="84" t="s">
        <v>311</v>
      </c>
      <c r="C8031" s="74">
        <v>5.7</v>
      </c>
      <c r="D8031" s="86">
        <v>2.9473546493785825E-2</v>
      </c>
      <c r="E8031" s="88">
        <v>12</v>
      </c>
      <c r="F8031" s="88">
        <v>1</v>
      </c>
      <c r="G8031" s="37">
        <v>0</v>
      </c>
    </row>
    <row r="8032" spans="1:7" x14ac:dyDescent="0.4">
      <c r="A8032" s="70">
        <v>41974</v>
      </c>
      <c r="B8032" s="84" t="s">
        <v>312</v>
      </c>
      <c r="C8032" s="74">
        <v>6.3</v>
      </c>
      <c r="D8032" s="86">
        <v>5.3201220620761373E-2</v>
      </c>
      <c r="E8032" s="88">
        <v>12</v>
      </c>
      <c r="F8032" s="88">
        <v>1</v>
      </c>
      <c r="G8032" s="37">
        <v>0</v>
      </c>
    </row>
    <row r="8033" spans="1:7" x14ac:dyDescent="0.4">
      <c r="A8033" s="70">
        <v>41974</v>
      </c>
      <c r="B8033" s="84" t="s">
        <v>313</v>
      </c>
      <c r="C8033" s="74">
        <v>7.1</v>
      </c>
      <c r="D8033" s="86">
        <v>4.1883538937890118E-2</v>
      </c>
      <c r="E8033" s="88">
        <v>12</v>
      </c>
      <c r="F8033" s="88">
        <v>1</v>
      </c>
      <c r="G8033" s="37">
        <v>0</v>
      </c>
    </row>
    <row r="8034" spans="1:7" x14ac:dyDescent="0.4">
      <c r="A8034" s="70">
        <v>41974</v>
      </c>
      <c r="B8034" s="84" t="s">
        <v>314</v>
      </c>
      <c r="C8034" s="74">
        <v>7</v>
      </c>
      <c r="D8034" s="86">
        <v>2.2133754499071255E-2</v>
      </c>
      <c r="E8034" s="88">
        <v>12</v>
      </c>
      <c r="F8034" s="88">
        <v>1</v>
      </c>
      <c r="G8034" s="37">
        <v>0</v>
      </c>
    </row>
    <row r="8035" spans="1:7" x14ac:dyDescent="0.4">
      <c r="A8035" s="70">
        <v>41974</v>
      </c>
      <c r="B8035" s="84" t="s">
        <v>315</v>
      </c>
      <c r="C8035" s="74">
        <v>8</v>
      </c>
      <c r="D8035" s="86">
        <v>2.6777386520867745E-2</v>
      </c>
      <c r="E8035" s="88">
        <v>12</v>
      </c>
      <c r="F8035" s="88">
        <v>1</v>
      </c>
      <c r="G8035" s="37">
        <v>0</v>
      </c>
    </row>
    <row r="8036" spans="1:7" x14ac:dyDescent="0.4">
      <c r="A8036" s="70">
        <v>41974</v>
      </c>
      <c r="B8036" s="84" t="s">
        <v>316</v>
      </c>
      <c r="C8036" s="74">
        <v>6.8</v>
      </c>
      <c r="D8036" s="86">
        <v>7.1341916371534905E-2</v>
      </c>
      <c r="E8036" s="88">
        <v>12</v>
      </c>
      <c r="F8036" s="88">
        <v>1</v>
      </c>
      <c r="G8036" s="37">
        <v>0</v>
      </c>
    </row>
    <row r="8037" spans="1:7" x14ac:dyDescent="0.4">
      <c r="A8037" s="70">
        <v>41974</v>
      </c>
      <c r="B8037" s="84" t="s">
        <v>317</v>
      </c>
      <c r="C8037" s="74">
        <v>5.7</v>
      </c>
      <c r="D8037" s="86">
        <v>0.36530028039601714</v>
      </c>
      <c r="E8037" s="88">
        <v>12</v>
      </c>
      <c r="F8037" s="88">
        <v>1</v>
      </c>
      <c r="G8037" s="37">
        <v>0</v>
      </c>
    </row>
    <row r="8038" spans="1:7" x14ac:dyDescent="0.4">
      <c r="A8038" s="70">
        <v>41974</v>
      </c>
      <c r="B8038" s="84" t="s">
        <v>318</v>
      </c>
      <c r="C8038" s="74">
        <v>5</v>
      </c>
      <c r="D8038" s="86">
        <v>1.8237980109476715</v>
      </c>
      <c r="E8038" s="88">
        <v>12</v>
      </c>
      <c r="F8038" s="88">
        <v>1</v>
      </c>
      <c r="G8038" s="37">
        <v>0</v>
      </c>
    </row>
    <row r="8039" spans="1:7" x14ac:dyDescent="0.4">
      <c r="A8039" s="70">
        <v>41974</v>
      </c>
      <c r="B8039" s="84" t="s">
        <v>319</v>
      </c>
      <c r="C8039" s="74">
        <v>3.4</v>
      </c>
      <c r="D8039" s="86">
        <v>5.1618842313150459</v>
      </c>
      <c r="E8039" s="88">
        <v>12</v>
      </c>
      <c r="F8039" s="88">
        <v>1</v>
      </c>
      <c r="G8039" s="37">
        <v>0</v>
      </c>
    </row>
    <row r="8040" spans="1:7" x14ac:dyDescent="0.4">
      <c r="A8040" s="70">
        <v>41974</v>
      </c>
      <c r="B8040" s="84" t="s">
        <v>320</v>
      </c>
      <c r="C8040" s="74">
        <v>2.2000000000000002</v>
      </c>
      <c r="D8040" s="86">
        <v>6.3203640065854891</v>
      </c>
      <c r="E8040" s="88">
        <v>12</v>
      </c>
      <c r="F8040" s="88">
        <v>1</v>
      </c>
      <c r="G8040" s="37">
        <v>0</v>
      </c>
    </row>
    <row r="8041" spans="1:7" x14ac:dyDescent="0.4">
      <c r="A8041" s="70">
        <v>41974</v>
      </c>
      <c r="B8041" s="84" t="s">
        <v>321</v>
      </c>
      <c r="C8041" s="74">
        <v>2.4</v>
      </c>
      <c r="D8041" s="86">
        <v>3.1115017091068715</v>
      </c>
      <c r="E8041" s="88">
        <v>12</v>
      </c>
      <c r="F8041" s="88">
        <v>1</v>
      </c>
      <c r="G8041" s="37">
        <v>0</v>
      </c>
    </row>
    <row r="8042" spans="1:7" x14ac:dyDescent="0.4">
      <c r="A8042" s="70">
        <v>41974</v>
      </c>
      <c r="B8042" s="84" t="s">
        <v>322</v>
      </c>
      <c r="C8042" s="74">
        <v>1.5</v>
      </c>
      <c r="D8042" s="86">
        <v>3.9524762304200771</v>
      </c>
      <c r="E8042" s="88">
        <v>12</v>
      </c>
      <c r="F8042" s="88">
        <v>1</v>
      </c>
      <c r="G8042" s="37">
        <v>0</v>
      </c>
    </row>
    <row r="8043" spans="1:7" x14ac:dyDescent="0.4">
      <c r="A8043" s="70">
        <v>41974</v>
      </c>
      <c r="B8043" s="84" t="s">
        <v>323</v>
      </c>
      <c r="C8043" s="74">
        <v>0.5</v>
      </c>
      <c r="D8043" s="86">
        <v>4.7156213579758424</v>
      </c>
      <c r="E8043" s="88">
        <v>12</v>
      </c>
      <c r="F8043" s="88">
        <v>1</v>
      </c>
      <c r="G8043" s="37">
        <v>0</v>
      </c>
    </row>
    <row r="8044" spans="1:7" x14ac:dyDescent="0.4">
      <c r="A8044" s="70">
        <v>41974</v>
      </c>
      <c r="B8044" s="84" t="s">
        <v>324</v>
      </c>
      <c r="C8044" s="74">
        <v>-0.3</v>
      </c>
      <c r="D8044" s="86">
        <v>5.3548388327996985</v>
      </c>
      <c r="E8044" s="88">
        <v>12</v>
      </c>
      <c r="F8044" s="88">
        <v>1</v>
      </c>
      <c r="G8044" s="37">
        <v>0</v>
      </c>
    </row>
    <row r="8045" spans="1:7" x14ac:dyDescent="0.4">
      <c r="A8045" s="70">
        <v>41974</v>
      </c>
      <c r="B8045" s="84" t="s">
        <v>325</v>
      </c>
      <c r="C8045" s="74">
        <v>-0.7</v>
      </c>
      <c r="D8045" s="86">
        <v>6.6649928284629265</v>
      </c>
      <c r="E8045" s="88">
        <v>12</v>
      </c>
      <c r="F8045" s="88">
        <v>2</v>
      </c>
      <c r="G8045" s="37">
        <v>1</v>
      </c>
    </row>
    <row r="8046" spans="1:7" x14ac:dyDescent="0.4">
      <c r="A8046" s="70">
        <v>41975</v>
      </c>
      <c r="B8046" s="84" t="s">
        <v>302</v>
      </c>
      <c r="C8046" s="74">
        <v>-0.7</v>
      </c>
      <c r="D8046" s="86">
        <v>6.9124682987052175</v>
      </c>
      <c r="E8046" s="88">
        <v>12</v>
      </c>
      <c r="F8046" s="88">
        <v>2</v>
      </c>
      <c r="G8046" s="37">
        <v>1</v>
      </c>
    </row>
    <row r="8047" spans="1:7" x14ac:dyDescent="0.4">
      <c r="A8047" s="70">
        <v>41975</v>
      </c>
      <c r="B8047" s="84" t="s">
        <v>303</v>
      </c>
      <c r="C8047" s="74">
        <v>-0.6</v>
      </c>
      <c r="D8047" s="86">
        <v>6.8831724492763486</v>
      </c>
      <c r="E8047" s="88">
        <v>12</v>
      </c>
      <c r="F8047" s="88">
        <v>2</v>
      </c>
      <c r="G8047" s="37">
        <v>1</v>
      </c>
    </row>
    <row r="8048" spans="1:7" x14ac:dyDescent="0.4">
      <c r="A8048" s="70">
        <v>41975</v>
      </c>
      <c r="B8048" s="84" t="s">
        <v>304</v>
      </c>
      <c r="C8048" s="74">
        <v>-0.6</v>
      </c>
      <c r="D8048" s="86">
        <v>6.9846996251253461</v>
      </c>
      <c r="E8048" s="88">
        <v>12</v>
      </c>
      <c r="F8048" s="88">
        <v>2</v>
      </c>
      <c r="G8048" s="37">
        <v>1</v>
      </c>
    </row>
    <row r="8049" spans="1:7" x14ac:dyDescent="0.4">
      <c r="A8049" s="70">
        <v>41975</v>
      </c>
      <c r="B8049" s="84" t="s">
        <v>305</v>
      </c>
      <c r="C8049" s="74">
        <v>0</v>
      </c>
      <c r="D8049" s="86">
        <v>6.9506842470523127</v>
      </c>
      <c r="E8049" s="88">
        <v>12</v>
      </c>
      <c r="F8049" s="88">
        <v>2</v>
      </c>
      <c r="G8049" s="37">
        <v>1</v>
      </c>
    </row>
    <row r="8050" spans="1:7" x14ac:dyDescent="0.4">
      <c r="A8050" s="70">
        <v>41975</v>
      </c>
      <c r="B8050" s="84" t="s">
        <v>306</v>
      </c>
      <c r="C8050" s="74">
        <v>-0.1</v>
      </c>
      <c r="D8050" s="86">
        <v>7.0006517819622118</v>
      </c>
      <c r="E8050" s="88">
        <v>12</v>
      </c>
      <c r="F8050" s="88">
        <v>2</v>
      </c>
      <c r="G8050" s="37">
        <v>1</v>
      </c>
    </row>
    <row r="8051" spans="1:7" x14ac:dyDescent="0.4">
      <c r="A8051" s="70">
        <v>41975</v>
      </c>
      <c r="B8051" s="84" t="s">
        <v>307</v>
      </c>
      <c r="C8051" s="74">
        <v>-0.3</v>
      </c>
      <c r="D8051" s="86">
        <v>7.0696897442400504</v>
      </c>
      <c r="E8051" s="88">
        <v>12</v>
      </c>
      <c r="F8051" s="88">
        <v>2</v>
      </c>
      <c r="G8051" s="37">
        <v>1</v>
      </c>
    </row>
    <row r="8052" spans="1:7" x14ac:dyDescent="0.4">
      <c r="A8052" s="70">
        <v>41975</v>
      </c>
      <c r="B8052" s="84" t="s">
        <v>308</v>
      </c>
      <c r="C8052" s="74">
        <v>-0.2</v>
      </c>
      <c r="D8052" s="86">
        <v>5.5806287159619794</v>
      </c>
      <c r="E8052" s="88">
        <v>12</v>
      </c>
      <c r="F8052" s="88">
        <v>2</v>
      </c>
      <c r="G8052" s="37">
        <v>1</v>
      </c>
    </row>
    <row r="8053" spans="1:7" x14ac:dyDescent="0.4">
      <c r="A8053" s="70">
        <v>41975</v>
      </c>
      <c r="B8053" s="84" t="s">
        <v>309</v>
      </c>
      <c r="C8053" s="74">
        <v>0.7</v>
      </c>
      <c r="D8053" s="86">
        <v>4.8813415828043798</v>
      </c>
      <c r="E8053" s="88">
        <v>12</v>
      </c>
      <c r="F8053" s="88">
        <v>2</v>
      </c>
      <c r="G8053" s="37">
        <v>0</v>
      </c>
    </row>
    <row r="8054" spans="1:7" x14ac:dyDescent="0.4">
      <c r="A8054" s="70">
        <v>41975</v>
      </c>
      <c r="B8054" s="84" t="s">
        <v>310</v>
      </c>
      <c r="C8054" s="74">
        <v>1.2</v>
      </c>
      <c r="D8054" s="86">
        <v>3.5083929887764773</v>
      </c>
      <c r="E8054" s="88">
        <v>12</v>
      </c>
      <c r="F8054" s="88">
        <v>2</v>
      </c>
      <c r="G8054" s="37">
        <v>0</v>
      </c>
    </row>
    <row r="8055" spans="1:7" x14ac:dyDescent="0.4">
      <c r="A8055" s="70">
        <v>41975</v>
      </c>
      <c r="B8055" s="84" t="s">
        <v>311</v>
      </c>
      <c r="C8055" s="74">
        <v>1.8</v>
      </c>
      <c r="D8055" s="86">
        <v>2.9923551514912061</v>
      </c>
      <c r="E8055" s="88">
        <v>12</v>
      </c>
      <c r="F8055" s="88">
        <v>2</v>
      </c>
      <c r="G8055" s="37">
        <v>0</v>
      </c>
    </row>
    <row r="8056" spans="1:7" x14ac:dyDescent="0.4">
      <c r="A8056" s="70">
        <v>41975</v>
      </c>
      <c r="B8056" s="84" t="s">
        <v>312</v>
      </c>
      <c r="C8056" s="74">
        <v>3.5</v>
      </c>
      <c r="D8056" s="86">
        <v>2.5838734612286585</v>
      </c>
      <c r="E8056" s="88">
        <v>12</v>
      </c>
      <c r="F8056" s="88">
        <v>2</v>
      </c>
      <c r="G8056" s="37">
        <v>0</v>
      </c>
    </row>
    <row r="8057" spans="1:7" x14ac:dyDescent="0.4">
      <c r="A8057" s="70">
        <v>41975</v>
      </c>
      <c r="B8057" s="84" t="s">
        <v>313</v>
      </c>
      <c r="C8057" s="74">
        <v>3.5</v>
      </c>
      <c r="D8057" s="86">
        <v>4.2602184892396888</v>
      </c>
      <c r="E8057" s="88">
        <v>12</v>
      </c>
      <c r="F8057" s="88">
        <v>2</v>
      </c>
      <c r="G8057" s="37">
        <v>0</v>
      </c>
    </row>
    <row r="8058" spans="1:7" x14ac:dyDescent="0.4">
      <c r="A8058" s="70">
        <v>41975</v>
      </c>
      <c r="B8058" s="84" t="s">
        <v>314</v>
      </c>
      <c r="C8058" s="74">
        <v>3.9</v>
      </c>
      <c r="D8058" s="86">
        <v>3.5612747332881232</v>
      </c>
      <c r="E8058" s="88">
        <v>12</v>
      </c>
      <c r="F8058" s="88">
        <v>2</v>
      </c>
      <c r="G8058" s="37">
        <v>0</v>
      </c>
    </row>
    <row r="8059" spans="1:7" x14ac:dyDescent="0.4">
      <c r="A8059" s="70">
        <v>41975</v>
      </c>
      <c r="B8059" s="84" t="s">
        <v>315</v>
      </c>
      <c r="C8059" s="74">
        <v>5.5</v>
      </c>
      <c r="D8059" s="86">
        <v>2.13330158779095</v>
      </c>
      <c r="E8059" s="88">
        <v>12</v>
      </c>
      <c r="F8059" s="88">
        <v>2</v>
      </c>
      <c r="G8059" s="37">
        <v>0</v>
      </c>
    </row>
    <row r="8060" spans="1:7" x14ac:dyDescent="0.4">
      <c r="A8060" s="70">
        <v>41975</v>
      </c>
      <c r="B8060" s="84" t="s">
        <v>316</v>
      </c>
      <c r="C8060" s="74">
        <v>5.4</v>
      </c>
      <c r="D8060" s="86">
        <v>2.6791075940948512</v>
      </c>
      <c r="E8060" s="88">
        <v>12</v>
      </c>
      <c r="F8060" s="88">
        <v>2</v>
      </c>
      <c r="G8060" s="37">
        <v>0</v>
      </c>
    </row>
    <row r="8061" spans="1:7" x14ac:dyDescent="0.4">
      <c r="A8061" s="70">
        <v>41975</v>
      </c>
      <c r="B8061" s="84" t="s">
        <v>317</v>
      </c>
      <c r="C8061" s="74">
        <v>4.9000000000000004</v>
      </c>
      <c r="D8061" s="86">
        <v>2.8029170747049186</v>
      </c>
      <c r="E8061" s="88">
        <v>12</v>
      </c>
      <c r="F8061" s="88">
        <v>2</v>
      </c>
      <c r="G8061" s="37">
        <v>0</v>
      </c>
    </row>
    <row r="8062" spans="1:7" x14ac:dyDescent="0.4">
      <c r="A8062" s="70">
        <v>41975</v>
      </c>
      <c r="B8062" s="84" t="s">
        <v>318</v>
      </c>
      <c r="C8062" s="74">
        <v>4.2</v>
      </c>
      <c r="D8062" s="86">
        <v>5.8252506187797639</v>
      </c>
      <c r="E8062" s="88">
        <v>12</v>
      </c>
      <c r="F8062" s="88">
        <v>2</v>
      </c>
      <c r="G8062" s="37">
        <v>0</v>
      </c>
    </row>
    <row r="8063" spans="1:7" x14ac:dyDescent="0.4">
      <c r="A8063" s="70">
        <v>41975</v>
      </c>
      <c r="B8063" s="84" t="s">
        <v>319</v>
      </c>
      <c r="C8063" s="74">
        <v>3.6</v>
      </c>
      <c r="D8063" s="86">
        <v>6.5205597829548347</v>
      </c>
      <c r="E8063" s="88">
        <v>12</v>
      </c>
      <c r="F8063" s="88">
        <v>2</v>
      </c>
      <c r="G8063" s="37">
        <v>0</v>
      </c>
    </row>
    <row r="8064" spans="1:7" x14ac:dyDescent="0.4">
      <c r="A8064" s="70">
        <v>41975</v>
      </c>
      <c r="B8064" s="84" t="s">
        <v>320</v>
      </c>
      <c r="C8064" s="74">
        <v>3.8</v>
      </c>
      <c r="D8064" s="86">
        <v>3.4744232656266387</v>
      </c>
      <c r="E8064" s="88">
        <v>12</v>
      </c>
      <c r="F8064" s="88">
        <v>2</v>
      </c>
      <c r="G8064" s="37">
        <v>0</v>
      </c>
    </row>
    <row r="8065" spans="1:7" x14ac:dyDescent="0.4">
      <c r="A8065" s="70">
        <v>41975</v>
      </c>
      <c r="B8065" s="84" t="s">
        <v>321</v>
      </c>
      <c r="C8065" s="74">
        <v>3.4</v>
      </c>
      <c r="D8065" s="86">
        <v>3.9785990509033198</v>
      </c>
      <c r="E8065" s="88">
        <v>12</v>
      </c>
      <c r="F8065" s="88">
        <v>2</v>
      </c>
      <c r="G8065" s="37">
        <v>0</v>
      </c>
    </row>
    <row r="8066" spans="1:7" x14ac:dyDescent="0.4">
      <c r="A8066" s="70">
        <v>41975</v>
      </c>
      <c r="B8066" s="84" t="s">
        <v>322</v>
      </c>
      <c r="C8066" s="74">
        <v>3.6</v>
      </c>
      <c r="D8066" s="86">
        <v>4.0558182512955581</v>
      </c>
      <c r="E8066" s="88">
        <v>12</v>
      </c>
      <c r="F8066" s="88">
        <v>2</v>
      </c>
      <c r="G8066" s="37">
        <v>0</v>
      </c>
    </row>
    <row r="8067" spans="1:7" x14ac:dyDescent="0.4">
      <c r="A8067" s="70">
        <v>41975</v>
      </c>
      <c r="B8067" s="84" t="s">
        <v>323</v>
      </c>
      <c r="C8067" s="74">
        <v>2.8</v>
      </c>
      <c r="D8067" s="86">
        <v>4.6152739594227921</v>
      </c>
      <c r="E8067" s="88">
        <v>12</v>
      </c>
      <c r="F8067" s="88">
        <v>2</v>
      </c>
      <c r="G8067" s="37">
        <v>0</v>
      </c>
    </row>
    <row r="8068" spans="1:7" x14ac:dyDescent="0.4">
      <c r="A8068" s="70">
        <v>41975</v>
      </c>
      <c r="B8068" s="84" t="s">
        <v>324</v>
      </c>
      <c r="C8068" s="74">
        <v>3.7</v>
      </c>
      <c r="D8068" s="86">
        <v>5.7689828690726515</v>
      </c>
      <c r="E8068" s="88">
        <v>12</v>
      </c>
      <c r="F8068" s="88">
        <v>2</v>
      </c>
      <c r="G8068" s="37">
        <v>0</v>
      </c>
    </row>
    <row r="8069" spans="1:7" x14ac:dyDescent="0.4">
      <c r="A8069" s="70">
        <v>41975</v>
      </c>
      <c r="B8069" s="84" t="s">
        <v>325</v>
      </c>
      <c r="C8069" s="74">
        <v>3</v>
      </c>
      <c r="D8069" s="86">
        <v>6.0377191389071596</v>
      </c>
      <c r="E8069" s="88">
        <v>12</v>
      </c>
      <c r="F8069" s="88">
        <v>3</v>
      </c>
      <c r="G8069" s="37">
        <v>1</v>
      </c>
    </row>
    <row r="8070" spans="1:7" x14ac:dyDescent="0.4">
      <c r="A8070" s="70">
        <v>41976</v>
      </c>
      <c r="B8070" s="84" t="s">
        <v>302</v>
      </c>
      <c r="C8070" s="74">
        <v>1.3</v>
      </c>
      <c r="D8070" s="86">
        <v>6.4525554274889494</v>
      </c>
      <c r="E8070" s="88">
        <v>12</v>
      </c>
      <c r="F8070" s="88">
        <v>3</v>
      </c>
      <c r="G8070" s="37">
        <v>1</v>
      </c>
    </row>
    <row r="8071" spans="1:7" x14ac:dyDescent="0.4">
      <c r="A8071" s="70">
        <v>41976</v>
      </c>
      <c r="B8071" s="84" t="s">
        <v>303</v>
      </c>
      <c r="C8071" s="74">
        <v>1.8</v>
      </c>
      <c r="D8071" s="86">
        <v>6.4729889170669601</v>
      </c>
      <c r="E8071" s="88">
        <v>12</v>
      </c>
      <c r="F8071" s="88">
        <v>3</v>
      </c>
      <c r="G8071" s="37">
        <v>1</v>
      </c>
    </row>
    <row r="8072" spans="1:7" x14ac:dyDescent="0.4">
      <c r="A8072" s="70">
        <v>41976</v>
      </c>
      <c r="B8072" s="84" t="s">
        <v>304</v>
      </c>
      <c r="C8072" s="74">
        <v>1</v>
      </c>
      <c r="D8072" s="86">
        <v>6.6956648905910496</v>
      </c>
      <c r="E8072" s="88">
        <v>12</v>
      </c>
      <c r="F8072" s="88">
        <v>3</v>
      </c>
      <c r="G8072" s="37">
        <v>1</v>
      </c>
    </row>
    <row r="8073" spans="1:7" x14ac:dyDescent="0.4">
      <c r="A8073" s="70">
        <v>41976</v>
      </c>
      <c r="B8073" s="84" t="s">
        <v>305</v>
      </c>
      <c r="C8073" s="74">
        <v>1.1000000000000001</v>
      </c>
      <c r="D8073" s="86">
        <v>6.7564564870039607</v>
      </c>
      <c r="E8073" s="88">
        <v>12</v>
      </c>
      <c r="F8073" s="88">
        <v>3</v>
      </c>
      <c r="G8073" s="37">
        <v>1</v>
      </c>
    </row>
    <row r="8074" spans="1:7" x14ac:dyDescent="0.4">
      <c r="A8074" s="70">
        <v>41976</v>
      </c>
      <c r="B8074" s="84" t="s">
        <v>306</v>
      </c>
      <c r="C8074" s="74">
        <v>1.5</v>
      </c>
      <c r="D8074" s="86">
        <v>6.7329466132406859</v>
      </c>
      <c r="E8074" s="88">
        <v>12</v>
      </c>
      <c r="F8074" s="88">
        <v>3</v>
      </c>
      <c r="G8074" s="37">
        <v>1</v>
      </c>
    </row>
    <row r="8075" spans="1:7" x14ac:dyDescent="0.4">
      <c r="A8075" s="70">
        <v>41976</v>
      </c>
      <c r="B8075" s="84" t="s">
        <v>307</v>
      </c>
      <c r="C8075" s="74">
        <v>1.6</v>
      </c>
      <c r="D8075" s="86">
        <v>6.7461969705887066</v>
      </c>
      <c r="E8075" s="88">
        <v>12</v>
      </c>
      <c r="F8075" s="88">
        <v>3</v>
      </c>
      <c r="G8075" s="37">
        <v>1</v>
      </c>
    </row>
    <row r="8076" spans="1:7" x14ac:dyDescent="0.4">
      <c r="A8076" s="70">
        <v>41976</v>
      </c>
      <c r="B8076" s="84" t="s">
        <v>308</v>
      </c>
      <c r="C8076" s="74">
        <v>2.1</v>
      </c>
      <c r="D8076" s="86">
        <v>6.1419737967905954</v>
      </c>
      <c r="E8076" s="88">
        <v>12</v>
      </c>
      <c r="F8076" s="88">
        <v>3</v>
      </c>
      <c r="G8076" s="37">
        <v>1</v>
      </c>
    </row>
    <row r="8077" spans="1:7" x14ac:dyDescent="0.4">
      <c r="A8077" s="70">
        <v>41976</v>
      </c>
      <c r="B8077" s="84" t="s">
        <v>309</v>
      </c>
      <c r="C8077" s="74">
        <v>2.2999999999999998</v>
      </c>
      <c r="D8077" s="86">
        <v>4.0593072710103151</v>
      </c>
      <c r="E8077" s="88">
        <v>12</v>
      </c>
      <c r="F8077" s="88">
        <v>3</v>
      </c>
      <c r="G8077" s="37">
        <v>0</v>
      </c>
    </row>
    <row r="8078" spans="1:7" x14ac:dyDescent="0.4">
      <c r="A8078" s="70">
        <v>41976</v>
      </c>
      <c r="B8078" s="84" t="s">
        <v>310</v>
      </c>
      <c r="C8078" s="74">
        <v>5.3</v>
      </c>
      <c r="D8078" s="86">
        <v>2.3863971734444895E-2</v>
      </c>
      <c r="E8078" s="88">
        <v>12</v>
      </c>
      <c r="F8078" s="88">
        <v>3</v>
      </c>
      <c r="G8078" s="37">
        <v>0</v>
      </c>
    </row>
    <row r="8079" spans="1:7" x14ac:dyDescent="0.4">
      <c r="A8079" s="70">
        <v>41976</v>
      </c>
      <c r="B8079" s="84" t="s">
        <v>311</v>
      </c>
      <c r="C8079" s="74">
        <v>6.9</v>
      </c>
      <c r="D8079" s="86">
        <v>1.4211840440740895E-2</v>
      </c>
      <c r="E8079" s="88">
        <v>12</v>
      </c>
      <c r="F8079" s="88">
        <v>3</v>
      </c>
      <c r="G8079" s="37">
        <v>0</v>
      </c>
    </row>
    <row r="8080" spans="1:7" x14ac:dyDescent="0.4">
      <c r="A8080" s="70">
        <v>41976</v>
      </c>
      <c r="B8080" s="84" t="s">
        <v>312</v>
      </c>
      <c r="C8080" s="74">
        <v>9</v>
      </c>
      <c r="D8080" s="86">
        <v>1.2655163769173923E-2</v>
      </c>
      <c r="E8080" s="88">
        <v>12</v>
      </c>
      <c r="F8080" s="88">
        <v>3</v>
      </c>
      <c r="G8080" s="37">
        <v>0</v>
      </c>
    </row>
    <row r="8081" spans="1:7" x14ac:dyDescent="0.4">
      <c r="A8081" s="70">
        <v>41976</v>
      </c>
      <c r="B8081" s="84" t="s">
        <v>313</v>
      </c>
      <c r="C8081" s="74">
        <v>8.1999999999999993</v>
      </c>
      <c r="D8081" s="86">
        <v>2.1282858048607422E-2</v>
      </c>
      <c r="E8081" s="88">
        <v>12</v>
      </c>
      <c r="F8081" s="88">
        <v>3</v>
      </c>
      <c r="G8081" s="37">
        <v>0</v>
      </c>
    </row>
    <row r="8082" spans="1:7" x14ac:dyDescent="0.4">
      <c r="A8082" s="70">
        <v>41976</v>
      </c>
      <c r="B8082" s="84" t="s">
        <v>314</v>
      </c>
      <c r="C8082" s="74">
        <v>9.6</v>
      </c>
      <c r="D8082" s="86">
        <v>1.8404587605709805E-2</v>
      </c>
      <c r="E8082" s="88">
        <v>12</v>
      </c>
      <c r="F8082" s="88">
        <v>3</v>
      </c>
      <c r="G8082" s="37">
        <v>0</v>
      </c>
    </row>
    <row r="8083" spans="1:7" x14ac:dyDescent="0.4">
      <c r="A8083" s="70">
        <v>41976</v>
      </c>
      <c r="B8083" s="84" t="s">
        <v>315</v>
      </c>
      <c r="C8083" s="74">
        <v>9.4</v>
      </c>
      <c r="D8083" s="86">
        <v>2.3900035070910715E-2</v>
      </c>
      <c r="E8083" s="88">
        <v>12</v>
      </c>
      <c r="F8083" s="88">
        <v>3</v>
      </c>
      <c r="G8083" s="37">
        <v>0</v>
      </c>
    </row>
    <row r="8084" spans="1:7" x14ac:dyDescent="0.4">
      <c r="A8084" s="70">
        <v>41976</v>
      </c>
      <c r="B8084" s="84" t="s">
        <v>316</v>
      </c>
      <c r="C8084" s="74">
        <v>8.4</v>
      </c>
      <c r="D8084" s="86">
        <v>2.7617428700839081E-2</v>
      </c>
      <c r="E8084" s="88">
        <v>12</v>
      </c>
      <c r="F8084" s="88">
        <v>3</v>
      </c>
      <c r="G8084" s="37">
        <v>0</v>
      </c>
    </row>
    <row r="8085" spans="1:7" x14ac:dyDescent="0.4">
      <c r="A8085" s="70">
        <v>41976</v>
      </c>
      <c r="B8085" s="84" t="s">
        <v>317</v>
      </c>
      <c r="C8085" s="74">
        <v>6.7</v>
      </c>
      <c r="D8085" s="86">
        <v>5.3890926970178353E-2</v>
      </c>
      <c r="E8085" s="88">
        <v>12</v>
      </c>
      <c r="F8085" s="88">
        <v>3</v>
      </c>
      <c r="G8085" s="37">
        <v>0</v>
      </c>
    </row>
    <row r="8086" spans="1:7" x14ac:dyDescent="0.4">
      <c r="A8086" s="70">
        <v>41976</v>
      </c>
      <c r="B8086" s="84" t="s">
        <v>318</v>
      </c>
      <c r="C8086" s="74">
        <v>6.5</v>
      </c>
      <c r="D8086" s="86">
        <v>0.96291165325654038</v>
      </c>
      <c r="E8086" s="88">
        <v>12</v>
      </c>
      <c r="F8086" s="88">
        <v>3</v>
      </c>
      <c r="G8086" s="37">
        <v>0</v>
      </c>
    </row>
    <row r="8087" spans="1:7" x14ac:dyDescent="0.4">
      <c r="A8087" s="70">
        <v>41976</v>
      </c>
      <c r="B8087" s="84" t="s">
        <v>319</v>
      </c>
      <c r="C8087" s="74">
        <v>6.3</v>
      </c>
      <c r="D8087" s="86">
        <v>3.3483283018888548</v>
      </c>
      <c r="E8087" s="88">
        <v>12</v>
      </c>
      <c r="F8087" s="88">
        <v>3</v>
      </c>
      <c r="G8087" s="37">
        <v>0</v>
      </c>
    </row>
    <row r="8088" spans="1:7" x14ac:dyDescent="0.4">
      <c r="A8088" s="70">
        <v>41976</v>
      </c>
      <c r="B8088" s="84" t="s">
        <v>320</v>
      </c>
      <c r="C8088" s="74">
        <v>4.2</v>
      </c>
      <c r="D8088" s="86">
        <v>1.8348082447734326</v>
      </c>
      <c r="E8088" s="88">
        <v>12</v>
      </c>
      <c r="F8088" s="88">
        <v>3</v>
      </c>
      <c r="G8088" s="37">
        <v>0</v>
      </c>
    </row>
    <row r="8089" spans="1:7" x14ac:dyDescent="0.4">
      <c r="A8089" s="70">
        <v>41976</v>
      </c>
      <c r="B8089" s="84" t="s">
        <v>321</v>
      </c>
      <c r="C8089" s="74">
        <v>4</v>
      </c>
      <c r="D8089" s="86">
        <v>2.6293140672157289</v>
      </c>
      <c r="E8089" s="88">
        <v>12</v>
      </c>
      <c r="F8089" s="88">
        <v>3</v>
      </c>
      <c r="G8089" s="37">
        <v>0</v>
      </c>
    </row>
    <row r="8090" spans="1:7" x14ac:dyDescent="0.4">
      <c r="A8090" s="70">
        <v>41976</v>
      </c>
      <c r="B8090" s="84" t="s">
        <v>322</v>
      </c>
      <c r="C8090" s="74">
        <v>3.2</v>
      </c>
      <c r="D8090" s="86">
        <v>3.2243984576237312</v>
      </c>
      <c r="E8090" s="88">
        <v>12</v>
      </c>
      <c r="F8090" s="88">
        <v>3</v>
      </c>
      <c r="G8090" s="37">
        <v>0</v>
      </c>
    </row>
    <row r="8091" spans="1:7" x14ac:dyDescent="0.4">
      <c r="A8091" s="70">
        <v>41976</v>
      </c>
      <c r="B8091" s="84" t="s">
        <v>323</v>
      </c>
      <c r="C8091" s="74">
        <v>2.6</v>
      </c>
      <c r="D8091" s="86">
        <v>3.970157409255465</v>
      </c>
      <c r="E8091" s="88">
        <v>12</v>
      </c>
      <c r="F8091" s="88">
        <v>3</v>
      </c>
      <c r="G8091" s="37">
        <v>0</v>
      </c>
    </row>
    <row r="8092" spans="1:7" x14ac:dyDescent="0.4">
      <c r="A8092" s="70">
        <v>41976</v>
      </c>
      <c r="B8092" s="84" t="s">
        <v>324</v>
      </c>
      <c r="C8092" s="74">
        <v>1.7</v>
      </c>
      <c r="D8092" s="86">
        <v>5.634770374662633</v>
      </c>
      <c r="E8092" s="88">
        <v>12</v>
      </c>
      <c r="F8092" s="88">
        <v>3</v>
      </c>
      <c r="G8092" s="37">
        <v>0</v>
      </c>
    </row>
    <row r="8093" spans="1:7" x14ac:dyDescent="0.4">
      <c r="A8093" s="70">
        <v>41976</v>
      </c>
      <c r="B8093" s="84" t="s">
        <v>325</v>
      </c>
      <c r="C8093" s="74">
        <v>1.5</v>
      </c>
      <c r="D8093" s="86">
        <v>5.9933345292022411</v>
      </c>
      <c r="E8093" s="88">
        <v>12</v>
      </c>
      <c r="F8093" s="88">
        <v>4</v>
      </c>
      <c r="G8093" s="37">
        <v>1</v>
      </c>
    </row>
    <row r="8094" spans="1:7" x14ac:dyDescent="0.4">
      <c r="A8094" s="70">
        <v>41977</v>
      </c>
      <c r="B8094" s="84" t="s">
        <v>302</v>
      </c>
      <c r="C8094" s="74">
        <v>0.7</v>
      </c>
      <c r="D8094" s="86">
        <v>6.3444364063560084</v>
      </c>
      <c r="E8094" s="88">
        <v>12</v>
      </c>
      <c r="F8094" s="88">
        <v>4</v>
      </c>
      <c r="G8094" s="37">
        <v>1</v>
      </c>
    </row>
    <row r="8095" spans="1:7" x14ac:dyDescent="0.4">
      <c r="A8095" s="70">
        <v>41977</v>
      </c>
      <c r="B8095" s="84" t="s">
        <v>303</v>
      </c>
      <c r="C8095" s="74">
        <v>0.6</v>
      </c>
      <c r="D8095" s="86">
        <v>6.5301901872617361</v>
      </c>
      <c r="E8095" s="88">
        <v>12</v>
      </c>
      <c r="F8095" s="88">
        <v>4</v>
      </c>
      <c r="G8095" s="37">
        <v>1</v>
      </c>
    </row>
    <row r="8096" spans="1:7" x14ac:dyDescent="0.4">
      <c r="A8096" s="70">
        <v>41977</v>
      </c>
      <c r="B8096" s="84" t="s">
        <v>304</v>
      </c>
      <c r="C8096" s="74">
        <v>0.4</v>
      </c>
      <c r="D8096" s="86">
        <v>6.6950520666959061</v>
      </c>
      <c r="E8096" s="88">
        <v>12</v>
      </c>
      <c r="F8096" s="88">
        <v>4</v>
      </c>
      <c r="G8096" s="37">
        <v>1</v>
      </c>
    </row>
    <row r="8097" spans="1:7" x14ac:dyDescent="0.4">
      <c r="A8097" s="70">
        <v>41977</v>
      </c>
      <c r="B8097" s="84" t="s">
        <v>305</v>
      </c>
      <c r="C8097" s="74">
        <v>0.4</v>
      </c>
      <c r="D8097" s="86">
        <v>6.7969273685406764</v>
      </c>
      <c r="E8097" s="88">
        <v>12</v>
      </c>
      <c r="F8097" s="88">
        <v>4</v>
      </c>
      <c r="G8097" s="37">
        <v>1</v>
      </c>
    </row>
    <row r="8098" spans="1:7" x14ac:dyDescent="0.4">
      <c r="A8098" s="70">
        <v>41977</v>
      </c>
      <c r="B8098" s="84" t="s">
        <v>306</v>
      </c>
      <c r="C8098" s="74">
        <v>0.5</v>
      </c>
      <c r="D8098" s="86">
        <v>6.8590644169294572</v>
      </c>
      <c r="E8098" s="88">
        <v>12</v>
      </c>
      <c r="F8098" s="88">
        <v>4</v>
      </c>
      <c r="G8098" s="37">
        <v>1</v>
      </c>
    </row>
    <row r="8099" spans="1:7" x14ac:dyDescent="0.4">
      <c r="A8099" s="70">
        <v>41977</v>
      </c>
      <c r="B8099" s="84" t="s">
        <v>307</v>
      </c>
      <c r="C8099" s="74">
        <v>0.3</v>
      </c>
      <c r="D8099" s="86">
        <v>8.2104505703038164</v>
      </c>
      <c r="E8099" s="88">
        <v>12</v>
      </c>
      <c r="F8099" s="88">
        <v>4</v>
      </c>
      <c r="G8099" s="37">
        <v>1</v>
      </c>
    </row>
    <row r="8100" spans="1:7" x14ac:dyDescent="0.4">
      <c r="A8100" s="70">
        <v>41977</v>
      </c>
      <c r="B8100" s="84" t="s">
        <v>308</v>
      </c>
      <c r="C8100" s="74">
        <v>0.7</v>
      </c>
      <c r="D8100" s="86">
        <v>4.9197330701812847</v>
      </c>
      <c r="E8100" s="88">
        <v>12</v>
      </c>
      <c r="F8100" s="88">
        <v>4</v>
      </c>
      <c r="G8100" s="37">
        <v>1</v>
      </c>
    </row>
    <row r="8101" spans="1:7" x14ac:dyDescent="0.4">
      <c r="A8101" s="70">
        <v>41977</v>
      </c>
      <c r="B8101" s="84" t="s">
        <v>309</v>
      </c>
      <c r="C8101" s="74">
        <v>1.3</v>
      </c>
      <c r="D8101" s="86">
        <v>4.4110413195345517</v>
      </c>
      <c r="E8101" s="88">
        <v>12</v>
      </c>
      <c r="F8101" s="88">
        <v>4</v>
      </c>
      <c r="G8101" s="37">
        <v>0</v>
      </c>
    </row>
    <row r="8102" spans="1:7" x14ac:dyDescent="0.4">
      <c r="A8102" s="70">
        <v>41977</v>
      </c>
      <c r="B8102" s="84" t="s">
        <v>310</v>
      </c>
      <c r="C8102" s="74">
        <v>4.5</v>
      </c>
      <c r="D8102" s="86">
        <v>1.1005497336252414</v>
      </c>
      <c r="E8102" s="88">
        <v>12</v>
      </c>
      <c r="F8102" s="88">
        <v>4</v>
      </c>
      <c r="G8102" s="37">
        <v>0</v>
      </c>
    </row>
    <row r="8103" spans="1:7" x14ac:dyDescent="0.4">
      <c r="A8103" s="70">
        <v>41977</v>
      </c>
      <c r="B8103" s="84" t="s">
        <v>311</v>
      </c>
      <c r="C8103" s="74">
        <v>6.9</v>
      </c>
      <c r="D8103" s="86">
        <v>4.0044108872808071E-2</v>
      </c>
      <c r="E8103" s="88">
        <v>12</v>
      </c>
      <c r="F8103" s="88">
        <v>4</v>
      </c>
      <c r="G8103" s="37">
        <v>0</v>
      </c>
    </row>
    <row r="8104" spans="1:7" x14ac:dyDescent="0.4">
      <c r="A8104" s="70">
        <v>41977</v>
      </c>
      <c r="B8104" s="84" t="s">
        <v>312</v>
      </c>
      <c r="C8104" s="74">
        <v>7.7</v>
      </c>
      <c r="D8104" s="86">
        <v>2.7808592097903075E-2</v>
      </c>
      <c r="E8104" s="88">
        <v>12</v>
      </c>
      <c r="F8104" s="88">
        <v>4</v>
      </c>
      <c r="G8104" s="37">
        <v>0</v>
      </c>
    </row>
    <row r="8105" spans="1:7" x14ac:dyDescent="0.4">
      <c r="A8105" s="70">
        <v>41977</v>
      </c>
      <c r="B8105" s="84" t="s">
        <v>313</v>
      </c>
      <c r="C8105" s="74">
        <v>8.5</v>
      </c>
      <c r="D8105" s="86">
        <v>2.4872359780460665E-2</v>
      </c>
      <c r="E8105" s="88">
        <v>12</v>
      </c>
      <c r="F8105" s="88">
        <v>4</v>
      </c>
      <c r="G8105" s="37">
        <v>0</v>
      </c>
    </row>
    <row r="8106" spans="1:7" x14ac:dyDescent="0.4">
      <c r="A8106" s="70">
        <v>41977</v>
      </c>
      <c r="B8106" s="84" t="s">
        <v>314</v>
      </c>
      <c r="C8106" s="74">
        <v>9.9</v>
      </c>
      <c r="D8106" s="86">
        <v>1.8947801143333751E-2</v>
      </c>
      <c r="E8106" s="88">
        <v>12</v>
      </c>
      <c r="F8106" s="88">
        <v>4</v>
      </c>
      <c r="G8106" s="37">
        <v>0</v>
      </c>
    </row>
    <row r="8107" spans="1:7" x14ac:dyDescent="0.4">
      <c r="A8107" s="70">
        <v>41977</v>
      </c>
      <c r="B8107" s="84" t="s">
        <v>315</v>
      </c>
      <c r="C8107" s="74">
        <v>8.5</v>
      </c>
      <c r="D8107" s="86">
        <v>2.780253025465762E-2</v>
      </c>
      <c r="E8107" s="88">
        <v>12</v>
      </c>
      <c r="F8107" s="88">
        <v>4</v>
      </c>
      <c r="G8107" s="37">
        <v>0</v>
      </c>
    </row>
    <row r="8108" spans="1:7" x14ac:dyDescent="0.4">
      <c r="A8108" s="70">
        <v>41977</v>
      </c>
      <c r="B8108" s="84" t="s">
        <v>316</v>
      </c>
      <c r="C8108" s="74">
        <v>8.5</v>
      </c>
      <c r="D8108" s="86">
        <v>6.7975131749600834E-2</v>
      </c>
      <c r="E8108" s="88">
        <v>12</v>
      </c>
      <c r="F8108" s="88">
        <v>4</v>
      </c>
      <c r="G8108" s="37">
        <v>0</v>
      </c>
    </row>
    <row r="8109" spans="1:7" x14ac:dyDescent="0.4">
      <c r="A8109" s="70">
        <v>41977</v>
      </c>
      <c r="B8109" s="84" t="s">
        <v>317</v>
      </c>
      <c r="C8109" s="74">
        <v>6.8</v>
      </c>
      <c r="D8109" s="86">
        <v>0.29998849776531833</v>
      </c>
      <c r="E8109" s="88">
        <v>12</v>
      </c>
      <c r="F8109" s="88">
        <v>4</v>
      </c>
      <c r="G8109" s="37">
        <v>0</v>
      </c>
    </row>
    <row r="8110" spans="1:7" x14ac:dyDescent="0.4">
      <c r="A8110" s="70">
        <v>41977</v>
      </c>
      <c r="B8110" s="84" t="s">
        <v>318</v>
      </c>
      <c r="C8110" s="74">
        <v>5.9</v>
      </c>
      <c r="D8110" s="86">
        <v>1.6618186437074582</v>
      </c>
      <c r="E8110" s="88">
        <v>12</v>
      </c>
      <c r="F8110" s="88">
        <v>4</v>
      </c>
      <c r="G8110" s="37">
        <v>0</v>
      </c>
    </row>
    <row r="8111" spans="1:7" x14ac:dyDescent="0.4">
      <c r="A8111" s="70">
        <v>41977</v>
      </c>
      <c r="B8111" s="84" t="s">
        <v>319</v>
      </c>
      <c r="C8111" s="74">
        <v>3.4</v>
      </c>
      <c r="D8111" s="86">
        <v>5.1689116287340937</v>
      </c>
      <c r="E8111" s="88">
        <v>12</v>
      </c>
      <c r="F8111" s="88">
        <v>4</v>
      </c>
      <c r="G8111" s="37">
        <v>0</v>
      </c>
    </row>
    <row r="8112" spans="1:7" x14ac:dyDescent="0.4">
      <c r="A8112" s="70">
        <v>41977</v>
      </c>
      <c r="B8112" s="84" t="s">
        <v>320</v>
      </c>
      <c r="C8112" s="74">
        <v>2.5</v>
      </c>
      <c r="D8112" s="86">
        <v>6.2004033639346359</v>
      </c>
      <c r="E8112" s="88">
        <v>12</v>
      </c>
      <c r="F8112" s="88">
        <v>4</v>
      </c>
      <c r="G8112" s="37">
        <v>0</v>
      </c>
    </row>
    <row r="8113" spans="1:7" x14ac:dyDescent="0.4">
      <c r="A8113" s="70">
        <v>41977</v>
      </c>
      <c r="B8113" s="84" t="s">
        <v>321</v>
      </c>
      <c r="C8113" s="74">
        <v>1.9</v>
      </c>
      <c r="D8113" s="86">
        <v>3.1800310690610969</v>
      </c>
      <c r="E8113" s="88">
        <v>12</v>
      </c>
      <c r="F8113" s="88">
        <v>4</v>
      </c>
      <c r="G8113" s="37">
        <v>0</v>
      </c>
    </row>
    <row r="8114" spans="1:7" x14ac:dyDescent="0.4">
      <c r="A8114" s="70">
        <v>41977</v>
      </c>
      <c r="B8114" s="84" t="s">
        <v>322</v>
      </c>
      <c r="C8114" s="74">
        <v>1.8</v>
      </c>
      <c r="D8114" s="86">
        <v>3.8954785984301137</v>
      </c>
      <c r="E8114" s="88">
        <v>12</v>
      </c>
      <c r="F8114" s="88">
        <v>4</v>
      </c>
      <c r="G8114" s="37">
        <v>0</v>
      </c>
    </row>
    <row r="8115" spans="1:7" x14ac:dyDescent="0.4">
      <c r="A8115" s="70">
        <v>41977</v>
      </c>
      <c r="B8115" s="84" t="s">
        <v>323</v>
      </c>
      <c r="C8115" s="74">
        <v>1.4</v>
      </c>
      <c r="D8115" s="86">
        <v>4.5316809845339394</v>
      </c>
      <c r="E8115" s="88">
        <v>12</v>
      </c>
      <c r="F8115" s="88">
        <v>4</v>
      </c>
      <c r="G8115" s="37">
        <v>0</v>
      </c>
    </row>
    <row r="8116" spans="1:7" x14ac:dyDescent="0.4">
      <c r="A8116" s="70">
        <v>41977</v>
      </c>
      <c r="B8116" s="84" t="s">
        <v>324</v>
      </c>
      <c r="C8116" s="74">
        <v>0.2</v>
      </c>
      <c r="D8116" s="86">
        <v>5.2111902783866419</v>
      </c>
      <c r="E8116" s="88">
        <v>12</v>
      </c>
      <c r="F8116" s="88">
        <v>4</v>
      </c>
      <c r="G8116" s="37">
        <v>0</v>
      </c>
    </row>
    <row r="8117" spans="1:7" x14ac:dyDescent="0.4">
      <c r="A8117" s="70">
        <v>41977</v>
      </c>
      <c r="B8117" s="84" t="s">
        <v>325</v>
      </c>
      <c r="C8117" s="74">
        <v>-0.2</v>
      </c>
      <c r="D8117" s="86">
        <v>6.5122799376415017</v>
      </c>
      <c r="E8117" s="88">
        <v>12</v>
      </c>
      <c r="F8117" s="88">
        <v>5</v>
      </c>
      <c r="G8117" s="37">
        <v>1</v>
      </c>
    </row>
    <row r="8118" spans="1:7" x14ac:dyDescent="0.4">
      <c r="A8118" s="70">
        <v>41978</v>
      </c>
      <c r="B8118" s="84" t="s">
        <v>302</v>
      </c>
      <c r="C8118" s="74">
        <v>-1.1000000000000001</v>
      </c>
      <c r="D8118" s="86">
        <v>6.9293727120401103</v>
      </c>
      <c r="E8118" s="88">
        <v>12</v>
      </c>
      <c r="F8118" s="88">
        <v>5</v>
      </c>
      <c r="G8118" s="37">
        <v>1</v>
      </c>
    </row>
    <row r="8119" spans="1:7" x14ac:dyDescent="0.4">
      <c r="A8119" s="70">
        <v>41978</v>
      </c>
      <c r="B8119" s="84" t="s">
        <v>303</v>
      </c>
      <c r="C8119" s="74">
        <v>-1.2</v>
      </c>
      <c r="D8119" s="86">
        <v>6.9689421590344791</v>
      </c>
      <c r="E8119" s="88">
        <v>12</v>
      </c>
      <c r="F8119" s="88">
        <v>5</v>
      </c>
      <c r="G8119" s="37">
        <v>1</v>
      </c>
    </row>
    <row r="8120" spans="1:7" x14ac:dyDescent="0.4">
      <c r="A8120" s="70">
        <v>41978</v>
      </c>
      <c r="B8120" s="84" t="s">
        <v>304</v>
      </c>
      <c r="C8120" s="74">
        <v>-0.7</v>
      </c>
      <c r="D8120" s="86">
        <v>7.0081988528407377</v>
      </c>
      <c r="E8120" s="88">
        <v>12</v>
      </c>
      <c r="F8120" s="88">
        <v>5</v>
      </c>
      <c r="G8120" s="37">
        <v>1</v>
      </c>
    </row>
    <row r="8121" spans="1:7" x14ac:dyDescent="0.4">
      <c r="A8121" s="70">
        <v>41978</v>
      </c>
      <c r="B8121" s="84" t="s">
        <v>305</v>
      </c>
      <c r="C8121" s="74">
        <v>-0.7</v>
      </c>
      <c r="D8121" s="86">
        <v>7.0840968983700163</v>
      </c>
      <c r="E8121" s="88">
        <v>12</v>
      </c>
      <c r="F8121" s="88">
        <v>5</v>
      </c>
      <c r="G8121" s="37">
        <v>1</v>
      </c>
    </row>
    <row r="8122" spans="1:7" x14ac:dyDescent="0.4">
      <c r="A8122" s="70">
        <v>41978</v>
      </c>
      <c r="B8122" s="84" t="s">
        <v>306</v>
      </c>
      <c r="C8122" s="74">
        <v>-0.2</v>
      </c>
      <c r="D8122" s="86">
        <v>7.0512666015040839</v>
      </c>
      <c r="E8122" s="88">
        <v>12</v>
      </c>
      <c r="F8122" s="88">
        <v>5</v>
      </c>
      <c r="G8122" s="37">
        <v>1</v>
      </c>
    </row>
    <row r="8123" spans="1:7" x14ac:dyDescent="0.4">
      <c r="A8123" s="70">
        <v>41978</v>
      </c>
      <c r="B8123" s="84" t="s">
        <v>307</v>
      </c>
      <c r="C8123" s="74">
        <v>-0.1</v>
      </c>
      <c r="D8123" s="86">
        <v>8.5109985755752628</v>
      </c>
      <c r="E8123" s="88">
        <v>12</v>
      </c>
      <c r="F8123" s="88">
        <v>5</v>
      </c>
      <c r="G8123" s="37">
        <v>1</v>
      </c>
    </row>
    <row r="8124" spans="1:7" x14ac:dyDescent="0.4">
      <c r="A8124" s="70">
        <v>41978</v>
      </c>
      <c r="B8124" s="84" t="s">
        <v>308</v>
      </c>
      <c r="C8124" s="74">
        <v>0</v>
      </c>
      <c r="D8124" s="86">
        <v>5.543111184768879</v>
      </c>
      <c r="E8124" s="88">
        <v>12</v>
      </c>
      <c r="F8124" s="88">
        <v>5</v>
      </c>
      <c r="G8124" s="37">
        <v>1</v>
      </c>
    </row>
    <row r="8125" spans="1:7" x14ac:dyDescent="0.4">
      <c r="A8125" s="70">
        <v>41978</v>
      </c>
      <c r="B8125" s="84" t="s">
        <v>309</v>
      </c>
      <c r="C8125" s="74">
        <v>1</v>
      </c>
      <c r="D8125" s="86">
        <v>5.2896111514065716</v>
      </c>
      <c r="E8125" s="88">
        <v>12</v>
      </c>
      <c r="F8125" s="88">
        <v>5</v>
      </c>
      <c r="G8125" s="37">
        <v>0</v>
      </c>
    </row>
    <row r="8126" spans="1:7" x14ac:dyDescent="0.4">
      <c r="A8126" s="70">
        <v>41978</v>
      </c>
      <c r="B8126" s="84" t="s">
        <v>310</v>
      </c>
      <c r="C8126" s="74">
        <v>1.8</v>
      </c>
      <c r="D8126" s="86">
        <v>4.3853661484565567</v>
      </c>
      <c r="E8126" s="88">
        <v>12</v>
      </c>
      <c r="F8126" s="88">
        <v>5</v>
      </c>
      <c r="G8126" s="37">
        <v>0</v>
      </c>
    </row>
    <row r="8127" spans="1:7" x14ac:dyDescent="0.4">
      <c r="A8127" s="70">
        <v>41978</v>
      </c>
      <c r="B8127" s="84" t="s">
        <v>311</v>
      </c>
      <c r="C8127" s="74">
        <v>3</v>
      </c>
      <c r="D8127" s="86">
        <v>3.687225300962472</v>
      </c>
      <c r="E8127" s="88">
        <v>12</v>
      </c>
      <c r="F8127" s="88">
        <v>5</v>
      </c>
      <c r="G8127" s="37">
        <v>0</v>
      </c>
    </row>
    <row r="8128" spans="1:7" x14ac:dyDescent="0.4">
      <c r="A8128" s="70">
        <v>41978</v>
      </c>
      <c r="B8128" s="84" t="s">
        <v>312</v>
      </c>
      <c r="C8128" s="74">
        <v>4.7</v>
      </c>
      <c r="D8128" s="86">
        <v>3.1411430817987487</v>
      </c>
      <c r="E8128" s="88">
        <v>12</v>
      </c>
      <c r="F8128" s="88">
        <v>5</v>
      </c>
      <c r="G8128" s="37">
        <v>0</v>
      </c>
    </row>
    <row r="8129" spans="1:7" x14ac:dyDescent="0.4">
      <c r="A8129" s="70">
        <v>41978</v>
      </c>
      <c r="B8129" s="84" t="s">
        <v>313</v>
      </c>
      <c r="C8129" s="74">
        <v>5.3</v>
      </c>
      <c r="D8129" s="86">
        <v>3.4967415985097157</v>
      </c>
      <c r="E8129" s="88">
        <v>12</v>
      </c>
      <c r="F8129" s="88">
        <v>5</v>
      </c>
      <c r="G8129" s="37">
        <v>0</v>
      </c>
    </row>
    <row r="8130" spans="1:7" x14ac:dyDescent="0.4">
      <c r="A8130" s="70">
        <v>41978</v>
      </c>
      <c r="B8130" s="84" t="s">
        <v>314</v>
      </c>
      <c r="C8130" s="74">
        <v>5.9</v>
      </c>
      <c r="D8130" s="86">
        <v>1.5662171313281985</v>
      </c>
      <c r="E8130" s="88">
        <v>12</v>
      </c>
      <c r="F8130" s="88">
        <v>5</v>
      </c>
      <c r="G8130" s="37">
        <v>0</v>
      </c>
    </row>
    <row r="8131" spans="1:7" x14ac:dyDescent="0.4">
      <c r="A8131" s="70">
        <v>41978</v>
      </c>
      <c r="B8131" s="84" t="s">
        <v>315</v>
      </c>
      <c r="C8131" s="74">
        <v>5.7</v>
      </c>
      <c r="D8131" s="86">
        <v>3.1978738815629844</v>
      </c>
      <c r="E8131" s="88">
        <v>12</v>
      </c>
      <c r="F8131" s="88">
        <v>5</v>
      </c>
      <c r="G8131" s="37">
        <v>0</v>
      </c>
    </row>
    <row r="8132" spans="1:7" x14ac:dyDescent="0.4">
      <c r="A8132" s="70">
        <v>41978</v>
      </c>
      <c r="B8132" s="84" t="s">
        <v>316</v>
      </c>
      <c r="C8132" s="74">
        <v>5.7</v>
      </c>
      <c r="D8132" s="86">
        <v>3.1278410941857699</v>
      </c>
      <c r="E8132" s="88">
        <v>12</v>
      </c>
      <c r="F8132" s="88">
        <v>5</v>
      </c>
      <c r="G8132" s="37">
        <v>0</v>
      </c>
    </row>
    <row r="8133" spans="1:7" x14ac:dyDescent="0.4">
      <c r="A8133" s="70">
        <v>41978</v>
      </c>
      <c r="B8133" s="84" t="s">
        <v>317</v>
      </c>
      <c r="C8133" s="74">
        <v>4.9000000000000004</v>
      </c>
      <c r="D8133" s="86">
        <v>3.4514781675645381</v>
      </c>
      <c r="E8133" s="88">
        <v>12</v>
      </c>
      <c r="F8133" s="88">
        <v>5</v>
      </c>
      <c r="G8133" s="37">
        <v>0</v>
      </c>
    </row>
    <row r="8134" spans="1:7" x14ac:dyDescent="0.4">
      <c r="A8134" s="70">
        <v>41978</v>
      </c>
      <c r="B8134" s="84" t="s">
        <v>318</v>
      </c>
      <c r="C8134" s="74">
        <v>4.7</v>
      </c>
      <c r="D8134" s="86">
        <v>3.4511952094524716</v>
      </c>
      <c r="E8134" s="88">
        <v>12</v>
      </c>
      <c r="F8134" s="88">
        <v>5</v>
      </c>
      <c r="G8134" s="37">
        <v>0</v>
      </c>
    </row>
    <row r="8135" spans="1:7" x14ac:dyDescent="0.4">
      <c r="A8135" s="70">
        <v>41978</v>
      </c>
      <c r="B8135" s="84" t="s">
        <v>319</v>
      </c>
      <c r="C8135" s="74">
        <v>4.0999999999999996</v>
      </c>
      <c r="D8135" s="86">
        <v>6.3624476980290092</v>
      </c>
      <c r="E8135" s="88">
        <v>12</v>
      </c>
      <c r="F8135" s="88">
        <v>5</v>
      </c>
      <c r="G8135" s="37">
        <v>0</v>
      </c>
    </row>
    <row r="8136" spans="1:7" x14ac:dyDescent="0.4">
      <c r="A8136" s="70">
        <v>41978</v>
      </c>
      <c r="B8136" s="84" t="s">
        <v>320</v>
      </c>
      <c r="C8136" s="74">
        <v>3.8</v>
      </c>
      <c r="D8136" s="86">
        <v>6.5311888159698528</v>
      </c>
      <c r="E8136" s="88">
        <v>12</v>
      </c>
      <c r="F8136" s="88">
        <v>5</v>
      </c>
      <c r="G8136" s="37">
        <v>0</v>
      </c>
    </row>
    <row r="8137" spans="1:7" x14ac:dyDescent="0.4">
      <c r="A8137" s="70">
        <v>41978</v>
      </c>
      <c r="B8137" s="84" t="s">
        <v>321</v>
      </c>
      <c r="C8137" s="74">
        <v>3.2</v>
      </c>
      <c r="D8137" s="86">
        <v>3.4697747681397546</v>
      </c>
      <c r="E8137" s="88">
        <v>12</v>
      </c>
      <c r="F8137" s="88">
        <v>5</v>
      </c>
      <c r="G8137" s="37">
        <v>0</v>
      </c>
    </row>
    <row r="8138" spans="1:7" x14ac:dyDescent="0.4">
      <c r="A8138" s="70">
        <v>41978</v>
      </c>
      <c r="B8138" s="84" t="s">
        <v>322</v>
      </c>
      <c r="C8138" s="74">
        <v>2.1</v>
      </c>
      <c r="D8138" s="86">
        <v>4.1764217886013535</v>
      </c>
      <c r="E8138" s="88">
        <v>12</v>
      </c>
      <c r="F8138" s="88">
        <v>5</v>
      </c>
      <c r="G8138" s="37">
        <v>0</v>
      </c>
    </row>
    <row r="8139" spans="1:7" x14ac:dyDescent="0.4">
      <c r="A8139" s="70">
        <v>41978</v>
      </c>
      <c r="B8139" s="84" t="s">
        <v>323</v>
      </c>
      <c r="C8139" s="74">
        <v>2.5</v>
      </c>
      <c r="D8139" s="86">
        <v>4.5576183170340316</v>
      </c>
      <c r="E8139" s="88">
        <v>12</v>
      </c>
      <c r="F8139" s="88">
        <v>5</v>
      </c>
      <c r="G8139" s="37">
        <v>0</v>
      </c>
    </row>
    <row r="8140" spans="1:7" x14ac:dyDescent="0.4">
      <c r="A8140" s="70">
        <v>41978</v>
      </c>
      <c r="B8140" s="84" t="s">
        <v>324</v>
      </c>
      <c r="C8140" s="74">
        <v>2.2999999999999998</v>
      </c>
      <c r="D8140" s="86">
        <v>4.9175713222701178</v>
      </c>
      <c r="E8140" s="88">
        <v>12</v>
      </c>
      <c r="F8140" s="88">
        <v>5</v>
      </c>
      <c r="G8140" s="37">
        <v>0</v>
      </c>
    </row>
    <row r="8141" spans="1:7" x14ac:dyDescent="0.4">
      <c r="A8141" s="70">
        <v>41978</v>
      </c>
      <c r="B8141" s="84" t="s">
        <v>325</v>
      </c>
      <c r="C8141" s="74">
        <v>2.2000000000000002</v>
      </c>
      <c r="D8141" s="86">
        <v>6.0370175311750023</v>
      </c>
      <c r="E8141" s="88">
        <v>12</v>
      </c>
      <c r="F8141" s="88">
        <v>6</v>
      </c>
      <c r="G8141" s="37">
        <v>1</v>
      </c>
    </row>
    <row r="8142" spans="1:7" x14ac:dyDescent="0.4">
      <c r="A8142" s="70">
        <v>41979</v>
      </c>
      <c r="B8142" s="84" t="s">
        <v>302</v>
      </c>
      <c r="C8142" s="74">
        <v>2</v>
      </c>
      <c r="D8142" s="86">
        <v>6.2191254477988194</v>
      </c>
      <c r="E8142" s="88">
        <v>12</v>
      </c>
      <c r="F8142" s="88">
        <v>6</v>
      </c>
      <c r="G8142" s="37">
        <v>1</v>
      </c>
    </row>
    <row r="8143" spans="1:7" x14ac:dyDescent="0.4">
      <c r="A8143" s="70">
        <v>41979</v>
      </c>
      <c r="B8143" s="84" t="s">
        <v>303</v>
      </c>
      <c r="C8143" s="74">
        <v>1.3</v>
      </c>
      <c r="D8143" s="86">
        <v>6.4385143596809558</v>
      </c>
      <c r="E8143" s="88">
        <v>12</v>
      </c>
      <c r="F8143" s="88">
        <v>6</v>
      </c>
      <c r="G8143" s="37">
        <v>1</v>
      </c>
    </row>
    <row r="8144" spans="1:7" x14ac:dyDescent="0.4">
      <c r="A8144" s="70">
        <v>41979</v>
      </c>
      <c r="B8144" s="84" t="s">
        <v>304</v>
      </c>
      <c r="C8144" s="74">
        <v>0.9</v>
      </c>
      <c r="D8144" s="86">
        <v>6.5976625739218013</v>
      </c>
      <c r="E8144" s="88">
        <v>12</v>
      </c>
      <c r="F8144" s="88">
        <v>6</v>
      </c>
      <c r="G8144" s="37">
        <v>1</v>
      </c>
    </row>
    <row r="8145" spans="1:7" x14ac:dyDescent="0.4">
      <c r="A8145" s="70">
        <v>41979</v>
      </c>
      <c r="B8145" s="84" t="s">
        <v>305</v>
      </c>
      <c r="C8145" s="74">
        <v>1.2</v>
      </c>
      <c r="D8145" s="86">
        <v>6.6171674543503762</v>
      </c>
      <c r="E8145" s="88">
        <v>12</v>
      </c>
      <c r="F8145" s="88">
        <v>6</v>
      </c>
      <c r="G8145" s="37">
        <v>1</v>
      </c>
    </row>
    <row r="8146" spans="1:7" x14ac:dyDescent="0.4">
      <c r="A8146" s="70">
        <v>41979</v>
      </c>
      <c r="B8146" s="84" t="s">
        <v>306</v>
      </c>
      <c r="C8146" s="74">
        <v>1.1000000000000001</v>
      </c>
      <c r="D8146" s="86">
        <v>6.6796020989307348</v>
      </c>
      <c r="E8146" s="88">
        <v>12</v>
      </c>
      <c r="F8146" s="88">
        <v>6</v>
      </c>
      <c r="G8146" s="37">
        <v>1</v>
      </c>
    </row>
    <row r="8147" spans="1:7" x14ac:dyDescent="0.4">
      <c r="A8147" s="70">
        <v>41979</v>
      </c>
      <c r="B8147" s="84" t="s">
        <v>307</v>
      </c>
      <c r="C8147" s="74">
        <v>0.6</v>
      </c>
      <c r="D8147" s="86">
        <v>8.0485251047505031</v>
      </c>
      <c r="E8147" s="88">
        <v>12</v>
      </c>
      <c r="F8147" s="88">
        <v>6</v>
      </c>
      <c r="G8147" s="37">
        <v>1</v>
      </c>
    </row>
    <row r="8148" spans="1:7" x14ac:dyDescent="0.4">
      <c r="A8148" s="70">
        <v>41979</v>
      </c>
      <c r="B8148" s="84" t="s">
        <v>308</v>
      </c>
      <c r="C8148" s="74">
        <v>0.2</v>
      </c>
      <c r="D8148" s="86">
        <v>4.3307307963440032</v>
      </c>
      <c r="E8148" s="88">
        <v>12</v>
      </c>
      <c r="F8148" s="88">
        <v>6</v>
      </c>
      <c r="G8148" s="37">
        <v>1</v>
      </c>
    </row>
    <row r="8149" spans="1:7" x14ac:dyDescent="0.4">
      <c r="A8149" s="70">
        <v>41979</v>
      </c>
      <c r="B8149" s="84" t="s">
        <v>309</v>
      </c>
      <c r="C8149" s="74">
        <v>0</v>
      </c>
      <c r="D8149" s="86">
        <v>3.7727362082914579</v>
      </c>
      <c r="E8149" s="88">
        <v>12</v>
      </c>
      <c r="F8149" s="88">
        <v>6</v>
      </c>
      <c r="G8149" s="37">
        <v>0</v>
      </c>
    </row>
    <row r="8150" spans="1:7" x14ac:dyDescent="0.4">
      <c r="A8150" s="70">
        <v>41979</v>
      </c>
      <c r="B8150" s="84" t="s">
        <v>310</v>
      </c>
      <c r="C8150" s="74">
        <v>0.5</v>
      </c>
      <c r="D8150" s="86">
        <v>4.2242844609507131</v>
      </c>
      <c r="E8150" s="88">
        <v>12</v>
      </c>
      <c r="F8150" s="88">
        <v>6</v>
      </c>
      <c r="G8150" s="37">
        <v>0</v>
      </c>
    </row>
    <row r="8151" spans="1:7" x14ac:dyDescent="0.4">
      <c r="A8151" s="70">
        <v>41979</v>
      </c>
      <c r="B8151" s="84" t="s">
        <v>311</v>
      </c>
      <c r="C8151" s="74">
        <v>0.3</v>
      </c>
      <c r="D8151" s="86">
        <v>5.5129434072671595</v>
      </c>
      <c r="E8151" s="88">
        <v>12</v>
      </c>
      <c r="F8151" s="88">
        <v>6</v>
      </c>
      <c r="G8151" s="37">
        <v>0</v>
      </c>
    </row>
    <row r="8152" spans="1:7" x14ac:dyDescent="0.4">
      <c r="A8152" s="70">
        <v>41979</v>
      </c>
      <c r="B8152" s="84" t="s">
        <v>312</v>
      </c>
      <c r="C8152" s="74">
        <v>0.8</v>
      </c>
      <c r="D8152" s="86">
        <v>5.6443366175561565</v>
      </c>
      <c r="E8152" s="88">
        <v>12</v>
      </c>
      <c r="F8152" s="88">
        <v>6</v>
      </c>
      <c r="G8152" s="37">
        <v>0</v>
      </c>
    </row>
    <row r="8153" spans="1:7" x14ac:dyDescent="0.4">
      <c r="A8153" s="70">
        <v>41979</v>
      </c>
      <c r="B8153" s="84" t="s">
        <v>313</v>
      </c>
      <c r="C8153" s="74">
        <v>0.8</v>
      </c>
      <c r="D8153" s="86">
        <v>6.4968401776270639</v>
      </c>
      <c r="E8153" s="88">
        <v>12</v>
      </c>
      <c r="F8153" s="88">
        <v>6</v>
      </c>
      <c r="G8153" s="37">
        <v>0</v>
      </c>
    </row>
    <row r="8154" spans="1:7" x14ac:dyDescent="0.4">
      <c r="A8154" s="70">
        <v>41979</v>
      </c>
      <c r="B8154" s="84" t="s">
        <v>314</v>
      </c>
      <c r="C8154" s="74">
        <v>1.4</v>
      </c>
      <c r="D8154" s="86">
        <v>4.8501848436576012</v>
      </c>
      <c r="E8154" s="88">
        <v>12</v>
      </c>
      <c r="F8154" s="88">
        <v>6</v>
      </c>
      <c r="G8154" s="37">
        <v>0</v>
      </c>
    </row>
    <row r="8155" spans="1:7" x14ac:dyDescent="0.4">
      <c r="A8155" s="70">
        <v>41979</v>
      </c>
      <c r="B8155" s="84" t="s">
        <v>315</v>
      </c>
      <c r="C8155" s="74">
        <v>0.3</v>
      </c>
      <c r="D8155" s="86">
        <v>6.0469066425750642</v>
      </c>
      <c r="E8155" s="88">
        <v>12</v>
      </c>
      <c r="F8155" s="88">
        <v>6</v>
      </c>
      <c r="G8155" s="37">
        <v>0</v>
      </c>
    </row>
    <row r="8156" spans="1:7" x14ac:dyDescent="0.4">
      <c r="A8156" s="70">
        <v>41979</v>
      </c>
      <c r="B8156" s="84" t="s">
        <v>316</v>
      </c>
      <c r="C8156" s="74">
        <v>1</v>
      </c>
      <c r="D8156" s="86">
        <v>5.8440699682667816</v>
      </c>
      <c r="E8156" s="88">
        <v>12</v>
      </c>
      <c r="F8156" s="88">
        <v>6</v>
      </c>
      <c r="G8156" s="37">
        <v>0</v>
      </c>
    </row>
    <row r="8157" spans="1:7" x14ac:dyDescent="0.4">
      <c r="A8157" s="70">
        <v>41979</v>
      </c>
      <c r="B8157" s="84" t="s">
        <v>317</v>
      </c>
      <c r="C8157" s="74">
        <v>1.2</v>
      </c>
      <c r="D8157" s="86">
        <v>5.2677008554009204</v>
      </c>
      <c r="E8157" s="88">
        <v>12</v>
      </c>
      <c r="F8157" s="88">
        <v>6</v>
      </c>
      <c r="G8157" s="37">
        <v>0</v>
      </c>
    </row>
    <row r="8158" spans="1:7" x14ac:dyDescent="0.4">
      <c r="A8158" s="70">
        <v>41979</v>
      </c>
      <c r="B8158" s="84" t="s">
        <v>318</v>
      </c>
      <c r="C8158" s="74">
        <v>1.3</v>
      </c>
      <c r="D8158" s="86">
        <v>5.0320720663845755</v>
      </c>
      <c r="E8158" s="88">
        <v>12</v>
      </c>
      <c r="F8158" s="88">
        <v>6</v>
      </c>
      <c r="G8158" s="37">
        <v>0</v>
      </c>
    </row>
    <row r="8159" spans="1:7" x14ac:dyDescent="0.4">
      <c r="A8159" s="70">
        <v>41979</v>
      </c>
      <c r="B8159" s="84" t="s">
        <v>319</v>
      </c>
      <c r="C8159" s="74">
        <v>0.8</v>
      </c>
      <c r="D8159" s="86">
        <v>8.277970155383624</v>
      </c>
      <c r="E8159" s="88">
        <v>12</v>
      </c>
      <c r="F8159" s="88">
        <v>6</v>
      </c>
      <c r="G8159" s="37">
        <v>0</v>
      </c>
    </row>
    <row r="8160" spans="1:7" x14ac:dyDescent="0.4">
      <c r="A8160" s="70">
        <v>41979</v>
      </c>
      <c r="B8160" s="84" t="s">
        <v>320</v>
      </c>
      <c r="C8160" s="74">
        <v>0.5</v>
      </c>
      <c r="D8160" s="86">
        <v>8.4093815918906198</v>
      </c>
      <c r="E8160" s="88">
        <v>12</v>
      </c>
      <c r="F8160" s="88">
        <v>6</v>
      </c>
      <c r="G8160" s="37">
        <v>0</v>
      </c>
    </row>
    <row r="8161" spans="1:7" x14ac:dyDescent="0.4">
      <c r="A8161" s="70">
        <v>41979</v>
      </c>
      <c r="B8161" s="84" t="s">
        <v>321</v>
      </c>
      <c r="C8161" s="74">
        <v>-0.2</v>
      </c>
      <c r="D8161" s="86">
        <v>4.8762442392066943</v>
      </c>
      <c r="E8161" s="88">
        <v>12</v>
      </c>
      <c r="F8161" s="88">
        <v>6</v>
      </c>
      <c r="G8161" s="37">
        <v>0</v>
      </c>
    </row>
    <row r="8162" spans="1:7" x14ac:dyDescent="0.4">
      <c r="A8162" s="70">
        <v>41979</v>
      </c>
      <c r="B8162" s="84" t="s">
        <v>322</v>
      </c>
      <c r="C8162" s="74">
        <v>-0.3</v>
      </c>
      <c r="D8162" s="86">
        <v>5.3638658421386687</v>
      </c>
      <c r="E8162" s="88">
        <v>12</v>
      </c>
      <c r="F8162" s="88">
        <v>6</v>
      </c>
      <c r="G8162" s="37">
        <v>0</v>
      </c>
    </row>
    <row r="8163" spans="1:7" x14ac:dyDescent="0.4">
      <c r="A8163" s="70">
        <v>41979</v>
      </c>
      <c r="B8163" s="84" t="s">
        <v>323</v>
      </c>
      <c r="C8163" s="74">
        <v>-0.1</v>
      </c>
      <c r="D8163" s="86">
        <v>5.7344622297313448</v>
      </c>
      <c r="E8163" s="88">
        <v>12</v>
      </c>
      <c r="F8163" s="88">
        <v>6</v>
      </c>
      <c r="G8163" s="37">
        <v>0</v>
      </c>
    </row>
    <row r="8164" spans="1:7" x14ac:dyDescent="0.4">
      <c r="A8164" s="70">
        <v>41979</v>
      </c>
      <c r="B8164" s="84" t="s">
        <v>324</v>
      </c>
      <c r="C8164" s="74">
        <v>-0.1</v>
      </c>
      <c r="D8164" s="86">
        <v>6.0420297348392777</v>
      </c>
      <c r="E8164" s="88">
        <v>12</v>
      </c>
      <c r="F8164" s="88">
        <v>6</v>
      </c>
      <c r="G8164" s="37">
        <v>0</v>
      </c>
    </row>
    <row r="8165" spans="1:7" x14ac:dyDescent="0.4">
      <c r="A8165" s="70">
        <v>41979</v>
      </c>
      <c r="B8165" s="84" t="s">
        <v>325</v>
      </c>
      <c r="C8165" s="74">
        <v>-0.1</v>
      </c>
      <c r="D8165" s="86">
        <v>6.9576362410768553</v>
      </c>
      <c r="E8165" s="88">
        <v>12</v>
      </c>
      <c r="F8165" s="88">
        <v>7</v>
      </c>
      <c r="G8165" s="37">
        <v>1</v>
      </c>
    </row>
    <row r="8166" spans="1:7" x14ac:dyDescent="0.4">
      <c r="A8166" s="70">
        <v>41980</v>
      </c>
      <c r="B8166" s="84" t="s">
        <v>302</v>
      </c>
      <c r="C8166" s="74">
        <v>-0.1</v>
      </c>
      <c r="D8166" s="86">
        <v>7.071716953650153</v>
      </c>
      <c r="E8166" s="88">
        <v>12</v>
      </c>
      <c r="F8166" s="88">
        <v>7</v>
      </c>
      <c r="G8166" s="37">
        <v>1</v>
      </c>
    </row>
    <row r="8167" spans="1:7" x14ac:dyDescent="0.4">
      <c r="A8167" s="70">
        <v>41980</v>
      </c>
      <c r="B8167" s="84" t="s">
        <v>303</v>
      </c>
      <c r="C8167" s="74">
        <v>-0.2</v>
      </c>
      <c r="D8167" s="86">
        <v>7.1464378524257244</v>
      </c>
      <c r="E8167" s="88">
        <v>12</v>
      </c>
      <c r="F8167" s="88">
        <v>7</v>
      </c>
      <c r="G8167" s="37">
        <v>1</v>
      </c>
    </row>
    <row r="8168" spans="1:7" x14ac:dyDescent="0.4">
      <c r="A8168" s="70">
        <v>41980</v>
      </c>
      <c r="B8168" s="84" t="s">
        <v>304</v>
      </c>
      <c r="C8168" s="74">
        <v>-0.1</v>
      </c>
      <c r="D8168" s="86">
        <v>7.163021672329938</v>
      </c>
      <c r="E8168" s="88">
        <v>12</v>
      </c>
      <c r="F8168" s="88">
        <v>7</v>
      </c>
      <c r="G8168" s="37">
        <v>1</v>
      </c>
    </row>
    <row r="8169" spans="1:7" x14ac:dyDescent="0.4">
      <c r="A8169" s="70">
        <v>41980</v>
      </c>
      <c r="B8169" s="84" t="s">
        <v>305</v>
      </c>
      <c r="C8169" s="74">
        <v>0.2</v>
      </c>
      <c r="D8169" s="86">
        <v>7.1292822185243789</v>
      </c>
      <c r="E8169" s="88">
        <v>12</v>
      </c>
      <c r="F8169" s="88">
        <v>7</v>
      </c>
      <c r="G8169" s="37">
        <v>1</v>
      </c>
    </row>
    <row r="8170" spans="1:7" x14ac:dyDescent="0.4">
      <c r="A8170" s="70">
        <v>41980</v>
      </c>
      <c r="B8170" s="84" t="s">
        <v>306</v>
      </c>
      <c r="C8170" s="74">
        <v>0.3</v>
      </c>
      <c r="D8170" s="86">
        <v>7.1202967232706644</v>
      </c>
      <c r="E8170" s="88">
        <v>12</v>
      </c>
      <c r="F8170" s="88">
        <v>7</v>
      </c>
      <c r="G8170" s="37">
        <v>1</v>
      </c>
    </row>
    <row r="8171" spans="1:7" x14ac:dyDescent="0.4">
      <c r="A8171" s="70">
        <v>41980</v>
      </c>
      <c r="B8171" s="84" t="s">
        <v>307</v>
      </c>
      <c r="C8171" s="74">
        <v>0.6</v>
      </c>
      <c r="D8171" s="86">
        <v>8.446493684677451</v>
      </c>
      <c r="E8171" s="88">
        <v>12</v>
      </c>
      <c r="F8171" s="88">
        <v>7</v>
      </c>
      <c r="G8171" s="37">
        <v>1</v>
      </c>
    </row>
    <row r="8172" spans="1:7" x14ac:dyDescent="0.4">
      <c r="A8172" s="70">
        <v>41980</v>
      </c>
      <c r="B8172" s="84" t="s">
        <v>308</v>
      </c>
      <c r="C8172" s="74">
        <v>0.5</v>
      </c>
      <c r="D8172" s="86">
        <v>4.2810093497571069</v>
      </c>
      <c r="E8172" s="88">
        <v>12</v>
      </c>
      <c r="F8172" s="88">
        <v>7</v>
      </c>
      <c r="G8172" s="37">
        <v>1</v>
      </c>
    </row>
    <row r="8173" spans="1:7" x14ac:dyDescent="0.4">
      <c r="A8173" s="70">
        <v>41980</v>
      </c>
      <c r="B8173" s="84" t="s">
        <v>309</v>
      </c>
      <c r="C8173" s="74">
        <v>1.3</v>
      </c>
      <c r="D8173" s="86">
        <v>3.580699214683575</v>
      </c>
      <c r="E8173" s="88">
        <v>12</v>
      </c>
      <c r="F8173" s="88">
        <v>7</v>
      </c>
      <c r="G8173" s="37">
        <v>0</v>
      </c>
    </row>
    <row r="8174" spans="1:7" x14ac:dyDescent="0.4">
      <c r="A8174" s="70">
        <v>41980</v>
      </c>
      <c r="B8174" s="84" t="s">
        <v>310</v>
      </c>
      <c r="C8174" s="74">
        <v>2.4</v>
      </c>
      <c r="D8174" s="86">
        <v>1.1308842590088242</v>
      </c>
      <c r="E8174" s="88">
        <v>12</v>
      </c>
      <c r="F8174" s="88">
        <v>7</v>
      </c>
      <c r="G8174" s="37">
        <v>0</v>
      </c>
    </row>
    <row r="8175" spans="1:7" x14ac:dyDescent="0.4">
      <c r="A8175" s="70">
        <v>41980</v>
      </c>
      <c r="B8175" s="84" t="s">
        <v>311</v>
      </c>
      <c r="C8175" s="74">
        <v>3.5</v>
      </c>
      <c r="D8175" s="86">
        <v>1.1750038355191652</v>
      </c>
      <c r="E8175" s="88">
        <v>12</v>
      </c>
      <c r="F8175" s="88">
        <v>7</v>
      </c>
      <c r="G8175" s="37">
        <v>0</v>
      </c>
    </row>
    <row r="8176" spans="1:7" x14ac:dyDescent="0.4">
      <c r="A8176" s="70">
        <v>41980</v>
      </c>
      <c r="B8176" s="84" t="s">
        <v>312</v>
      </c>
      <c r="C8176" s="74">
        <v>4.0999999999999996</v>
      </c>
      <c r="D8176" s="86">
        <v>1.9353944838514503</v>
      </c>
      <c r="E8176" s="88">
        <v>12</v>
      </c>
      <c r="F8176" s="88">
        <v>7</v>
      </c>
      <c r="G8176" s="37">
        <v>0</v>
      </c>
    </row>
    <row r="8177" spans="1:7" x14ac:dyDescent="0.4">
      <c r="A8177" s="70">
        <v>41980</v>
      </c>
      <c r="B8177" s="84" t="s">
        <v>313</v>
      </c>
      <c r="C8177" s="74">
        <v>5.2</v>
      </c>
      <c r="D8177" s="86">
        <v>1.1623268475863986</v>
      </c>
      <c r="E8177" s="88">
        <v>12</v>
      </c>
      <c r="F8177" s="88">
        <v>7</v>
      </c>
      <c r="G8177" s="37">
        <v>0</v>
      </c>
    </row>
    <row r="8178" spans="1:7" x14ac:dyDescent="0.4">
      <c r="A8178" s="70">
        <v>41980</v>
      </c>
      <c r="B8178" s="84" t="s">
        <v>314</v>
      </c>
      <c r="C8178" s="74">
        <v>5.3</v>
      </c>
      <c r="D8178" s="86">
        <v>2.661015447182059E-2</v>
      </c>
      <c r="E8178" s="88">
        <v>12</v>
      </c>
      <c r="F8178" s="88">
        <v>7</v>
      </c>
      <c r="G8178" s="37">
        <v>0</v>
      </c>
    </row>
    <row r="8179" spans="1:7" x14ac:dyDescent="0.4">
      <c r="A8179" s="70">
        <v>41980</v>
      </c>
      <c r="B8179" s="84" t="s">
        <v>315</v>
      </c>
      <c r="C8179" s="74">
        <v>4.8</v>
      </c>
      <c r="D8179" s="86">
        <v>5.6459944159756706E-2</v>
      </c>
      <c r="E8179" s="88">
        <v>12</v>
      </c>
      <c r="F8179" s="88">
        <v>7</v>
      </c>
      <c r="G8179" s="37">
        <v>0</v>
      </c>
    </row>
    <row r="8180" spans="1:7" x14ac:dyDescent="0.4">
      <c r="A8180" s="70">
        <v>41980</v>
      </c>
      <c r="B8180" s="84" t="s">
        <v>316</v>
      </c>
      <c r="C8180" s="74">
        <v>4.7</v>
      </c>
      <c r="D8180" s="86">
        <v>0.96801282575095793</v>
      </c>
      <c r="E8180" s="88">
        <v>12</v>
      </c>
      <c r="F8180" s="88">
        <v>7</v>
      </c>
      <c r="G8180" s="37">
        <v>0</v>
      </c>
    </row>
    <row r="8181" spans="1:7" x14ac:dyDescent="0.4">
      <c r="A8181" s="70">
        <v>41980</v>
      </c>
      <c r="B8181" s="84" t="s">
        <v>317</v>
      </c>
      <c r="C8181" s="74">
        <v>3.4</v>
      </c>
      <c r="D8181" s="86">
        <v>2.5161324421932902</v>
      </c>
      <c r="E8181" s="88">
        <v>12</v>
      </c>
      <c r="F8181" s="88">
        <v>7</v>
      </c>
      <c r="G8181" s="37">
        <v>0</v>
      </c>
    </row>
    <row r="8182" spans="1:7" x14ac:dyDescent="0.4">
      <c r="A8182" s="70">
        <v>41980</v>
      </c>
      <c r="B8182" s="84" t="s">
        <v>318</v>
      </c>
      <c r="C8182" s="74">
        <v>2.9</v>
      </c>
      <c r="D8182" s="86">
        <v>3.0166264416137323</v>
      </c>
      <c r="E8182" s="88">
        <v>12</v>
      </c>
      <c r="F8182" s="88">
        <v>7</v>
      </c>
      <c r="G8182" s="37">
        <v>0</v>
      </c>
    </row>
    <row r="8183" spans="1:7" x14ac:dyDescent="0.4">
      <c r="A8183" s="70">
        <v>41980</v>
      </c>
      <c r="B8183" s="84" t="s">
        <v>319</v>
      </c>
      <c r="C8183" s="74">
        <v>3</v>
      </c>
      <c r="D8183" s="86">
        <v>6.4539389774558611</v>
      </c>
      <c r="E8183" s="88">
        <v>12</v>
      </c>
      <c r="F8183" s="88">
        <v>7</v>
      </c>
      <c r="G8183" s="37">
        <v>0</v>
      </c>
    </row>
    <row r="8184" spans="1:7" x14ac:dyDescent="0.4">
      <c r="A8184" s="70">
        <v>41980</v>
      </c>
      <c r="B8184" s="84" t="s">
        <v>320</v>
      </c>
      <c r="C8184" s="74">
        <v>2.9</v>
      </c>
      <c r="D8184" s="86">
        <v>6.7853050141382774</v>
      </c>
      <c r="E8184" s="88">
        <v>12</v>
      </c>
      <c r="F8184" s="88">
        <v>7</v>
      </c>
      <c r="G8184" s="37">
        <v>0</v>
      </c>
    </row>
    <row r="8185" spans="1:7" x14ac:dyDescent="0.4">
      <c r="A8185" s="70">
        <v>41980</v>
      </c>
      <c r="B8185" s="84" t="s">
        <v>321</v>
      </c>
      <c r="C8185" s="74">
        <v>2.2000000000000002</v>
      </c>
      <c r="D8185" s="86">
        <v>3.6968174289288847</v>
      </c>
      <c r="E8185" s="88">
        <v>12</v>
      </c>
      <c r="F8185" s="88">
        <v>7</v>
      </c>
      <c r="G8185" s="37">
        <v>0</v>
      </c>
    </row>
    <row r="8186" spans="1:7" x14ac:dyDescent="0.4">
      <c r="A8186" s="70">
        <v>41980</v>
      </c>
      <c r="B8186" s="84" t="s">
        <v>322</v>
      </c>
      <c r="C8186" s="74">
        <v>1.1000000000000001</v>
      </c>
      <c r="D8186" s="86">
        <v>4.5027279159638116</v>
      </c>
      <c r="E8186" s="88">
        <v>12</v>
      </c>
      <c r="F8186" s="88">
        <v>7</v>
      </c>
      <c r="G8186" s="37">
        <v>0</v>
      </c>
    </row>
    <row r="8187" spans="1:7" x14ac:dyDescent="0.4">
      <c r="A8187" s="70">
        <v>41980</v>
      </c>
      <c r="B8187" s="84" t="s">
        <v>323</v>
      </c>
      <c r="C8187" s="74">
        <v>-0.3</v>
      </c>
      <c r="D8187" s="86">
        <v>5.3012059352227636</v>
      </c>
      <c r="E8187" s="88">
        <v>12</v>
      </c>
      <c r="F8187" s="88">
        <v>7</v>
      </c>
      <c r="G8187" s="37">
        <v>0</v>
      </c>
    </row>
    <row r="8188" spans="1:7" x14ac:dyDescent="0.4">
      <c r="A8188" s="70">
        <v>41980</v>
      </c>
      <c r="B8188" s="84" t="s">
        <v>324</v>
      </c>
      <c r="C8188" s="74">
        <v>0.8</v>
      </c>
      <c r="D8188" s="86">
        <v>5.5449355771058535</v>
      </c>
      <c r="E8188" s="88">
        <v>12</v>
      </c>
      <c r="F8188" s="88">
        <v>7</v>
      </c>
      <c r="G8188" s="37">
        <v>0</v>
      </c>
    </row>
    <row r="8189" spans="1:7" x14ac:dyDescent="0.4">
      <c r="A8189" s="70">
        <v>41980</v>
      </c>
      <c r="B8189" s="84" t="s">
        <v>325</v>
      </c>
      <c r="C8189" s="74">
        <v>1.4</v>
      </c>
      <c r="D8189" s="86">
        <v>6.5752974256892269</v>
      </c>
      <c r="E8189" s="88">
        <v>12</v>
      </c>
      <c r="F8189" s="88">
        <v>8</v>
      </c>
      <c r="G8189" s="37">
        <v>1</v>
      </c>
    </row>
    <row r="8190" spans="1:7" x14ac:dyDescent="0.4">
      <c r="A8190" s="70">
        <v>41981</v>
      </c>
      <c r="B8190" s="84" t="s">
        <v>302</v>
      </c>
      <c r="C8190" s="74">
        <v>1.3</v>
      </c>
      <c r="D8190" s="86">
        <v>6.7359791094395014</v>
      </c>
      <c r="E8190" s="88">
        <v>12</v>
      </c>
      <c r="F8190" s="88">
        <v>8</v>
      </c>
      <c r="G8190" s="37">
        <v>1</v>
      </c>
    </row>
    <row r="8191" spans="1:7" x14ac:dyDescent="0.4">
      <c r="A8191" s="70">
        <v>41981</v>
      </c>
      <c r="B8191" s="84" t="s">
        <v>303</v>
      </c>
      <c r="C8191" s="74">
        <v>1.7</v>
      </c>
      <c r="D8191" s="86">
        <v>6.7434308917018297</v>
      </c>
      <c r="E8191" s="88">
        <v>12</v>
      </c>
      <c r="F8191" s="88">
        <v>8</v>
      </c>
      <c r="G8191" s="37">
        <v>1</v>
      </c>
    </row>
    <row r="8192" spans="1:7" x14ac:dyDescent="0.4">
      <c r="A8192" s="70">
        <v>41981</v>
      </c>
      <c r="B8192" s="84" t="s">
        <v>304</v>
      </c>
      <c r="C8192" s="74">
        <v>-0.8</v>
      </c>
      <c r="D8192" s="86">
        <v>7.1051873961079206</v>
      </c>
      <c r="E8192" s="88">
        <v>12</v>
      </c>
      <c r="F8192" s="88">
        <v>8</v>
      </c>
      <c r="G8192" s="37">
        <v>1</v>
      </c>
    </row>
    <row r="8193" spans="1:7" x14ac:dyDescent="0.4">
      <c r="A8193" s="70">
        <v>41981</v>
      </c>
      <c r="B8193" s="84" t="s">
        <v>305</v>
      </c>
      <c r="C8193" s="74">
        <v>-1.9</v>
      </c>
      <c r="D8193" s="86">
        <v>7.4326423707525811</v>
      </c>
      <c r="E8193" s="88">
        <v>12</v>
      </c>
      <c r="F8193" s="88">
        <v>8</v>
      </c>
      <c r="G8193" s="37">
        <v>1</v>
      </c>
    </row>
    <row r="8194" spans="1:7" x14ac:dyDescent="0.4">
      <c r="A8194" s="70">
        <v>41981</v>
      </c>
      <c r="B8194" s="84" t="s">
        <v>306</v>
      </c>
      <c r="C8194" s="74">
        <v>-1.2</v>
      </c>
      <c r="D8194" s="86">
        <v>7.4401191474331227</v>
      </c>
      <c r="E8194" s="88">
        <v>12</v>
      </c>
      <c r="F8194" s="88">
        <v>8</v>
      </c>
      <c r="G8194" s="37">
        <v>1</v>
      </c>
    </row>
    <row r="8195" spans="1:7" x14ac:dyDescent="0.4">
      <c r="A8195" s="70">
        <v>41981</v>
      </c>
      <c r="B8195" s="84" t="s">
        <v>307</v>
      </c>
      <c r="C8195" s="74">
        <v>-1</v>
      </c>
      <c r="D8195" s="86">
        <v>9.0135046235655771</v>
      </c>
      <c r="E8195" s="88">
        <v>12</v>
      </c>
      <c r="F8195" s="88">
        <v>8</v>
      </c>
      <c r="G8195" s="37">
        <v>1</v>
      </c>
    </row>
    <row r="8196" spans="1:7" x14ac:dyDescent="0.4">
      <c r="A8196" s="70">
        <v>41981</v>
      </c>
      <c r="B8196" s="84" t="s">
        <v>308</v>
      </c>
      <c r="C8196" s="74">
        <v>-1.6</v>
      </c>
      <c r="D8196" s="86">
        <v>5.4715935787663756</v>
      </c>
      <c r="E8196" s="88">
        <v>12</v>
      </c>
      <c r="F8196" s="88">
        <v>8</v>
      </c>
      <c r="G8196" s="37">
        <v>1</v>
      </c>
    </row>
    <row r="8197" spans="1:7" x14ac:dyDescent="0.4">
      <c r="A8197" s="70">
        <v>41981</v>
      </c>
      <c r="B8197" s="84" t="s">
        <v>309</v>
      </c>
      <c r="C8197" s="74">
        <v>-0.5</v>
      </c>
      <c r="D8197" s="86">
        <v>1.9683029264156378</v>
      </c>
      <c r="E8197" s="88">
        <v>12</v>
      </c>
      <c r="F8197" s="88">
        <v>8</v>
      </c>
      <c r="G8197" s="37">
        <v>0</v>
      </c>
    </row>
    <row r="8198" spans="1:7" x14ac:dyDescent="0.4">
      <c r="A8198" s="70">
        <v>41981</v>
      </c>
      <c r="B8198" s="84" t="s">
        <v>310</v>
      </c>
      <c r="C8198" s="74">
        <v>2.2000000000000002</v>
      </c>
      <c r="D8198" s="86">
        <v>4.7576436061196374E-2</v>
      </c>
      <c r="E8198" s="88">
        <v>12</v>
      </c>
      <c r="F8198" s="88">
        <v>8</v>
      </c>
      <c r="G8198" s="37">
        <v>0</v>
      </c>
    </row>
    <row r="8199" spans="1:7" x14ac:dyDescent="0.4">
      <c r="A8199" s="70">
        <v>41981</v>
      </c>
      <c r="B8199" s="84" t="s">
        <v>311</v>
      </c>
      <c r="C8199" s="74">
        <v>2.4</v>
      </c>
      <c r="D8199" s="86">
        <v>1.8512544925375072</v>
      </c>
      <c r="E8199" s="88">
        <v>12</v>
      </c>
      <c r="F8199" s="88">
        <v>8</v>
      </c>
      <c r="G8199" s="37">
        <v>0</v>
      </c>
    </row>
    <row r="8200" spans="1:7" x14ac:dyDescent="0.4">
      <c r="A8200" s="70">
        <v>41981</v>
      </c>
      <c r="B8200" s="84" t="s">
        <v>312</v>
      </c>
      <c r="C8200" s="74">
        <v>2.4</v>
      </c>
      <c r="D8200" s="86">
        <v>3.5334701821841881</v>
      </c>
      <c r="E8200" s="88">
        <v>12</v>
      </c>
      <c r="F8200" s="88">
        <v>8</v>
      </c>
      <c r="G8200" s="37">
        <v>0</v>
      </c>
    </row>
    <row r="8201" spans="1:7" x14ac:dyDescent="0.4">
      <c r="A8201" s="70">
        <v>41981</v>
      </c>
      <c r="B8201" s="84" t="s">
        <v>313</v>
      </c>
      <c r="C8201" s="74">
        <v>2.4</v>
      </c>
      <c r="D8201" s="86">
        <v>4.6193215265169218</v>
      </c>
      <c r="E8201" s="88">
        <v>12</v>
      </c>
      <c r="F8201" s="88">
        <v>8</v>
      </c>
      <c r="G8201" s="37">
        <v>0</v>
      </c>
    </row>
    <row r="8202" spans="1:7" x14ac:dyDescent="0.4">
      <c r="A8202" s="70">
        <v>41981</v>
      </c>
      <c r="B8202" s="84" t="s">
        <v>314</v>
      </c>
      <c r="C8202" s="74">
        <v>3.1</v>
      </c>
      <c r="D8202" s="86">
        <v>2.1968234871524417</v>
      </c>
      <c r="E8202" s="88">
        <v>12</v>
      </c>
      <c r="F8202" s="88">
        <v>8</v>
      </c>
      <c r="G8202" s="37">
        <v>0</v>
      </c>
    </row>
    <row r="8203" spans="1:7" x14ac:dyDescent="0.4">
      <c r="A8203" s="70">
        <v>41981</v>
      </c>
      <c r="B8203" s="84" t="s">
        <v>315</v>
      </c>
      <c r="C8203" s="74">
        <v>2.2000000000000002</v>
      </c>
      <c r="D8203" s="86">
        <v>3.8106756904484502</v>
      </c>
      <c r="E8203" s="88">
        <v>12</v>
      </c>
      <c r="F8203" s="88">
        <v>8</v>
      </c>
      <c r="G8203" s="37">
        <v>0</v>
      </c>
    </row>
    <row r="8204" spans="1:7" x14ac:dyDescent="0.4">
      <c r="A8204" s="70">
        <v>41981</v>
      </c>
      <c r="B8204" s="84" t="s">
        <v>316</v>
      </c>
      <c r="C8204" s="74">
        <v>2.1</v>
      </c>
      <c r="D8204" s="86">
        <v>4.8880107093813869</v>
      </c>
      <c r="E8204" s="88">
        <v>12</v>
      </c>
      <c r="F8204" s="88">
        <v>8</v>
      </c>
      <c r="G8204" s="37">
        <v>0</v>
      </c>
    </row>
    <row r="8205" spans="1:7" x14ac:dyDescent="0.4">
      <c r="A8205" s="70">
        <v>41981</v>
      </c>
      <c r="B8205" s="84" t="s">
        <v>317</v>
      </c>
      <c r="C8205" s="74">
        <v>0.2</v>
      </c>
      <c r="D8205" s="86">
        <v>5.0113894563097867</v>
      </c>
      <c r="E8205" s="88">
        <v>12</v>
      </c>
      <c r="F8205" s="88">
        <v>8</v>
      </c>
      <c r="G8205" s="37">
        <v>0</v>
      </c>
    </row>
    <row r="8206" spans="1:7" x14ac:dyDescent="0.4">
      <c r="A8206" s="70">
        <v>41981</v>
      </c>
      <c r="B8206" s="84" t="s">
        <v>318</v>
      </c>
      <c r="C8206" s="74">
        <v>-0.2</v>
      </c>
      <c r="D8206" s="86">
        <v>5.026175138993688</v>
      </c>
      <c r="E8206" s="88">
        <v>12</v>
      </c>
      <c r="F8206" s="88">
        <v>8</v>
      </c>
      <c r="G8206" s="37">
        <v>0</v>
      </c>
    </row>
    <row r="8207" spans="1:7" x14ac:dyDescent="0.4">
      <c r="A8207" s="70">
        <v>41981</v>
      </c>
      <c r="B8207" s="84" t="s">
        <v>319</v>
      </c>
      <c r="C8207" s="74">
        <v>-0.6</v>
      </c>
      <c r="D8207" s="86">
        <v>8.6716609983734081</v>
      </c>
      <c r="E8207" s="88">
        <v>12</v>
      </c>
      <c r="F8207" s="88">
        <v>8</v>
      </c>
      <c r="G8207" s="37">
        <v>0</v>
      </c>
    </row>
    <row r="8208" spans="1:7" x14ac:dyDescent="0.4">
      <c r="A8208" s="70">
        <v>41981</v>
      </c>
      <c r="B8208" s="84" t="s">
        <v>320</v>
      </c>
      <c r="C8208" s="74">
        <v>-1.2</v>
      </c>
      <c r="D8208" s="86">
        <v>9.0391357798745471</v>
      </c>
      <c r="E8208" s="88">
        <v>12</v>
      </c>
      <c r="F8208" s="88">
        <v>8</v>
      </c>
      <c r="G8208" s="37">
        <v>0</v>
      </c>
    </row>
    <row r="8209" spans="1:7" x14ac:dyDescent="0.4">
      <c r="A8209" s="70">
        <v>41981</v>
      </c>
      <c r="B8209" s="84" t="s">
        <v>321</v>
      </c>
      <c r="C8209" s="74">
        <v>-1.5</v>
      </c>
      <c r="D8209" s="86">
        <v>5.2129604521867314</v>
      </c>
      <c r="E8209" s="88">
        <v>12</v>
      </c>
      <c r="F8209" s="88">
        <v>8</v>
      </c>
      <c r="G8209" s="37">
        <v>0</v>
      </c>
    </row>
    <row r="8210" spans="1:7" x14ac:dyDescent="0.4">
      <c r="A8210" s="70">
        <v>41981</v>
      </c>
      <c r="B8210" s="84" t="s">
        <v>322</v>
      </c>
      <c r="C8210" s="74">
        <v>-1.9</v>
      </c>
      <c r="D8210" s="86">
        <v>5.8037852471912004</v>
      </c>
      <c r="E8210" s="88">
        <v>12</v>
      </c>
      <c r="F8210" s="88">
        <v>8</v>
      </c>
      <c r="G8210" s="37">
        <v>0</v>
      </c>
    </row>
    <row r="8211" spans="1:7" x14ac:dyDescent="0.4">
      <c r="A8211" s="70">
        <v>41981</v>
      </c>
      <c r="B8211" s="84" t="s">
        <v>323</v>
      </c>
      <c r="C8211" s="74">
        <v>-1.9</v>
      </c>
      <c r="D8211" s="86">
        <v>6.2764826682919947</v>
      </c>
      <c r="E8211" s="88">
        <v>12</v>
      </c>
      <c r="F8211" s="88">
        <v>8</v>
      </c>
      <c r="G8211" s="37">
        <v>0</v>
      </c>
    </row>
    <row r="8212" spans="1:7" x14ac:dyDescent="0.4">
      <c r="A8212" s="70">
        <v>41981</v>
      </c>
      <c r="B8212" s="84" t="s">
        <v>324</v>
      </c>
      <c r="C8212" s="74">
        <v>-3.7</v>
      </c>
      <c r="D8212" s="86">
        <v>7.0043936824696207</v>
      </c>
      <c r="E8212" s="88">
        <v>12</v>
      </c>
      <c r="F8212" s="88">
        <v>8</v>
      </c>
      <c r="G8212" s="37">
        <v>0</v>
      </c>
    </row>
    <row r="8213" spans="1:7" x14ac:dyDescent="0.4">
      <c r="A8213" s="70">
        <v>41981</v>
      </c>
      <c r="B8213" s="84" t="s">
        <v>325</v>
      </c>
      <c r="C8213" s="74">
        <v>-4.0999999999999996</v>
      </c>
      <c r="D8213" s="86">
        <v>8.0650896618681749</v>
      </c>
      <c r="E8213" s="88">
        <v>12</v>
      </c>
      <c r="F8213" s="88">
        <v>9</v>
      </c>
      <c r="G8213" s="37">
        <v>1</v>
      </c>
    </row>
    <row r="8214" spans="1:7" x14ac:dyDescent="0.4">
      <c r="A8214" s="70">
        <v>41982</v>
      </c>
      <c r="B8214" s="84" t="s">
        <v>302</v>
      </c>
      <c r="C8214" s="74">
        <v>-3.8</v>
      </c>
      <c r="D8214" s="86">
        <v>8.2145286998209492</v>
      </c>
      <c r="E8214" s="88">
        <v>12</v>
      </c>
      <c r="F8214" s="88">
        <v>9</v>
      </c>
      <c r="G8214" s="37">
        <v>1</v>
      </c>
    </row>
    <row r="8215" spans="1:7" x14ac:dyDescent="0.4">
      <c r="A8215" s="70">
        <v>41982</v>
      </c>
      <c r="B8215" s="84" t="s">
        <v>303</v>
      </c>
      <c r="C8215" s="74">
        <v>-3.5</v>
      </c>
      <c r="D8215" s="86">
        <v>8.2752693905547314</v>
      </c>
      <c r="E8215" s="88">
        <v>12</v>
      </c>
      <c r="F8215" s="88">
        <v>9</v>
      </c>
      <c r="G8215" s="37">
        <v>1</v>
      </c>
    </row>
    <row r="8216" spans="1:7" x14ac:dyDescent="0.4">
      <c r="A8216" s="70">
        <v>41982</v>
      </c>
      <c r="B8216" s="84" t="s">
        <v>304</v>
      </c>
      <c r="C8216" s="74">
        <v>-2.2000000000000002</v>
      </c>
      <c r="D8216" s="86">
        <v>8.1060318711577857</v>
      </c>
      <c r="E8216" s="88">
        <v>12</v>
      </c>
      <c r="F8216" s="88">
        <v>9</v>
      </c>
      <c r="G8216" s="37">
        <v>1</v>
      </c>
    </row>
    <row r="8217" spans="1:7" x14ac:dyDescent="0.4">
      <c r="A8217" s="70">
        <v>41982</v>
      </c>
      <c r="B8217" s="84" t="s">
        <v>305</v>
      </c>
      <c r="C8217" s="74">
        <v>-3</v>
      </c>
      <c r="D8217" s="86">
        <v>8.2526045552685066</v>
      </c>
      <c r="E8217" s="88">
        <v>12</v>
      </c>
      <c r="F8217" s="88">
        <v>9</v>
      </c>
      <c r="G8217" s="37">
        <v>1</v>
      </c>
    </row>
    <row r="8218" spans="1:7" x14ac:dyDescent="0.4">
      <c r="A8218" s="70">
        <v>41982</v>
      </c>
      <c r="B8218" s="84" t="s">
        <v>306</v>
      </c>
      <c r="C8218" s="74">
        <v>-2.9</v>
      </c>
      <c r="D8218" s="86">
        <v>8.2671577467657897</v>
      </c>
      <c r="E8218" s="88">
        <v>12</v>
      </c>
      <c r="F8218" s="88">
        <v>9</v>
      </c>
      <c r="G8218" s="37">
        <v>1</v>
      </c>
    </row>
    <row r="8219" spans="1:7" x14ac:dyDescent="0.4">
      <c r="A8219" s="70">
        <v>41982</v>
      </c>
      <c r="B8219" s="84" t="s">
        <v>307</v>
      </c>
      <c r="C8219" s="74">
        <v>-3.5</v>
      </c>
      <c r="D8219" s="86">
        <v>8.4082723632920526</v>
      </c>
      <c r="E8219" s="88">
        <v>12</v>
      </c>
      <c r="F8219" s="88">
        <v>9</v>
      </c>
      <c r="G8219" s="37">
        <v>1</v>
      </c>
    </row>
    <row r="8220" spans="1:7" x14ac:dyDescent="0.4">
      <c r="A8220" s="70">
        <v>41982</v>
      </c>
      <c r="B8220" s="84" t="s">
        <v>308</v>
      </c>
      <c r="C8220" s="74">
        <v>-4.0999999999999996</v>
      </c>
      <c r="D8220" s="86">
        <v>7.6005749580065816</v>
      </c>
      <c r="E8220" s="88">
        <v>12</v>
      </c>
      <c r="F8220" s="88">
        <v>9</v>
      </c>
      <c r="G8220" s="37">
        <v>1</v>
      </c>
    </row>
    <row r="8221" spans="1:7" x14ac:dyDescent="0.4">
      <c r="A8221" s="70">
        <v>41982</v>
      </c>
      <c r="B8221" s="84" t="s">
        <v>309</v>
      </c>
      <c r="C8221" s="74">
        <v>-2.6</v>
      </c>
      <c r="D8221" s="86">
        <v>3.6860196339902411</v>
      </c>
      <c r="E8221" s="88">
        <v>12</v>
      </c>
      <c r="F8221" s="88">
        <v>9</v>
      </c>
      <c r="G8221" s="37">
        <v>0</v>
      </c>
    </row>
    <row r="8222" spans="1:7" x14ac:dyDescent="0.4">
      <c r="A8222" s="70">
        <v>41982</v>
      </c>
      <c r="B8222" s="84" t="s">
        <v>310</v>
      </c>
      <c r="C8222" s="74">
        <v>1.5</v>
      </c>
      <c r="D8222" s="86">
        <v>3.442013961093747E-2</v>
      </c>
      <c r="E8222" s="88">
        <v>12</v>
      </c>
      <c r="F8222" s="88">
        <v>9</v>
      </c>
      <c r="G8222" s="37">
        <v>0</v>
      </c>
    </row>
    <row r="8223" spans="1:7" x14ac:dyDescent="0.4">
      <c r="A8223" s="70">
        <v>41982</v>
      </c>
      <c r="B8223" s="84" t="s">
        <v>311</v>
      </c>
      <c r="C8223" s="74">
        <v>2.8</v>
      </c>
      <c r="D8223" s="86">
        <v>2.6940281807194908E-2</v>
      </c>
      <c r="E8223" s="88">
        <v>12</v>
      </c>
      <c r="F8223" s="88">
        <v>9</v>
      </c>
      <c r="G8223" s="37">
        <v>0</v>
      </c>
    </row>
    <row r="8224" spans="1:7" x14ac:dyDescent="0.4">
      <c r="A8224" s="70">
        <v>41982</v>
      </c>
      <c r="B8224" s="84" t="s">
        <v>312</v>
      </c>
      <c r="C8224" s="74">
        <v>4</v>
      </c>
      <c r="D8224" s="86">
        <v>2.8808109720811607E-2</v>
      </c>
      <c r="E8224" s="88">
        <v>12</v>
      </c>
      <c r="F8224" s="88">
        <v>9</v>
      </c>
      <c r="G8224" s="37">
        <v>0</v>
      </c>
    </row>
    <row r="8225" spans="1:7" x14ac:dyDescent="0.4">
      <c r="A8225" s="70">
        <v>41982</v>
      </c>
      <c r="B8225" s="84" t="s">
        <v>313</v>
      </c>
      <c r="C8225" s="74">
        <v>4</v>
      </c>
      <c r="D8225" s="86">
        <v>0.11271331149207786</v>
      </c>
      <c r="E8225" s="88">
        <v>12</v>
      </c>
      <c r="F8225" s="88">
        <v>9</v>
      </c>
      <c r="G8225" s="37">
        <v>0</v>
      </c>
    </row>
    <row r="8226" spans="1:7" x14ac:dyDescent="0.4">
      <c r="A8226" s="70">
        <v>41982</v>
      </c>
      <c r="B8226" s="84" t="s">
        <v>314</v>
      </c>
      <c r="C8226" s="74">
        <v>5.2</v>
      </c>
      <c r="D8226" s="86">
        <v>7.3736864855686216E-2</v>
      </c>
      <c r="E8226" s="88">
        <v>12</v>
      </c>
      <c r="F8226" s="88">
        <v>9</v>
      </c>
      <c r="G8226" s="37">
        <v>0</v>
      </c>
    </row>
    <row r="8227" spans="1:7" x14ac:dyDescent="0.4">
      <c r="A8227" s="70">
        <v>41982</v>
      </c>
      <c r="B8227" s="84" t="s">
        <v>315</v>
      </c>
      <c r="C8227" s="74">
        <v>4.7</v>
      </c>
      <c r="D8227" s="86">
        <v>0.85198419137825088</v>
      </c>
      <c r="E8227" s="88">
        <v>12</v>
      </c>
      <c r="F8227" s="88">
        <v>9</v>
      </c>
      <c r="G8227" s="37">
        <v>0</v>
      </c>
    </row>
    <row r="8228" spans="1:7" x14ac:dyDescent="0.4">
      <c r="A8228" s="70">
        <v>41982</v>
      </c>
      <c r="B8228" s="84" t="s">
        <v>316</v>
      </c>
      <c r="C8228" s="74">
        <v>3.3</v>
      </c>
      <c r="D8228" s="86">
        <v>3.0874432656053994</v>
      </c>
      <c r="E8228" s="88">
        <v>12</v>
      </c>
      <c r="F8228" s="88">
        <v>9</v>
      </c>
      <c r="G8228" s="37">
        <v>0</v>
      </c>
    </row>
    <row r="8229" spans="1:7" x14ac:dyDescent="0.4">
      <c r="A8229" s="70">
        <v>41982</v>
      </c>
      <c r="B8229" s="84" t="s">
        <v>317</v>
      </c>
      <c r="C8229" s="74">
        <v>2.5</v>
      </c>
      <c r="D8229" s="86">
        <v>3.1391068049821436</v>
      </c>
      <c r="E8229" s="88">
        <v>12</v>
      </c>
      <c r="F8229" s="88">
        <v>9</v>
      </c>
      <c r="G8229" s="37">
        <v>0</v>
      </c>
    </row>
    <row r="8230" spans="1:7" x14ac:dyDescent="0.4">
      <c r="A8230" s="70">
        <v>41982</v>
      </c>
      <c r="B8230" s="84" t="s">
        <v>318</v>
      </c>
      <c r="C8230" s="74">
        <v>2.2000000000000002</v>
      </c>
      <c r="D8230" s="86">
        <v>6.5205971039736932</v>
      </c>
      <c r="E8230" s="88">
        <v>12</v>
      </c>
      <c r="F8230" s="88">
        <v>9</v>
      </c>
      <c r="G8230" s="37">
        <v>0</v>
      </c>
    </row>
    <row r="8231" spans="1:7" x14ac:dyDescent="0.4">
      <c r="A8231" s="70">
        <v>41982</v>
      </c>
      <c r="B8231" s="84" t="s">
        <v>319</v>
      </c>
      <c r="C8231" s="74">
        <v>2.2999999999999998</v>
      </c>
      <c r="D8231" s="86">
        <v>6.9455464313751678</v>
      </c>
      <c r="E8231" s="88">
        <v>12</v>
      </c>
      <c r="F8231" s="88">
        <v>9</v>
      </c>
      <c r="G8231" s="37">
        <v>0</v>
      </c>
    </row>
    <row r="8232" spans="1:7" x14ac:dyDescent="0.4">
      <c r="A8232" s="70">
        <v>41982</v>
      </c>
      <c r="B8232" s="84" t="s">
        <v>320</v>
      </c>
      <c r="C8232" s="74">
        <v>0.5</v>
      </c>
      <c r="D8232" s="86">
        <v>4.1881714614230763</v>
      </c>
      <c r="E8232" s="88">
        <v>12</v>
      </c>
      <c r="F8232" s="88">
        <v>9</v>
      </c>
      <c r="G8232" s="37">
        <v>0</v>
      </c>
    </row>
    <row r="8233" spans="1:7" x14ac:dyDescent="0.4">
      <c r="A8233" s="70">
        <v>41982</v>
      </c>
      <c r="B8233" s="84" t="s">
        <v>321</v>
      </c>
      <c r="C8233" s="74">
        <v>0</v>
      </c>
      <c r="D8233" s="86">
        <v>4.8055835570405732</v>
      </c>
      <c r="E8233" s="88">
        <v>12</v>
      </c>
      <c r="F8233" s="88">
        <v>9</v>
      </c>
      <c r="G8233" s="37">
        <v>0</v>
      </c>
    </row>
    <row r="8234" spans="1:7" x14ac:dyDescent="0.4">
      <c r="A8234" s="70">
        <v>41982</v>
      </c>
      <c r="B8234" s="84" t="s">
        <v>322</v>
      </c>
      <c r="C8234" s="74">
        <v>0.3</v>
      </c>
      <c r="D8234" s="86">
        <v>4.9438198718786843</v>
      </c>
      <c r="E8234" s="88">
        <v>12</v>
      </c>
      <c r="F8234" s="88">
        <v>9</v>
      </c>
      <c r="G8234" s="37">
        <v>0</v>
      </c>
    </row>
    <row r="8235" spans="1:7" x14ac:dyDescent="0.4">
      <c r="A8235" s="70">
        <v>41982</v>
      </c>
      <c r="B8235" s="84" t="s">
        <v>323</v>
      </c>
      <c r="C8235" s="74">
        <v>-1.1000000000000001</v>
      </c>
      <c r="D8235" s="86">
        <v>5.6913024628827014</v>
      </c>
      <c r="E8235" s="88">
        <v>12</v>
      </c>
      <c r="F8235" s="88">
        <v>9</v>
      </c>
      <c r="G8235" s="37">
        <v>0</v>
      </c>
    </row>
    <row r="8236" spans="1:7" x14ac:dyDescent="0.4">
      <c r="A8236" s="70">
        <v>41982</v>
      </c>
      <c r="B8236" s="84" t="s">
        <v>324</v>
      </c>
      <c r="C8236" s="74">
        <v>-1.1000000000000001</v>
      </c>
      <c r="D8236" s="86">
        <v>6.9564107616999786</v>
      </c>
      <c r="E8236" s="88">
        <v>12</v>
      </c>
      <c r="F8236" s="88">
        <v>9</v>
      </c>
      <c r="G8236" s="37">
        <v>0</v>
      </c>
    </row>
    <row r="8237" spans="1:7" x14ac:dyDescent="0.4">
      <c r="A8237" s="70">
        <v>41982</v>
      </c>
      <c r="B8237" s="84" t="s">
        <v>325</v>
      </c>
      <c r="C8237" s="74">
        <v>-0.3</v>
      </c>
      <c r="D8237" s="86">
        <v>7.0284205335141019</v>
      </c>
      <c r="E8237" s="88">
        <v>12</v>
      </c>
      <c r="F8237" s="88">
        <v>10</v>
      </c>
      <c r="G8237" s="37">
        <v>1</v>
      </c>
    </row>
    <row r="8238" spans="1:7" x14ac:dyDescent="0.4">
      <c r="A8238" s="70">
        <v>41983</v>
      </c>
      <c r="B8238" s="84" t="s">
        <v>302</v>
      </c>
      <c r="C8238" s="74">
        <v>-0.4</v>
      </c>
      <c r="D8238" s="86">
        <v>7.1320902760888192</v>
      </c>
      <c r="E8238" s="88">
        <v>12</v>
      </c>
      <c r="F8238" s="88">
        <v>10</v>
      </c>
      <c r="G8238" s="37">
        <v>1</v>
      </c>
    </row>
    <row r="8239" spans="1:7" x14ac:dyDescent="0.4">
      <c r="A8239" s="70">
        <v>41983</v>
      </c>
      <c r="B8239" s="84" t="s">
        <v>303</v>
      </c>
      <c r="C8239" s="74">
        <v>-0.5</v>
      </c>
      <c r="D8239" s="86">
        <v>7.2047340054072952</v>
      </c>
      <c r="E8239" s="88">
        <v>12</v>
      </c>
      <c r="F8239" s="88">
        <v>10</v>
      </c>
      <c r="G8239" s="37">
        <v>1</v>
      </c>
    </row>
    <row r="8240" spans="1:7" x14ac:dyDescent="0.4">
      <c r="A8240" s="70">
        <v>41983</v>
      </c>
      <c r="B8240" s="84" t="s">
        <v>304</v>
      </c>
      <c r="C8240" s="74">
        <v>-0.4</v>
      </c>
      <c r="D8240" s="86">
        <v>7.228445567078472</v>
      </c>
      <c r="E8240" s="88">
        <v>12</v>
      </c>
      <c r="F8240" s="88">
        <v>10</v>
      </c>
      <c r="G8240" s="37">
        <v>1</v>
      </c>
    </row>
    <row r="8241" spans="1:7" x14ac:dyDescent="0.4">
      <c r="A8241" s="70">
        <v>41983</v>
      </c>
      <c r="B8241" s="84" t="s">
        <v>305</v>
      </c>
      <c r="C8241" s="74">
        <v>2.1</v>
      </c>
      <c r="D8241" s="86">
        <v>6.935003143629241</v>
      </c>
      <c r="E8241" s="88">
        <v>12</v>
      </c>
      <c r="F8241" s="88">
        <v>10</v>
      </c>
      <c r="G8241" s="37">
        <v>1</v>
      </c>
    </row>
    <row r="8242" spans="1:7" x14ac:dyDescent="0.4">
      <c r="A8242" s="70">
        <v>41983</v>
      </c>
      <c r="B8242" s="84" t="s">
        <v>306</v>
      </c>
      <c r="C8242" s="74">
        <v>0.8</v>
      </c>
      <c r="D8242" s="86">
        <v>6.9578037268919104</v>
      </c>
      <c r="E8242" s="88">
        <v>12</v>
      </c>
      <c r="F8242" s="88">
        <v>10</v>
      </c>
      <c r="G8242" s="37">
        <v>1</v>
      </c>
    </row>
    <row r="8243" spans="1:7" x14ac:dyDescent="0.4">
      <c r="A8243" s="70">
        <v>41983</v>
      </c>
      <c r="B8243" s="84" t="s">
        <v>307</v>
      </c>
      <c r="C8243" s="74">
        <v>0.5</v>
      </c>
      <c r="D8243" s="86">
        <v>7.0134920012838373</v>
      </c>
      <c r="E8243" s="88">
        <v>12</v>
      </c>
      <c r="F8243" s="88">
        <v>10</v>
      </c>
      <c r="G8243" s="37">
        <v>1</v>
      </c>
    </row>
    <row r="8244" spans="1:7" x14ac:dyDescent="0.4">
      <c r="A8244" s="70">
        <v>41983</v>
      </c>
      <c r="B8244" s="84" t="s">
        <v>308</v>
      </c>
      <c r="C8244" s="74">
        <v>1.3</v>
      </c>
      <c r="D8244" s="86">
        <v>6.9445261253602819</v>
      </c>
      <c r="E8244" s="88">
        <v>12</v>
      </c>
      <c r="F8244" s="88">
        <v>10</v>
      </c>
      <c r="G8244" s="37">
        <v>1</v>
      </c>
    </row>
    <row r="8245" spans="1:7" x14ac:dyDescent="0.4">
      <c r="A8245" s="70">
        <v>41983</v>
      </c>
      <c r="B8245" s="84" t="s">
        <v>309</v>
      </c>
      <c r="C8245" s="74">
        <v>1.9</v>
      </c>
      <c r="D8245" s="86">
        <v>6.0534970887249564</v>
      </c>
      <c r="E8245" s="88">
        <v>12</v>
      </c>
      <c r="F8245" s="88">
        <v>10</v>
      </c>
      <c r="G8245" s="37">
        <v>0</v>
      </c>
    </row>
    <row r="8246" spans="1:7" x14ac:dyDescent="0.4">
      <c r="A8246" s="70">
        <v>41983</v>
      </c>
      <c r="B8246" s="84" t="s">
        <v>310</v>
      </c>
      <c r="C8246" s="74">
        <v>3</v>
      </c>
      <c r="D8246" s="86">
        <v>3.4628467192719943</v>
      </c>
      <c r="E8246" s="88">
        <v>12</v>
      </c>
      <c r="F8246" s="88">
        <v>10</v>
      </c>
      <c r="G8246" s="37">
        <v>0</v>
      </c>
    </row>
    <row r="8247" spans="1:7" x14ac:dyDescent="0.4">
      <c r="A8247" s="70">
        <v>41983</v>
      </c>
      <c r="B8247" s="84" t="s">
        <v>311</v>
      </c>
      <c r="C8247" s="74">
        <v>4.2</v>
      </c>
      <c r="D8247" s="86">
        <v>2.6148415177294204</v>
      </c>
      <c r="E8247" s="88">
        <v>12</v>
      </c>
      <c r="F8247" s="88">
        <v>10</v>
      </c>
      <c r="G8247" s="37">
        <v>0</v>
      </c>
    </row>
    <row r="8248" spans="1:7" x14ac:dyDescent="0.4">
      <c r="A8248" s="70">
        <v>41983</v>
      </c>
      <c r="B8248" s="84" t="s">
        <v>312</v>
      </c>
      <c r="C8248" s="74">
        <v>4.4000000000000004</v>
      </c>
      <c r="D8248" s="86">
        <v>2.5211802394791354</v>
      </c>
      <c r="E8248" s="88">
        <v>12</v>
      </c>
      <c r="F8248" s="88">
        <v>10</v>
      </c>
      <c r="G8248" s="37">
        <v>0</v>
      </c>
    </row>
    <row r="8249" spans="1:7" x14ac:dyDescent="0.4">
      <c r="A8249" s="70">
        <v>41983</v>
      </c>
      <c r="B8249" s="84" t="s">
        <v>313</v>
      </c>
      <c r="C8249" s="74">
        <v>5.2</v>
      </c>
      <c r="D8249" s="86">
        <v>3.6664907635498927</v>
      </c>
      <c r="E8249" s="88">
        <v>12</v>
      </c>
      <c r="F8249" s="88">
        <v>10</v>
      </c>
      <c r="G8249" s="37">
        <v>0</v>
      </c>
    </row>
    <row r="8250" spans="1:7" x14ac:dyDescent="0.4">
      <c r="A8250" s="70">
        <v>41983</v>
      </c>
      <c r="B8250" s="84" t="s">
        <v>314</v>
      </c>
      <c r="C8250" s="74">
        <v>6.1</v>
      </c>
      <c r="D8250" s="86">
        <v>1.8499932710642313</v>
      </c>
      <c r="E8250" s="88">
        <v>12</v>
      </c>
      <c r="F8250" s="88">
        <v>10</v>
      </c>
      <c r="G8250" s="37">
        <v>0</v>
      </c>
    </row>
    <row r="8251" spans="1:7" x14ac:dyDescent="0.4">
      <c r="A8251" s="70">
        <v>41983</v>
      </c>
      <c r="B8251" s="84" t="s">
        <v>315</v>
      </c>
      <c r="C8251" s="74">
        <v>6.7</v>
      </c>
      <c r="D8251" s="86">
        <v>2.2339639926156769</v>
      </c>
      <c r="E8251" s="88">
        <v>12</v>
      </c>
      <c r="F8251" s="88">
        <v>10</v>
      </c>
      <c r="G8251" s="37">
        <v>0</v>
      </c>
    </row>
    <row r="8252" spans="1:7" x14ac:dyDescent="0.4">
      <c r="A8252" s="70">
        <v>41983</v>
      </c>
      <c r="B8252" s="84" t="s">
        <v>316</v>
      </c>
      <c r="C8252" s="74">
        <v>5.8</v>
      </c>
      <c r="D8252" s="86">
        <v>3.4053793111559596</v>
      </c>
      <c r="E8252" s="88">
        <v>12</v>
      </c>
      <c r="F8252" s="88">
        <v>10</v>
      </c>
      <c r="G8252" s="37">
        <v>0</v>
      </c>
    </row>
    <row r="8253" spans="1:7" x14ac:dyDescent="0.4">
      <c r="A8253" s="70">
        <v>41983</v>
      </c>
      <c r="B8253" s="84" t="s">
        <v>317</v>
      </c>
      <c r="C8253" s="74">
        <v>5.3</v>
      </c>
      <c r="D8253" s="86">
        <v>3.1165563339108631</v>
      </c>
      <c r="E8253" s="88">
        <v>12</v>
      </c>
      <c r="F8253" s="88">
        <v>10</v>
      </c>
      <c r="G8253" s="37">
        <v>0</v>
      </c>
    </row>
    <row r="8254" spans="1:7" x14ac:dyDescent="0.4">
      <c r="A8254" s="70">
        <v>41983</v>
      </c>
      <c r="B8254" s="84" t="s">
        <v>318</v>
      </c>
      <c r="C8254" s="74">
        <v>3.6</v>
      </c>
      <c r="D8254" s="86">
        <v>6.2172141019568716</v>
      </c>
      <c r="E8254" s="88">
        <v>12</v>
      </c>
      <c r="F8254" s="88">
        <v>10</v>
      </c>
      <c r="G8254" s="37">
        <v>0</v>
      </c>
    </row>
    <row r="8255" spans="1:7" x14ac:dyDescent="0.4">
      <c r="A8255" s="70">
        <v>41983</v>
      </c>
      <c r="B8255" s="84" t="s">
        <v>319</v>
      </c>
      <c r="C8255" s="74">
        <v>4.0999999999999996</v>
      </c>
      <c r="D8255" s="86">
        <v>6.4556738893145758</v>
      </c>
      <c r="E8255" s="88">
        <v>12</v>
      </c>
      <c r="F8255" s="88">
        <v>10</v>
      </c>
      <c r="G8255" s="37">
        <v>0</v>
      </c>
    </row>
    <row r="8256" spans="1:7" x14ac:dyDescent="0.4">
      <c r="A8256" s="70">
        <v>41983</v>
      </c>
      <c r="B8256" s="84" t="s">
        <v>320</v>
      </c>
      <c r="C8256" s="74">
        <v>3.1</v>
      </c>
      <c r="D8256" s="86">
        <v>3.6613991106899602</v>
      </c>
      <c r="E8256" s="88">
        <v>12</v>
      </c>
      <c r="F8256" s="88">
        <v>10</v>
      </c>
      <c r="G8256" s="37">
        <v>0</v>
      </c>
    </row>
    <row r="8257" spans="1:7" x14ac:dyDescent="0.4">
      <c r="A8257" s="70">
        <v>41983</v>
      </c>
      <c r="B8257" s="84" t="s">
        <v>321</v>
      </c>
      <c r="C8257" s="74">
        <v>2.8</v>
      </c>
      <c r="D8257" s="86">
        <v>4.1605106317826568</v>
      </c>
      <c r="E8257" s="88">
        <v>12</v>
      </c>
      <c r="F8257" s="88">
        <v>10</v>
      </c>
      <c r="G8257" s="37">
        <v>0</v>
      </c>
    </row>
    <row r="8258" spans="1:7" x14ac:dyDescent="0.4">
      <c r="A8258" s="70">
        <v>41983</v>
      </c>
      <c r="B8258" s="84" t="s">
        <v>322</v>
      </c>
      <c r="C8258" s="74">
        <v>2.7</v>
      </c>
      <c r="D8258" s="86">
        <v>4.3004132528174202</v>
      </c>
      <c r="E8258" s="88">
        <v>12</v>
      </c>
      <c r="F8258" s="88">
        <v>10</v>
      </c>
      <c r="G8258" s="37">
        <v>0</v>
      </c>
    </row>
    <row r="8259" spans="1:7" x14ac:dyDescent="0.4">
      <c r="A8259" s="70">
        <v>41983</v>
      </c>
      <c r="B8259" s="84" t="s">
        <v>323</v>
      </c>
      <c r="C8259" s="74">
        <v>2.4</v>
      </c>
      <c r="D8259" s="86">
        <v>4.7822912325648783</v>
      </c>
      <c r="E8259" s="88">
        <v>12</v>
      </c>
      <c r="F8259" s="88">
        <v>10</v>
      </c>
      <c r="G8259" s="37">
        <v>0</v>
      </c>
    </row>
    <row r="8260" spans="1:7" x14ac:dyDescent="0.4">
      <c r="A8260" s="70">
        <v>41983</v>
      </c>
      <c r="B8260" s="84" t="s">
        <v>324</v>
      </c>
      <c r="C8260" s="74">
        <v>3</v>
      </c>
      <c r="D8260" s="86">
        <v>5.987095598251952</v>
      </c>
      <c r="E8260" s="88">
        <v>12</v>
      </c>
      <c r="F8260" s="88">
        <v>10</v>
      </c>
      <c r="G8260" s="37">
        <v>0</v>
      </c>
    </row>
    <row r="8261" spans="1:7" x14ac:dyDescent="0.4">
      <c r="A8261" s="70">
        <v>41983</v>
      </c>
      <c r="B8261" s="84" t="s">
        <v>325</v>
      </c>
      <c r="C8261" s="74">
        <v>2.9</v>
      </c>
      <c r="D8261" s="86">
        <v>6.1476801484467645</v>
      </c>
      <c r="E8261" s="88">
        <v>12</v>
      </c>
      <c r="F8261" s="88">
        <v>11</v>
      </c>
      <c r="G8261" s="37">
        <v>1</v>
      </c>
    </row>
    <row r="8262" spans="1:7" x14ac:dyDescent="0.4">
      <c r="A8262" s="70">
        <v>41984</v>
      </c>
      <c r="B8262" s="84" t="s">
        <v>302</v>
      </c>
      <c r="C8262" s="74">
        <v>3.1</v>
      </c>
      <c r="D8262" s="86">
        <v>6.1705155243037986</v>
      </c>
      <c r="E8262" s="88">
        <v>12</v>
      </c>
      <c r="F8262" s="88">
        <v>11</v>
      </c>
      <c r="G8262" s="37">
        <v>1</v>
      </c>
    </row>
    <row r="8263" spans="1:7" x14ac:dyDescent="0.4">
      <c r="A8263" s="70">
        <v>41984</v>
      </c>
      <c r="B8263" s="84" t="s">
        <v>303</v>
      </c>
      <c r="C8263" s="74">
        <v>3</v>
      </c>
      <c r="D8263" s="86">
        <v>6.2153250198999705</v>
      </c>
      <c r="E8263" s="88">
        <v>12</v>
      </c>
      <c r="F8263" s="88">
        <v>11</v>
      </c>
      <c r="G8263" s="37">
        <v>1</v>
      </c>
    </row>
    <row r="8264" spans="1:7" x14ac:dyDescent="0.4">
      <c r="A8264" s="70">
        <v>41984</v>
      </c>
      <c r="B8264" s="84" t="s">
        <v>304</v>
      </c>
      <c r="C8264" s="74">
        <v>4</v>
      </c>
      <c r="D8264" s="86">
        <v>6.0459111710856224</v>
      </c>
      <c r="E8264" s="88">
        <v>12</v>
      </c>
      <c r="F8264" s="88">
        <v>11</v>
      </c>
      <c r="G8264" s="37">
        <v>1</v>
      </c>
    </row>
    <row r="8265" spans="1:7" x14ac:dyDescent="0.4">
      <c r="A8265" s="70">
        <v>41984</v>
      </c>
      <c r="B8265" s="84" t="s">
        <v>305</v>
      </c>
      <c r="C8265" s="74">
        <v>3.6</v>
      </c>
      <c r="D8265" s="86">
        <v>6.0956179143103846</v>
      </c>
      <c r="E8265" s="88">
        <v>12</v>
      </c>
      <c r="F8265" s="88">
        <v>11</v>
      </c>
      <c r="G8265" s="37">
        <v>1</v>
      </c>
    </row>
    <row r="8266" spans="1:7" x14ac:dyDescent="0.4">
      <c r="A8266" s="70">
        <v>41984</v>
      </c>
      <c r="B8266" s="84" t="s">
        <v>306</v>
      </c>
      <c r="C8266" s="74">
        <v>3.3</v>
      </c>
      <c r="D8266" s="86">
        <v>6.1502972539683363</v>
      </c>
      <c r="E8266" s="88">
        <v>12</v>
      </c>
      <c r="F8266" s="88">
        <v>11</v>
      </c>
      <c r="G8266" s="37">
        <v>1</v>
      </c>
    </row>
    <row r="8267" spans="1:7" x14ac:dyDescent="0.4">
      <c r="A8267" s="70">
        <v>41984</v>
      </c>
      <c r="B8267" s="84" t="s">
        <v>307</v>
      </c>
      <c r="C8267" s="74">
        <v>3.9</v>
      </c>
      <c r="D8267" s="86">
        <v>6.9970942084961338</v>
      </c>
      <c r="E8267" s="88">
        <v>12</v>
      </c>
      <c r="F8267" s="88">
        <v>11</v>
      </c>
      <c r="G8267" s="37">
        <v>1</v>
      </c>
    </row>
    <row r="8268" spans="1:7" x14ac:dyDescent="0.4">
      <c r="A8268" s="70">
        <v>41984</v>
      </c>
      <c r="B8268" s="84" t="s">
        <v>308</v>
      </c>
      <c r="C8268" s="74">
        <v>3.4</v>
      </c>
      <c r="D8268" s="86">
        <v>4.4667244607862377</v>
      </c>
      <c r="E8268" s="88">
        <v>12</v>
      </c>
      <c r="F8268" s="88">
        <v>11</v>
      </c>
      <c r="G8268" s="37">
        <v>1</v>
      </c>
    </row>
    <row r="8269" spans="1:7" x14ac:dyDescent="0.4">
      <c r="A8269" s="70">
        <v>41984</v>
      </c>
      <c r="B8269" s="84" t="s">
        <v>309</v>
      </c>
      <c r="C8269" s="74">
        <v>4.3</v>
      </c>
      <c r="D8269" s="86">
        <v>4.298346698966502</v>
      </c>
      <c r="E8269" s="88">
        <v>12</v>
      </c>
      <c r="F8269" s="88">
        <v>11</v>
      </c>
      <c r="G8269" s="37">
        <v>0</v>
      </c>
    </row>
    <row r="8270" spans="1:7" x14ac:dyDescent="0.4">
      <c r="A8270" s="70">
        <v>41984</v>
      </c>
      <c r="B8270" s="84" t="s">
        <v>310</v>
      </c>
      <c r="C8270" s="74">
        <v>5.7</v>
      </c>
      <c r="D8270" s="86">
        <v>3.2030805743315658</v>
      </c>
      <c r="E8270" s="88">
        <v>12</v>
      </c>
      <c r="F8270" s="88">
        <v>11</v>
      </c>
      <c r="G8270" s="37">
        <v>0</v>
      </c>
    </row>
    <row r="8271" spans="1:7" x14ac:dyDescent="0.4">
      <c r="A8271" s="70">
        <v>41984</v>
      </c>
      <c r="B8271" s="84" t="s">
        <v>311</v>
      </c>
      <c r="C8271" s="74">
        <v>5.7</v>
      </c>
      <c r="D8271" s="86">
        <v>4.4049772890807581</v>
      </c>
      <c r="E8271" s="88">
        <v>12</v>
      </c>
      <c r="F8271" s="88">
        <v>11</v>
      </c>
      <c r="G8271" s="37">
        <v>0</v>
      </c>
    </row>
    <row r="8272" spans="1:7" x14ac:dyDescent="0.4">
      <c r="A8272" s="70">
        <v>41984</v>
      </c>
      <c r="B8272" s="84" t="s">
        <v>312</v>
      </c>
      <c r="C8272" s="74">
        <v>5.8</v>
      </c>
      <c r="D8272" s="86">
        <v>4.7904013977225564</v>
      </c>
      <c r="E8272" s="88">
        <v>12</v>
      </c>
      <c r="F8272" s="88">
        <v>11</v>
      </c>
      <c r="G8272" s="37">
        <v>0</v>
      </c>
    </row>
    <row r="8273" spans="1:7" x14ac:dyDescent="0.4">
      <c r="A8273" s="70">
        <v>41984</v>
      </c>
      <c r="B8273" s="84" t="s">
        <v>313</v>
      </c>
      <c r="C8273" s="74">
        <v>6.2</v>
      </c>
      <c r="D8273" s="86">
        <v>4.9315512077888135</v>
      </c>
      <c r="E8273" s="88">
        <v>12</v>
      </c>
      <c r="F8273" s="88">
        <v>11</v>
      </c>
      <c r="G8273" s="37">
        <v>0</v>
      </c>
    </row>
    <row r="8274" spans="1:7" x14ac:dyDescent="0.4">
      <c r="A8274" s="70">
        <v>41984</v>
      </c>
      <c r="B8274" s="84" t="s">
        <v>314</v>
      </c>
      <c r="C8274" s="74">
        <v>7.1</v>
      </c>
      <c r="D8274" s="86">
        <v>3.2128063142047503</v>
      </c>
      <c r="E8274" s="88">
        <v>12</v>
      </c>
      <c r="F8274" s="88">
        <v>11</v>
      </c>
      <c r="G8274" s="37">
        <v>0</v>
      </c>
    </row>
    <row r="8275" spans="1:7" x14ac:dyDescent="0.4">
      <c r="A8275" s="70">
        <v>41984</v>
      </c>
      <c r="B8275" s="84" t="s">
        <v>315</v>
      </c>
      <c r="C8275" s="74">
        <v>7.3</v>
      </c>
      <c r="D8275" s="86">
        <v>3.862022865473604</v>
      </c>
      <c r="E8275" s="88">
        <v>12</v>
      </c>
      <c r="F8275" s="88">
        <v>11</v>
      </c>
      <c r="G8275" s="37">
        <v>0</v>
      </c>
    </row>
    <row r="8276" spans="1:7" x14ac:dyDescent="0.4">
      <c r="A8276" s="70">
        <v>41984</v>
      </c>
      <c r="B8276" s="84" t="s">
        <v>316</v>
      </c>
      <c r="C8276" s="74">
        <v>7.3</v>
      </c>
      <c r="D8276" s="86">
        <v>2.8168676874549265</v>
      </c>
      <c r="E8276" s="88">
        <v>12</v>
      </c>
      <c r="F8276" s="88">
        <v>11</v>
      </c>
      <c r="G8276" s="37">
        <v>0</v>
      </c>
    </row>
    <row r="8277" spans="1:7" x14ac:dyDescent="0.4">
      <c r="A8277" s="70">
        <v>41984</v>
      </c>
      <c r="B8277" s="84" t="s">
        <v>317</v>
      </c>
      <c r="C8277" s="74">
        <v>6</v>
      </c>
      <c r="D8277" s="86">
        <v>2.9292809914537603</v>
      </c>
      <c r="E8277" s="88">
        <v>12</v>
      </c>
      <c r="F8277" s="88">
        <v>11</v>
      </c>
      <c r="G8277" s="37">
        <v>0</v>
      </c>
    </row>
    <row r="8278" spans="1:7" x14ac:dyDescent="0.4">
      <c r="A8278" s="70">
        <v>41984</v>
      </c>
      <c r="B8278" s="84" t="s">
        <v>318</v>
      </c>
      <c r="C8278" s="74">
        <v>5</v>
      </c>
      <c r="D8278" s="86">
        <v>3.317167165772164</v>
      </c>
      <c r="E8278" s="88">
        <v>12</v>
      </c>
      <c r="F8278" s="88">
        <v>11</v>
      </c>
      <c r="G8278" s="37">
        <v>0</v>
      </c>
    </row>
    <row r="8279" spans="1:7" x14ac:dyDescent="0.4">
      <c r="A8279" s="70">
        <v>41984</v>
      </c>
      <c r="B8279" s="84" t="s">
        <v>319</v>
      </c>
      <c r="C8279" s="74">
        <v>4.7</v>
      </c>
      <c r="D8279" s="86">
        <v>6.1199715525413483</v>
      </c>
      <c r="E8279" s="88">
        <v>12</v>
      </c>
      <c r="F8279" s="88">
        <v>11</v>
      </c>
      <c r="G8279" s="37">
        <v>0</v>
      </c>
    </row>
    <row r="8280" spans="1:7" x14ac:dyDescent="0.4">
      <c r="A8280" s="70">
        <v>41984</v>
      </c>
      <c r="B8280" s="84" t="s">
        <v>320</v>
      </c>
      <c r="C8280" s="74">
        <v>3.7</v>
      </c>
      <c r="D8280" s="86">
        <v>6.5834920100246963</v>
      </c>
      <c r="E8280" s="88">
        <v>12</v>
      </c>
      <c r="F8280" s="88">
        <v>11</v>
      </c>
      <c r="G8280" s="37">
        <v>0</v>
      </c>
    </row>
    <row r="8281" spans="1:7" x14ac:dyDescent="0.4">
      <c r="A8281" s="70">
        <v>41984</v>
      </c>
      <c r="B8281" s="84" t="s">
        <v>321</v>
      </c>
      <c r="C8281" s="74">
        <v>4.8</v>
      </c>
      <c r="D8281" s="86">
        <v>3.2428447050450631</v>
      </c>
      <c r="E8281" s="88">
        <v>12</v>
      </c>
      <c r="F8281" s="88">
        <v>11</v>
      </c>
      <c r="G8281" s="37">
        <v>0</v>
      </c>
    </row>
    <row r="8282" spans="1:7" x14ac:dyDescent="0.4">
      <c r="A8282" s="70">
        <v>41984</v>
      </c>
      <c r="B8282" s="84" t="s">
        <v>322</v>
      </c>
      <c r="C8282" s="74">
        <v>4.5999999999999996</v>
      </c>
      <c r="D8282" s="86">
        <v>3.740111116856403</v>
      </c>
      <c r="E8282" s="88">
        <v>12</v>
      </c>
      <c r="F8282" s="88">
        <v>11</v>
      </c>
      <c r="G8282" s="37">
        <v>0</v>
      </c>
    </row>
    <row r="8283" spans="1:7" x14ac:dyDescent="0.4">
      <c r="A8283" s="70">
        <v>41984</v>
      </c>
      <c r="B8283" s="84" t="s">
        <v>323</v>
      </c>
      <c r="C8283" s="74">
        <v>4.2</v>
      </c>
      <c r="D8283" s="86">
        <v>4.2010398335112011</v>
      </c>
      <c r="E8283" s="88">
        <v>12</v>
      </c>
      <c r="F8283" s="88">
        <v>11</v>
      </c>
      <c r="G8283" s="37">
        <v>0</v>
      </c>
    </row>
    <row r="8284" spans="1:7" x14ac:dyDescent="0.4">
      <c r="A8284" s="70">
        <v>41984</v>
      </c>
      <c r="B8284" s="84" t="s">
        <v>324</v>
      </c>
      <c r="C8284" s="74">
        <v>3.4</v>
      </c>
      <c r="D8284" s="86">
        <v>4.6529818380616073</v>
      </c>
      <c r="E8284" s="88">
        <v>12</v>
      </c>
      <c r="F8284" s="88">
        <v>11</v>
      </c>
      <c r="G8284" s="37">
        <v>0</v>
      </c>
    </row>
    <row r="8285" spans="1:7" x14ac:dyDescent="0.4">
      <c r="A8285" s="70">
        <v>41984</v>
      </c>
      <c r="B8285" s="84" t="s">
        <v>325</v>
      </c>
      <c r="C8285" s="74">
        <v>3.5</v>
      </c>
      <c r="D8285" s="86">
        <v>5.7425141188779598</v>
      </c>
      <c r="E8285" s="88">
        <v>12</v>
      </c>
      <c r="F8285" s="88">
        <v>12</v>
      </c>
      <c r="G8285" s="37">
        <v>1</v>
      </c>
    </row>
    <row r="8286" spans="1:7" x14ac:dyDescent="0.4">
      <c r="A8286" s="70">
        <v>41985</v>
      </c>
      <c r="B8286" s="84" t="s">
        <v>302</v>
      </c>
      <c r="C8286" s="74">
        <v>2.9</v>
      </c>
      <c r="D8286" s="86">
        <v>5.9936691542560485</v>
      </c>
      <c r="E8286" s="88">
        <v>12</v>
      </c>
      <c r="F8286" s="88">
        <v>12</v>
      </c>
      <c r="G8286" s="37">
        <v>1</v>
      </c>
    </row>
    <row r="8287" spans="1:7" x14ac:dyDescent="0.4">
      <c r="A8287" s="70">
        <v>41985</v>
      </c>
      <c r="B8287" s="84" t="s">
        <v>303</v>
      </c>
      <c r="C8287" s="74">
        <v>2.4</v>
      </c>
      <c r="D8287" s="86">
        <v>6.1835655539892187</v>
      </c>
      <c r="E8287" s="88">
        <v>12</v>
      </c>
      <c r="F8287" s="88">
        <v>12</v>
      </c>
      <c r="G8287" s="37">
        <v>1</v>
      </c>
    </row>
    <row r="8288" spans="1:7" x14ac:dyDescent="0.4">
      <c r="A8288" s="70">
        <v>41985</v>
      </c>
      <c r="B8288" s="84" t="s">
        <v>304</v>
      </c>
      <c r="C8288" s="74">
        <v>2.2000000000000002</v>
      </c>
      <c r="D8288" s="86">
        <v>6.3035467847611528</v>
      </c>
      <c r="E8288" s="88">
        <v>12</v>
      </c>
      <c r="F8288" s="88">
        <v>12</v>
      </c>
      <c r="G8288" s="37">
        <v>1</v>
      </c>
    </row>
    <row r="8289" spans="1:7" x14ac:dyDescent="0.4">
      <c r="A8289" s="70">
        <v>41985</v>
      </c>
      <c r="B8289" s="84" t="s">
        <v>305</v>
      </c>
      <c r="C8289" s="74">
        <v>2.2000000000000002</v>
      </c>
      <c r="D8289" s="86">
        <v>6.3694245815838437</v>
      </c>
      <c r="E8289" s="88">
        <v>12</v>
      </c>
      <c r="F8289" s="88">
        <v>12</v>
      </c>
      <c r="G8289" s="37">
        <v>1</v>
      </c>
    </row>
    <row r="8290" spans="1:7" x14ac:dyDescent="0.4">
      <c r="A8290" s="70">
        <v>41985</v>
      </c>
      <c r="B8290" s="84" t="s">
        <v>306</v>
      </c>
      <c r="C8290" s="74">
        <v>2.2000000000000002</v>
      </c>
      <c r="D8290" s="86">
        <v>6.418644042732863</v>
      </c>
      <c r="E8290" s="88">
        <v>12</v>
      </c>
      <c r="F8290" s="88">
        <v>12</v>
      </c>
      <c r="G8290" s="37">
        <v>1</v>
      </c>
    </row>
    <row r="8291" spans="1:7" x14ac:dyDescent="0.4">
      <c r="A8291" s="70">
        <v>41985</v>
      </c>
      <c r="B8291" s="84" t="s">
        <v>307</v>
      </c>
      <c r="C8291" s="74">
        <v>1.8</v>
      </c>
      <c r="D8291" s="86">
        <v>7.6615130827602949</v>
      </c>
      <c r="E8291" s="88">
        <v>12</v>
      </c>
      <c r="F8291" s="88">
        <v>12</v>
      </c>
      <c r="G8291" s="37">
        <v>1</v>
      </c>
    </row>
    <row r="8292" spans="1:7" x14ac:dyDescent="0.4">
      <c r="A8292" s="70">
        <v>41985</v>
      </c>
      <c r="B8292" s="84" t="s">
        <v>308</v>
      </c>
      <c r="C8292" s="74">
        <v>1.2</v>
      </c>
      <c r="D8292" s="86">
        <v>4.9103461154438683</v>
      </c>
      <c r="E8292" s="88">
        <v>12</v>
      </c>
      <c r="F8292" s="88">
        <v>12</v>
      </c>
      <c r="G8292" s="37">
        <v>1</v>
      </c>
    </row>
    <row r="8293" spans="1:7" x14ac:dyDescent="0.4">
      <c r="A8293" s="70">
        <v>41985</v>
      </c>
      <c r="B8293" s="84" t="s">
        <v>309</v>
      </c>
      <c r="C8293" s="74">
        <v>1.3</v>
      </c>
      <c r="D8293" s="86">
        <v>4.815312811808008</v>
      </c>
      <c r="E8293" s="88">
        <v>12</v>
      </c>
      <c r="F8293" s="88">
        <v>12</v>
      </c>
      <c r="G8293" s="37">
        <v>0</v>
      </c>
    </row>
    <row r="8294" spans="1:7" x14ac:dyDescent="0.4">
      <c r="A8294" s="70">
        <v>41985</v>
      </c>
      <c r="B8294" s="84" t="s">
        <v>310</v>
      </c>
      <c r="C8294" s="74">
        <v>2.6</v>
      </c>
      <c r="D8294" s="86">
        <v>4.1881017967154426</v>
      </c>
      <c r="E8294" s="88">
        <v>12</v>
      </c>
      <c r="F8294" s="88">
        <v>12</v>
      </c>
      <c r="G8294" s="37">
        <v>0</v>
      </c>
    </row>
    <row r="8295" spans="1:7" x14ac:dyDescent="0.4">
      <c r="A8295" s="70">
        <v>41985</v>
      </c>
      <c r="B8295" s="84" t="s">
        <v>311</v>
      </c>
      <c r="C8295" s="74">
        <v>3.6</v>
      </c>
      <c r="D8295" s="86">
        <v>0.92518050522480721</v>
      </c>
      <c r="E8295" s="88">
        <v>12</v>
      </c>
      <c r="F8295" s="88">
        <v>12</v>
      </c>
      <c r="G8295" s="37">
        <v>0</v>
      </c>
    </row>
    <row r="8296" spans="1:7" x14ac:dyDescent="0.4">
      <c r="A8296" s="70">
        <v>41985</v>
      </c>
      <c r="B8296" s="84" t="s">
        <v>312</v>
      </c>
      <c r="C8296" s="74">
        <v>5</v>
      </c>
      <c r="D8296" s="86">
        <v>2.6410421717284844</v>
      </c>
      <c r="E8296" s="88">
        <v>12</v>
      </c>
      <c r="F8296" s="88">
        <v>12</v>
      </c>
      <c r="G8296" s="37">
        <v>0</v>
      </c>
    </row>
    <row r="8297" spans="1:7" x14ac:dyDescent="0.4">
      <c r="A8297" s="70">
        <v>41985</v>
      </c>
      <c r="B8297" s="84" t="s">
        <v>313</v>
      </c>
      <c r="C8297" s="74">
        <v>4.5</v>
      </c>
      <c r="D8297" s="86">
        <v>3.2449976765345623</v>
      </c>
      <c r="E8297" s="88">
        <v>12</v>
      </c>
      <c r="F8297" s="88">
        <v>12</v>
      </c>
      <c r="G8297" s="37">
        <v>0</v>
      </c>
    </row>
    <row r="8298" spans="1:7" x14ac:dyDescent="0.4">
      <c r="A8298" s="70">
        <v>41985</v>
      </c>
      <c r="B8298" s="84" t="s">
        <v>314</v>
      </c>
      <c r="C8298" s="74">
        <v>4.5</v>
      </c>
      <c r="D8298" s="86">
        <v>2.8323679903027426</v>
      </c>
      <c r="E8298" s="88">
        <v>12</v>
      </c>
      <c r="F8298" s="88">
        <v>12</v>
      </c>
      <c r="G8298" s="37">
        <v>0</v>
      </c>
    </row>
    <row r="8299" spans="1:7" x14ac:dyDescent="0.4">
      <c r="A8299" s="70">
        <v>41985</v>
      </c>
      <c r="B8299" s="84" t="s">
        <v>315</v>
      </c>
      <c r="C8299" s="74">
        <v>4</v>
      </c>
      <c r="D8299" s="86">
        <v>3.8924564508968111</v>
      </c>
      <c r="E8299" s="88">
        <v>12</v>
      </c>
      <c r="F8299" s="88">
        <v>12</v>
      </c>
      <c r="G8299" s="37">
        <v>0</v>
      </c>
    </row>
    <row r="8300" spans="1:7" x14ac:dyDescent="0.4">
      <c r="A8300" s="70">
        <v>41985</v>
      </c>
      <c r="B8300" s="84" t="s">
        <v>316</v>
      </c>
      <c r="C8300" s="74">
        <v>4.2</v>
      </c>
      <c r="D8300" s="86">
        <v>4.302642783567098</v>
      </c>
      <c r="E8300" s="88">
        <v>12</v>
      </c>
      <c r="F8300" s="88">
        <v>12</v>
      </c>
      <c r="G8300" s="37">
        <v>0</v>
      </c>
    </row>
    <row r="8301" spans="1:7" x14ac:dyDescent="0.4">
      <c r="A8301" s="70">
        <v>41985</v>
      </c>
      <c r="B8301" s="84" t="s">
        <v>317</v>
      </c>
      <c r="C8301" s="74">
        <v>3.4</v>
      </c>
      <c r="D8301" s="86">
        <v>4.1756303305475324</v>
      </c>
      <c r="E8301" s="88">
        <v>12</v>
      </c>
      <c r="F8301" s="88">
        <v>12</v>
      </c>
      <c r="G8301" s="37">
        <v>0</v>
      </c>
    </row>
    <row r="8302" spans="1:7" x14ac:dyDescent="0.4">
      <c r="A8302" s="70">
        <v>41985</v>
      </c>
      <c r="B8302" s="84" t="s">
        <v>318</v>
      </c>
      <c r="C8302" s="74">
        <v>3.3</v>
      </c>
      <c r="D8302" s="86">
        <v>4.0714812270986638</v>
      </c>
      <c r="E8302" s="88">
        <v>12</v>
      </c>
      <c r="F8302" s="88">
        <v>12</v>
      </c>
      <c r="G8302" s="37">
        <v>0</v>
      </c>
    </row>
    <row r="8303" spans="1:7" x14ac:dyDescent="0.4">
      <c r="A8303" s="70">
        <v>41985</v>
      </c>
      <c r="B8303" s="84" t="s">
        <v>319</v>
      </c>
      <c r="C8303" s="74">
        <v>2.9</v>
      </c>
      <c r="D8303" s="86">
        <v>7.0104498871790675</v>
      </c>
      <c r="E8303" s="88">
        <v>12</v>
      </c>
      <c r="F8303" s="88">
        <v>12</v>
      </c>
      <c r="G8303" s="37">
        <v>0</v>
      </c>
    </row>
    <row r="8304" spans="1:7" x14ac:dyDescent="0.4">
      <c r="A8304" s="70">
        <v>41985</v>
      </c>
      <c r="B8304" s="84" t="s">
        <v>320</v>
      </c>
      <c r="C8304" s="74">
        <v>2.4</v>
      </c>
      <c r="D8304" s="86">
        <v>7.2439288323360111</v>
      </c>
      <c r="E8304" s="88">
        <v>12</v>
      </c>
      <c r="F8304" s="88">
        <v>12</v>
      </c>
      <c r="G8304" s="37">
        <v>0</v>
      </c>
    </row>
    <row r="8305" spans="1:7" x14ac:dyDescent="0.4">
      <c r="A8305" s="70">
        <v>41985</v>
      </c>
      <c r="B8305" s="84" t="s">
        <v>321</v>
      </c>
      <c r="C8305" s="74">
        <v>2</v>
      </c>
      <c r="D8305" s="86">
        <v>4.0275971876880039</v>
      </c>
      <c r="E8305" s="88">
        <v>12</v>
      </c>
      <c r="F8305" s="88">
        <v>12</v>
      </c>
      <c r="G8305" s="37">
        <v>0</v>
      </c>
    </row>
    <row r="8306" spans="1:7" x14ac:dyDescent="0.4">
      <c r="A8306" s="70">
        <v>41985</v>
      </c>
      <c r="B8306" s="84" t="s">
        <v>322</v>
      </c>
      <c r="C8306" s="74">
        <v>1.7</v>
      </c>
      <c r="D8306" s="86">
        <v>4.5767428733590743</v>
      </c>
      <c r="E8306" s="88">
        <v>12</v>
      </c>
      <c r="F8306" s="88">
        <v>12</v>
      </c>
      <c r="G8306" s="37">
        <v>0</v>
      </c>
    </row>
    <row r="8307" spans="1:7" x14ac:dyDescent="0.4">
      <c r="A8307" s="70">
        <v>41985</v>
      </c>
      <c r="B8307" s="84" t="s">
        <v>323</v>
      </c>
      <c r="C8307" s="74">
        <v>1.4</v>
      </c>
      <c r="D8307" s="86">
        <v>5.052816269411017</v>
      </c>
      <c r="E8307" s="88">
        <v>12</v>
      </c>
      <c r="F8307" s="88">
        <v>12</v>
      </c>
      <c r="G8307" s="37">
        <v>0</v>
      </c>
    </row>
    <row r="8308" spans="1:7" x14ac:dyDescent="0.4">
      <c r="A8308" s="70">
        <v>41985</v>
      </c>
      <c r="B8308" s="84" t="s">
        <v>324</v>
      </c>
      <c r="C8308" s="74">
        <v>1.1000000000000001</v>
      </c>
      <c r="D8308" s="86">
        <v>5.4414487342102467</v>
      </c>
      <c r="E8308" s="88">
        <v>12</v>
      </c>
      <c r="F8308" s="88">
        <v>12</v>
      </c>
      <c r="G8308" s="37">
        <v>0</v>
      </c>
    </row>
    <row r="8309" spans="1:7" x14ac:dyDescent="0.4">
      <c r="A8309" s="70">
        <v>41985</v>
      </c>
      <c r="B8309" s="84" t="s">
        <v>325</v>
      </c>
      <c r="C8309" s="74">
        <v>0.7</v>
      </c>
      <c r="D8309" s="86">
        <v>6.6244531095021637</v>
      </c>
      <c r="E8309" s="88">
        <v>12</v>
      </c>
      <c r="F8309" s="88">
        <v>13</v>
      </c>
      <c r="G8309" s="37">
        <v>1</v>
      </c>
    </row>
    <row r="8310" spans="1:7" x14ac:dyDescent="0.4">
      <c r="A8310" s="70">
        <v>41986</v>
      </c>
      <c r="B8310" s="84" t="s">
        <v>302</v>
      </c>
      <c r="C8310" s="74">
        <v>0.3</v>
      </c>
      <c r="D8310" s="86">
        <v>6.8529900586099588</v>
      </c>
      <c r="E8310" s="88">
        <v>12</v>
      </c>
      <c r="F8310" s="88">
        <v>13</v>
      </c>
      <c r="G8310" s="37">
        <v>1</v>
      </c>
    </row>
    <row r="8311" spans="1:7" x14ac:dyDescent="0.4">
      <c r="A8311" s="70">
        <v>41986</v>
      </c>
      <c r="B8311" s="84" t="s">
        <v>303</v>
      </c>
      <c r="C8311" s="74">
        <v>0.7</v>
      </c>
      <c r="D8311" s="86">
        <v>6.8715512669402257</v>
      </c>
      <c r="E8311" s="88">
        <v>12</v>
      </c>
      <c r="F8311" s="88">
        <v>13</v>
      </c>
      <c r="G8311" s="37">
        <v>1</v>
      </c>
    </row>
    <row r="8312" spans="1:7" x14ac:dyDescent="0.4">
      <c r="A8312" s="70">
        <v>41986</v>
      </c>
      <c r="B8312" s="84" t="s">
        <v>304</v>
      </c>
      <c r="C8312" s="74">
        <v>0.9</v>
      </c>
      <c r="D8312" s="86">
        <v>6.8779476079319739</v>
      </c>
      <c r="E8312" s="88">
        <v>12</v>
      </c>
      <c r="F8312" s="88">
        <v>13</v>
      </c>
      <c r="G8312" s="37">
        <v>1</v>
      </c>
    </row>
    <row r="8313" spans="1:7" x14ac:dyDescent="0.4">
      <c r="A8313" s="70">
        <v>41986</v>
      </c>
      <c r="B8313" s="84" t="s">
        <v>305</v>
      </c>
      <c r="C8313" s="74">
        <v>-0.5</v>
      </c>
      <c r="D8313" s="86">
        <v>7.012321495782083</v>
      </c>
      <c r="E8313" s="88">
        <v>12</v>
      </c>
      <c r="F8313" s="88">
        <v>13</v>
      </c>
      <c r="G8313" s="37">
        <v>1</v>
      </c>
    </row>
    <row r="8314" spans="1:7" x14ac:dyDescent="0.4">
      <c r="A8314" s="70">
        <v>41986</v>
      </c>
      <c r="B8314" s="84" t="s">
        <v>306</v>
      </c>
      <c r="C8314" s="74">
        <v>-0.4</v>
      </c>
      <c r="D8314" s="86">
        <v>7.0637729183901934</v>
      </c>
      <c r="E8314" s="88">
        <v>12</v>
      </c>
      <c r="F8314" s="88">
        <v>13</v>
      </c>
      <c r="G8314" s="37">
        <v>1</v>
      </c>
    </row>
    <row r="8315" spans="1:7" x14ac:dyDescent="0.4">
      <c r="A8315" s="70">
        <v>41986</v>
      </c>
      <c r="B8315" s="84" t="s">
        <v>307</v>
      </c>
      <c r="C8315" s="74">
        <v>-0.1</v>
      </c>
      <c r="D8315" s="86">
        <v>8.5035668047315518</v>
      </c>
      <c r="E8315" s="88">
        <v>12</v>
      </c>
      <c r="F8315" s="88">
        <v>13</v>
      </c>
      <c r="G8315" s="37">
        <v>1</v>
      </c>
    </row>
    <row r="8316" spans="1:7" x14ac:dyDescent="0.4">
      <c r="A8316" s="70">
        <v>41986</v>
      </c>
      <c r="B8316" s="84" t="s">
        <v>308</v>
      </c>
      <c r="C8316" s="74">
        <v>-0.7</v>
      </c>
      <c r="D8316" s="86">
        <v>5.6721752258854403</v>
      </c>
      <c r="E8316" s="88">
        <v>12</v>
      </c>
      <c r="F8316" s="88">
        <v>13</v>
      </c>
      <c r="G8316" s="37">
        <v>1</v>
      </c>
    </row>
    <row r="8317" spans="1:7" x14ac:dyDescent="0.4">
      <c r="A8317" s="70">
        <v>41986</v>
      </c>
      <c r="B8317" s="84" t="s">
        <v>309</v>
      </c>
      <c r="C8317" s="74">
        <v>-0.9</v>
      </c>
      <c r="D8317" s="86">
        <v>4.9075397900813975</v>
      </c>
      <c r="E8317" s="88">
        <v>12</v>
      </c>
      <c r="F8317" s="88">
        <v>13</v>
      </c>
      <c r="G8317" s="37">
        <v>0</v>
      </c>
    </row>
    <row r="8318" spans="1:7" x14ac:dyDescent="0.4">
      <c r="A8318" s="70">
        <v>41986</v>
      </c>
      <c r="B8318" s="84" t="s">
        <v>310</v>
      </c>
      <c r="C8318" s="74">
        <v>1.1000000000000001</v>
      </c>
      <c r="D8318" s="86">
        <v>2.9360248740628161</v>
      </c>
      <c r="E8318" s="88">
        <v>12</v>
      </c>
      <c r="F8318" s="88">
        <v>13</v>
      </c>
      <c r="G8318" s="37">
        <v>0</v>
      </c>
    </row>
    <row r="8319" spans="1:7" x14ac:dyDescent="0.4">
      <c r="A8319" s="70">
        <v>41986</v>
      </c>
      <c r="B8319" s="84" t="s">
        <v>311</v>
      </c>
      <c r="C8319" s="74">
        <v>0.3</v>
      </c>
      <c r="D8319" s="86">
        <v>2.2899457117070297</v>
      </c>
      <c r="E8319" s="88">
        <v>12</v>
      </c>
      <c r="F8319" s="88">
        <v>13</v>
      </c>
      <c r="G8319" s="37">
        <v>0</v>
      </c>
    </row>
    <row r="8320" spans="1:7" x14ac:dyDescent="0.4">
      <c r="A8320" s="70">
        <v>41986</v>
      </c>
      <c r="B8320" s="84" t="s">
        <v>312</v>
      </c>
      <c r="C8320" s="74">
        <v>1.3</v>
      </c>
      <c r="D8320" s="86">
        <v>6.9683568577172117E-2</v>
      </c>
      <c r="E8320" s="88">
        <v>12</v>
      </c>
      <c r="F8320" s="88">
        <v>13</v>
      </c>
      <c r="G8320" s="37">
        <v>0</v>
      </c>
    </row>
    <row r="8321" spans="1:7" x14ac:dyDescent="0.4">
      <c r="A8321" s="70">
        <v>41986</v>
      </c>
      <c r="B8321" s="84" t="s">
        <v>313</v>
      </c>
      <c r="C8321" s="74">
        <v>1.4</v>
      </c>
      <c r="D8321" s="86">
        <v>0.12394488504737004</v>
      </c>
      <c r="E8321" s="88">
        <v>12</v>
      </c>
      <c r="F8321" s="88">
        <v>13</v>
      </c>
      <c r="G8321" s="37">
        <v>0</v>
      </c>
    </row>
    <row r="8322" spans="1:7" x14ac:dyDescent="0.4">
      <c r="A8322" s="70">
        <v>41986</v>
      </c>
      <c r="B8322" s="84" t="s">
        <v>314</v>
      </c>
      <c r="C8322" s="74">
        <v>0.6</v>
      </c>
      <c r="D8322" s="86">
        <v>1.6980680523825864</v>
      </c>
      <c r="E8322" s="88">
        <v>12</v>
      </c>
      <c r="F8322" s="88">
        <v>13</v>
      </c>
      <c r="G8322" s="37">
        <v>0</v>
      </c>
    </row>
    <row r="8323" spans="1:7" x14ac:dyDescent="0.4">
      <c r="A8323" s="70">
        <v>41986</v>
      </c>
      <c r="B8323" s="84" t="s">
        <v>315</v>
      </c>
      <c r="C8323" s="74">
        <v>0.6</v>
      </c>
      <c r="D8323" s="86">
        <v>3.4197275363427395</v>
      </c>
      <c r="E8323" s="88">
        <v>12</v>
      </c>
      <c r="F8323" s="88">
        <v>13</v>
      </c>
      <c r="G8323" s="37">
        <v>0</v>
      </c>
    </row>
    <row r="8324" spans="1:7" x14ac:dyDescent="0.4">
      <c r="A8324" s="70">
        <v>41986</v>
      </c>
      <c r="B8324" s="84" t="s">
        <v>316</v>
      </c>
      <c r="C8324" s="74">
        <v>0.9</v>
      </c>
      <c r="D8324" s="86">
        <v>4.3097343003791231</v>
      </c>
      <c r="E8324" s="88">
        <v>12</v>
      </c>
      <c r="F8324" s="88">
        <v>13</v>
      </c>
      <c r="G8324" s="37">
        <v>0</v>
      </c>
    </row>
    <row r="8325" spans="1:7" x14ac:dyDescent="0.4">
      <c r="A8325" s="70">
        <v>41986</v>
      </c>
      <c r="B8325" s="84" t="s">
        <v>317</v>
      </c>
      <c r="C8325" s="74">
        <v>0.4</v>
      </c>
      <c r="D8325" s="86">
        <v>4.542946708426518</v>
      </c>
      <c r="E8325" s="88">
        <v>12</v>
      </c>
      <c r="F8325" s="88">
        <v>13</v>
      </c>
      <c r="G8325" s="37">
        <v>0</v>
      </c>
    </row>
    <row r="8326" spans="1:7" x14ac:dyDescent="0.4">
      <c r="A8326" s="70">
        <v>41986</v>
      </c>
      <c r="B8326" s="84" t="s">
        <v>318</v>
      </c>
      <c r="C8326" s="74">
        <v>-0.4</v>
      </c>
      <c r="D8326" s="86">
        <v>4.8322809916646934</v>
      </c>
      <c r="E8326" s="88">
        <v>12</v>
      </c>
      <c r="F8326" s="88">
        <v>13</v>
      </c>
      <c r="G8326" s="37">
        <v>0</v>
      </c>
    </row>
    <row r="8327" spans="1:7" x14ac:dyDescent="0.4">
      <c r="A8327" s="70">
        <v>41986</v>
      </c>
      <c r="B8327" s="84" t="s">
        <v>319</v>
      </c>
      <c r="C8327" s="74">
        <v>0.1</v>
      </c>
      <c r="D8327" s="86">
        <v>8.2815485435646909</v>
      </c>
      <c r="E8327" s="88">
        <v>12</v>
      </c>
      <c r="F8327" s="88">
        <v>13</v>
      </c>
      <c r="G8327" s="37">
        <v>0</v>
      </c>
    </row>
    <row r="8328" spans="1:7" x14ac:dyDescent="0.4">
      <c r="A8328" s="70">
        <v>41986</v>
      </c>
      <c r="B8328" s="84" t="s">
        <v>320</v>
      </c>
      <c r="C8328" s="74">
        <v>-0.2</v>
      </c>
      <c r="D8328" s="86">
        <v>8.5488708809561249</v>
      </c>
      <c r="E8328" s="88">
        <v>12</v>
      </c>
      <c r="F8328" s="88">
        <v>13</v>
      </c>
      <c r="G8328" s="37">
        <v>0</v>
      </c>
    </row>
    <row r="8329" spans="1:7" x14ac:dyDescent="0.4">
      <c r="A8329" s="70">
        <v>41986</v>
      </c>
      <c r="B8329" s="84" t="s">
        <v>321</v>
      </c>
      <c r="C8329" s="74">
        <v>0.3</v>
      </c>
      <c r="D8329" s="86">
        <v>4.751049618802071</v>
      </c>
      <c r="E8329" s="88">
        <v>12</v>
      </c>
      <c r="F8329" s="88">
        <v>13</v>
      </c>
      <c r="G8329" s="37">
        <v>0</v>
      </c>
    </row>
    <row r="8330" spans="1:7" x14ac:dyDescent="0.4">
      <c r="A8330" s="70">
        <v>41986</v>
      </c>
      <c r="B8330" s="84" t="s">
        <v>322</v>
      </c>
      <c r="C8330" s="74">
        <v>0.7</v>
      </c>
      <c r="D8330" s="86">
        <v>5.1571281902860715</v>
      </c>
      <c r="E8330" s="88">
        <v>12</v>
      </c>
      <c r="F8330" s="88">
        <v>13</v>
      </c>
      <c r="G8330" s="37">
        <v>0</v>
      </c>
    </row>
    <row r="8331" spans="1:7" x14ac:dyDescent="0.4">
      <c r="A8331" s="70">
        <v>41986</v>
      </c>
      <c r="B8331" s="84" t="s">
        <v>323</v>
      </c>
      <c r="C8331" s="74">
        <v>0.7</v>
      </c>
      <c r="D8331" s="86">
        <v>5.5638567227286018</v>
      </c>
      <c r="E8331" s="88">
        <v>12</v>
      </c>
      <c r="F8331" s="88">
        <v>13</v>
      </c>
      <c r="G8331" s="37">
        <v>0</v>
      </c>
    </row>
    <row r="8332" spans="1:7" x14ac:dyDescent="0.4">
      <c r="A8332" s="70">
        <v>41986</v>
      </c>
      <c r="B8332" s="84" t="s">
        <v>324</v>
      </c>
      <c r="C8332" s="74">
        <v>0.5</v>
      </c>
      <c r="D8332" s="86">
        <v>5.9208355640199573</v>
      </c>
      <c r="E8332" s="88">
        <v>12</v>
      </c>
      <c r="F8332" s="88">
        <v>13</v>
      </c>
      <c r="G8332" s="37">
        <v>0</v>
      </c>
    </row>
    <row r="8333" spans="1:7" x14ac:dyDescent="0.4">
      <c r="A8333" s="70">
        <v>41986</v>
      </c>
      <c r="B8333" s="84" t="s">
        <v>325</v>
      </c>
      <c r="C8333" s="74">
        <v>0.6</v>
      </c>
      <c r="D8333" s="86">
        <v>6.9996548651097967</v>
      </c>
      <c r="E8333" s="88">
        <v>12</v>
      </c>
      <c r="F8333" s="88">
        <v>14</v>
      </c>
      <c r="G8333" s="37">
        <v>1</v>
      </c>
    </row>
    <row r="8334" spans="1:7" x14ac:dyDescent="0.4">
      <c r="A8334" s="70">
        <v>41987</v>
      </c>
      <c r="B8334" s="84" t="s">
        <v>302</v>
      </c>
      <c r="C8334" s="74">
        <v>1</v>
      </c>
      <c r="D8334" s="86">
        <v>6.9048661848144626</v>
      </c>
      <c r="E8334" s="88">
        <v>12</v>
      </c>
      <c r="F8334" s="88">
        <v>14</v>
      </c>
      <c r="G8334" s="37">
        <v>1</v>
      </c>
    </row>
    <row r="8335" spans="1:7" x14ac:dyDescent="0.4">
      <c r="A8335" s="70">
        <v>41987</v>
      </c>
      <c r="B8335" s="84" t="s">
        <v>303</v>
      </c>
      <c r="C8335" s="74">
        <v>1.2</v>
      </c>
      <c r="D8335" s="86">
        <v>6.9230257761038487</v>
      </c>
      <c r="E8335" s="88">
        <v>12</v>
      </c>
      <c r="F8335" s="88">
        <v>14</v>
      </c>
      <c r="G8335" s="37">
        <v>1</v>
      </c>
    </row>
    <row r="8336" spans="1:7" x14ac:dyDescent="0.4">
      <c r="A8336" s="70">
        <v>41987</v>
      </c>
      <c r="B8336" s="84" t="s">
        <v>304</v>
      </c>
      <c r="C8336" s="74">
        <v>0.7</v>
      </c>
      <c r="D8336" s="86">
        <v>7.0436521382265669</v>
      </c>
      <c r="E8336" s="88">
        <v>12</v>
      </c>
      <c r="F8336" s="88">
        <v>14</v>
      </c>
      <c r="G8336" s="37">
        <v>1</v>
      </c>
    </row>
    <row r="8337" spans="1:7" x14ac:dyDescent="0.4">
      <c r="A8337" s="70">
        <v>41987</v>
      </c>
      <c r="B8337" s="84" t="s">
        <v>305</v>
      </c>
      <c r="C8337" s="74">
        <v>0.8</v>
      </c>
      <c r="D8337" s="86">
        <v>7.0643270949924899</v>
      </c>
      <c r="E8337" s="88">
        <v>12</v>
      </c>
      <c r="F8337" s="88">
        <v>14</v>
      </c>
      <c r="G8337" s="37">
        <v>1</v>
      </c>
    </row>
    <row r="8338" spans="1:7" x14ac:dyDescent="0.4">
      <c r="A8338" s="70">
        <v>41987</v>
      </c>
      <c r="B8338" s="84" t="s">
        <v>306</v>
      </c>
      <c r="C8338" s="74">
        <v>0.9</v>
      </c>
      <c r="D8338" s="86">
        <v>7.0745355915524133</v>
      </c>
      <c r="E8338" s="88">
        <v>12</v>
      </c>
      <c r="F8338" s="88">
        <v>14</v>
      </c>
      <c r="G8338" s="37">
        <v>1</v>
      </c>
    </row>
    <row r="8339" spans="1:7" x14ac:dyDescent="0.4">
      <c r="A8339" s="70">
        <v>41987</v>
      </c>
      <c r="B8339" s="84" t="s">
        <v>307</v>
      </c>
      <c r="C8339" s="74">
        <v>0.7</v>
      </c>
      <c r="D8339" s="86">
        <v>8.5033966371041902</v>
      </c>
      <c r="E8339" s="88">
        <v>12</v>
      </c>
      <c r="F8339" s="88">
        <v>14</v>
      </c>
      <c r="G8339" s="37">
        <v>1</v>
      </c>
    </row>
    <row r="8340" spans="1:7" x14ac:dyDescent="0.4">
      <c r="A8340" s="70">
        <v>41987</v>
      </c>
      <c r="B8340" s="84" t="s">
        <v>308</v>
      </c>
      <c r="C8340" s="74">
        <v>0.5</v>
      </c>
      <c r="D8340" s="86">
        <v>5.2036521290589048</v>
      </c>
      <c r="E8340" s="88">
        <v>12</v>
      </c>
      <c r="F8340" s="88">
        <v>14</v>
      </c>
      <c r="G8340" s="37">
        <v>1</v>
      </c>
    </row>
    <row r="8341" spans="1:7" x14ac:dyDescent="0.4">
      <c r="A8341" s="70">
        <v>41987</v>
      </c>
      <c r="B8341" s="84" t="s">
        <v>309</v>
      </c>
      <c r="C8341" s="74">
        <v>1.7</v>
      </c>
      <c r="D8341" s="86">
        <v>1.5811623508102042</v>
      </c>
      <c r="E8341" s="88">
        <v>12</v>
      </c>
      <c r="F8341" s="88">
        <v>14</v>
      </c>
      <c r="G8341" s="37">
        <v>0</v>
      </c>
    </row>
    <row r="8342" spans="1:7" x14ac:dyDescent="0.4">
      <c r="A8342" s="70">
        <v>41987</v>
      </c>
      <c r="B8342" s="84" t="s">
        <v>310</v>
      </c>
      <c r="C8342" s="74">
        <v>2.9</v>
      </c>
      <c r="D8342" s="86">
        <v>3.6484644901708732E-2</v>
      </c>
      <c r="E8342" s="88">
        <v>12</v>
      </c>
      <c r="F8342" s="88">
        <v>14</v>
      </c>
      <c r="G8342" s="37">
        <v>0</v>
      </c>
    </row>
    <row r="8343" spans="1:7" x14ac:dyDescent="0.4">
      <c r="A8343" s="70">
        <v>41987</v>
      </c>
      <c r="B8343" s="84" t="s">
        <v>311</v>
      </c>
      <c r="C8343" s="74">
        <v>3.8</v>
      </c>
      <c r="D8343" s="86">
        <v>3.4480234549395729E-2</v>
      </c>
      <c r="E8343" s="88">
        <v>12</v>
      </c>
      <c r="F8343" s="88">
        <v>14</v>
      </c>
      <c r="G8343" s="37">
        <v>0</v>
      </c>
    </row>
    <row r="8344" spans="1:7" x14ac:dyDescent="0.4">
      <c r="A8344" s="70">
        <v>41987</v>
      </c>
      <c r="B8344" s="84" t="s">
        <v>312</v>
      </c>
      <c r="C8344" s="74">
        <v>4.5</v>
      </c>
      <c r="D8344" s="86">
        <v>3.4542609347105624E-2</v>
      </c>
      <c r="E8344" s="88">
        <v>12</v>
      </c>
      <c r="F8344" s="88">
        <v>14</v>
      </c>
      <c r="G8344" s="37">
        <v>0</v>
      </c>
    </row>
    <row r="8345" spans="1:7" x14ac:dyDescent="0.4">
      <c r="A8345" s="70">
        <v>41987</v>
      </c>
      <c r="B8345" s="84" t="s">
        <v>313</v>
      </c>
      <c r="C8345" s="74">
        <v>4.8</v>
      </c>
      <c r="D8345" s="86">
        <v>5.8888072590984872E-2</v>
      </c>
      <c r="E8345" s="88">
        <v>12</v>
      </c>
      <c r="F8345" s="88">
        <v>14</v>
      </c>
      <c r="G8345" s="37">
        <v>0</v>
      </c>
    </row>
    <row r="8346" spans="1:7" x14ac:dyDescent="0.4">
      <c r="A8346" s="70">
        <v>41987</v>
      </c>
      <c r="B8346" s="84" t="s">
        <v>314</v>
      </c>
      <c r="C8346" s="74">
        <v>5.2</v>
      </c>
      <c r="D8346" s="86">
        <v>2.8794332531886534E-2</v>
      </c>
      <c r="E8346" s="88">
        <v>12</v>
      </c>
      <c r="F8346" s="88">
        <v>14</v>
      </c>
      <c r="G8346" s="37">
        <v>0</v>
      </c>
    </row>
    <row r="8347" spans="1:7" x14ac:dyDescent="0.4">
      <c r="A8347" s="70">
        <v>41987</v>
      </c>
      <c r="B8347" s="84" t="s">
        <v>315</v>
      </c>
      <c r="C8347" s="74">
        <v>5.3</v>
      </c>
      <c r="D8347" s="86">
        <v>7.5545670379977489E-2</v>
      </c>
      <c r="E8347" s="88">
        <v>12</v>
      </c>
      <c r="F8347" s="88">
        <v>14</v>
      </c>
      <c r="G8347" s="37">
        <v>0</v>
      </c>
    </row>
    <row r="8348" spans="1:7" x14ac:dyDescent="0.4">
      <c r="A8348" s="70">
        <v>41987</v>
      </c>
      <c r="B8348" s="84" t="s">
        <v>316</v>
      </c>
      <c r="C8348" s="74">
        <v>5</v>
      </c>
      <c r="D8348" s="86">
        <v>0.75272913913808748</v>
      </c>
      <c r="E8348" s="88">
        <v>12</v>
      </c>
      <c r="F8348" s="88">
        <v>14</v>
      </c>
      <c r="G8348" s="37">
        <v>0</v>
      </c>
    </row>
    <row r="8349" spans="1:7" x14ac:dyDescent="0.4">
      <c r="A8349" s="70">
        <v>41987</v>
      </c>
      <c r="B8349" s="84" t="s">
        <v>317</v>
      </c>
      <c r="C8349" s="74">
        <v>4</v>
      </c>
      <c r="D8349" s="86">
        <v>2.3629152958268071</v>
      </c>
      <c r="E8349" s="88">
        <v>12</v>
      </c>
      <c r="F8349" s="88">
        <v>14</v>
      </c>
      <c r="G8349" s="37">
        <v>0</v>
      </c>
    </row>
    <row r="8350" spans="1:7" x14ac:dyDescent="0.4">
      <c r="A8350" s="70">
        <v>41987</v>
      </c>
      <c r="B8350" s="84" t="s">
        <v>318</v>
      </c>
      <c r="C8350" s="74">
        <v>3.5</v>
      </c>
      <c r="D8350" s="86">
        <v>2.8628039048649199</v>
      </c>
      <c r="E8350" s="88">
        <v>12</v>
      </c>
      <c r="F8350" s="88">
        <v>14</v>
      </c>
      <c r="G8350" s="37">
        <v>0</v>
      </c>
    </row>
    <row r="8351" spans="1:7" x14ac:dyDescent="0.4">
      <c r="A8351" s="70">
        <v>41987</v>
      </c>
      <c r="B8351" s="84" t="s">
        <v>319</v>
      </c>
      <c r="C8351" s="74">
        <v>1.3</v>
      </c>
      <c r="D8351" s="86">
        <v>6.8350107615361626</v>
      </c>
      <c r="E8351" s="88">
        <v>12</v>
      </c>
      <c r="F8351" s="88">
        <v>14</v>
      </c>
      <c r="G8351" s="37">
        <v>0</v>
      </c>
    </row>
    <row r="8352" spans="1:7" x14ac:dyDescent="0.4">
      <c r="A8352" s="70">
        <v>41987</v>
      </c>
      <c r="B8352" s="84" t="s">
        <v>320</v>
      </c>
      <c r="C8352" s="74">
        <v>-0.4</v>
      </c>
      <c r="D8352" s="86">
        <v>7.8454450343751887</v>
      </c>
      <c r="E8352" s="88">
        <v>12</v>
      </c>
      <c r="F8352" s="88">
        <v>14</v>
      </c>
      <c r="G8352" s="37">
        <v>0</v>
      </c>
    </row>
    <row r="8353" spans="1:7" x14ac:dyDescent="0.4">
      <c r="A8353" s="70">
        <v>41987</v>
      </c>
      <c r="B8353" s="84" t="s">
        <v>321</v>
      </c>
      <c r="C8353" s="74">
        <v>-1.2</v>
      </c>
      <c r="D8353" s="86">
        <v>4.453758922656565</v>
      </c>
      <c r="E8353" s="88">
        <v>12</v>
      </c>
      <c r="F8353" s="88">
        <v>14</v>
      </c>
      <c r="G8353" s="37">
        <v>0</v>
      </c>
    </row>
    <row r="8354" spans="1:7" x14ac:dyDescent="0.4">
      <c r="A8354" s="70">
        <v>41987</v>
      </c>
      <c r="B8354" s="84" t="s">
        <v>322</v>
      </c>
      <c r="C8354" s="74">
        <v>-1.2</v>
      </c>
      <c r="D8354" s="86">
        <v>5.1272974043527926</v>
      </c>
      <c r="E8354" s="88">
        <v>12</v>
      </c>
      <c r="F8354" s="88">
        <v>14</v>
      </c>
      <c r="G8354" s="37">
        <v>0</v>
      </c>
    </row>
    <row r="8355" spans="1:7" x14ac:dyDescent="0.4">
      <c r="A8355" s="70">
        <v>41987</v>
      </c>
      <c r="B8355" s="84" t="s">
        <v>323</v>
      </c>
      <c r="C8355" s="74">
        <v>-1.5</v>
      </c>
      <c r="D8355" s="86">
        <v>5.734981538411736</v>
      </c>
      <c r="E8355" s="88">
        <v>12</v>
      </c>
      <c r="F8355" s="88">
        <v>14</v>
      </c>
      <c r="G8355" s="37">
        <v>0</v>
      </c>
    </row>
    <row r="8356" spans="1:7" x14ac:dyDescent="0.4">
      <c r="A8356" s="70">
        <v>41987</v>
      </c>
      <c r="B8356" s="84" t="s">
        <v>324</v>
      </c>
      <c r="C8356" s="74">
        <v>-1.6</v>
      </c>
      <c r="D8356" s="86">
        <v>6.1878511797821547</v>
      </c>
      <c r="E8356" s="88">
        <v>12</v>
      </c>
      <c r="F8356" s="88">
        <v>14</v>
      </c>
      <c r="G8356" s="37">
        <v>0</v>
      </c>
    </row>
    <row r="8357" spans="1:7" x14ac:dyDescent="0.4">
      <c r="A8357" s="70">
        <v>41987</v>
      </c>
      <c r="B8357" s="84" t="s">
        <v>325</v>
      </c>
      <c r="C8357" s="74">
        <v>-1.6</v>
      </c>
      <c r="D8357" s="86">
        <v>7.1790384868781789</v>
      </c>
      <c r="E8357" s="88">
        <v>12</v>
      </c>
      <c r="F8357" s="88">
        <v>15</v>
      </c>
      <c r="G8357" s="37">
        <v>1</v>
      </c>
    </row>
    <row r="8358" spans="1:7" x14ac:dyDescent="0.4">
      <c r="A8358" s="70">
        <v>41988</v>
      </c>
      <c r="B8358" s="84" t="s">
        <v>302</v>
      </c>
      <c r="C8358" s="74">
        <v>-1.1000000000000001</v>
      </c>
      <c r="D8358" s="86">
        <v>7.2525797417108802</v>
      </c>
      <c r="E8358" s="88">
        <v>12</v>
      </c>
      <c r="F8358" s="88">
        <v>15</v>
      </c>
      <c r="G8358" s="37">
        <v>1</v>
      </c>
    </row>
    <row r="8359" spans="1:7" x14ac:dyDescent="0.4">
      <c r="A8359" s="70">
        <v>41988</v>
      </c>
      <c r="B8359" s="84" t="s">
        <v>303</v>
      </c>
      <c r="C8359" s="74">
        <v>-0.7</v>
      </c>
      <c r="D8359" s="86">
        <v>7.2496838311163652</v>
      </c>
      <c r="E8359" s="88">
        <v>12</v>
      </c>
      <c r="F8359" s="88">
        <v>15</v>
      </c>
      <c r="G8359" s="37">
        <v>1</v>
      </c>
    </row>
    <row r="8360" spans="1:7" x14ac:dyDescent="0.4">
      <c r="A8360" s="70">
        <v>41988</v>
      </c>
      <c r="B8360" s="84" t="s">
        <v>304</v>
      </c>
      <c r="C8360" s="74">
        <v>-1.1000000000000001</v>
      </c>
      <c r="D8360" s="86">
        <v>7.3511091337543011</v>
      </c>
      <c r="E8360" s="88">
        <v>12</v>
      </c>
      <c r="F8360" s="88">
        <v>15</v>
      </c>
      <c r="G8360" s="37">
        <v>1</v>
      </c>
    </row>
    <row r="8361" spans="1:7" x14ac:dyDescent="0.4">
      <c r="A8361" s="70">
        <v>41988</v>
      </c>
      <c r="B8361" s="84" t="s">
        <v>305</v>
      </c>
      <c r="C8361" s="74">
        <v>-1.4</v>
      </c>
      <c r="D8361" s="86">
        <v>7.4355048363871097</v>
      </c>
      <c r="E8361" s="88">
        <v>12</v>
      </c>
      <c r="F8361" s="88">
        <v>15</v>
      </c>
      <c r="G8361" s="37">
        <v>1</v>
      </c>
    </row>
    <row r="8362" spans="1:7" x14ac:dyDescent="0.4">
      <c r="A8362" s="70">
        <v>41988</v>
      </c>
      <c r="B8362" s="84" t="s">
        <v>306</v>
      </c>
      <c r="C8362" s="74">
        <v>-1.5</v>
      </c>
      <c r="D8362" s="86">
        <v>7.4941574378334632</v>
      </c>
      <c r="E8362" s="88">
        <v>12</v>
      </c>
      <c r="F8362" s="88">
        <v>15</v>
      </c>
      <c r="G8362" s="37">
        <v>1</v>
      </c>
    </row>
    <row r="8363" spans="1:7" x14ac:dyDescent="0.4">
      <c r="A8363" s="70">
        <v>41988</v>
      </c>
      <c r="B8363" s="84" t="s">
        <v>307</v>
      </c>
      <c r="C8363" s="74">
        <v>-1.5</v>
      </c>
      <c r="D8363" s="86">
        <v>9.1129755230760203</v>
      </c>
      <c r="E8363" s="88">
        <v>12</v>
      </c>
      <c r="F8363" s="88">
        <v>15</v>
      </c>
      <c r="G8363" s="37">
        <v>1</v>
      </c>
    </row>
    <row r="8364" spans="1:7" x14ac:dyDescent="0.4">
      <c r="A8364" s="70">
        <v>41988</v>
      </c>
      <c r="B8364" s="84" t="s">
        <v>308</v>
      </c>
      <c r="C8364" s="74">
        <v>-1.4</v>
      </c>
      <c r="D8364" s="86">
        <v>6.0432970870249889</v>
      </c>
      <c r="E8364" s="88">
        <v>12</v>
      </c>
      <c r="F8364" s="88">
        <v>15</v>
      </c>
      <c r="G8364" s="37">
        <v>1</v>
      </c>
    </row>
    <row r="8365" spans="1:7" x14ac:dyDescent="0.4">
      <c r="A8365" s="70">
        <v>41988</v>
      </c>
      <c r="B8365" s="84" t="s">
        <v>309</v>
      </c>
      <c r="C8365" s="74">
        <v>-1.2</v>
      </c>
      <c r="D8365" s="86">
        <v>6.2208271686764229</v>
      </c>
      <c r="E8365" s="88">
        <v>12</v>
      </c>
      <c r="F8365" s="88">
        <v>15</v>
      </c>
      <c r="G8365" s="37">
        <v>0</v>
      </c>
    </row>
    <row r="8366" spans="1:7" x14ac:dyDescent="0.4">
      <c r="A8366" s="70">
        <v>41988</v>
      </c>
      <c r="B8366" s="84" t="s">
        <v>310</v>
      </c>
      <c r="C8366" s="74">
        <v>-0.8</v>
      </c>
      <c r="D8366" s="86">
        <v>5.935824983120968</v>
      </c>
      <c r="E8366" s="88">
        <v>12</v>
      </c>
      <c r="F8366" s="88">
        <v>15</v>
      </c>
      <c r="G8366" s="37">
        <v>0</v>
      </c>
    </row>
    <row r="8367" spans="1:7" x14ac:dyDescent="0.4">
      <c r="A8367" s="70">
        <v>41988</v>
      </c>
      <c r="B8367" s="84" t="s">
        <v>311</v>
      </c>
      <c r="C8367" s="74">
        <v>-0.6</v>
      </c>
      <c r="D8367" s="86">
        <v>6.6129777685235105</v>
      </c>
      <c r="E8367" s="88">
        <v>12</v>
      </c>
      <c r="F8367" s="88">
        <v>15</v>
      </c>
      <c r="G8367" s="37">
        <v>0</v>
      </c>
    </row>
    <row r="8368" spans="1:7" x14ac:dyDescent="0.4">
      <c r="A8368" s="70">
        <v>41988</v>
      </c>
      <c r="B8368" s="84" t="s">
        <v>312</v>
      </c>
      <c r="C8368" s="74">
        <v>-0.2</v>
      </c>
      <c r="D8368" s="86">
        <v>6.4153034238555264</v>
      </c>
      <c r="E8368" s="88">
        <v>12</v>
      </c>
      <c r="F8368" s="88">
        <v>15</v>
      </c>
      <c r="G8368" s="37">
        <v>0</v>
      </c>
    </row>
    <row r="8369" spans="1:7" x14ac:dyDescent="0.4">
      <c r="A8369" s="70">
        <v>41988</v>
      </c>
      <c r="B8369" s="84" t="s">
        <v>313</v>
      </c>
      <c r="C8369" s="74">
        <v>1.6</v>
      </c>
      <c r="D8369" s="86">
        <v>2.1021384876692966</v>
      </c>
      <c r="E8369" s="88">
        <v>12</v>
      </c>
      <c r="F8369" s="88">
        <v>15</v>
      </c>
      <c r="G8369" s="37">
        <v>0</v>
      </c>
    </row>
    <row r="8370" spans="1:7" x14ac:dyDescent="0.4">
      <c r="A8370" s="70">
        <v>41988</v>
      </c>
      <c r="B8370" s="84" t="s">
        <v>314</v>
      </c>
      <c r="C8370" s="74">
        <v>3.1</v>
      </c>
      <c r="D8370" s="86">
        <v>0.52058238946338842</v>
      </c>
      <c r="E8370" s="88">
        <v>12</v>
      </c>
      <c r="F8370" s="88">
        <v>15</v>
      </c>
      <c r="G8370" s="37">
        <v>0</v>
      </c>
    </row>
    <row r="8371" spans="1:7" x14ac:dyDescent="0.4">
      <c r="A8371" s="70">
        <v>41988</v>
      </c>
      <c r="B8371" s="84" t="s">
        <v>315</v>
      </c>
      <c r="C8371" s="74">
        <v>2.4</v>
      </c>
      <c r="D8371" s="86">
        <v>3.3757908633019964</v>
      </c>
      <c r="E8371" s="88">
        <v>12</v>
      </c>
      <c r="F8371" s="88">
        <v>15</v>
      </c>
      <c r="G8371" s="37">
        <v>0</v>
      </c>
    </row>
    <row r="8372" spans="1:7" x14ac:dyDescent="0.4">
      <c r="A8372" s="70">
        <v>41988</v>
      </c>
      <c r="B8372" s="84" t="s">
        <v>316</v>
      </c>
      <c r="C8372" s="74">
        <v>1.8</v>
      </c>
      <c r="D8372" s="86">
        <v>4.2521342207169663</v>
      </c>
      <c r="E8372" s="88">
        <v>12</v>
      </c>
      <c r="F8372" s="88">
        <v>15</v>
      </c>
      <c r="G8372" s="37">
        <v>0</v>
      </c>
    </row>
    <row r="8373" spans="1:7" x14ac:dyDescent="0.4">
      <c r="A8373" s="70">
        <v>41988</v>
      </c>
      <c r="B8373" s="84" t="s">
        <v>317</v>
      </c>
      <c r="C8373" s="74">
        <v>1.9</v>
      </c>
      <c r="D8373" s="86">
        <v>4.4298142130289211</v>
      </c>
      <c r="E8373" s="88">
        <v>12</v>
      </c>
      <c r="F8373" s="88">
        <v>15</v>
      </c>
      <c r="G8373" s="37">
        <v>0</v>
      </c>
    </row>
    <row r="8374" spans="1:7" x14ac:dyDescent="0.4">
      <c r="A8374" s="70">
        <v>41988</v>
      </c>
      <c r="B8374" s="84" t="s">
        <v>318</v>
      </c>
      <c r="C8374" s="74">
        <v>0.8</v>
      </c>
      <c r="D8374" s="86">
        <v>4.6688293570815596</v>
      </c>
      <c r="E8374" s="88">
        <v>12</v>
      </c>
      <c r="F8374" s="88">
        <v>15</v>
      </c>
      <c r="G8374" s="37">
        <v>0</v>
      </c>
    </row>
    <row r="8375" spans="1:7" x14ac:dyDescent="0.4">
      <c r="A8375" s="70">
        <v>41988</v>
      </c>
      <c r="B8375" s="84" t="s">
        <v>319</v>
      </c>
      <c r="C8375" s="74">
        <v>0.3</v>
      </c>
      <c r="D8375" s="86">
        <v>8.2220796783646328</v>
      </c>
      <c r="E8375" s="88">
        <v>12</v>
      </c>
      <c r="F8375" s="88">
        <v>15</v>
      </c>
      <c r="G8375" s="37">
        <v>0</v>
      </c>
    </row>
    <row r="8376" spans="1:7" x14ac:dyDescent="0.4">
      <c r="A8376" s="70">
        <v>41988</v>
      </c>
      <c r="B8376" s="84" t="s">
        <v>320</v>
      </c>
      <c r="C8376" s="74">
        <v>0.5</v>
      </c>
      <c r="D8376" s="86">
        <v>8.3037596707833981</v>
      </c>
      <c r="E8376" s="88">
        <v>12</v>
      </c>
      <c r="F8376" s="88">
        <v>15</v>
      </c>
      <c r="G8376" s="37">
        <v>0</v>
      </c>
    </row>
    <row r="8377" spans="1:7" x14ac:dyDescent="0.4">
      <c r="A8377" s="70">
        <v>41988</v>
      </c>
      <c r="B8377" s="84" t="s">
        <v>321</v>
      </c>
      <c r="C8377" s="74">
        <v>0.2</v>
      </c>
      <c r="D8377" s="86">
        <v>4.7555055032008546</v>
      </c>
      <c r="E8377" s="88">
        <v>12</v>
      </c>
      <c r="F8377" s="88">
        <v>15</v>
      </c>
      <c r="G8377" s="37">
        <v>0</v>
      </c>
    </row>
    <row r="8378" spans="1:7" x14ac:dyDescent="0.4">
      <c r="A8378" s="70">
        <v>41988</v>
      </c>
      <c r="B8378" s="84" t="s">
        <v>322</v>
      </c>
      <c r="C8378" s="74">
        <v>-0.7</v>
      </c>
      <c r="D8378" s="86">
        <v>5.4242915528483113</v>
      </c>
      <c r="E8378" s="88">
        <v>12</v>
      </c>
      <c r="F8378" s="88">
        <v>15</v>
      </c>
      <c r="G8378" s="37">
        <v>0</v>
      </c>
    </row>
    <row r="8379" spans="1:7" x14ac:dyDescent="0.4">
      <c r="A8379" s="70">
        <v>41988</v>
      </c>
      <c r="B8379" s="84" t="s">
        <v>323</v>
      </c>
      <c r="C8379" s="74">
        <v>-1</v>
      </c>
      <c r="D8379" s="86">
        <v>5.9509575792024023</v>
      </c>
      <c r="E8379" s="88">
        <v>12</v>
      </c>
      <c r="F8379" s="88">
        <v>15</v>
      </c>
      <c r="G8379" s="37">
        <v>0</v>
      </c>
    </row>
    <row r="8380" spans="1:7" x14ac:dyDescent="0.4">
      <c r="A8380" s="70">
        <v>41988</v>
      </c>
      <c r="B8380" s="84" t="s">
        <v>324</v>
      </c>
      <c r="C8380" s="74">
        <v>-0.4</v>
      </c>
      <c r="D8380" s="86">
        <v>6.2072983440370324</v>
      </c>
      <c r="E8380" s="88">
        <v>12</v>
      </c>
      <c r="F8380" s="88">
        <v>15</v>
      </c>
      <c r="G8380" s="37">
        <v>0</v>
      </c>
    </row>
    <row r="8381" spans="1:7" x14ac:dyDescent="0.4">
      <c r="A8381" s="70">
        <v>41988</v>
      </c>
      <c r="B8381" s="84" t="s">
        <v>325</v>
      </c>
      <c r="C8381" s="74">
        <v>-0.8</v>
      </c>
      <c r="D8381" s="86">
        <v>7.2194994638522463</v>
      </c>
      <c r="E8381" s="88">
        <v>12</v>
      </c>
      <c r="F8381" s="88">
        <v>16</v>
      </c>
      <c r="G8381" s="37">
        <v>1</v>
      </c>
    </row>
    <row r="8382" spans="1:7" x14ac:dyDescent="0.4">
      <c r="A8382" s="70">
        <v>41989</v>
      </c>
      <c r="B8382" s="84" t="s">
        <v>302</v>
      </c>
      <c r="C8382" s="74">
        <v>-1.1000000000000001</v>
      </c>
      <c r="D8382" s="86">
        <v>7.426017373807273</v>
      </c>
      <c r="E8382" s="88">
        <v>12</v>
      </c>
      <c r="F8382" s="88">
        <v>16</v>
      </c>
      <c r="G8382" s="37">
        <v>1</v>
      </c>
    </row>
    <row r="8383" spans="1:7" x14ac:dyDescent="0.4">
      <c r="A8383" s="70">
        <v>41989</v>
      </c>
      <c r="B8383" s="84" t="s">
        <v>303</v>
      </c>
      <c r="C8383" s="74">
        <v>-1.2</v>
      </c>
      <c r="D8383" s="86">
        <v>7.5343434679285091</v>
      </c>
      <c r="E8383" s="88">
        <v>12</v>
      </c>
      <c r="F8383" s="88">
        <v>16</v>
      </c>
      <c r="G8383" s="37">
        <v>1</v>
      </c>
    </row>
    <row r="8384" spans="1:7" x14ac:dyDescent="0.4">
      <c r="A8384" s="70">
        <v>41989</v>
      </c>
      <c r="B8384" s="84" t="s">
        <v>304</v>
      </c>
      <c r="C8384" s="74">
        <v>-1.4</v>
      </c>
      <c r="D8384" s="86">
        <v>7.6379531532828047</v>
      </c>
      <c r="E8384" s="88">
        <v>12</v>
      </c>
      <c r="F8384" s="88">
        <v>16</v>
      </c>
      <c r="G8384" s="37">
        <v>1</v>
      </c>
    </row>
    <row r="8385" spans="1:7" x14ac:dyDescent="0.4">
      <c r="A8385" s="70">
        <v>41989</v>
      </c>
      <c r="B8385" s="84" t="s">
        <v>305</v>
      </c>
      <c r="C8385" s="74">
        <v>-1.7</v>
      </c>
      <c r="D8385" s="86">
        <v>7.7537041865318947</v>
      </c>
      <c r="E8385" s="88">
        <v>12</v>
      </c>
      <c r="F8385" s="88">
        <v>16</v>
      </c>
      <c r="G8385" s="37">
        <v>1</v>
      </c>
    </row>
    <row r="8386" spans="1:7" x14ac:dyDescent="0.4">
      <c r="A8386" s="70">
        <v>41989</v>
      </c>
      <c r="B8386" s="84" t="s">
        <v>306</v>
      </c>
      <c r="C8386" s="74">
        <v>-1.9</v>
      </c>
      <c r="D8386" s="86">
        <v>7.8498929837795632</v>
      </c>
      <c r="E8386" s="88">
        <v>12</v>
      </c>
      <c r="F8386" s="88">
        <v>16</v>
      </c>
      <c r="G8386" s="37">
        <v>1</v>
      </c>
    </row>
    <row r="8387" spans="1:7" x14ac:dyDescent="0.4">
      <c r="A8387" s="70">
        <v>41989</v>
      </c>
      <c r="B8387" s="84" t="s">
        <v>307</v>
      </c>
      <c r="C8387" s="74">
        <v>-2</v>
      </c>
      <c r="D8387" s="86">
        <v>7.9204178355686086</v>
      </c>
      <c r="E8387" s="88">
        <v>12</v>
      </c>
      <c r="F8387" s="88">
        <v>16</v>
      </c>
      <c r="G8387" s="37">
        <v>1</v>
      </c>
    </row>
    <row r="8388" spans="1:7" x14ac:dyDescent="0.4">
      <c r="A8388" s="70">
        <v>41989</v>
      </c>
      <c r="B8388" s="84" t="s">
        <v>308</v>
      </c>
      <c r="C8388" s="74">
        <v>-1.9</v>
      </c>
      <c r="D8388" s="86">
        <v>7.7145373363939997</v>
      </c>
      <c r="E8388" s="88">
        <v>12</v>
      </c>
      <c r="F8388" s="88">
        <v>16</v>
      </c>
      <c r="G8388" s="37">
        <v>1</v>
      </c>
    </row>
    <row r="8389" spans="1:7" x14ac:dyDescent="0.4">
      <c r="A8389" s="70">
        <v>41989</v>
      </c>
      <c r="B8389" s="84" t="s">
        <v>309</v>
      </c>
      <c r="C8389" s="74">
        <v>-1.4</v>
      </c>
      <c r="D8389" s="86">
        <v>3.0552019303232933</v>
      </c>
      <c r="E8389" s="88">
        <v>12</v>
      </c>
      <c r="F8389" s="88">
        <v>16</v>
      </c>
      <c r="G8389" s="37">
        <v>0</v>
      </c>
    </row>
    <row r="8390" spans="1:7" x14ac:dyDescent="0.4">
      <c r="A8390" s="70">
        <v>41989</v>
      </c>
      <c r="B8390" s="84" t="s">
        <v>310</v>
      </c>
      <c r="C8390" s="74">
        <v>-0.8</v>
      </c>
      <c r="D8390" s="86">
        <v>2.5087779705360971</v>
      </c>
      <c r="E8390" s="88">
        <v>12</v>
      </c>
      <c r="F8390" s="88">
        <v>16</v>
      </c>
      <c r="G8390" s="37">
        <v>0</v>
      </c>
    </row>
    <row r="8391" spans="1:7" x14ac:dyDescent="0.4">
      <c r="A8391" s="70">
        <v>41989</v>
      </c>
      <c r="B8391" s="84" t="s">
        <v>311</v>
      </c>
      <c r="C8391" s="74">
        <v>-0.8</v>
      </c>
      <c r="D8391" s="86">
        <v>0.67655200218779088</v>
      </c>
      <c r="E8391" s="88">
        <v>12</v>
      </c>
      <c r="F8391" s="88">
        <v>16</v>
      </c>
      <c r="G8391" s="37">
        <v>0</v>
      </c>
    </row>
    <row r="8392" spans="1:7" x14ac:dyDescent="0.4">
      <c r="A8392" s="70">
        <v>41989</v>
      </c>
      <c r="B8392" s="84" t="s">
        <v>312</v>
      </c>
      <c r="C8392" s="74">
        <v>1</v>
      </c>
      <c r="D8392" s="86">
        <v>0.2391270731666188</v>
      </c>
      <c r="E8392" s="88">
        <v>12</v>
      </c>
      <c r="F8392" s="88">
        <v>16</v>
      </c>
      <c r="G8392" s="37">
        <v>0</v>
      </c>
    </row>
    <row r="8393" spans="1:7" x14ac:dyDescent="0.4">
      <c r="A8393" s="70">
        <v>41989</v>
      </c>
      <c r="B8393" s="84" t="s">
        <v>313</v>
      </c>
      <c r="C8393" s="74">
        <v>0.5</v>
      </c>
      <c r="D8393" s="86">
        <v>0.5299072135439381</v>
      </c>
      <c r="E8393" s="88">
        <v>12</v>
      </c>
      <c r="F8393" s="88">
        <v>16</v>
      </c>
      <c r="G8393" s="37">
        <v>0</v>
      </c>
    </row>
    <row r="8394" spans="1:7" x14ac:dyDescent="0.4">
      <c r="A8394" s="70">
        <v>41989</v>
      </c>
      <c r="B8394" s="84" t="s">
        <v>314</v>
      </c>
      <c r="C8394" s="74">
        <v>1</v>
      </c>
      <c r="D8394" s="86">
        <v>4.8393285781646603E-2</v>
      </c>
      <c r="E8394" s="88">
        <v>12</v>
      </c>
      <c r="F8394" s="88">
        <v>16</v>
      </c>
      <c r="G8394" s="37">
        <v>0</v>
      </c>
    </row>
    <row r="8395" spans="1:7" x14ac:dyDescent="0.4">
      <c r="A8395" s="70">
        <v>41989</v>
      </c>
      <c r="B8395" s="84" t="s">
        <v>315</v>
      </c>
      <c r="C8395" s="74">
        <v>0.8</v>
      </c>
      <c r="D8395" s="86">
        <v>0.59671301084555362</v>
      </c>
      <c r="E8395" s="88">
        <v>12</v>
      </c>
      <c r="F8395" s="88">
        <v>16</v>
      </c>
      <c r="G8395" s="37">
        <v>0</v>
      </c>
    </row>
    <row r="8396" spans="1:7" x14ac:dyDescent="0.4">
      <c r="A8396" s="70">
        <v>41989</v>
      </c>
      <c r="B8396" s="84" t="s">
        <v>316</v>
      </c>
      <c r="C8396" s="74">
        <v>-0.3</v>
      </c>
      <c r="D8396" s="86">
        <v>2.8816445917230258</v>
      </c>
      <c r="E8396" s="88">
        <v>12</v>
      </c>
      <c r="F8396" s="88">
        <v>16</v>
      </c>
      <c r="G8396" s="37">
        <v>0</v>
      </c>
    </row>
    <row r="8397" spans="1:7" x14ac:dyDescent="0.4">
      <c r="A8397" s="70">
        <v>41989</v>
      </c>
      <c r="B8397" s="84" t="s">
        <v>317</v>
      </c>
      <c r="C8397" s="74">
        <v>-0.9</v>
      </c>
      <c r="D8397" s="86">
        <v>3.5961606981118686</v>
      </c>
      <c r="E8397" s="88">
        <v>12</v>
      </c>
      <c r="F8397" s="88">
        <v>16</v>
      </c>
      <c r="G8397" s="37">
        <v>0</v>
      </c>
    </row>
    <row r="8398" spans="1:7" x14ac:dyDescent="0.4">
      <c r="A8398" s="70">
        <v>41989</v>
      </c>
      <c r="B8398" s="84" t="s">
        <v>318</v>
      </c>
      <c r="C8398" s="74">
        <v>-1.4</v>
      </c>
      <c r="D8398" s="86">
        <v>7.8275443259307824</v>
      </c>
      <c r="E8398" s="88">
        <v>12</v>
      </c>
      <c r="F8398" s="88">
        <v>16</v>
      </c>
      <c r="G8398" s="37">
        <v>0</v>
      </c>
    </row>
    <row r="8399" spans="1:7" x14ac:dyDescent="0.4">
      <c r="A8399" s="70">
        <v>41989</v>
      </c>
      <c r="B8399" s="84" t="s">
        <v>319</v>
      </c>
      <c r="C8399" s="74">
        <v>-1.9</v>
      </c>
      <c r="D8399" s="86">
        <v>8.8420010430196356</v>
      </c>
      <c r="E8399" s="88">
        <v>12</v>
      </c>
      <c r="F8399" s="88">
        <v>16</v>
      </c>
      <c r="G8399" s="37">
        <v>0</v>
      </c>
    </row>
    <row r="8400" spans="1:7" x14ac:dyDescent="0.4">
      <c r="A8400" s="70">
        <v>41989</v>
      </c>
      <c r="B8400" s="84" t="s">
        <v>320</v>
      </c>
      <c r="C8400" s="74">
        <v>-2.2000000000000002</v>
      </c>
      <c r="D8400" s="86">
        <v>5.174385346309581</v>
      </c>
      <c r="E8400" s="88">
        <v>12</v>
      </c>
      <c r="F8400" s="88">
        <v>16</v>
      </c>
      <c r="G8400" s="37">
        <v>0</v>
      </c>
    </row>
    <row r="8401" spans="1:7" x14ac:dyDescent="0.4">
      <c r="A8401" s="70">
        <v>41989</v>
      </c>
      <c r="B8401" s="84" t="s">
        <v>321</v>
      </c>
      <c r="C8401" s="74">
        <v>-2.4</v>
      </c>
      <c r="D8401" s="86">
        <v>5.7270443373267295</v>
      </c>
      <c r="E8401" s="88">
        <v>12</v>
      </c>
      <c r="F8401" s="88">
        <v>16</v>
      </c>
      <c r="G8401" s="37">
        <v>0</v>
      </c>
    </row>
    <row r="8402" spans="1:7" x14ac:dyDescent="0.4">
      <c r="A8402" s="70">
        <v>41989</v>
      </c>
      <c r="B8402" s="84" t="s">
        <v>322</v>
      </c>
      <c r="C8402" s="74">
        <v>-2.9</v>
      </c>
      <c r="D8402" s="86">
        <v>6.0270455668611262</v>
      </c>
      <c r="E8402" s="88">
        <v>12</v>
      </c>
      <c r="F8402" s="88">
        <v>16</v>
      </c>
      <c r="G8402" s="37">
        <v>0</v>
      </c>
    </row>
    <row r="8403" spans="1:7" x14ac:dyDescent="0.4">
      <c r="A8403" s="70">
        <v>41989</v>
      </c>
      <c r="B8403" s="84" t="s">
        <v>323</v>
      </c>
      <c r="C8403" s="74">
        <v>-1.9</v>
      </c>
      <c r="D8403" s="86">
        <v>6.344925166537867</v>
      </c>
      <c r="E8403" s="88">
        <v>12</v>
      </c>
      <c r="F8403" s="88">
        <v>16</v>
      </c>
      <c r="G8403" s="37">
        <v>0</v>
      </c>
    </row>
    <row r="8404" spans="1:7" x14ac:dyDescent="0.4">
      <c r="A8404" s="70">
        <v>41989</v>
      </c>
      <c r="B8404" s="84" t="s">
        <v>324</v>
      </c>
      <c r="C8404" s="74">
        <v>-2.4</v>
      </c>
      <c r="D8404" s="86">
        <v>7.6190988601908325</v>
      </c>
      <c r="E8404" s="88">
        <v>12</v>
      </c>
      <c r="F8404" s="88">
        <v>16</v>
      </c>
      <c r="G8404" s="37">
        <v>0</v>
      </c>
    </row>
    <row r="8405" spans="1:7" x14ac:dyDescent="0.4">
      <c r="A8405" s="70">
        <v>41989</v>
      </c>
      <c r="B8405" s="84" t="s">
        <v>325</v>
      </c>
      <c r="C8405" s="74">
        <v>-3.2</v>
      </c>
      <c r="D8405" s="86">
        <v>7.957665177159515</v>
      </c>
      <c r="E8405" s="88">
        <v>12</v>
      </c>
      <c r="F8405" s="88">
        <v>17</v>
      </c>
      <c r="G8405" s="37">
        <v>1</v>
      </c>
    </row>
    <row r="8406" spans="1:7" x14ac:dyDescent="0.4">
      <c r="A8406" s="70">
        <v>41990</v>
      </c>
      <c r="B8406" s="84" t="s">
        <v>302</v>
      </c>
      <c r="C8406" s="74">
        <v>-3.3</v>
      </c>
      <c r="D8406" s="86">
        <v>8.1059617923188156</v>
      </c>
      <c r="E8406" s="88">
        <v>12</v>
      </c>
      <c r="F8406" s="88">
        <v>17</v>
      </c>
      <c r="G8406" s="37">
        <v>1</v>
      </c>
    </row>
    <row r="8407" spans="1:7" x14ac:dyDescent="0.4">
      <c r="A8407" s="70">
        <v>41990</v>
      </c>
      <c r="B8407" s="84" t="s">
        <v>303</v>
      </c>
      <c r="C8407" s="74">
        <v>-3.4</v>
      </c>
      <c r="D8407" s="86">
        <v>8.2079577406892916</v>
      </c>
      <c r="E8407" s="88">
        <v>12</v>
      </c>
      <c r="F8407" s="88">
        <v>17</v>
      </c>
      <c r="G8407" s="37">
        <v>1</v>
      </c>
    </row>
    <row r="8408" spans="1:7" x14ac:dyDescent="0.4">
      <c r="A8408" s="70">
        <v>41990</v>
      </c>
      <c r="B8408" s="84" t="s">
        <v>304</v>
      </c>
      <c r="C8408" s="74">
        <v>-2.9</v>
      </c>
      <c r="D8408" s="86">
        <v>8.1788596900407313</v>
      </c>
      <c r="E8408" s="88">
        <v>12</v>
      </c>
      <c r="F8408" s="88">
        <v>17</v>
      </c>
      <c r="G8408" s="37">
        <v>1</v>
      </c>
    </row>
    <row r="8409" spans="1:7" x14ac:dyDescent="0.4">
      <c r="A8409" s="70">
        <v>41990</v>
      </c>
      <c r="B8409" s="84" t="s">
        <v>305</v>
      </c>
      <c r="C8409" s="74">
        <v>-2.6</v>
      </c>
      <c r="D8409" s="86">
        <v>8.1541163985458454</v>
      </c>
      <c r="E8409" s="88">
        <v>12</v>
      </c>
      <c r="F8409" s="88">
        <v>17</v>
      </c>
      <c r="G8409" s="37">
        <v>1</v>
      </c>
    </row>
    <row r="8410" spans="1:7" x14ac:dyDescent="0.4">
      <c r="A8410" s="70">
        <v>41990</v>
      </c>
      <c r="B8410" s="84" t="s">
        <v>306</v>
      </c>
      <c r="C8410" s="74">
        <v>-2.4</v>
      </c>
      <c r="D8410" s="86">
        <v>8.1322666293684946</v>
      </c>
      <c r="E8410" s="88">
        <v>12</v>
      </c>
      <c r="F8410" s="88">
        <v>17</v>
      </c>
      <c r="G8410" s="37">
        <v>1</v>
      </c>
    </row>
    <row r="8411" spans="1:7" x14ac:dyDescent="0.4">
      <c r="A8411" s="70">
        <v>41990</v>
      </c>
      <c r="B8411" s="84" t="s">
        <v>307</v>
      </c>
      <c r="C8411" s="74">
        <v>-2.5</v>
      </c>
      <c r="D8411" s="86">
        <v>8.1550378015880547</v>
      </c>
      <c r="E8411" s="88">
        <v>12</v>
      </c>
      <c r="F8411" s="88">
        <v>17</v>
      </c>
      <c r="G8411" s="37">
        <v>1</v>
      </c>
    </row>
    <row r="8412" spans="1:7" x14ac:dyDescent="0.4">
      <c r="A8412" s="70">
        <v>41990</v>
      </c>
      <c r="B8412" s="84" t="s">
        <v>308</v>
      </c>
      <c r="C8412" s="74">
        <v>-2.2999999999999998</v>
      </c>
      <c r="D8412" s="86">
        <v>7.6132370524423063</v>
      </c>
      <c r="E8412" s="88">
        <v>12</v>
      </c>
      <c r="F8412" s="88">
        <v>17</v>
      </c>
      <c r="G8412" s="37">
        <v>1</v>
      </c>
    </row>
    <row r="8413" spans="1:7" x14ac:dyDescent="0.4">
      <c r="A8413" s="70">
        <v>41990</v>
      </c>
      <c r="B8413" s="84" t="s">
        <v>309</v>
      </c>
      <c r="C8413" s="74">
        <v>-1.7</v>
      </c>
      <c r="D8413" s="86">
        <v>5.6232590259420894</v>
      </c>
      <c r="E8413" s="88">
        <v>12</v>
      </c>
      <c r="F8413" s="88">
        <v>17</v>
      </c>
      <c r="G8413" s="37">
        <v>0</v>
      </c>
    </row>
    <row r="8414" spans="1:7" x14ac:dyDescent="0.4">
      <c r="A8414" s="70">
        <v>41990</v>
      </c>
      <c r="B8414" s="84" t="s">
        <v>310</v>
      </c>
      <c r="C8414" s="74">
        <v>-1.2</v>
      </c>
      <c r="D8414" s="86">
        <v>5.281627058502273E-2</v>
      </c>
      <c r="E8414" s="88">
        <v>12</v>
      </c>
      <c r="F8414" s="88">
        <v>17</v>
      </c>
      <c r="G8414" s="37">
        <v>0</v>
      </c>
    </row>
    <row r="8415" spans="1:7" x14ac:dyDescent="0.4">
      <c r="A8415" s="70">
        <v>41990</v>
      </c>
      <c r="B8415" s="84" t="s">
        <v>311</v>
      </c>
      <c r="C8415" s="74">
        <v>-0.5</v>
      </c>
      <c r="D8415" s="86">
        <v>4.7116962048177564E-2</v>
      </c>
      <c r="E8415" s="88">
        <v>12</v>
      </c>
      <c r="F8415" s="88">
        <v>17</v>
      </c>
      <c r="G8415" s="37">
        <v>0</v>
      </c>
    </row>
    <row r="8416" spans="1:7" x14ac:dyDescent="0.4">
      <c r="A8416" s="70">
        <v>41990</v>
      </c>
      <c r="B8416" s="84" t="s">
        <v>312</v>
      </c>
      <c r="C8416" s="74">
        <v>-0.5</v>
      </c>
      <c r="D8416" s="86">
        <v>3.1667125398800851E-2</v>
      </c>
      <c r="E8416" s="88">
        <v>12</v>
      </c>
      <c r="F8416" s="88">
        <v>17</v>
      </c>
      <c r="G8416" s="37">
        <v>0</v>
      </c>
    </row>
    <row r="8417" spans="1:7" x14ac:dyDescent="0.4">
      <c r="A8417" s="70">
        <v>41990</v>
      </c>
      <c r="B8417" s="84" t="s">
        <v>313</v>
      </c>
      <c r="C8417" s="74">
        <v>0.8</v>
      </c>
      <c r="D8417" s="86">
        <v>4.0448546957908393E-2</v>
      </c>
      <c r="E8417" s="88">
        <v>12</v>
      </c>
      <c r="F8417" s="88">
        <v>17</v>
      </c>
      <c r="G8417" s="37">
        <v>0</v>
      </c>
    </row>
    <row r="8418" spans="1:7" x14ac:dyDescent="0.4">
      <c r="A8418" s="70">
        <v>41990</v>
      </c>
      <c r="B8418" s="84" t="s">
        <v>314</v>
      </c>
      <c r="C8418" s="74">
        <v>0.8</v>
      </c>
      <c r="D8418" s="86">
        <v>3.7106936524586485E-2</v>
      </c>
      <c r="E8418" s="88">
        <v>12</v>
      </c>
      <c r="F8418" s="88">
        <v>17</v>
      </c>
      <c r="G8418" s="37">
        <v>0</v>
      </c>
    </row>
    <row r="8419" spans="1:7" x14ac:dyDescent="0.4">
      <c r="A8419" s="70">
        <v>41990</v>
      </c>
      <c r="B8419" s="84" t="s">
        <v>315</v>
      </c>
      <c r="C8419" s="74">
        <v>0.8</v>
      </c>
      <c r="D8419" s="86">
        <v>7.5985038794951373E-2</v>
      </c>
      <c r="E8419" s="88">
        <v>12</v>
      </c>
      <c r="F8419" s="88">
        <v>17</v>
      </c>
      <c r="G8419" s="37">
        <v>0</v>
      </c>
    </row>
    <row r="8420" spans="1:7" x14ac:dyDescent="0.4">
      <c r="A8420" s="70">
        <v>41990</v>
      </c>
      <c r="B8420" s="84" t="s">
        <v>316</v>
      </c>
      <c r="C8420" s="74">
        <v>-0.3</v>
      </c>
      <c r="D8420" s="86">
        <v>1.0301468085876373</v>
      </c>
      <c r="E8420" s="88">
        <v>12</v>
      </c>
      <c r="F8420" s="88">
        <v>17</v>
      </c>
      <c r="G8420" s="37">
        <v>0</v>
      </c>
    </row>
    <row r="8421" spans="1:7" x14ac:dyDescent="0.4">
      <c r="A8421" s="70">
        <v>41990</v>
      </c>
      <c r="B8421" s="84" t="s">
        <v>317</v>
      </c>
      <c r="C8421" s="74">
        <v>-0.6</v>
      </c>
      <c r="D8421" s="86">
        <v>3.1050202981480264</v>
      </c>
      <c r="E8421" s="88">
        <v>12</v>
      </c>
      <c r="F8421" s="88">
        <v>17</v>
      </c>
      <c r="G8421" s="37">
        <v>0</v>
      </c>
    </row>
    <row r="8422" spans="1:7" x14ac:dyDescent="0.4">
      <c r="A8422" s="70">
        <v>41990</v>
      </c>
      <c r="B8422" s="84" t="s">
        <v>318</v>
      </c>
      <c r="C8422" s="74">
        <v>-1.5</v>
      </c>
      <c r="D8422" s="86">
        <v>7.1966053228903295</v>
      </c>
      <c r="E8422" s="88">
        <v>12</v>
      </c>
      <c r="F8422" s="88">
        <v>17</v>
      </c>
      <c r="G8422" s="37">
        <v>0</v>
      </c>
    </row>
    <row r="8423" spans="1:7" x14ac:dyDescent="0.4">
      <c r="A8423" s="70">
        <v>41990</v>
      </c>
      <c r="B8423" s="84" t="s">
        <v>319</v>
      </c>
      <c r="C8423" s="74">
        <v>-2.2000000000000002</v>
      </c>
      <c r="D8423" s="86">
        <v>8.6468624381371697</v>
      </c>
      <c r="E8423" s="88">
        <v>12</v>
      </c>
      <c r="F8423" s="88">
        <v>17</v>
      </c>
      <c r="G8423" s="37">
        <v>0</v>
      </c>
    </row>
    <row r="8424" spans="1:7" x14ac:dyDescent="0.4">
      <c r="A8424" s="70">
        <v>41990</v>
      </c>
      <c r="B8424" s="84" t="s">
        <v>320</v>
      </c>
      <c r="C8424" s="74">
        <v>-2.6</v>
      </c>
      <c r="D8424" s="86">
        <v>5.0547546427668619</v>
      </c>
      <c r="E8424" s="88">
        <v>12</v>
      </c>
      <c r="F8424" s="88">
        <v>17</v>
      </c>
      <c r="G8424" s="37">
        <v>0</v>
      </c>
    </row>
    <row r="8425" spans="1:7" x14ac:dyDescent="0.4">
      <c r="A8425" s="70">
        <v>41990</v>
      </c>
      <c r="B8425" s="84" t="s">
        <v>321</v>
      </c>
      <c r="C8425" s="74">
        <v>-1.3</v>
      </c>
      <c r="D8425" s="86">
        <v>5.3950311086137965</v>
      </c>
      <c r="E8425" s="88">
        <v>12</v>
      </c>
      <c r="F8425" s="88">
        <v>17</v>
      </c>
      <c r="G8425" s="37">
        <v>0</v>
      </c>
    </row>
    <row r="8426" spans="1:7" x14ac:dyDescent="0.4">
      <c r="A8426" s="70">
        <v>41990</v>
      </c>
      <c r="B8426" s="84" t="s">
        <v>322</v>
      </c>
      <c r="C8426" s="74">
        <v>-1.4</v>
      </c>
      <c r="D8426" s="86">
        <v>5.6054183520234924</v>
      </c>
      <c r="E8426" s="88">
        <v>12</v>
      </c>
      <c r="F8426" s="88">
        <v>17</v>
      </c>
      <c r="G8426" s="37">
        <v>0</v>
      </c>
    </row>
    <row r="8427" spans="1:7" x14ac:dyDescent="0.4">
      <c r="A8427" s="70">
        <v>41990</v>
      </c>
      <c r="B8427" s="84" t="s">
        <v>323</v>
      </c>
      <c r="C8427" s="74">
        <v>-1.2</v>
      </c>
      <c r="D8427" s="86">
        <v>6.0597501906433866</v>
      </c>
      <c r="E8427" s="88">
        <v>12</v>
      </c>
      <c r="F8427" s="88">
        <v>17</v>
      </c>
      <c r="G8427" s="37">
        <v>0</v>
      </c>
    </row>
    <row r="8428" spans="1:7" x14ac:dyDescent="0.4">
      <c r="A8428" s="70">
        <v>41990</v>
      </c>
      <c r="B8428" s="84" t="s">
        <v>324</v>
      </c>
      <c r="C8428" s="74">
        <v>-2</v>
      </c>
      <c r="D8428" s="86">
        <v>7.4110254663710435</v>
      </c>
      <c r="E8428" s="88">
        <v>12</v>
      </c>
      <c r="F8428" s="88">
        <v>17</v>
      </c>
      <c r="G8428" s="37">
        <v>0</v>
      </c>
    </row>
    <row r="8429" spans="1:7" x14ac:dyDescent="0.4">
      <c r="A8429" s="70">
        <v>41990</v>
      </c>
      <c r="B8429" s="84" t="s">
        <v>325</v>
      </c>
      <c r="C8429" s="74">
        <v>-1.7</v>
      </c>
      <c r="D8429" s="86">
        <v>7.5748364987455288</v>
      </c>
      <c r="E8429" s="88">
        <v>12</v>
      </c>
      <c r="F8429" s="88">
        <v>18</v>
      </c>
      <c r="G8429" s="37">
        <v>1</v>
      </c>
    </row>
    <row r="8430" spans="1:7" x14ac:dyDescent="0.4">
      <c r="A8430" s="70">
        <v>41991</v>
      </c>
      <c r="B8430" s="84" t="s">
        <v>302</v>
      </c>
      <c r="C8430" s="74">
        <v>-1.7</v>
      </c>
      <c r="D8430" s="86">
        <v>7.6780385342039494</v>
      </c>
      <c r="E8430" s="88">
        <v>12</v>
      </c>
      <c r="F8430" s="88">
        <v>18</v>
      </c>
      <c r="G8430" s="37">
        <v>1</v>
      </c>
    </row>
    <row r="8431" spans="1:7" x14ac:dyDescent="0.4">
      <c r="A8431" s="70">
        <v>41991</v>
      </c>
      <c r="B8431" s="84" t="s">
        <v>303</v>
      </c>
      <c r="C8431" s="74">
        <v>-1.6</v>
      </c>
      <c r="D8431" s="86">
        <v>7.7252851490819889</v>
      </c>
      <c r="E8431" s="88">
        <v>12</v>
      </c>
      <c r="F8431" s="88">
        <v>18</v>
      </c>
      <c r="G8431" s="37">
        <v>1</v>
      </c>
    </row>
    <row r="8432" spans="1:7" x14ac:dyDescent="0.4">
      <c r="A8432" s="70">
        <v>41991</v>
      </c>
      <c r="B8432" s="84" t="s">
        <v>304</v>
      </c>
      <c r="C8432" s="74">
        <v>-2.9</v>
      </c>
      <c r="D8432" s="86">
        <v>8.0097931645685723</v>
      </c>
      <c r="E8432" s="88">
        <v>12</v>
      </c>
      <c r="F8432" s="88">
        <v>18</v>
      </c>
      <c r="G8432" s="37">
        <v>1</v>
      </c>
    </row>
    <row r="8433" spans="1:7" x14ac:dyDescent="0.4">
      <c r="A8433" s="70">
        <v>41991</v>
      </c>
      <c r="B8433" s="84" t="s">
        <v>305</v>
      </c>
      <c r="C8433" s="74">
        <v>-3.5</v>
      </c>
      <c r="D8433" s="86">
        <v>8.2065776699439894</v>
      </c>
      <c r="E8433" s="88">
        <v>12</v>
      </c>
      <c r="F8433" s="88">
        <v>18</v>
      </c>
      <c r="G8433" s="37">
        <v>1</v>
      </c>
    </row>
    <row r="8434" spans="1:7" x14ac:dyDescent="0.4">
      <c r="A8434" s="70">
        <v>41991</v>
      </c>
      <c r="B8434" s="84" t="s">
        <v>306</v>
      </c>
      <c r="C8434" s="74">
        <v>-1</v>
      </c>
      <c r="D8434" s="86">
        <v>7.8333648857605942</v>
      </c>
      <c r="E8434" s="88">
        <v>12</v>
      </c>
      <c r="F8434" s="88">
        <v>18</v>
      </c>
      <c r="G8434" s="37">
        <v>1</v>
      </c>
    </row>
    <row r="8435" spans="1:7" x14ac:dyDescent="0.4">
      <c r="A8435" s="70">
        <v>41991</v>
      </c>
      <c r="B8435" s="84" t="s">
        <v>307</v>
      </c>
      <c r="C8435" s="74">
        <v>-1</v>
      </c>
      <c r="D8435" s="86">
        <v>9.3348162181210039</v>
      </c>
      <c r="E8435" s="88">
        <v>12</v>
      </c>
      <c r="F8435" s="88">
        <v>18</v>
      </c>
      <c r="G8435" s="37">
        <v>1</v>
      </c>
    </row>
    <row r="8436" spans="1:7" x14ac:dyDescent="0.4">
      <c r="A8436" s="70">
        <v>41991</v>
      </c>
      <c r="B8436" s="84" t="s">
        <v>308</v>
      </c>
      <c r="C8436" s="74">
        <v>-0.9</v>
      </c>
      <c r="D8436" s="86">
        <v>6.0852629806603797</v>
      </c>
      <c r="E8436" s="88">
        <v>12</v>
      </c>
      <c r="F8436" s="88">
        <v>18</v>
      </c>
      <c r="G8436" s="37">
        <v>1</v>
      </c>
    </row>
    <row r="8437" spans="1:7" x14ac:dyDescent="0.4">
      <c r="A8437" s="70">
        <v>41991</v>
      </c>
      <c r="B8437" s="84" t="s">
        <v>309</v>
      </c>
      <c r="C8437" s="74">
        <v>0</v>
      </c>
      <c r="D8437" s="86">
        <v>4.9696700404466254</v>
      </c>
      <c r="E8437" s="88">
        <v>12</v>
      </c>
      <c r="F8437" s="88">
        <v>18</v>
      </c>
      <c r="G8437" s="37">
        <v>0</v>
      </c>
    </row>
    <row r="8438" spans="1:7" x14ac:dyDescent="0.4">
      <c r="A8438" s="70">
        <v>41991</v>
      </c>
      <c r="B8438" s="84" t="s">
        <v>310</v>
      </c>
      <c r="C8438" s="74">
        <v>0.4</v>
      </c>
      <c r="D8438" s="86">
        <v>3.1735777014023006</v>
      </c>
      <c r="E8438" s="88">
        <v>12</v>
      </c>
      <c r="F8438" s="88">
        <v>18</v>
      </c>
      <c r="G8438" s="37">
        <v>0</v>
      </c>
    </row>
    <row r="8439" spans="1:7" x14ac:dyDescent="0.4">
      <c r="A8439" s="70">
        <v>41991</v>
      </c>
      <c r="B8439" s="84" t="s">
        <v>311</v>
      </c>
      <c r="C8439" s="74">
        <v>1.7</v>
      </c>
      <c r="D8439" s="86">
        <v>5.32642677136584E-2</v>
      </c>
      <c r="E8439" s="88">
        <v>12</v>
      </c>
      <c r="F8439" s="88">
        <v>18</v>
      </c>
      <c r="G8439" s="37">
        <v>0</v>
      </c>
    </row>
    <row r="8440" spans="1:7" x14ac:dyDescent="0.4">
      <c r="A8440" s="70">
        <v>41991</v>
      </c>
      <c r="B8440" s="84" t="s">
        <v>312</v>
      </c>
      <c r="C8440" s="74">
        <v>2.6</v>
      </c>
      <c r="D8440" s="86">
        <v>3.8826197961397149E-2</v>
      </c>
      <c r="E8440" s="88">
        <v>12</v>
      </c>
      <c r="F8440" s="88">
        <v>18</v>
      </c>
      <c r="G8440" s="37">
        <v>0</v>
      </c>
    </row>
    <row r="8441" spans="1:7" x14ac:dyDescent="0.4">
      <c r="A8441" s="70">
        <v>41991</v>
      </c>
      <c r="B8441" s="84" t="s">
        <v>313</v>
      </c>
      <c r="C8441" s="74">
        <v>1.9</v>
      </c>
      <c r="D8441" s="86">
        <v>4.167694919170372E-2</v>
      </c>
      <c r="E8441" s="88">
        <v>12</v>
      </c>
      <c r="F8441" s="88">
        <v>18</v>
      </c>
      <c r="G8441" s="37">
        <v>0</v>
      </c>
    </row>
    <row r="8442" spans="1:7" x14ac:dyDescent="0.4">
      <c r="A8442" s="70">
        <v>41991</v>
      </c>
      <c r="B8442" s="84" t="s">
        <v>314</v>
      </c>
      <c r="C8442" s="74">
        <v>2.9</v>
      </c>
      <c r="D8442" s="86">
        <v>2.9330543180300404E-2</v>
      </c>
      <c r="E8442" s="88">
        <v>12</v>
      </c>
      <c r="F8442" s="88">
        <v>18</v>
      </c>
      <c r="G8442" s="37">
        <v>0</v>
      </c>
    </row>
    <row r="8443" spans="1:7" x14ac:dyDescent="0.4">
      <c r="A8443" s="70">
        <v>41991</v>
      </c>
      <c r="B8443" s="84" t="s">
        <v>315</v>
      </c>
      <c r="C8443" s="74">
        <v>2.2999999999999998</v>
      </c>
      <c r="D8443" s="86">
        <v>3.8488121952566776E-2</v>
      </c>
      <c r="E8443" s="88">
        <v>12</v>
      </c>
      <c r="F8443" s="88">
        <v>18</v>
      </c>
      <c r="G8443" s="37">
        <v>0</v>
      </c>
    </row>
    <row r="8444" spans="1:7" x14ac:dyDescent="0.4">
      <c r="A8444" s="70">
        <v>41991</v>
      </c>
      <c r="B8444" s="84" t="s">
        <v>316</v>
      </c>
      <c r="C8444" s="74">
        <v>2</v>
      </c>
      <c r="D8444" s="86">
        <v>5.1083731991780235E-2</v>
      </c>
      <c r="E8444" s="88">
        <v>12</v>
      </c>
      <c r="F8444" s="88">
        <v>18</v>
      </c>
      <c r="G8444" s="37">
        <v>0</v>
      </c>
    </row>
    <row r="8445" spans="1:7" x14ac:dyDescent="0.4">
      <c r="A8445" s="70">
        <v>41991</v>
      </c>
      <c r="B8445" s="84" t="s">
        <v>317</v>
      </c>
      <c r="C8445" s="74">
        <v>0.9</v>
      </c>
      <c r="D8445" s="86">
        <v>0.11926543787260092</v>
      </c>
      <c r="E8445" s="88">
        <v>12</v>
      </c>
      <c r="F8445" s="88">
        <v>18</v>
      </c>
      <c r="G8445" s="37">
        <v>0</v>
      </c>
    </row>
    <row r="8446" spans="1:7" x14ac:dyDescent="0.4">
      <c r="A8446" s="70">
        <v>41991</v>
      </c>
      <c r="B8446" s="84" t="s">
        <v>318</v>
      </c>
      <c r="C8446" s="74">
        <v>0.2</v>
      </c>
      <c r="D8446" s="86">
        <v>1.8349660883633037</v>
      </c>
      <c r="E8446" s="88">
        <v>12</v>
      </c>
      <c r="F8446" s="88">
        <v>18</v>
      </c>
      <c r="G8446" s="37">
        <v>0</v>
      </c>
    </row>
    <row r="8447" spans="1:7" x14ac:dyDescent="0.4">
      <c r="A8447" s="70">
        <v>41991</v>
      </c>
      <c r="B8447" s="84" t="s">
        <v>319</v>
      </c>
      <c r="C8447" s="74">
        <v>0.1</v>
      </c>
      <c r="D8447" s="86">
        <v>6.4186494788878692</v>
      </c>
      <c r="E8447" s="88">
        <v>12</v>
      </c>
      <c r="F8447" s="88">
        <v>18</v>
      </c>
      <c r="G8447" s="37">
        <v>0</v>
      </c>
    </row>
    <row r="8448" spans="1:7" x14ac:dyDescent="0.4">
      <c r="A8448" s="70">
        <v>41991</v>
      </c>
      <c r="B8448" s="84" t="s">
        <v>320</v>
      </c>
      <c r="C8448" s="74">
        <v>0.5</v>
      </c>
      <c r="D8448" s="86">
        <v>7.0254268193104181</v>
      </c>
      <c r="E8448" s="88">
        <v>12</v>
      </c>
      <c r="F8448" s="88">
        <v>18</v>
      </c>
      <c r="G8448" s="37">
        <v>0</v>
      </c>
    </row>
    <row r="8449" spans="1:7" x14ac:dyDescent="0.4">
      <c r="A8449" s="70">
        <v>41991</v>
      </c>
      <c r="B8449" s="84" t="s">
        <v>321</v>
      </c>
      <c r="C8449" s="74">
        <v>0.6</v>
      </c>
      <c r="D8449" s="86">
        <v>3.8124373309482853</v>
      </c>
      <c r="E8449" s="88">
        <v>12</v>
      </c>
      <c r="F8449" s="88">
        <v>18</v>
      </c>
      <c r="G8449" s="37">
        <v>0</v>
      </c>
    </row>
    <row r="8450" spans="1:7" x14ac:dyDescent="0.4">
      <c r="A8450" s="70">
        <v>41991</v>
      </c>
      <c r="B8450" s="84" t="s">
        <v>322</v>
      </c>
      <c r="C8450" s="74">
        <v>0.9</v>
      </c>
      <c r="D8450" s="86">
        <v>4.4675000318883118</v>
      </c>
      <c r="E8450" s="88">
        <v>12</v>
      </c>
      <c r="F8450" s="88">
        <v>18</v>
      </c>
      <c r="G8450" s="37">
        <v>0</v>
      </c>
    </row>
    <row r="8451" spans="1:7" x14ac:dyDescent="0.4">
      <c r="A8451" s="70">
        <v>41991</v>
      </c>
      <c r="B8451" s="84" t="s">
        <v>323</v>
      </c>
      <c r="C8451" s="74">
        <v>0.7</v>
      </c>
      <c r="D8451" s="86">
        <v>5.0586973955122847</v>
      </c>
      <c r="E8451" s="88">
        <v>12</v>
      </c>
      <c r="F8451" s="88">
        <v>18</v>
      </c>
      <c r="G8451" s="37">
        <v>0</v>
      </c>
    </row>
    <row r="8452" spans="1:7" x14ac:dyDescent="0.4">
      <c r="A8452" s="70">
        <v>41991</v>
      </c>
      <c r="B8452" s="84" t="s">
        <v>324</v>
      </c>
      <c r="C8452" s="74">
        <v>0</v>
      </c>
      <c r="D8452" s="86">
        <v>5.6204445656690378</v>
      </c>
      <c r="E8452" s="88">
        <v>12</v>
      </c>
      <c r="F8452" s="88">
        <v>18</v>
      </c>
      <c r="G8452" s="37">
        <v>0</v>
      </c>
    </row>
    <row r="8453" spans="1:7" x14ac:dyDescent="0.4">
      <c r="A8453" s="70">
        <v>41991</v>
      </c>
      <c r="B8453" s="84" t="s">
        <v>325</v>
      </c>
      <c r="C8453" s="74">
        <v>0.5</v>
      </c>
      <c r="D8453" s="86">
        <v>6.7160597010500194</v>
      </c>
      <c r="E8453" s="88">
        <v>12</v>
      </c>
      <c r="F8453" s="88">
        <v>19</v>
      </c>
      <c r="G8453" s="37">
        <v>1</v>
      </c>
    </row>
    <row r="8454" spans="1:7" x14ac:dyDescent="0.4">
      <c r="A8454" s="70">
        <v>41992</v>
      </c>
      <c r="B8454" s="84" t="s">
        <v>302</v>
      </c>
      <c r="C8454" s="74">
        <v>0.5</v>
      </c>
      <c r="D8454" s="86">
        <v>6.8981142130387756</v>
      </c>
      <c r="E8454" s="88">
        <v>12</v>
      </c>
      <c r="F8454" s="88">
        <v>19</v>
      </c>
      <c r="G8454" s="37">
        <v>1</v>
      </c>
    </row>
    <row r="8455" spans="1:7" x14ac:dyDescent="0.4">
      <c r="A8455" s="70">
        <v>41992</v>
      </c>
      <c r="B8455" s="84" t="s">
        <v>303</v>
      </c>
      <c r="C8455" s="74">
        <v>0.5</v>
      </c>
      <c r="D8455" s="86">
        <v>7.0002275886903682</v>
      </c>
      <c r="E8455" s="88">
        <v>12</v>
      </c>
      <c r="F8455" s="88">
        <v>19</v>
      </c>
      <c r="G8455" s="37">
        <v>1</v>
      </c>
    </row>
    <row r="8456" spans="1:7" x14ac:dyDescent="0.4">
      <c r="A8456" s="70">
        <v>41992</v>
      </c>
      <c r="B8456" s="84" t="s">
        <v>304</v>
      </c>
      <c r="C8456" s="74">
        <v>0.4</v>
      </c>
      <c r="D8456" s="86">
        <v>6.9312359519350419</v>
      </c>
      <c r="E8456" s="88">
        <v>12</v>
      </c>
      <c r="F8456" s="88">
        <v>19</v>
      </c>
      <c r="G8456" s="37">
        <v>1</v>
      </c>
    </row>
    <row r="8457" spans="1:7" x14ac:dyDescent="0.4">
      <c r="A8457" s="70">
        <v>41992</v>
      </c>
      <c r="B8457" s="84" t="s">
        <v>305</v>
      </c>
      <c r="C8457" s="74">
        <v>0.4</v>
      </c>
      <c r="D8457" s="86">
        <v>6.9822221479705222</v>
      </c>
      <c r="E8457" s="88">
        <v>12</v>
      </c>
      <c r="F8457" s="88">
        <v>19</v>
      </c>
      <c r="G8457" s="37">
        <v>1</v>
      </c>
    </row>
    <row r="8458" spans="1:7" x14ac:dyDescent="0.4">
      <c r="A8458" s="70">
        <v>41992</v>
      </c>
      <c r="B8458" s="84" t="s">
        <v>306</v>
      </c>
      <c r="C8458" s="74">
        <v>0.7</v>
      </c>
      <c r="D8458" s="86">
        <v>6.9669366602904068</v>
      </c>
      <c r="E8458" s="88">
        <v>12</v>
      </c>
      <c r="F8458" s="88">
        <v>19</v>
      </c>
      <c r="G8458" s="37">
        <v>1</v>
      </c>
    </row>
    <row r="8459" spans="1:7" x14ac:dyDescent="0.4">
      <c r="A8459" s="70">
        <v>41992</v>
      </c>
      <c r="B8459" s="84" t="s">
        <v>307</v>
      </c>
      <c r="C8459" s="74">
        <v>-0.7</v>
      </c>
      <c r="D8459" s="86">
        <v>8.7469104408299216</v>
      </c>
      <c r="E8459" s="88">
        <v>12</v>
      </c>
      <c r="F8459" s="88">
        <v>19</v>
      </c>
      <c r="G8459" s="37">
        <v>1</v>
      </c>
    </row>
    <row r="8460" spans="1:7" x14ac:dyDescent="0.4">
      <c r="A8460" s="70">
        <v>41992</v>
      </c>
      <c r="B8460" s="84" t="s">
        <v>308</v>
      </c>
      <c r="C8460" s="74">
        <v>-0.1</v>
      </c>
      <c r="D8460" s="86">
        <v>5.681081991157809</v>
      </c>
      <c r="E8460" s="88">
        <v>12</v>
      </c>
      <c r="F8460" s="88">
        <v>19</v>
      </c>
      <c r="G8460" s="37">
        <v>1</v>
      </c>
    </row>
    <row r="8461" spans="1:7" x14ac:dyDescent="0.4">
      <c r="A8461" s="70">
        <v>41992</v>
      </c>
      <c r="B8461" s="84" t="s">
        <v>309</v>
      </c>
      <c r="C8461" s="74">
        <v>0.5</v>
      </c>
      <c r="D8461" s="86">
        <v>5.4383181399983815</v>
      </c>
      <c r="E8461" s="88">
        <v>12</v>
      </c>
      <c r="F8461" s="88">
        <v>19</v>
      </c>
      <c r="G8461" s="37">
        <v>0</v>
      </c>
    </row>
    <row r="8462" spans="1:7" x14ac:dyDescent="0.4">
      <c r="A8462" s="70">
        <v>41992</v>
      </c>
      <c r="B8462" s="84" t="s">
        <v>310</v>
      </c>
      <c r="C8462" s="74">
        <v>1</v>
      </c>
      <c r="D8462" s="86">
        <v>4.733873733726309</v>
      </c>
      <c r="E8462" s="88">
        <v>12</v>
      </c>
      <c r="F8462" s="88">
        <v>19</v>
      </c>
      <c r="G8462" s="37">
        <v>0</v>
      </c>
    </row>
    <row r="8463" spans="1:7" x14ac:dyDescent="0.4">
      <c r="A8463" s="70">
        <v>41992</v>
      </c>
      <c r="B8463" s="84" t="s">
        <v>311</v>
      </c>
      <c r="C8463" s="74">
        <v>2.4</v>
      </c>
      <c r="D8463" s="86">
        <v>0.6974152903584363</v>
      </c>
      <c r="E8463" s="88">
        <v>12</v>
      </c>
      <c r="F8463" s="88">
        <v>19</v>
      </c>
      <c r="G8463" s="37">
        <v>0</v>
      </c>
    </row>
    <row r="8464" spans="1:7" x14ac:dyDescent="0.4">
      <c r="A8464" s="70">
        <v>41992</v>
      </c>
      <c r="B8464" s="84" t="s">
        <v>312</v>
      </c>
      <c r="C8464" s="74">
        <v>2.1</v>
      </c>
      <c r="D8464" s="86">
        <v>2.6496235219787256</v>
      </c>
      <c r="E8464" s="88">
        <v>12</v>
      </c>
      <c r="F8464" s="88">
        <v>19</v>
      </c>
      <c r="G8464" s="37">
        <v>0</v>
      </c>
    </row>
    <row r="8465" spans="1:7" x14ac:dyDescent="0.4">
      <c r="A8465" s="70">
        <v>41992</v>
      </c>
      <c r="B8465" s="84" t="s">
        <v>313</v>
      </c>
      <c r="C8465" s="74">
        <v>1.4</v>
      </c>
      <c r="D8465" s="86">
        <v>4.6216966477089079</v>
      </c>
      <c r="E8465" s="88">
        <v>12</v>
      </c>
      <c r="F8465" s="88">
        <v>19</v>
      </c>
      <c r="G8465" s="37">
        <v>0</v>
      </c>
    </row>
    <row r="8466" spans="1:7" x14ac:dyDescent="0.4">
      <c r="A8466" s="70">
        <v>41992</v>
      </c>
      <c r="B8466" s="84" t="s">
        <v>314</v>
      </c>
      <c r="C8466" s="74">
        <v>2.2000000000000002</v>
      </c>
      <c r="D8466" s="86">
        <v>2.2035692932119919</v>
      </c>
      <c r="E8466" s="88">
        <v>12</v>
      </c>
      <c r="F8466" s="88">
        <v>19</v>
      </c>
      <c r="G8466" s="37">
        <v>0</v>
      </c>
    </row>
    <row r="8467" spans="1:7" x14ac:dyDescent="0.4">
      <c r="A8467" s="70">
        <v>41992</v>
      </c>
      <c r="B8467" s="84" t="s">
        <v>315</v>
      </c>
      <c r="C8467" s="74">
        <v>2.8</v>
      </c>
      <c r="D8467" s="86">
        <v>3.8911188839179691</v>
      </c>
      <c r="E8467" s="88">
        <v>12</v>
      </c>
      <c r="F8467" s="88">
        <v>19</v>
      </c>
      <c r="G8467" s="37">
        <v>0</v>
      </c>
    </row>
    <row r="8468" spans="1:7" x14ac:dyDescent="0.4">
      <c r="A8468" s="70">
        <v>41992</v>
      </c>
      <c r="B8468" s="84" t="s">
        <v>316</v>
      </c>
      <c r="C8468" s="74">
        <v>2.4</v>
      </c>
      <c r="D8468" s="86">
        <v>3.5764935249927809</v>
      </c>
      <c r="E8468" s="88">
        <v>12</v>
      </c>
      <c r="F8468" s="88">
        <v>19</v>
      </c>
      <c r="G8468" s="37">
        <v>0</v>
      </c>
    </row>
    <row r="8469" spans="1:7" x14ac:dyDescent="0.4">
      <c r="A8469" s="70">
        <v>41992</v>
      </c>
      <c r="B8469" s="84" t="s">
        <v>317</v>
      </c>
      <c r="C8469" s="74">
        <v>1.5</v>
      </c>
      <c r="D8469" s="86">
        <v>4.2217291897025593</v>
      </c>
      <c r="E8469" s="88">
        <v>12</v>
      </c>
      <c r="F8469" s="88">
        <v>19</v>
      </c>
      <c r="G8469" s="37">
        <v>0</v>
      </c>
    </row>
    <row r="8470" spans="1:7" x14ac:dyDescent="0.4">
      <c r="A8470" s="70">
        <v>41992</v>
      </c>
      <c r="B8470" s="84" t="s">
        <v>318</v>
      </c>
      <c r="C8470" s="74">
        <v>0.8</v>
      </c>
      <c r="D8470" s="86">
        <v>4.5829481031499837</v>
      </c>
      <c r="E8470" s="88">
        <v>12</v>
      </c>
      <c r="F8470" s="88">
        <v>19</v>
      </c>
      <c r="G8470" s="37">
        <v>0</v>
      </c>
    </row>
    <row r="8471" spans="1:7" x14ac:dyDescent="0.4">
      <c r="A8471" s="70">
        <v>41992</v>
      </c>
      <c r="B8471" s="84" t="s">
        <v>319</v>
      </c>
      <c r="C8471" s="74">
        <v>-0.8</v>
      </c>
      <c r="D8471" s="86">
        <v>8.6051630064634619</v>
      </c>
      <c r="E8471" s="88">
        <v>12</v>
      </c>
      <c r="F8471" s="88">
        <v>19</v>
      </c>
      <c r="G8471" s="37">
        <v>0</v>
      </c>
    </row>
    <row r="8472" spans="1:7" x14ac:dyDescent="0.4">
      <c r="A8472" s="70">
        <v>41992</v>
      </c>
      <c r="B8472" s="84" t="s">
        <v>320</v>
      </c>
      <c r="C8472" s="74">
        <v>-1</v>
      </c>
      <c r="D8472" s="86">
        <v>8.922944764213721</v>
      </c>
      <c r="E8472" s="88">
        <v>12</v>
      </c>
      <c r="F8472" s="88">
        <v>19</v>
      </c>
      <c r="G8472" s="37">
        <v>0</v>
      </c>
    </row>
    <row r="8473" spans="1:7" x14ac:dyDescent="0.4">
      <c r="A8473" s="70">
        <v>41992</v>
      </c>
      <c r="B8473" s="84" t="s">
        <v>321</v>
      </c>
      <c r="C8473" s="74">
        <v>-1.7</v>
      </c>
      <c r="D8473" s="86">
        <v>5.2563353432873043</v>
      </c>
      <c r="E8473" s="88">
        <v>12</v>
      </c>
      <c r="F8473" s="88">
        <v>19</v>
      </c>
      <c r="G8473" s="37">
        <v>0</v>
      </c>
    </row>
    <row r="8474" spans="1:7" x14ac:dyDescent="0.4">
      <c r="A8474" s="70">
        <v>41992</v>
      </c>
      <c r="B8474" s="84" t="s">
        <v>322</v>
      </c>
      <c r="C8474" s="74">
        <v>-2.8</v>
      </c>
      <c r="D8474" s="86">
        <v>6.0301459318694226</v>
      </c>
      <c r="E8474" s="88">
        <v>12</v>
      </c>
      <c r="F8474" s="88">
        <v>19</v>
      </c>
      <c r="G8474" s="37">
        <v>0</v>
      </c>
    </row>
    <row r="8475" spans="1:7" x14ac:dyDescent="0.4">
      <c r="A8475" s="70">
        <v>41992</v>
      </c>
      <c r="B8475" s="84" t="s">
        <v>323</v>
      </c>
      <c r="C8475" s="74">
        <v>-2.5</v>
      </c>
      <c r="D8475" s="86">
        <v>6.4996866949121088</v>
      </c>
      <c r="E8475" s="88">
        <v>12</v>
      </c>
      <c r="F8475" s="88">
        <v>19</v>
      </c>
      <c r="G8475" s="37">
        <v>0</v>
      </c>
    </row>
    <row r="8476" spans="1:7" x14ac:dyDescent="0.4">
      <c r="A8476" s="70">
        <v>41992</v>
      </c>
      <c r="B8476" s="84" t="s">
        <v>324</v>
      </c>
      <c r="C8476" s="74">
        <v>-2.7</v>
      </c>
      <c r="D8476" s="86">
        <v>6.9403063312848818</v>
      </c>
      <c r="E8476" s="88">
        <v>12</v>
      </c>
      <c r="F8476" s="88">
        <v>19</v>
      </c>
      <c r="G8476" s="37">
        <v>0</v>
      </c>
    </row>
    <row r="8477" spans="1:7" x14ac:dyDescent="0.4">
      <c r="A8477" s="70">
        <v>41992</v>
      </c>
      <c r="B8477" s="84" t="s">
        <v>325</v>
      </c>
      <c r="C8477" s="74">
        <v>-2.8</v>
      </c>
      <c r="D8477" s="86">
        <v>7.9098884732727663</v>
      </c>
      <c r="E8477" s="88">
        <v>12</v>
      </c>
      <c r="F8477" s="88">
        <v>20</v>
      </c>
      <c r="G8477" s="37">
        <v>1</v>
      </c>
    </row>
    <row r="8478" spans="1:7" x14ac:dyDescent="0.4">
      <c r="A8478" s="70">
        <v>41993</v>
      </c>
      <c r="B8478" s="84" t="s">
        <v>302</v>
      </c>
      <c r="C8478" s="74">
        <v>-3.1</v>
      </c>
      <c r="D8478" s="86">
        <v>8.1302986163598892</v>
      </c>
      <c r="E8478" s="88">
        <v>12</v>
      </c>
      <c r="F8478" s="88">
        <v>20</v>
      </c>
      <c r="G8478" s="37">
        <v>1</v>
      </c>
    </row>
    <row r="8479" spans="1:7" x14ac:dyDescent="0.4">
      <c r="A8479" s="70">
        <v>41993</v>
      </c>
      <c r="B8479" s="84" t="s">
        <v>303</v>
      </c>
      <c r="C8479" s="74">
        <v>-3.1</v>
      </c>
      <c r="D8479" s="86">
        <v>8.2400830500702735</v>
      </c>
      <c r="E8479" s="88">
        <v>12</v>
      </c>
      <c r="F8479" s="88">
        <v>20</v>
      </c>
      <c r="G8479" s="37">
        <v>1</v>
      </c>
    </row>
    <row r="8480" spans="1:7" x14ac:dyDescent="0.4">
      <c r="A8480" s="70">
        <v>41993</v>
      </c>
      <c r="B8480" s="84" t="s">
        <v>304</v>
      </c>
      <c r="C8480" s="74">
        <v>-2.7</v>
      </c>
      <c r="D8480" s="86">
        <v>8.2447136181159646</v>
      </c>
      <c r="E8480" s="88">
        <v>12</v>
      </c>
      <c r="F8480" s="88">
        <v>20</v>
      </c>
      <c r="G8480" s="37">
        <v>1</v>
      </c>
    </row>
    <row r="8481" spans="1:7" x14ac:dyDescent="0.4">
      <c r="A8481" s="70">
        <v>41993</v>
      </c>
      <c r="B8481" s="84" t="s">
        <v>305</v>
      </c>
      <c r="C8481" s="74">
        <v>-2.6</v>
      </c>
      <c r="D8481" s="86">
        <v>8.2659359889307691</v>
      </c>
      <c r="E8481" s="88">
        <v>12</v>
      </c>
      <c r="F8481" s="88">
        <v>20</v>
      </c>
      <c r="G8481" s="37">
        <v>1</v>
      </c>
    </row>
    <row r="8482" spans="1:7" x14ac:dyDescent="0.4">
      <c r="A8482" s="70">
        <v>41993</v>
      </c>
      <c r="B8482" s="84" t="s">
        <v>306</v>
      </c>
      <c r="C8482" s="74">
        <v>-2.6</v>
      </c>
      <c r="D8482" s="86">
        <v>8.2994041353972161</v>
      </c>
      <c r="E8482" s="88">
        <v>12</v>
      </c>
      <c r="F8482" s="88">
        <v>20</v>
      </c>
      <c r="G8482" s="37">
        <v>1</v>
      </c>
    </row>
    <row r="8483" spans="1:7" x14ac:dyDescent="0.4">
      <c r="A8483" s="70">
        <v>41993</v>
      </c>
      <c r="B8483" s="84" t="s">
        <v>307</v>
      </c>
      <c r="C8483" s="74">
        <v>-3.4</v>
      </c>
      <c r="D8483" s="86">
        <v>10.24120802943035</v>
      </c>
      <c r="E8483" s="88">
        <v>12</v>
      </c>
      <c r="F8483" s="88">
        <v>20</v>
      </c>
      <c r="G8483" s="37">
        <v>1</v>
      </c>
    </row>
    <row r="8484" spans="1:7" x14ac:dyDescent="0.4">
      <c r="A8484" s="70">
        <v>41993</v>
      </c>
      <c r="B8484" s="84" t="s">
        <v>308</v>
      </c>
      <c r="C8484" s="74">
        <v>-3.8</v>
      </c>
      <c r="D8484" s="86">
        <v>6.8406177153636545</v>
      </c>
      <c r="E8484" s="88">
        <v>12</v>
      </c>
      <c r="F8484" s="88">
        <v>20</v>
      </c>
      <c r="G8484" s="37">
        <v>1</v>
      </c>
    </row>
    <row r="8485" spans="1:7" x14ac:dyDescent="0.4">
      <c r="A8485" s="70">
        <v>41993</v>
      </c>
      <c r="B8485" s="84" t="s">
        <v>309</v>
      </c>
      <c r="C8485" s="74">
        <v>-2.6</v>
      </c>
      <c r="D8485" s="86">
        <v>2.959693652811147</v>
      </c>
      <c r="E8485" s="88">
        <v>12</v>
      </c>
      <c r="F8485" s="88">
        <v>20</v>
      </c>
      <c r="G8485" s="37">
        <v>0</v>
      </c>
    </row>
    <row r="8486" spans="1:7" x14ac:dyDescent="0.4">
      <c r="A8486" s="70">
        <v>41993</v>
      </c>
      <c r="B8486" s="84" t="s">
        <v>310</v>
      </c>
      <c r="C8486" s="74">
        <v>-0.7</v>
      </c>
      <c r="D8486" s="86">
        <v>7.7450417777463351E-2</v>
      </c>
      <c r="E8486" s="88">
        <v>12</v>
      </c>
      <c r="F8486" s="88">
        <v>20</v>
      </c>
      <c r="G8486" s="37">
        <v>0</v>
      </c>
    </row>
    <row r="8487" spans="1:7" x14ac:dyDescent="0.4">
      <c r="A8487" s="70">
        <v>41993</v>
      </c>
      <c r="B8487" s="84" t="s">
        <v>311</v>
      </c>
      <c r="C8487" s="74">
        <v>1.5</v>
      </c>
      <c r="D8487" s="86">
        <v>5.6595174583787142E-2</v>
      </c>
      <c r="E8487" s="88">
        <v>12</v>
      </c>
      <c r="F8487" s="88">
        <v>20</v>
      </c>
      <c r="G8487" s="37">
        <v>0</v>
      </c>
    </row>
    <row r="8488" spans="1:7" x14ac:dyDescent="0.4">
      <c r="A8488" s="70">
        <v>41993</v>
      </c>
      <c r="B8488" s="84" t="s">
        <v>312</v>
      </c>
      <c r="C8488" s="74">
        <v>4.2</v>
      </c>
      <c r="D8488" s="86">
        <v>3.8281189567643273E-2</v>
      </c>
      <c r="E8488" s="88">
        <v>12</v>
      </c>
      <c r="F8488" s="88">
        <v>20</v>
      </c>
      <c r="G8488" s="37">
        <v>0</v>
      </c>
    </row>
    <row r="8489" spans="1:7" x14ac:dyDescent="0.4">
      <c r="A8489" s="70">
        <v>41993</v>
      </c>
      <c r="B8489" s="84" t="s">
        <v>313</v>
      </c>
      <c r="C8489" s="74">
        <v>4.2</v>
      </c>
      <c r="D8489" s="86">
        <v>3.9250776059798993E-2</v>
      </c>
      <c r="E8489" s="88">
        <v>12</v>
      </c>
      <c r="F8489" s="88">
        <v>20</v>
      </c>
      <c r="G8489" s="37">
        <v>0</v>
      </c>
    </row>
    <row r="8490" spans="1:7" x14ac:dyDescent="0.4">
      <c r="A8490" s="70">
        <v>41993</v>
      </c>
      <c r="B8490" s="84" t="s">
        <v>314</v>
      </c>
      <c r="C8490" s="74">
        <v>4.4000000000000004</v>
      </c>
      <c r="D8490" s="86">
        <v>2.9272454265503099E-2</v>
      </c>
      <c r="E8490" s="88">
        <v>12</v>
      </c>
      <c r="F8490" s="88">
        <v>20</v>
      </c>
      <c r="G8490" s="37">
        <v>0</v>
      </c>
    </row>
    <row r="8491" spans="1:7" x14ac:dyDescent="0.4">
      <c r="A8491" s="70">
        <v>41993</v>
      </c>
      <c r="B8491" s="84" t="s">
        <v>315</v>
      </c>
      <c r="C8491" s="74">
        <v>4.5999999999999996</v>
      </c>
      <c r="D8491" s="86">
        <v>4.9348171461030953E-2</v>
      </c>
      <c r="E8491" s="88">
        <v>12</v>
      </c>
      <c r="F8491" s="88">
        <v>20</v>
      </c>
      <c r="G8491" s="37">
        <v>0</v>
      </c>
    </row>
    <row r="8492" spans="1:7" x14ac:dyDescent="0.4">
      <c r="A8492" s="70">
        <v>41993</v>
      </c>
      <c r="B8492" s="84" t="s">
        <v>316</v>
      </c>
      <c r="C8492" s="74">
        <v>4.0999999999999996</v>
      </c>
      <c r="D8492" s="86">
        <v>0.11469358635569418</v>
      </c>
      <c r="E8492" s="88">
        <v>12</v>
      </c>
      <c r="F8492" s="88">
        <v>20</v>
      </c>
      <c r="G8492" s="37">
        <v>0</v>
      </c>
    </row>
    <row r="8493" spans="1:7" x14ac:dyDescent="0.4">
      <c r="A8493" s="70">
        <v>41993</v>
      </c>
      <c r="B8493" s="84" t="s">
        <v>317</v>
      </c>
      <c r="C8493" s="74">
        <v>2</v>
      </c>
      <c r="D8493" s="86">
        <v>2.1568793901797472</v>
      </c>
      <c r="E8493" s="88">
        <v>12</v>
      </c>
      <c r="F8493" s="88">
        <v>20</v>
      </c>
      <c r="G8493" s="37">
        <v>0</v>
      </c>
    </row>
    <row r="8494" spans="1:7" x14ac:dyDescent="0.4">
      <c r="A8494" s="70">
        <v>41993</v>
      </c>
      <c r="B8494" s="84" t="s">
        <v>318</v>
      </c>
      <c r="C8494" s="74">
        <v>-0.2</v>
      </c>
      <c r="D8494" s="86">
        <v>3.3949276116905489</v>
      </c>
      <c r="E8494" s="88">
        <v>12</v>
      </c>
      <c r="F8494" s="88">
        <v>20</v>
      </c>
      <c r="G8494" s="37">
        <v>0</v>
      </c>
    </row>
    <row r="8495" spans="1:7" x14ac:dyDescent="0.4">
      <c r="A8495" s="70">
        <v>41993</v>
      </c>
      <c r="B8495" s="84" t="s">
        <v>319</v>
      </c>
      <c r="C8495" s="74">
        <v>-0.8</v>
      </c>
      <c r="D8495" s="86">
        <v>7.4667169861785014</v>
      </c>
      <c r="E8495" s="88">
        <v>12</v>
      </c>
      <c r="F8495" s="88">
        <v>20</v>
      </c>
      <c r="G8495" s="37">
        <v>0</v>
      </c>
    </row>
    <row r="8496" spans="1:7" x14ac:dyDescent="0.4">
      <c r="A8496" s="70">
        <v>41993</v>
      </c>
      <c r="B8496" s="84" t="s">
        <v>320</v>
      </c>
      <c r="C8496" s="74">
        <v>-0.1</v>
      </c>
      <c r="D8496" s="86">
        <v>7.9102044582777307</v>
      </c>
      <c r="E8496" s="88">
        <v>12</v>
      </c>
      <c r="F8496" s="88">
        <v>20</v>
      </c>
      <c r="G8496" s="37">
        <v>0</v>
      </c>
    </row>
    <row r="8497" spans="1:7" x14ac:dyDescent="0.4">
      <c r="A8497" s="70">
        <v>41993</v>
      </c>
      <c r="B8497" s="84" t="s">
        <v>321</v>
      </c>
      <c r="C8497" s="74">
        <v>0</v>
      </c>
      <c r="D8497" s="86">
        <v>4.3661381723480348</v>
      </c>
      <c r="E8497" s="88">
        <v>12</v>
      </c>
      <c r="F8497" s="88">
        <v>20</v>
      </c>
      <c r="G8497" s="37">
        <v>0</v>
      </c>
    </row>
    <row r="8498" spans="1:7" x14ac:dyDescent="0.4">
      <c r="A8498" s="70">
        <v>41993</v>
      </c>
      <c r="B8498" s="84" t="s">
        <v>322</v>
      </c>
      <c r="C8498" s="74">
        <v>0.1</v>
      </c>
      <c r="D8498" s="86">
        <v>4.9580791555298624</v>
      </c>
      <c r="E8498" s="88">
        <v>12</v>
      </c>
      <c r="F8498" s="88">
        <v>20</v>
      </c>
      <c r="G8498" s="37">
        <v>0</v>
      </c>
    </row>
    <row r="8499" spans="1:7" x14ac:dyDescent="0.4">
      <c r="A8499" s="70">
        <v>41993</v>
      </c>
      <c r="B8499" s="84" t="s">
        <v>323</v>
      </c>
      <c r="C8499" s="74">
        <v>0.6</v>
      </c>
      <c r="D8499" s="86">
        <v>5.3627948579417772</v>
      </c>
      <c r="E8499" s="88">
        <v>12</v>
      </c>
      <c r="F8499" s="88">
        <v>20</v>
      </c>
      <c r="G8499" s="37">
        <v>0</v>
      </c>
    </row>
    <row r="8500" spans="1:7" x14ac:dyDescent="0.4">
      <c r="A8500" s="70">
        <v>41993</v>
      </c>
      <c r="B8500" s="84" t="s">
        <v>324</v>
      </c>
      <c r="C8500" s="74">
        <v>0.9</v>
      </c>
      <c r="D8500" s="86">
        <v>5.66467407275083</v>
      </c>
      <c r="E8500" s="88">
        <v>12</v>
      </c>
      <c r="F8500" s="88">
        <v>20</v>
      </c>
      <c r="G8500" s="37">
        <v>0</v>
      </c>
    </row>
    <row r="8501" spans="1:7" x14ac:dyDescent="0.4">
      <c r="A8501" s="70">
        <v>41993</v>
      </c>
      <c r="B8501" s="84" t="s">
        <v>325</v>
      </c>
      <c r="C8501" s="74">
        <v>0.3</v>
      </c>
      <c r="D8501" s="86">
        <v>6.8834350819810881</v>
      </c>
      <c r="E8501" s="88">
        <v>12</v>
      </c>
      <c r="F8501" s="88">
        <v>21</v>
      </c>
      <c r="G8501" s="37">
        <v>1</v>
      </c>
    </row>
    <row r="8502" spans="1:7" x14ac:dyDescent="0.4">
      <c r="A8502" s="70">
        <v>41994</v>
      </c>
      <c r="B8502" s="84" t="s">
        <v>302</v>
      </c>
      <c r="C8502" s="74">
        <v>-0.1</v>
      </c>
      <c r="D8502" s="86">
        <v>6.9642338931423868</v>
      </c>
      <c r="E8502" s="88">
        <v>12</v>
      </c>
      <c r="F8502" s="88">
        <v>21</v>
      </c>
      <c r="G8502" s="37">
        <v>1</v>
      </c>
    </row>
    <row r="8503" spans="1:7" x14ac:dyDescent="0.4">
      <c r="A8503" s="70">
        <v>41994</v>
      </c>
      <c r="B8503" s="84" t="s">
        <v>303</v>
      </c>
      <c r="C8503" s="74">
        <v>-1.1000000000000001</v>
      </c>
      <c r="D8503" s="86">
        <v>7.2521700498490178</v>
      </c>
      <c r="E8503" s="88">
        <v>12</v>
      </c>
      <c r="F8503" s="88">
        <v>21</v>
      </c>
      <c r="G8503" s="37">
        <v>1</v>
      </c>
    </row>
    <row r="8504" spans="1:7" x14ac:dyDescent="0.4">
      <c r="A8504" s="70">
        <v>41994</v>
      </c>
      <c r="B8504" s="84" t="s">
        <v>304</v>
      </c>
      <c r="C8504" s="74">
        <v>-1.1000000000000001</v>
      </c>
      <c r="D8504" s="86">
        <v>7.3586763777378614</v>
      </c>
      <c r="E8504" s="88">
        <v>12</v>
      </c>
      <c r="F8504" s="88">
        <v>21</v>
      </c>
      <c r="G8504" s="37">
        <v>1</v>
      </c>
    </row>
    <row r="8505" spans="1:7" x14ac:dyDescent="0.4">
      <c r="A8505" s="70">
        <v>41994</v>
      </c>
      <c r="B8505" s="84" t="s">
        <v>305</v>
      </c>
      <c r="C8505" s="74">
        <v>-1.4</v>
      </c>
      <c r="D8505" s="86">
        <v>7.4919897828075657</v>
      </c>
      <c r="E8505" s="88">
        <v>12</v>
      </c>
      <c r="F8505" s="88">
        <v>21</v>
      </c>
      <c r="G8505" s="37">
        <v>1</v>
      </c>
    </row>
    <row r="8506" spans="1:7" x14ac:dyDescent="0.4">
      <c r="A8506" s="70">
        <v>41994</v>
      </c>
      <c r="B8506" s="84" t="s">
        <v>306</v>
      </c>
      <c r="C8506" s="74">
        <v>-1.3</v>
      </c>
      <c r="D8506" s="86">
        <v>7.5415297023829941</v>
      </c>
      <c r="E8506" s="88">
        <v>12</v>
      </c>
      <c r="F8506" s="88">
        <v>21</v>
      </c>
      <c r="G8506" s="37">
        <v>1</v>
      </c>
    </row>
    <row r="8507" spans="1:7" x14ac:dyDescent="0.4">
      <c r="A8507" s="70">
        <v>41994</v>
      </c>
      <c r="B8507" s="84" t="s">
        <v>307</v>
      </c>
      <c r="C8507" s="74">
        <v>-1.2</v>
      </c>
      <c r="D8507" s="86">
        <v>9.121663131301009</v>
      </c>
      <c r="E8507" s="88">
        <v>12</v>
      </c>
      <c r="F8507" s="88">
        <v>21</v>
      </c>
      <c r="G8507" s="37">
        <v>1</v>
      </c>
    </row>
    <row r="8508" spans="1:7" x14ac:dyDescent="0.4">
      <c r="A8508" s="70">
        <v>41994</v>
      </c>
      <c r="B8508" s="84" t="s">
        <v>308</v>
      </c>
      <c r="C8508" s="74">
        <v>-1.1000000000000001</v>
      </c>
      <c r="D8508" s="86">
        <v>5.9898469538445838</v>
      </c>
      <c r="E8508" s="88">
        <v>12</v>
      </c>
      <c r="F8508" s="88">
        <v>21</v>
      </c>
      <c r="G8508" s="37">
        <v>1</v>
      </c>
    </row>
    <row r="8509" spans="1:7" x14ac:dyDescent="0.4">
      <c r="A8509" s="70">
        <v>41994</v>
      </c>
      <c r="B8509" s="84" t="s">
        <v>309</v>
      </c>
      <c r="C8509" s="74">
        <v>-0.9</v>
      </c>
      <c r="D8509" s="86">
        <v>5.667669695189459</v>
      </c>
      <c r="E8509" s="88">
        <v>12</v>
      </c>
      <c r="F8509" s="88">
        <v>21</v>
      </c>
      <c r="G8509" s="37">
        <v>0</v>
      </c>
    </row>
    <row r="8510" spans="1:7" x14ac:dyDescent="0.4">
      <c r="A8510" s="70">
        <v>41994</v>
      </c>
      <c r="B8510" s="84" t="s">
        <v>310</v>
      </c>
      <c r="C8510" s="74">
        <v>0</v>
      </c>
      <c r="D8510" s="86">
        <v>5.0225338073624446</v>
      </c>
      <c r="E8510" s="88">
        <v>12</v>
      </c>
      <c r="F8510" s="88">
        <v>21</v>
      </c>
      <c r="G8510" s="37">
        <v>0</v>
      </c>
    </row>
    <row r="8511" spans="1:7" x14ac:dyDescent="0.4">
      <c r="A8511" s="70">
        <v>41994</v>
      </c>
      <c r="B8511" s="84" t="s">
        <v>311</v>
      </c>
      <c r="C8511" s="74">
        <v>0.9</v>
      </c>
      <c r="D8511" s="86">
        <v>4.1800884926175135</v>
      </c>
      <c r="E8511" s="88">
        <v>12</v>
      </c>
      <c r="F8511" s="88">
        <v>21</v>
      </c>
      <c r="G8511" s="37">
        <v>0</v>
      </c>
    </row>
    <row r="8512" spans="1:7" x14ac:dyDescent="0.4">
      <c r="A8512" s="70">
        <v>41994</v>
      </c>
      <c r="B8512" s="84" t="s">
        <v>312</v>
      </c>
      <c r="C8512" s="74">
        <v>4.0999999999999996</v>
      </c>
      <c r="D8512" s="86">
        <v>7.0349927363017539E-2</v>
      </c>
      <c r="E8512" s="88">
        <v>12</v>
      </c>
      <c r="F8512" s="88">
        <v>21</v>
      </c>
      <c r="G8512" s="37">
        <v>0</v>
      </c>
    </row>
    <row r="8513" spans="1:7" x14ac:dyDescent="0.4">
      <c r="A8513" s="70">
        <v>41994</v>
      </c>
      <c r="B8513" s="84" t="s">
        <v>313</v>
      </c>
      <c r="C8513" s="74">
        <v>3.8</v>
      </c>
      <c r="D8513" s="86">
        <v>2.8101818306280135</v>
      </c>
      <c r="E8513" s="88">
        <v>12</v>
      </c>
      <c r="F8513" s="88">
        <v>21</v>
      </c>
      <c r="G8513" s="37">
        <v>0</v>
      </c>
    </row>
    <row r="8514" spans="1:7" x14ac:dyDescent="0.4">
      <c r="A8514" s="70">
        <v>41994</v>
      </c>
      <c r="B8514" s="84" t="s">
        <v>314</v>
      </c>
      <c r="C8514" s="74">
        <v>3.9</v>
      </c>
      <c r="D8514" s="86">
        <v>2.6845865373270259</v>
      </c>
      <c r="E8514" s="88">
        <v>12</v>
      </c>
      <c r="F8514" s="88">
        <v>21</v>
      </c>
      <c r="G8514" s="37">
        <v>0</v>
      </c>
    </row>
    <row r="8515" spans="1:7" x14ac:dyDescent="0.4">
      <c r="A8515" s="70">
        <v>41994</v>
      </c>
      <c r="B8515" s="84" t="s">
        <v>315</v>
      </c>
      <c r="C8515" s="74">
        <v>1.3</v>
      </c>
      <c r="D8515" s="86">
        <v>4.6044365103925271</v>
      </c>
      <c r="E8515" s="88">
        <v>12</v>
      </c>
      <c r="F8515" s="88">
        <v>21</v>
      </c>
      <c r="G8515" s="37">
        <v>0</v>
      </c>
    </row>
    <row r="8516" spans="1:7" x14ac:dyDescent="0.4">
      <c r="A8516" s="70">
        <v>41994</v>
      </c>
      <c r="B8516" s="84" t="s">
        <v>316</v>
      </c>
      <c r="C8516" s="74">
        <v>2.5</v>
      </c>
      <c r="D8516" s="86">
        <v>4.4943943223245091</v>
      </c>
      <c r="E8516" s="88">
        <v>12</v>
      </c>
      <c r="F8516" s="88">
        <v>21</v>
      </c>
      <c r="G8516" s="37">
        <v>0</v>
      </c>
    </row>
    <row r="8517" spans="1:7" x14ac:dyDescent="0.4">
      <c r="A8517" s="70">
        <v>41994</v>
      </c>
      <c r="B8517" s="84" t="s">
        <v>317</v>
      </c>
      <c r="C8517" s="74">
        <v>2</v>
      </c>
      <c r="D8517" s="86">
        <v>4.3387626238977486</v>
      </c>
      <c r="E8517" s="88">
        <v>12</v>
      </c>
      <c r="F8517" s="88">
        <v>21</v>
      </c>
      <c r="G8517" s="37">
        <v>0</v>
      </c>
    </row>
    <row r="8518" spans="1:7" x14ac:dyDescent="0.4">
      <c r="A8518" s="70">
        <v>41994</v>
      </c>
      <c r="B8518" s="84" t="s">
        <v>318</v>
      </c>
      <c r="C8518" s="74">
        <v>1.4</v>
      </c>
      <c r="D8518" s="86">
        <v>4.5859673824574676</v>
      </c>
      <c r="E8518" s="88">
        <v>12</v>
      </c>
      <c r="F8518" s="88">
        <v>21</v>
      </c>
      <c r="G8518" s="37">
        <v>0</v>
      </c>
    </row>
    <row r="8519" spans="1:7" x14ac:dyDescent="0.4">
      <c r="A8519" s="70">
        <v>41994</v>
      </c>
      <c r="B8519" s="84" t="s">
        <v>319</v>
      </c>
      <c r="C8519" s="74">
        <v>0.2</v>
      </c>
      <c r="D8519" s="86">
        <v>8.2680634284569852</v>
      </c>
      <c r="E8519" s="88">
        <v>12</v>
      </c>
      <c r="F8519" s="88">
        <v>21</v>
      </c>
      <c r="G8519" s="37">
        <v>0</v>
      </c>
    </row>
    <row r="8520" spans="1:7" x14ac:dyDescent="0.4">
      <c r="A8520" s="70">
        <v>41994</v>
      </c>
      <c r="B8520" s="84" t="s">
        <v>320</v>
      </c>
      <c r="C8520" s="74">
        <v>-0.2</v>
      </c>
      <c r="D8520" s="86">
        <v>8.5887604459896458</v>
      </c>
      <c r="E8520" s="88">
        <v>12</v>
      </c>
      <c r="F8520" s="88">
        <v>21</v>
      </c>
      <c r="G8520" s="37">
        <v>0</v>
      </c>
    </row>
    <row r="8521" spans="1:7" x14ac:dyDescent="0.4">
      <c r="A8521" s="70">
        <v>41994</v>
      </c>
      <c r="B8521" s="84" t="s">
        <v>321</v>
      </c>
      <c r="C8521" s="74">
        <v>-0.6</v>
      </c>
      <c r="D8521" s="86">
        <v>4.9764798642855421</v>
      </c>
      <c r="E8521" s="88">
        <v>12</v>
      </c>
      <c r="F8521" s="88">
        <v>21</v>
      </c>
      <c r="G8521" s="37">
        <v>0</v>
      </c>
    </row>
    <row r="8522" spans="1:7" x14ac:dyDescent="0.4">
      <c r="A8522" s="70">
        <v>41994</v>
      </c>
      <c r="B8522" s="84" t="s">
        <v>322</v>
      </c>
      <c r="C8522" s="74">
        <v>0.3</v>
      </c>
      <c r="D8522" s="86">
        <v>5.3308793147066353</v>
      </c>
      <c r="E8522" s="88">
        <v>12</v>
      </c>
      <c r="F8522" s="88">
        <v>21</v>
      </c>
      <c r="G8522" s="37">
        <v>0</v>
      </c>
    </row>
    <row r="8523" spans="1:7" x14ac:dyDescent="0.4">
      <c r="A8523" s="70">
        <v>41994</v>
      </c>
      <c r="B8523" s="84" t="s">
        <v>323</v>
      </c>
      <c r="C8523" s="74">
        <v>1.7</v>
      </c>
      <c r="D8523" s="86">
        <v>5.4821649395024616</v>
      </c>
      <c r="E8523" s="88">
        <v>12</v>
      </c>
      <c r="F8523" s="88">
        <v>21</v>
      </c>
      <c r="G8523" s="37">
        <v>0</v>
      </c>
    </row>
    <row r="8524" spans="1:7" x14ac:dyDescent="0.4">
      <c r="A8524" s="70">
        <v>41994</v>
      </c>
      <c r="B8524" s="84" t="s">
        <v>324</v>
      </c>
      <c r="C8524" s="74">
        <v>1.6</v>
      </c>
      <c r="D8524" s="86">
        <v>5.7601107763613477</v>
      </c>
      <c r="E8524" s="88">
        <v>12</v>
      </c>
      <c r="F8524" s="88">
        <v>21</v>
      </c>
      <c r="G8524" s="37">
        <v>0</v>
      </c>
    </row>
    <row r="8525" spans="1:7" x14ac:dyDescent="0.4">
      <c r="A8525" s="70">
        <v>41994</v>
      </c>
      <c r="B8525" s="84" t="s">
        <v>325</v>
      </c>
      <c r="C8525" s="74">
        <v>1</v>
      </c>
      <c r="D8525" s="86">
        <v>6.9301325231355113</v>
      </c>
      <c r="E8525" s="88">
        <v>12</v>
      </c>
      <c r="F8525" s="88">
        <v>22</v>
      </c>
      <c r="G8525" s="37">
        <v>1</v>
      </c>
    </row>
    <row r="8526" spans="1:7" x14ac:dyDescent="0.4">
      <c r="A8526" s="70">
        <v>41995</v>
      </c>
      <c r="B8526" s="84" t="s">
        <v>302</v>
      </c>
      <c r="C8526" s="74">
        <v>1</v>
      </c>
      <c r="D8526" s="86">
        <v>6.9100481546072992</v>
      </c>
      <c r="E8526" s="88">
        <v>12</v>
      </c>
      <c r="F8526" s="88">
        <v>22</v>
      </c>
      <c r="G8526" s="37">
        <v>1</v>
      </c>
    </row>
    <row r="8527" spans="1:7" x14ac:dyDescent="0.4">
      <c r="A8527" s="70">
        <v>41995</v>
      </c>
      <c r="B8527" s="84" t="s">
        <v>303</v>
      </c>
      <c r="C8527" s="74">
        <v>1.4</v>
      </c>
      <c r="D8527" s="86">
        <v>6.9071163741418546</v>
      </c>
      <c r="E8527" s="88">
        <v>12</v>
      </c>
      <c r="F8527" s="88">
        <v>22</v>
      </c>
      <c r="G8527" s="37">
        <v>1</v>
      </c>
    </row>
    <row r="8528" spans="1:7" x14ac:dyDescent="0.4">
      <c r="A8528" s="70">
        <v>41995</v>
      </c>
      <c r="B8528" s="84" t="s">
        <v>304</v>
      </c>
      <c r="C8528" s="74">
        <v>0.9</v>
      </c>
      <c r="D8528" s="86">
        <v>7.0303468488980636</v>
      </c>
      <c r="E8528" s="88">
        <v>12</v>
      </c>
      <c r="F8528" s="88">
        <v>22</v>
      </c>
      <c r="G8528" s="37">
        <v>1</v>
      </c>
    </row>
    <row r="8529" spans="1:7" x14ac:dyDescent="0.4">
      <c r="A8529" s="70">
        <v>41995</v>
      </c>
      <c r="B8529" s="84" t="s">
        <v>305</v>
      </c>
      <c r="C8529" s="74">
        <v>0.6</v>
      </c>
      <c r="D8529" s="86">
        <v>7.1264008870525064</v>
      </c>
      <c r="E8529" s="88">
        <v>12</v>
      </c>
      <c r="F8529" s="88">
        <v>22</v>
      </c>
      <c r="G8529" s="37">
        <v>1</v>
      </c>
    </row>
    <row r="8530" spans="1:7" x14ac:dyDescent="0.4">
      <c r="A8530" s="70">
        <v>41995</v>
      </c>
      <c r="B8530" s="84" t="s">
        <v>306</v>
      </c>
      <c r="C8530" s="74">
        <v>-0.2</v>
      </c>
      <c r="D8530" s="86">
        <v>7.317614723062225</v>
      </c>
      <c r="E8530" s="88">
        <v>12</v>
      </c>
      <c r="F8530" s="88">
        <v>22</v>
      </c>
      <c r="G8530" s="37">
        <v>1</v>
      </c>
    </row>
    <row r="8531" spans="1:7" x14ac:dyDescent="0.4">
      <c r="A8531" s="70">
        <v>41995</v>
      </c>
      <c r="B8531" s="84" t="s">
        <v>307</v>
      </c>
      <c r="C8531" s="74">
        <v>1</v>
      </c>
      <c r="D8531" s="86">
        <v>8.5060019599919166</v>
      </c>
      <c r="E8531" s="88">
        <v>12</v>
      </c>
      <c r="F8531" s="88">
        <v>22</v>
      </c>
      <c r="G8531" s="37">
        <v>1</v>
      </c>
    </row>
    <row r="8532" spans="1:7" x14ac:dyDescent="0.4">
      <c r="A8532" s="70">
        <v>41995</v>
      </c>
      <c r="B8532" s="84" t="s">
        <v>308</v>
      </c>
      <c r="C8532" s="74">
        <v>0</v>
      </c>
      <c r="D8532" s="86">
        <v>5.7459801711129437</v>
      </c>
      <c r="E8532" s="88">
        <v>12</v>
      </c>
      <c r="F8532" s="88">
        <v>22</v>
      </c>
      <c r="G8532" s="37">
        <v>1</v>
      </c>
    </row>
    <row r="8533" spans="1:7" x14ac:dyDescent="0.4">
      <c r="A8533" s="70">
        <v>41995</v>
      </c>
      <c r="B8533" s="84" t="s">
        <v>309</v>
      </c>
      <c r="C8533" s="74">
        <v>-0.6</v>
      </c>
      <c r="D8533" s="86">
        <v>2.8316477235540516</v>
      </c>
      <c r="E8533" s="88">
        <v>12</v>
      </c>
      <c r="F8533" s="88">
        <v>22</v>
      </c>
      <c r="G8533" s="37">
        <v>0</v>
      </c>
    </row>
    <row r="8534" spans="1:7" x14ac:dyDescent="0.4">
      <c r="A8534" s="70">
        <v>41995</v>
      </c>
      <c r="B8534" s="84" t="s">
        <v>310</v>
      </c>
      <c r="C8534" s="74">
        <v>1.7</v>
      </c>
      <c r="D8534" s="86">
        <v>5.9266686462580584E-2</v>
      </c>
      <c r="E8534" s="88">
        <v>12</v>
      </c>
      <c r="F8534" s="88">
        <v>22</v>
      </c>
      <c r="G8534" s="37">
        <v>0</v>
      </c>
    </row>
    <row r="8535" spans="1:7" x14ac:dyDescent="0.4">
      <c r="A8535" s="70">
        <v>41995</v>
      </c>
      <c r="B8535" s="84" t="s">
        <v>311</v>
      </c>
      <c r="C8535" s="74">
        <v>3.7</v>
      </c>
      <c r="D8535" s="86">
        <v>3.907851844182967E-2</v>
      </c>
      <c r="E8535" s="88">
        <v>12</v>
      </c>
      <c r="F8535" s="88">
        <v>22</v>
      </c>
      <c r="G8535" s="37">
        <v>0</v>
      </c>
    </row>
    <row r="8536" spans="1:7" x14ac:dyDescent="0.4">
      <c r="A8536" s="70">
        <v>41995</v>
      </c>
      <c r="B8536" s="84" t="s">
        <v>312</v>
      </c>
      <c r="C8536" s="74">
        <v>4.5</v>
      </c>
      <c r="D8536" s="86">
        <v>3.5314642315590783E-2</v>
      </c>
      <c r="E8536" s="88">
        <v>12</v>
      </c>
      <c r="F8536" s="88">
        <v>22</v>
      </c>
      <c r="G8536" s="37">
        <v>0</v>
      </c>
    </row>
    <row r="8537" spans="1:7" x14ac:dyDescent="0.4">
      <c r="A8537" s="70">
        <v>41995</v>
      </c>
      <c r="B8537" s="84" t="s">
        <v>313</v>
      </c>
      <c r="C8537" s="74">
        <v>4.3</v>
      </c>
      <c r="D8537" s="86">
        <v>3.6428280339931798E-2</v>
      </c>
      <c r="E8537" s="88">
        <v>12</v>
      </c>
      <c r="F8537" s="88">
        <v>22</v>
      </c>
      <c r="G8537" s="37">
        <v>0</v>
      </c>
    </row>
    <row r="8538" spans="1:7" x14ac:dyDescent="0.4">
      <c r="A8538" s="70">
        <v>41995</v>
      </c>
      <c r="B8538" s="84" t="s">
        <v>314</v>
      </c>
      <c r="C8538" s="74">
        <v>4.9000000000000004</v>
      </c>
      <c r="D8538" s="86">
        <v>2.7043053633298772E-2</v>
      </c>
      <c r="E8538" s="88">
        <v>12</v>
      </c>
      <c r="F8538" s="88">
        <v>22</v>
      </c>
      <c r="G8538" s="37">
        <v>0</v>
      </c>
    </row>
    <row r="8539" spans="1:7" x14ac:dyDescent="0.4">
      <c r="A8539" s="70">
        <v>41995</v>
      </c>
      <c r="B8539" s="84" t="s">
        <v>315</v>
      </c>
      <c r="C8539" s="74">
        <v>4.5</v>
      </c>
      <c r="D8539" s="86">
        <v>3.6539324888201052E-2</v>
      </c>
      <c r="E8539" s="88">
        <v>12</v>
      </c>
      <c r="F8539" s="88">
        <v>22</v>
      </c>
      <c r="G8539" s="37">
        <v>0</v>
      </c>
    </row>
    <row r="8540" spans="1:7" x14ac:dyDescent="0.4">
      <c r="A8540" s="70">
        <v>41995</v>
      </c>
      <c r="B8540" s="84" t="s">
        <v>316</v>
      </c>
      <c r="C8540" s="74">
        <v>4</v>
      </c>
      <c r="D8540" s="86">
        <v>0.10496309625902467</v>
      </c>
      <c r="E8540" s="88">
        <v>12</v>
      </c>
      <c r="F8540" s="88">
        <v>22</v>
      </c>
      <c r="G8540" s="37">
        <v>0</v>
      </c>
    </row>
    <row r="8541" spans="1:7" x14ac:dyDescent="0.4">
      <c r="A8541" s="70">
        <v>41995</v>
      </c>
      <c r="B8541" s="84" t="s">
        <v>317</v>
      </c>
      <c r="C8541" s="74">
        <v>2.9</v>
      </c>
      <c r="D8541" s="86">
        <v>1.235741404875665</v>
      </c>
      <c r="E8541" s="88">
        <v>12</v>
      </c>
      <c r="F8541" s="88">
        <v>22</v>
      </c>
      <c r="G8541" s="37">
        <v>0</v>
      </c>
    </row>
    <row r="8542" spans="1:7" x14ac:dyDescent="0.4">
      <c r="A8542" s="70">
        <v>41995</v>
      </c>
      <c r="B8542" s="84" t="s">
        <v>318</v>
      </c>
      <c r="C8542" s="74">
        <v>1.6</v>
      </c>
      <c r="D8542" s="86">
        <v>2.79169593687566</v>
      </c>
      <c r="E8542" s="88">
        <v>12</v>
      </c>
      <c r="F8542" s="88">
        <v>22</v>
      </c>
      <c r="G8542" s="37">
        <v>0</v>
      </c>
    </row>
    <row r="8543" spans="1:7" x14ac:dyDescent="0.4">
      <c r="A8543" s="70">
        <v>41995</v>
      </c>
      <c r="B8543" s="84" t="s">
        <v>319</v>
      </c>
      <c r="C8543" s="74">
        <v>0.1</v>
      </c>
      <c r="D8543" s="86">
        <v>6.9235003065489389</v>
      </c>
      <c r="E8543" s="88">
        <v>12</v>
      </c>
      <c r="F8543" s="88">
        <v>22</v>
      </c>
      <c r="G8543" s="37">
        <v>0</v>
      </c>
    </row>
    <row r="8544" spans="1:7" x14ac:dyDescent="0.4">
      <c r="A8544" s="70">
        <v>41995</v>
      </c>
      <c r="B8544" s="84" t="s">
        <v>320</v>
      </c>
      <c r="C8544" s="74">
        <v>0.7</v>
      </c>
      <c r="D8544" s="86">
        <v>7.3431780016063897</v>
      </c>
      <c r="E8544" s="88">
        <v>12</v>
      </c>
      <c r="F8544" s="88">
        <v>22</v>
      </c>
      <c r="G8544" s="37">
        <v>0</v>
      </c>
    </row>
    <row r="8545" spans="1:7" x14ac:dyDescent="0.4">
      <c r="A8545" s="70">
        <v>41995</v>
      </c>
      <c r="B8545" s="84" t="s">
        <v>321</v>
      </c>
      <c r="C8545" s="74">
        <v>0.6</v>
      </c>
      <c r="D8545" s="86">
        <v>4.0148224408861193</v>
      </c>
      <c r="E8545" s="88">
        <v>12</v>
      </c>
      <c r="F8545" s="88">
        <v>22</v>
      </c>
      <c r="G8545" s="37">
        <v>0</v>
      </c>
    </row>
    <row r="8546" spans="1:7" x14ac:dyDescent="0.4">
      <c r="A8546" s="70">
        <v>41995</v>
      </c>
      <c r="B8546" s="84" t="s">
        <v>322</v>
      </c>
      <c r="C8546" s="74">
        <v>0.6</v>
      </c>
      <c r="D8546" s="86">
        <v>4.6613519515292525</v>
      </c>
      <c r="E8546" s="88">
        <v>12</v>
      </c>
      <c r="F8546" s="88">
        <v>22</v>
      </c>
      <c r="G8546" s="37">
        <v>0</v>
      </c>
    </row>
    <row r="8547" spans="1:7" x14ac:dyDescent="0.4">
      <c r="A8547" s="70">
        <v>41995</v>
      </c>
      <c r="B8547" s="84" t="s">
        <v>323</v>
      </c>
      <c r="C8547" s="74">
        <v>0.7</v>
      </c>
      <c r="D8547" s="86">
        <v>5.1765626139784713</v>
      </c>
      <c r="E8547" s="88">
        <v>12</v>
      </c>
      <c r="F8547" s="88">
        <v>22</v>
      </c>
      <c r="G8547" s="37">
        <v>0</v>
      </c>
    </row>
    <row r="8548" spans="1:7" x14ac:dyDescent="0.4">
      <c r="A8548" s="70">
        <v>41995</v>
      </c>
      <c r="B8548" s="84" t="s">
        <v>324</v>
      </c>
      <c r="C8548" s="74">
        <v>0.4</v>
      </c>
      <c r="D8548" s="86">
        <v>5.6306565674516769</v>
      </c>
      <c r="E8548" s="88">
        <v>12</v>
      </c>
      <c r="F8548" s="88">
        <v>22</v>
      </c>
      <c r="G8548" s="37">
        <v>0</v>
      </c>
    </row>
    <row r="8549" spans="1:7" x14ac:dyDescent="0.4">
      <c r="A8549" s="70">
        <v>41995</v>
      </c>
      <c r="B8549" s="84" t="s">
        <v>325</v>
      </c>
      <c r="C8549" s="74">
        <v>0.3</v>
      </c>
      <c r="D8549" s="86">
        <v>6.8082989945014161</v>
      </c>
      <c r="E8549" s="88">
        <v>12</v>
      </c>
      <c r="F8549" s="88">
        <v>23</v>
      </c>
      <c r="G8549" s="37">
        <v>1</v>
      </c>
    </row>
    <row r="8550" spans="1:7" x14ac:dyDescent="0.4">
      <c r="A8550" s="70">
        <v>41996</v>
      </c>
      <c r="B8550" s="84" t="s">
        <v>302</v>
      </c>
      <c r="C8550" s="74">
        <v>0.1</v>
      </c>
      <c r="D8550" s="86">
        <v>7.0272652873800538</v>
      </c>
      <c r="E8550" s="88">
        <v>12</v>
      </c>
      <c r="F8550" s="88">
        <v>23</v>
      </c>
      <c r="G8550" s="37">
        <v>1</v>
      </c>
    </row>
    <row r="8551" spans="1:7" x14ac:dyDescent="0.4">
      <c r="A8551" s="70">
        <v>41996</v>
      </c>
      <c r="B8551" s="84" t="s">
        <v>303</v>
      </c>
      <c r="C8551" s="74">
        <v>0.1</v>
      </c>
      <c r="D8551" s="86">
        <v>6.9800472331829093</v>
      </c>
      <c r="E8551" s="88">
        <v>12</v>
      </c>
      <c r="F8551" s="88">
        <v>23</v>
      </c>
      <c r="G8551" s="37">
        <v>1</v>
      </c>
    </row>
    <row r="8552" spans="1:7" x14ac:dyDescent="0.4">
      <c r="A8552" s="70">
        <v>41996</v>
      </c>
      <c r="B8552" s="84" t="s">
        <v>304</v>
      </c>
      <c r="C8552" s="74">
        <v>-0.3</v>
      </c>
      <c r="D8552" s="86">
        <v>7.1257308052171489</v>
      </c>
      <c r="E8552" s="88">
        <v>12</v>
      </c>
      <c r="F8552" s="88">
        <v>23</v>
      </c>
      <c r="G8552" s="37">
        <v>1</v>
      </c>
    </row>
    <row r="8553" spans="1:7" x14ac:dyDescent="0.4">
      <c r="A8553" s="70">
        <v>41996</v>
      </c>
      <c r="B8553" s="84" t="s">
        <v>305</v>
      </c>
      <c r="C8553" s="74">
        <v>-0.4</v>
      </c>
      <c r="D8553" s="86">
        <v>7.2093847551651589</v>
      </c>
      <c r="E8553" s="88">
        <v>12</v>
      </c>
      <c r="F8553" s="88">
        <v>23</v>
      </c>
      <c r="G8553" s="37">
        <v>1</v>
      </c>
    </row>
    <row r="8554" spans="1:7" x14ac:dyDescent="0.4">
      <c r="A8554" s="70">
        <v>41996</v>
      </c>
      <c r="B8554" s="84" t="s">
        <v>306</v>
      </c>
      <c r="C8554" s="74">
        <v>-0.2</v>
      </c>
      <c r="D8554" s="86">
        <v>7.2271419991357781</v>
      </c>
      <c r="E8554" s="88">
        <v>12</v>
      </c>
      <c r="F8554" s="88">
        <v>23</v>
      </c>
      <c r="G8554" s="37">
        <v>1</v>
      </c>
    </row>
    <row r="8555" spans="1:7" x14ac:dyDescent="0.4">
      <c r="A8555" s="70">
        <v>41996</v>
      </c>
      <c r="B8555" s="84" t="s">
        <v>307</v>
      </c>
      <c r="C8555" s="74">
        <v>-0.6</v>
      </c>
      <c r="D8555" s="86">
        <v>7.3337560484251876</v>
      </c>
      <c r="E8555" s="88">
        <v>12</v>
      </c>
      <c r="F8555" s="88">
        <v>23</v>
      </c>
      <c r="G8555" s="37">
        <v>1</v>
      </c>
    </row>
    <row r="8556" spans="1:7" x14ac:dyDescent="0.4">
      <c r="A8556" s="70">
        <v>41996</v>
      </c>
      <c r="B8556" s="84" t="s">
        <v>308</v>
      </c>
      <c r="C8556" s="74">
        <v>0.4</v>
      </c>
      <c r="D8556" s="86">
        <v>7.1154094621049389</v>
      </c>
      <c r="E8556" s="88">
        <v>12</v>
      </c>
      <c r="F8556" s="88">
        <v>23</v>
      </c>
      <c r="G8556" s="37">
        <v>1</v>
      </c>
    </row>
    <row r="8557" spans="1:7" x14ac:dyDescent="0.4">
      <c r="A8557" s="70">
        <v>41996</v>
      </c>
      <c r="B8557" s="84" t="s">
        <v>309</v>
      </c>
      <c r="C8557" s="74">
        <v>0.7</v>
      </c>
      <c r="D8557" s="86">
        <v>6.5973047902174926</v>
      </c>
      <c r="E8557" s="88">
        <v>12</v>
      </c>
      <c r="F8557" s="88">
        <v>23</v>
      </c>
      <c r="G8557" s="37">
        <v>0</v>
      </c>
    </row>
    <row r="8558" spans="1:7" x14ac:dyDescent="0.4">
      <c r="A8558" s="70">
        <v>41996</v>
      </c>
      <c r="B8558" s="84" t="s">
        <v>310</v>
      </c>
      <c r="C8558" s="74">
        <v>2.2000000000000002</v>
      </c>
      <c r="D8558" s="86">
        <v>4.0779853617294775</v>
      </c>
      <c r="E8558" s="88">
        <v>12</v>
      </c>
      <c r="F8558" s="88">
        <v>23</v>
      </c>
      <c r="G8558" s="37">
        <v>0</v>
      </c>
    </row>
    <row r="8559" spans="1:7" x14ac:dyDescent="0.4">
      <c r="A8559" s="70">
        <v>41996</v>
      </c>
      <c r="B8559" s="84" t="s">
        <v>311</v>
      </c>
      <c r="C8559" s="74">
        <v>3.2</v>
      </c>
      <c r="D8559" s="86">
        <v>1.4705079305421249</v>
      </c>
      <c r="E8559" s="88">
        <v>12</v>
      </c>
      <c r="F8559" s="88">
        <v>23</v>
      </c>
      <c r="G8559" s="37">
        <v>0</v>
      </c>
    </row>
    <row r="8560" spans="1:7" x14ac:dyDescent="0.4">
      <c r="A8560" s="70">
        <v>41996</v>
      </c>
      <c r="B8560" s="84" t="s">
        <v>312</v>
      </c>
      <c r="C8560" s="74">
        <v>4.5999999999999996</v>
      </c>
      <c r="D8560" s="86">
        <v>2.591775780757679E-2</v>
      </c>
      <c r="E8560" s="88">
        <v>12</v>
      </c>
      <c r="F8560" s="88">
        <v>23</v>
      </c>
      <c r="G8560" s="37">
        <v>0</v>
      </c>
    </row>
    <row r="8561" spans="1:7" x14ac:dyDescent="0.4">
      <c r="A8561" s="70">
        <v>41996</v>
      </c>
      <c r="B8561" s="84" t="s">
        <v>313</v>
      </c>
      <c r="C8561" s="74">
        <v>5.0999999999999996</v>
      </c>
      <c r="D8561" s="86">
        <v>3.1270841043006078E-2</v>
      </c>
      <c r="E8561" s="88">
        <v>12</v>
      </c>
      <c r="F8561" s="88">
        <v>23</v>
      </c>
      <c r="G8561" s="37">
        <v>0</v>
      </c>
    </row>
    <row r="8562" spans="1:7" x14ac:dyDescent="0.4">
      <c r="A8562" s="70">
        <v>41996</v>
      </c>
      <c r="B8562" s="84" t="s">
        <v>314</v>
      </c>
      <c r="C8562" s="74">
        <v>5.5</v>
      </c>
      <c r="D8562" s="86">
        <v>2.790820901033262E-2</v>
      </c>
      <c r="E8562" s="88">
        <v>12</v>
      </c>
      <c r="F8562" s="88">
        <v>23</v>
      </c>
      <c r="G8562" s="37">
        <v>0</v>
      </c>
    </row>
    <row r="8563" spans="1:7" x14ac:dyDescent="0.4">
      <c r="A8563" s="70">
        <v>41996</v>
      </c>
      <c r="B8563" s="84" t="s">
        <v>315</v>
      </c>
      <c r="C8563" s="74">
        <v>4.4000000000000004</v>
      </c>
      <c r="D8563" s="86">
        <v>5.9361531144574459E-2</v>
      </c>
      <c r="E8563" s="88">
        <v>12</v>
      </c>
      <c r="F8563" s="88">
        <v>23</v>
      </c>
      <c r="G8563" s="37">
        <v>0</v>
      </c>
    </row>
    <row r="8564" spans="1:7" x14ac:dyDescent="0.4">
      <c r="A8564" s="70">
        <v>41996</v>
      </c>
      <c r="B8564" s="84" t="s">
        <v>316</v>
      </c>
      <c r="C8564" s="74">
        <v>3.7</v>
      </c>
      <c r="D8564" s="86">
        <v>0.95115148943600114</v>
      </c>
      <c r="E8564" s="88">
        <v>12</v>
      </c>
      <c r="F8564" s="88">
        <v>23</v>
      </c>
      <c r="G8564" s="37">
        <v>0</v>
      </c>
    </row>
    <row r="8565" spans="1:7" x14ac:dyDescent="0.4">
      <c r="A8565" s="70">
        <v>41996</v>
      </c>
      <c r="B8565" s="84" t="s">
        <v>317</v>
      </c>
      <c r="C8565" s="74">
        <v>3.2</v>
      </c>
      <c r="D8565" s="86">
        <v>2.4239545971920609</v>
      </c>
      <c r="E8565" s="88">
        <v>12</v>
      </c>
      <c r="F8565" s="88">
        <v>23</v>
      </c>
      <c r="G8565" s="37">
        <v>0</v>
      </c>
    </row>
    <row r="8566" spans="1:7" x14ac:dyDescent="0.4">
      <c r="A8566" s="70">
        <v>41996</v>
      </c>
      <c r="B8566" s="84" t="s">
        <v>318</v>
      </c>
      <c r="C8566" s="74">
        <v>3</v>
      </c>
      <c r="D8566" s="86">
        <v>5.5822463502679458</v>
      </c>
      <c r="E8566" s="88">
        <v>12</v>
      </c>
      <c r="F8566" s="88">
        <v>23</v>
      </c>
      <c r="G8566" s="37">
        <v>0</v>
      </c>
    </row>
    <row r="8567" spans="1:7" x14ac:dyDescent="0.4">
      <c r="A8567" s="70">
        <v>41996</v>
      </c>
      <c r="B8567" s="84" t="s">
        <v>319</v>
      </c>
      <c r="C8567" s="74">
        <v>2.5</v>
      </c>
      <c r="D8567" s="86">
        <v>6.6501406882096523</v>
      </c>
      <c r="E8567" s="88">
        <v>12</v>
      </c>
      <c r="F8567" s="88">
        <v>23</v>
      </c>
      <c r="G8567" s="37">
        <v>0</v>
      </c>
    </row>
    <row r="8568" spans="1:7" x14ac:dyDescent="0.4">
      <c r="A8568" s="70">
        <v>41996</v>
      </c>
      <c r="B8568" s="84" t="s">
        <v>320</v>
      </c>
      <c r="C8568" s="74">
        <v>2.6</v>
      </c>
      <c r="D8568" s="86">
        <v>3.550765538589117</v>
      </c>
      <c r="E8568" s="88">
        <v>12</v>
      </c>
      <c r="F8568" s="88">
        <v>23</v>
      </c>
      <c r="G8568" s="37">
        <v>0</v>
      </c>
    </row>
    <row r="8569" spans="1:7" x14ac:dyDescent="0.4">
      <c r="A8569" s="70">
        <v>41996</v>
      </c>
      <c r="B8569" s="84" t="s">
        <v>321</v>
      </c>
      <c r="C8569" s="74">
        <v>2.1</v>
      </c>
      <c r="D8569" s="86">
        <v>4.1598151939498678</v>
      </c>
      <c r="E8569" s="88">
        <v>12</v>
      </c>
      <c r="F8569" s="88">
        <v>23</v>
      </c>
      <c r="G8569" s="37">
        <v>0</v>
      </c>
    </row>
    <row r="8570" spans="1:7" x14ac:dyDescent="0.4">
      <c r="A8570" s="70">
        <v>41996</v>
      </c>
      <c r="B8570" s="84" t="s">
        <v>322</v>
      </c>
      <c r="C8570" s="74">
        <v>2</v>
      </c>
      <c r="D8570" s="86">
        <v>4.3681427151050247</v>
      </c>
      <c r="E8570" s="88">
        <v>12</v>
      </c>
      <c r="F8570" s="88">
        <v>23</v>
      </c>
      <c r="G8570" s="37">
        <v>0</v>
      </c>
    </row>
    <row r="8571" spans="1:7" x14ac:dyDescent="0.4">
      <c r="A8571" s="70">
        <v>41996</v>
      </c>
      <c r="B8571" s="84" t="s">
        <v>323</v>
      </c>
      <c r="C8571" s="74">
        <v>1.8</v>
      </c>
      <c r="D8571" s="86">
        <v>4.8849776981790525</v>
      </c>
      <c r="E8571" s="88">
        <v>12</v>
      </c>
      <c r="F8571" s="88">
        <v>23</v>
      </c>
      <c r="G8571" s="37">
        <v>0</v>
      </c>
    </row>
    <row r="8572" spans="1:7" x14ac:dyDescent="0.4">
      <c r="A8572" s="70">
        <v>41996</v>
      </c>
      <c r="B8572" s="84" t="s">
        <v>324</v>
      </c>
      <c r="C8572" s="74">
        <v>1.3</v>
      </c>
      <c r="D8572" s="86">
        <v>6.3469442635593474</v>
      </c>
      <c r="E8572" s="88">
        <v>12</v>
      </c>
      <c r="F8572" s="88">
        <v>23</v>
      </c>
      <c r="G8572" s="37">
        <v>0</v>
      </c>
    </row>
    <row r="8573" spans="1:7" x14ac:dyDescent="0.4">
      <c r="A8573" s="70">
        <v>41996</v>
      </c>
      <c r="B8573" s="84" t="s">
        <v>325</v>
      </c>
      <c r="C8573" s="74">
        <v>0.6</v>
      </c>
      <c r="D8573" s="86">
        <v>6.6908696313294707</v>
      </c>
      <c r="E8573" s="88">
        <v>12</v>
      </c>
      <c r="F8573" s="88">
        <v>24</v>
      </c>
      <c r="G8573" s="37">
        <v>1</v>
      </c>
    </row>
    <row r="8574" spans="1:7" x14ac:dyDescent="0.4">
      <c r="A8574" s="70">
        <v>41997</v>
      </c>
      <c r="B8574" s="84" t="s">
        <v>302</v>
      </c>
      <c r="C8574" s="74">
        <v>0.5</v>
      </c>
      <c r="D8574" s="86">
        <v>6.8499941108002815</v>
      </c>
      <c r="E8574" s="88">
        <v>12</v>
      </c>
      <c r="F8574" s="88">
        <v>24</v>
      </c>
      <c r="G8574" s="37">
        <v>1</v>
      </c>
    </row>
    <row r="8575" spans="1:7" x14ac:dyDescent="0.4">
      <c r="A8575" s="70">
        <v>41997</v>
      </c>
      <c r="B8575" s="84" t="s">
        <v>303</v>
      </c>
      <c r="C8575" s="74">
        <v>0.3</v>
      </c>
      <c r="D8575" s="86">
        <v>6.981530143933762</v>
      </c>
      <c r="E8575" s="88">
        <v>12</v>
      </c>
      <c r="F8575" s="88">
        <v>24</v>
      </c>
      <c r="G8575" s="37">
        <v>1</v>
      </c>
    </row>
    <row r="8576" spans="1:7" x14ac:dyDescent="0.4">
      <c r="A8576" s="70">
        <v>41997</v>
      </c>
      <c r="B8576" s="84" t="s">
        <v>304</v>
      </c>
      <c r="C8576" s="74">
        <v>0</v>
      </c>
      <c r="D8576" s="86">
        <v>6.9551555070443412</v>
      </c>
      <c r="E8576" s="88">
        <v>12</v>
      </c>
      <c r="F8576" s="88">
        <v>24</v>
      </c>
      <c r="G8576" s="37">
        <v>1</v>
      </c>
    </row>
    <row r="8577" spans="1:7" x14ac:dyDescent="0.4">
      <c r="A8577" s="70">
        <v>41997</v>
      </c>
      <c r="B8577" s="84" t="s">
        <v>305</v>
      </c>
      <c r="C8577" s="74">
        <v>-1</v>
      </c>
      <c r="D8577" s="86">
        <v>7.2030841712409961</v>
      </c>
      <c r="E8577" s="88">
        <v>12</v>
      </c>
      <c r="F8577" s="88">
        <v>24</v>
      </c>
      <c r="G8577" s="37">
        <v>1</v>
      </c>
    </row>
    <row r="8578" spans="1:7" x14ac:dyDescent="0.4">
      <c r="A8578" s="70">
        <v>41997</v>
      </c>
      <c r="B8578" s="84" t="s">
        <v>306</v>
      </c>
      <c r="C8578" s="74">
        <v>-1.5</v>
      </c>
      <c r="D8578" s="86">
        <v>7.3819346473059104</v>
      </c>
      <c r="E8578" s="88">
        <v>12</v>
      </c>
      <c r="F8578" s="88">
        <v>24</v>
      </c>
      <c r="G8578" s="37">
        <v>1</v>
      </c>
    </row>
    <row r="8579" spans="1:7" x14ac:dyDescent="0.4">
      <c r="A8579" s="70">
        <v>41997</v>
      </c>
      <c r="B8579" s="84" t="s">
        <v>307</v>
      </c>
      <c r="C8579" s="74">
        <v>-2</v>
      </c>
      <c r="D8579" s="86">
        <v>7.5601193505850333</v>
      </c>
      <c r="E8579" s="88">
        <v>12</v>
      </c>
      <c r="F8579" s="88">
        <v>24</v>
      </c>
      <c r="G8579" s="37">
        <v>1</v>
      </c>
    </row>
    <row r="8580" spans="1:7" x14ac:dyDescent="0.4">
      <c r="A8580" s="70">
        <v>41997</v>
      </c>
      <c r="B8580" s="84" t="s">
        <v>308</v>
      </c>
      <c r="C8580" s="74">
        <v>-2.4</v>
      </c>
      <c r="D8580" s="86">
        <v>7.572572663326719</v>
      </c>
      <c r="E8580" s="88">
        <v>12</v>
      </c>
      <c r="F8580" s="88">
        <v>24</v>
      </c>
      <c r="G8580" s="37">
        <v>1</v>
      </c>
    </row>
    <row r="8581" spans="1:7" x14ac:dyDescent="0.4">
      <c r="A8581" s="70">
        <v>41997</v>
      </c>
      <c r="B8581" s="84" t="s">
        <v>309</v>
      </c>
      <c r="C8581" s="74">
        <v>-1.2</v>
      </c>
      <c r="D8581" s="86">
        <v>7.0431727327150586</v>
      </c>
      <c r="E8581" s="88">
        <v>12</v>
      </c>
      <c r="F8581" s="88">
        <v>24</v>
      </c>
      <c r="G8581" s="37">
        <v>0</v>
      </c>
    </row>
    <row r="8582" spans="1:7" x14ac:dyDescent="0.4">
      <c r="A8582" s="70">
        <v>41997</v>
      </c>
      <c r="B8582" s="84" t="s">
        <v>310</v>
      </c>
      <c r="C8582" s="74">
        <v>0.2</v>
      </c>
      <c r="D8582" s="86">
        <v>4.570386813849793</v>
      </c>
      <c r="E8582" s="88">
        <v>12</v>
      </c>
      <c r="F8582" s="88">
        <v>24</v>
      </c>
      <c r="G8582" s="37">
        <v>0</v>
      </c>
    </row>
    <row r="8583" spans="1:7" x14ac:dyDescent="0.4">
      <c r="A8583" s="70">
        <v>41997</v>
      </c>
      <c r="B8583" s="84" t="s">
        <v>311</v>
      </c>
      <c r="C8583" s="74">
        <v>-0.6</v>
      </c>
      <c r="D8583" s="86">
        <v>4.3564076628251618</v>
      </c>
      <c r="E8583" s="88">
        <v>12</v>
      </c>
      <c r="F8583" s="88">
        <v>24</v>
      </c>
      <c r="G8583" s="37">
        <v>0</v>
      </c>
    </row>
    <row r="8584" spans="1:7" x14ac:dyDescent="0.4">
      <c r="A8584" s="70">
        <v>41997</v>
      </c>
      <c r="B8584" s="84" t="s">
        <v>312</v>
      </c>
      <c r="C8584" s="74">
        <v>-0.5</v>
      </c>
      <c r="D8584" s="86">
        <v>4.6138630401393552</v>
      </c>
      <c r="E8584" s="88">
        <v>12</v>
      </c>
      <c r="F8584" s="88">
        <v>24</v>
      </c>
      <c r="G8584" s="37">
        <v>0</v>
      </c>
    </row>
    <row r="8585" spans="1:7" x14ac:dyDescent="0.4">
      <c r="A8585" s="70">
        <v>41997</v>
      </c>
      <c r="B8585" s="84" t="s">
        <v>313</v>
      </c>
      <c r="C8585" s="74">
        <v>-0.9</v>
      </c>
      <c r="D8585" s="86">
        <v>7.004309999142599</v>
      </c>
      <c r="E8585" s="88">
        <v>12</v>
      </c>
      <c r="F8585" s="88">
        <v>24</v>
      </c>
      <c r="G8585" s="37">
        <v>0</v>
      </c>
    </row>
    <row r="8586" spans="1:7" x14ac:dyDescent="0.4">
      <c r="A8586" s="70">
        <v>41997</v>
      </c>
      <c r="B8586" s="84" t="s">
        <v>314</v>
      </c>
      <c r="C8586" s="74">
        <v>-0.7</v>
      </c>
      <c r="D8586" s="86">
        <v>6.2800499744194687</v>
      </c>
      <c r="E8586" s="88">
        <v>12</v>
      </c>
      <c r="F8586" s="88">
        <v>24</v>
      </c>
      <c r="G8586" s="37">
        <v>0</v>
      </c>
    </row>
    <row r="8587" spans="1:7" x14ac:dyDescent="0.4">
      <c r="A8587" s="70">
        <v>41997</v>
      </c>
      <c r="B8587" s="84" t="s">
        <v>315</v>
      </c>
      <c r="C8587" s="74">
        <v>-0.1</v>
      </c>
      <c r="D8587" s="86">
        <v>6.877251103495496</v>
      </c>
      <c r="E8587" s="88">
        <v>12</v>
      </c>
      <c r="F8587" s="88">
        <v>24</v>
      </c>
      <c r="G8587" s="37">
        <v>0</v>
      </c>
    </row>
    <row r="8588" spans="1:7" x14ac:dyDescent="0.4">
      <c r="A8588" s="70">
        <v>41997</v>
      </c>
      <c r="B8588" s="84" t="s">
        <v>316</v>
      </c>
      <c r="C8588" s="74">
        <v>0.2</v>
      </c>
      <c r="D8588" s="86">
        <v>6.9530692400166769</v>
      </c>
      <c r="E8588" s="88">
        <v>12</v>
      </c>
      <c r="F8588" s="88">
        <v>24</v>
      </c>
      <c r="G8588" s="37">
        <v>0</v>
      </c>
    </row>
    <row r="8589" spans="1:7" x14ac:dyDescent="0.4">
      <c r="A8589" s="70">
        <v>41997</v>
      </c>
      <c r="B8589" s="84" t="s">
        <v>317</v>
      </c>
      <c r="C8589" s="74">
        <v>0.4</v>
      </c>
      <c r="D8589" s="86">
        <v>5.8872563162441898</v>
      </c>
      <c r="E8589" s="88">
        <v>12</v>
      </c>
      <c r="F8589" s="88">
        <v>24</v>
      </c>
      <c r="G8589" s="37">
        <v>0</v>
      </c>
    </row>
    <row r="8590" spans="1:7" x14ac:dyDescent="0.4">
      <c r="A8590" s="70">
        <v>41997</v>
      </c>
      <c r="B8590" s="84" t="s">
        <v>318</v>
      </c>
      <c r="C8590" s="74">
        <v>0.5</v>
      </c>
      <c r="D8590" s="86">
        <v>8.6280814487170474</v>
      </c>
      <c r="E8590" s="88">
        <v>12</v>
      </c>
      <c r="F8590" s="88">
        <v>24</v>
      </c>
      <c r="G8590" s="37">
        <v>0</v>
      </c>
    </row>
    <row r="8591" spans="1:7" x14ac:dyDescent="0.4">
      <c r="A8591" s="70">
        <v>41997</v>
      </c>
      <c r="B8591" s="84" t="s">
        <v>319</v>
      </c>
      <c r="C8591" s="74">
        <v>0.8</v>
      </c>
      <c r="D8591" s="86">
        <v>8.7004312389905341</v>
      </c>
      <c r="E8591" s="88">
        <v>12</v>
      </c>
      <c r="F8591" s="88">
        <v>24</v>
      </c>
      <c r="G8591" s="37">
        <v>0</v>
      </c>
    </row>
    <row r="8592" spans="1:7" x14ac:dyDescent="0.4">
      <c r="A8592" s="70">
        <v>41997</v>
      </c>
      <c r="B8592" s="84" t="s">
        <v>320</v>
      </c>
      <c r="C8592" s="74">
        <v>0.7</v>
      </c>
      <c r="D8592" s="86">
        <v>5.116959625315868</v>
      </c>
      <c r="E8592" s="88">
        <v>12</v>
      </c>
      <c r="F8592" s="88">
        <v>24</v>
      </c>
      <c r="G8592" s="37">
        <v>0</v>
      </c>
    </row>
    <row r="8593" spans="1:7" x14ac:dyDescent="0.4">
      <c r="A8593" s="70">
        <v>41997</v>
      </c>
      <c r="B8593" s="84" t="s">
        <v>321</v>
      </c>
      <c r="C8593" s="74">
        <v>0.3</v>
      </c>
      <c r="D8593" s="86">
        <v>5.4706388368397425</v>
      </c>
      <c r="E8593" s="88">
        <v>12</v>
      </c>
      <c r="F8593" s="88">
        <v>24</v>
      </c>
      <c r="G8593" s="37">
        <v>0</v>
      </c>
    </row>
    <row r="8594" spans="1:7" x14ac:dyDescent="0.4">
      <c r="A8594" s="70">
        <v>41997</v>
      </c>
      <c r="B8594" s="84" t="s">
        <v>322</v>
      </c>
      <c r="C8594" s="74">
        <v>0.2</v>
      </c>
      <c r="D8594" s="86">
        <v>5.5089787765015839</v>
      </c>
      <c r="E8594" s="88">
        <v>12</v>
      </c>
      <c r="F8594" s="88">
        <v>24</v>
      </c>
      <c r="G8594" s="37">
        <v>0</v>
      </c>
    </row>
    <row r="8595" spans="1:7" x14ac:dyDescent="0.4">
      <c r="A8595" s="70">
        <v>41997</v>
      </c>
      <c r="B8595" s="84" t="s">
        <v>323</v>
      </c>
      <c r="C8595" s="74">
        <v>-0.1</v>
      </c>
      <c r="D8595" s="86">
        <v>5.9308555972470485</v>
      </c>
      <c r="E8595" s="88">
        <v>12</v>
      </c>
      <c r="F8595" s="88">
        <v>24</v>
      </c>
      <c r="G8595" s="37">
        <v>0</v>
      </c>
    </row>
    <row r="8596" spans="1:7" x14ac:dyDescent="0.4">
      <c r="A8596" s="70">
        <v>41997</v>
      </c>
      <c r="B8596" s="84" t="s">
        <v>324</v>
      </c>
      <c r="C8596" s="74">
        <v>-0.4</v>
      </c>
      <c r="D8596" s="86">
        <v>7.1149200426288477</v>
      </c>
      <c r="E8596" s="88">
        <v>12</v>
      </c>
      <c r="F8596" s="88">
        <v>24</v>
      </c>
      <c r="G8596" s="37">
        <v>0</v>
      </c>
    </row>
    <row r="8597" spans="1:7" x14ac:dyDescent="0.4">
      <c r="A8597" s="70">
        <v>41997</v>
      </c>
      <c r="B8597" s="84" t="s">
        <v>325</v>
      </c>
      <c r="C8597" s="74">
        <v>-0.6</v>
      </c>
      <c r="D8597" s="86">
        <v>7.2895775486408345</v>
      </c>
      <c r="E8597" s="88">
        <v>12</v>
      </c>
      <c r="F8597" s="88">
        <v>25</v>
      </c>
      <c r="G8597" s="37">
        <v>1</v>
      </c>
    </row>
    <row r="8598" spans="1:7" x14ac:dyDescent="0.4">
      <c r="A8598" s="70">
        <v>41998</v>
      </c>
      <c r="B8598" s="84" t="s">
        <v>302</v>
      </c>
      <c r="C8598" s="74">
        <v>-0.6</v>
      </c>
      <c r="D8598" s="86">
        <v>7.3501728594899731</v>
      </c>
      <c r="E8598" s="88">
        <v>12</v>
      </c>
      <c r="F8598" s="88">
        <v>25</v>
      </c>
      <c r="G8598" s="37">
        <v>1</v>
      </c>
    </row>
    <row r="8599" spans="1:7" x14ac:dyDescent="0.4">
      <c r="A8599" s="70">
        <v>41998</v>
      </c>
      <c r="B8599" s="84" t="s">
        <v>303</v>
      </c>
      <c r="C8599" s="74">
        <v>-0.9</v>
      </c>
      <c r="D8599" s="86">
        <v>7.4325904001748508</v>
      </c>
      <c r="E8599" s="88">
        <v>12</v>
      </c>
      <c r="F8599" s="88">
        <v>25</v>
      </c>
      <c r="G8599" s="37">
        <v>1</v>
      </c>
    </row>
    <row r="8600" spans="1:7" x14ac:dyDescent="0.4">
      <c r="A8600" s="70">
        <v>41998</v>
      </c>
      <c r="B8600" s="84" t="s">
        <v>304</v>
      </c>
      <c r="C8600" s="74">
        <v>-0.4</v>
      </c>
      <c r="D8600" s="86">
        <v>7.3655850848958186</v>
      </c>
      <c r="E8600" s="88">
        <v>12</v>
      </c>
      <c r="F8600" s="88">
        <v>25</v>
      </c>
      <c r="G8600" s="37">
        <v>1</v>
      </c>
    </row>
    <row r="8601" spans="1:7" x14ac:dyDescent="0.4">
      <c r="A8601" s="70">
        <v>41998</v>
      </c>
      <c r="B8601" s="84" t="s">
        <v>305</v>
      </c>
      <c r="C8601" s="74">
        <v>-1.2</v>
      </c>
      <c r="D8601" s="86">
        <v>7.5163690809965837</v>
      </c>
      <c r="E8601" s="88">
        <v>12</v>
      </c>
      <c r="F8601" s="88">
        <v>25</v>
      </c>
      <c r="G8601" s="37">
        <v>1</v>
      </c>
    </row>
    <row r="8602" spans="1:7" x14ac:dyDescent="0.4">
      <c r="A8602" s="70">
        <v>41998</v>
      </c>
      <c r="B8602" s="84" t="s">
        <v>306</v>
      </c>
      <c r="C8602" s="74">
        <v>-1.2</v>
      </c>
      <c r="D8602" s="86">
        <v>7.5489502872493102</v>
      </c>
      <c r="E8602" s="88">
        <v>12</v>
      </c>
      <c r="F8602" s="88">
        <v>25</v>
      </c>
      <c r="G8602" s="37">
        <v>1</v>
      </c>
    </row>
    <row r="8603" spans="1:7" x14ac:dyDescent="0.4">
      <c r="A8603" s="70">
        <v>41998</v>
      </c>
      <c r="B8603" s="84" t="s">
        <v>307</v>
      </c>
      <c r="C8603" s="74">
        <v>-1</v>
      </c>
      <c r="D8603" s="86">
        <v>9.0839431604259087</v>
      </c>
      <c r="E8603" s="88">
        <v>12</v>
      </c>
      <c r="F8603" s="88">
        <v>25</v>
      </c>
      <c r="G8603" s="37">
        <v>1</v>
      </c>
    </row>
    <row r="8604" spans="1:7" x14ac:dyDescent="0.4">
      <c r="A8604" s="70">
        <v>41998</v>
      </c>
      <c r="B8604" s="84" t="s">
        <v>308</v>
      </c>
      <c r="C8604" s="74">
        <v>-1.9</v>
      </c>
      <c r="D8604" s="86">
        <v>6.2316818896529664</v>
      </c>
      <c r="E8604" s="88">
        <v>12</v>
      </c>
      <c r="F8604" s="88">
        <v>25</v>
      </c>
      <c r="G8604" s="37">
        <v>1</v>
      </c>
    </row>
    <row r="8605" spans="1:7" x14ac:dyDescent="0.4">
      <c r="A8605" s="70">
        <v>41998</v>
      </c>
      <c r="B8605" s="84" t="s">
        <v>309</v>
      </c>
      <c r="C8605" s="74">
        <v>-1.9</v>
      </c>
      <c r="D8605" s="86">
        <v>6.3308158378334003</v>
      </c>
      <c r="E8605" s="88">
        <v>12</v>
      </c>
      <c r="F8605" s="88">
        <v>25</v>
      </c>
      <c r="G8605" s="37">
        <v>0</v>
      </c>
    </row>
    <row r="8606" spans="1:7" x14ac:dyDescent="0.4">
      <c r="A8606" s="70">
        <v>41998</v>
      </c>
      <c r="B8606" s="84" t="s">
        <v>310</v>
      </c>
      <c r="C8606" s="74">
        <v>-1.6</v>
      </c>
      <c r="D8606" s="86">
        <v>5.7429109699666512</v>
      </c>
      <c r="E8606" s="88">
        <v>12</v>
      </c>
      <c r="F8606" s="88">
        <v>25</v>
      </c>
      <c r="G8606" s="37">
        <v>0</v>
      </c>
    </row>
    <row r="8607" spans="1:7" x14ac:dyDescent="0.4">
      <c r="A8607" s="70">
        <v>41998</v>
      </c>
      <c r="B8607" s="84" t="s">
        <v>311</v>
      </c>
      <c r="C8607" s="74">
        <v>-1</v>
      </c>
      <c r="D8607" s="86">
        <v>3.992701711951558</v>
      </c>
      <c r="E8607" s="88">
        <v>12</v>
      </c>
      <c r="F8607" s="88">
        <v>25</v>
      </c>
      <c r="G8607" s="37">
        <v>0</v>
      </c>
    </row>
    <row r="8608" spans="1:7" x14ac:dyDescent="0.4">
      <c r="A8608" s="70">
        <v>41998</v>
      </c>
      <c r="B8608" s="84" t="s">
        <v>312</v>
      </c>
      <c r="C8608" s="74">
        <v>0.8</v>
      </c>
      <c r="D8608" s="86">
        <v>6.3191944186528903E-2</v>
      </c>
      <c r="E8608" s="88">
        <v>12</v>
      </c>
      <c r="F8608" s="88">
        <v>25</v>
      </c>
      <c r="G8608" s="37">
        <v>0</v>
      </c>
    </row>
    <row r="8609" spans="1:7" x14ac:dyDescent="0.4">
      <c r="A8609" s="70">
        <v>41998</v>
      </c>
      <c r="B8609" s="84" t="s">
        <v>313</v>
      </c>
      <c r="C8609" s="74">
        <v>1.3</v>
      </c>
      <c r="D8609" s="86">
        <v>4.9327005716149293E-2</v>
      </c>
      <c r="E8609" s="88">
        <v>12</v>
      </c>
      <c r="F8609" s="88">
        <v>25</v>
      </c>
      <c r="G8609" s="37">
        <v>0</v>
      </c>
    </row>
    <row r="8610" spans="1:7" x14ac:dyDescent="0.4">
      <c r="A8610" s="70">
        <v>41998</v>
      </c>
      <c r="B8610" s="84" t="s">
        <v>314</v>
      </c>
      <c r="C8610" s="74">
        <v>-0.4</v>
      </c>
      <c r="D8610" s="86">
        <v>3.4097896450226213E-2</v>
      </c>
      <c r="E8610" s="88">
        <v>12</v>
      </c>
      <c r="F8610" s="88">
        <v>25</v>
      </c>
      <c r="G8610" s="37">
        <v>0</v>
      </c>
    </row>
    <row r="8611" spans="1:7" x14ac:dyDescent="0.4">
      <c r="A8611" s="70">
        <v>41998</v>
      </c>
      <c r="B8611" s="84" t="s">
        <v>315</v>
      </c>
      <c r="C8611" s="74">
        <v>-0.6</v>
      </c>
      <c r="D8611" s="86">
        <v>7.207112806921713E-2</v>
      </c>
      <c r="E8611" s="88">
        <v>12</v>
      </c>
      <c r="F8611" s="88">
        <v>25</v>
      </c>
      <c r="G8611" s="37">
        <v>0</v>
      </c>
    </row>
    <row r="8612" spans="1:7" x14ac:dyDescent="0.4">
      <c r="A8612" s="70">
        <v>41998</v>
      </c>
      <c r="B8612" s="84" t="s">
        <v>316</v>
      </c>
      <c r="C8612" s="74">
        <v>-1.7</v>
      </c>
      <c r="D8612" s="86">
        <v>0.65186104604436945</v>
      </c>
      <c r="E8612" s="88">
        <v>12</v>
      </c>
      <c r="F8612" s="88">
        <v>25</v>
      </c>
      <c r="G8612" s="37">
        <v>0</v>
      </c>
    </row>
    <row r="8613" spans="1:7" x14ac:dyDescent="0.4">
      <c r="A8613" s="70">
        <v>41998</v>
      </c>
      <c r="B8613" s="84" t="s">
        <v>317</v>
      </c>
      <c r="C8613" s="74">
        <v>-2.8</v>
      </c>
      <c r="D8613" s="86">
        <v>2.9681799097520445</v>
      </c>
      <c r="E8613" s="88">
        <v>12</v>
      </c>
      <c r="F8613" s="88">
        <v>25</v>
      </c>
      <c r="G8613" s="37">
        <v>0</v>
      </c>
    </row>
    <row r="8614" spans="1:7" x14ac:dyDescent="0.4">
      <c r="A8614" s="70">
        <v>41998</v>
      </c>
      <c r="B8614" s="84" t="s">
        <v>318</v>
      </c>
      <c r="C8614" s="74">
        <v>-3.4</v>
      </c>
      <c r="D8614" s="86">
        <v>4.1702564612270274</v>
      </c>
      <c r="E8614" s="88">
        <v>12</v>
      </c>
      <c r="F8614" s="88">
        <v>25</v>
      </c>
      <c r="G8614" s="37">
        <v>0</v>
      </c>
    </row>
    <row r="8615" spans="1:7" x14ac:dyDescent="0.4">
      <c r="A8615" s="70">
        <v>41998</v>
      </c>
      <c r="B8615" s="84" t="s">
        <v>319</v>
      </c>
      <c r="C8615" s="74">
        <v>-4.2</v>
      </c>
      <c r="D8615" s="86">
        <v>9.1663707634729832</v>
      </c>
      <c r="E8615" s="88">
        <v>12</v>
      </c>
      <c r="F8615" s="88">
        <v>25</v>
      </c>
      <c r="G8615" s="37">
        <v>0</v>
      </c>
    </row>
    <row r="8616" spans="1:7" x14ac:dyDescent="0.4">
      <c r="A8616" s="70">
        <v>41998</v>
      </c>
      <c r="B8616" s="84" t="s">
        <v>320</v>
      </c>
      <c r="C8616" s="74">
        <v>-4.3</v>
      </c>
      <c r="D8616" s="86">
        <v>9.9043128040474464</v>
      </c>
      <c r="E8616" s="88">
        <v>12</v>
      </c>
      <c r="F8616" s="88">
        <v>25</v>
      </c>
      <c r="G8616" s="37">
        <v>0</v>
      </c>
    </row>
    <row r="8617" spans="1:7" x14ac:dyDescent="0.4">
      <c r="A8617" s="70">
        <v>41998</v>
      </c>
      <c r="B8617" s="84" t="s">
        <v>321</v>
      </c>
      <c r="C8617" s="74">
        <v>-5.0999999999999996</v>
      </c>
      <c r="D8617" s="86">
        <v>5.8498716370972446</v>
      </c>
      <c r="E8617" s="88">
        <v>12</v>
      </c>
      <c r="F8617" s="88">
        <v>25</v>
      </c>
      <c r="G8617" s="37">
        <v>0</v>
      </c>
    </row>
    <row r="8618" spans="1:7" x14ac:dyDescent="0.4">
      <c r="A8618" s="70">
        <v>41998</v>
      </c>
      <c r="B8618" s="84" t="s">
        <v>322</v>
      </c>
      <c r="C8618" s="74">
        <v>-4.8</v>
      </c>
      <c r="D8618" s="86">
        <v>6.4636737593057312</v>
      </c>
      <c r="E8618" s="88">
        <v>12</v>
      </c>
      <c r="F8618" s="88">
        <v>25</v>
      </c>
      <c r="G8618" s="37">
        <v>0</v>
      </c>
    </row>
    <row r="8619" spans="1:7" x14ac:dyDescent="0.4">
      <c r="A8619" s="70">
        <v>41998</v>
      </c>
      <c r="B8619" s="84" t="s">
        <v>323</v>
      </c>
      <c r="C8619" s="74">
        <v>-4.9000000000000004</v>
      </c>
      <c r="D8619" s="86">
        <v>7.0500713733003968</v>
      </c>
      <c r="E8619" s="88">
        <v>12</v>
      </c>
      <c r="F8619" s="88">
        <v>25</v>
      </c>
      <c r="G8619" s="37">
        <v>0</v>
      </c>
    </row>
    <row r="8620" spans="1:7" x14ac:dyDescent="0.4">
      <c r="A8620" s="70">
        <v>41998</v>
      </c>
      <c r="B8620" s="84" t="s">
        <v>324</v>
      </c>
      <c r="C8620" s="74">
        <v>-4.9000000000000004</v>
      </c>
      <c r="D8620" s="86">
        <v>7.3017564137813995</v>
      </c>
      <c r="E8620" s="88">
        <v>12</v>
      </c>
      <c r="F8620" s="88">
        <v>25</v>
      </c>
      <c r="G8620" s="37">
        <v>0</v>
      </c>
    </row>
    <row r="8621" spans="1:7" x14ac:dyDescent="0.4">
      <c r="A8621" s="70">
        <v>41998</v>
      </c>
      <c r="B8621" s="84" t="s">
        <v>325</v>
      </c>
      <c r="C8621" s="74">
        <v>-4.7</v>
      </c>
      <c r="D8621" s="86">
        <v>8.4142458924838923</v>
      </c>
      <c r="E8621" s="88">
        <v>12</v>
      </c>
      <c r="F8621" s="88">
        <v>26</v>
      </c>
      <c r="G8621" s="37">
        <v>1</v>
      </c>
    </row>
    <row r="8622" spans="1:7" x14ac:dyDescent="0.4">
      <c r="A8622" s="70">
        <v>41999</v>
      </c>
      <c r="B8622" s="84" t="s">
        <v>302</v>
      </c>
      <c r="C8622" s="74">
        <v>-4.9000000000000004</v>
      </c>
      <c r="D8622" s="86">
        <v>8.6237437168943494</v>
      </c>
      <c r="E8622" s="88">
        <v>12</v>
      </c>
      <c r="F8622" s="88">
        <v>26</v>
      </c>
      <c r="G8622" s="37">
        <v>1</v>
      </c>
    </row>
    <row r="8623" spans="1:7" x14ac:dyDescent="0.4">
      <c r="A8623" s="70">
        <v>41999</v>
      </c>
      <c r="B8623" s="84" t="s">
        <v>303</v>
      </c>
      <c r="C8623" s="74">
        <v>-4.9000000000000004</v>
      </c>
      <c r="D8623" s="86">
        <v>8.7302928691429749</v>
      </c>
      <c r="E8623" s="88">
        <v>12</v>
      </c>
      <c r="F8623" s="88">
        <v>26</v>
      </c>
      <c r="G8623" s="37">
        <v>1</v>
      </c>
    </row>
    <row r="8624" spans="1:7" x14ac:dyDescent="0.4">
      <c r="A8624" s="70">
        <v>41999</v>
      </c>
      <c r="B8624" s="84" t="s">
        <v>304</v>
      </c>
      <c r="C8624" s="74">
        <v>-5</v>
      </c>
      <c r="D8624" s="86">
        <v>8.8221030388911164</v>
      </c>
      <c r="E8624" s="88">
        <v>12</v>
      </c>
      <c r="F8624" s="88">
        <v>26</v>
      </c>
      <c r="G8624" s="37">
        <v>1</v>
      </c>
    </row>
    <row r="8625" spans="1:7" x14ac:dyDescent="0.4">
      <c r="A8625" s="70">
        <v>41999</v>
      </c>
      <c r="B8625" s="84" t="s">
        <v>305</v>
      </c>
      <c r="C8625" s="74">
        <v>-4.5</v>
      </c>
      <c r="D8625" s="86">
        <v>8.7854359964587783</v>
      </c>
      <c r="E8625" s="88">
        <v>12</v>
      </c>
      <c r="F8625" s="88">
        <v>26</v>
      </c>
      <c r="G8625" s="37">
        <v>1</v>
      </c>
    </row>
    <row r="8626" spans="1:7" x14ac:dyDescent="0.4">
      <c r="A8626" s="70">
        <v>41999</v>
      </c>
      <c r="B8626" s="84" t="s">
        <v>306</v>
      </c>
      <c r="C8626" s="74">
        <v>-6.2</v>
      </c>
      <c r="D8626" s="86">
        <v>9.129214471124504</v>
      </c>
      <c r="E8626" s="88">
        <v>12</v>
      </c>
      <c r="F8626" s="88">
        <v>26</v>
      </c>
      <c r="G8626" s="37">
        <v>1</v>
      </c>
    </row>
    <row r="8627" spans="1:7" x14ac:dyDescent="0.4">
      <c r="A8627" s="70">
        <v>41999</v>
      </c>
      <c r="B8627" s="84" t="s">
        <v>307</v>
      </c>
      <c r="C8627" s="74">
        <v>-6.8</v>
      </c>
      <c r="D8627" s="86">
        <v>11.431211464209634</v>
      </c>
      <c r="E8627" s="88">
        <v>12</v>
      </c>
      <c r="F8627" s="88">
        <v>26</v>
      </c>
      <c r="G8627" s="37">
        <v>1</v>
      </c>
    </row>
    <row r="8628" spans="1:7" x14ac:dyDescent="0.4">
      <c r="A8628" s="70">
        <v>41999</v>
      </c>
      <c r="B8628" s="84" t="s">
        <v>308</v>
      </c>
      <c r="C8628" s="74">
        <v>-7.5</v>
      </c>
      <c r="D8628" s="86">
        <v>7.9554024882982892</v>
      </c>
      <c r="E8628" s="88">
        <v>12</v>
      </c>
      <c r="F8628" s="88">
        <v>26</v>
      </c>
      <c r="G8628" s="37">
        <v>1</v>
      </c>
    </row>
    <row r="8629" spans="1:7" x14ac:dyDescent="0.4">
      <c r="A8629" s="70">
        <v>41999</v>
      </c>
      <c r="B8629" s="84" t="s">
        <v>309</v>
      </c>
      <c r="C8629" s="74">
        <v>-6.6</v>
      </c>
      <c r="D8629" s="86">
        <v>7.368361907743914</v>
      </c>
      <c r="E8629" s="88">
        <v>12</v>
      </c>
      <c r="F8629" s="88">
        <v>26</v>
      </c>
      <c r="G8629" s="37">
        <v>0</v>
      </c>
    </row>
    <row r="8630" spans="1:7" x14ac:dyDescent="0.4">
      <c r="A8630" s="70">
        <v>41999</v>
      </c>
      <c r="B8630" s="84" t="s">
        <v>310</v>
      </c>
      <c r="C8630" s="74">
        <v>-4.5999999999999996</v>
      </c>
      <c r="D8630" s="86">
        <v>5.3163889666483843</v>
      </c>
      <c r="E8630" s="88">
        <v>12</v>
      </c>
      <c r="F8630" s="88">
        <v>26</v>
      </c>
      <c r="G8630" s="37">
        <v>0</v>
      </c>
    </row>
    <row r="8631" spans="1:7" x14ac:dyDescent="0.4">
      <c r="A8631" s="70">
        <v>41999</v>
      </c>
      <c r="B8631" s="84" t="s">
        <v>311</v>
      </c>
      <c r="C8631" s="74">
        <v>-2.9</v>
      </c>
      <c r="D8631" s="86">
        <v>3.1360303043857574</v>
      </c>
      <c r="E8631" s="88">
        <v>12</v>
      </c>
      <c r="F8631" s="88">
        <v>26</v>
      </c>
      <c r="G8631" s="37">
        <v>0</v>
      </c>
    </row>
    <row r="8632" spans="1:7" x14ac:dyDescent="0.4">
      <c r="A8632" s="70">
        <v>41999</v>
      </c>
      <c r="B8632" s="84" t="s">
        <v>312</v>
      </c>
      <c r="C8632" s="74">
        <v>-1.6</v>
      </c>
      <c r="D8632" s="86">
        <v>1.6165680693493496</v>
      </c>
      <c r="E8632" s="88">
        <v>12</v>
      </c>
      <c r="F8632" s="88">
        <v>26</v>
      </c>
      <c r="G8632" s="37">
        <v>0</v>
      </c>
    </row>
    <row r="8633" spans="1:7" x14ac:dyDescent="0.4">
      <c r="A8633" s="70">
        <v>41999</v>
      </c>
      <c r="B8633" s="84" t="s">
        <v>313</v>
      </c>
      <c r="C8633" s="74">
        <v>-0.4</v>
      </c>
      <c r="D8633" s="86">
        <v>1.3269634928488956</v>
      </c>
      <c r="E8633" s="88">
        <v>12</v>
      </c>
      <c r="F8633" s="88">
        <v>26</v>
      </c>
      <c r="G8633" s="37">
        <v>0</v>
      </c>
    </row>
    <row r="8634" spans="1:7" x14ac:dyDescent="0.4">
      <c r="A8634" s="70">
        <v>41999</v>
      </c>
      <c r="B8634" s="84" t="s">
        <v>314</v>
      </c>
      <c r="C8634" s="74">
        <v>0.7</v>
      </c>
      <c r="D8634" s="86">
        <v>7.6754327872667422E-2</v>
      </c>
      <c r="E8634" s="88">
        <v>12</v>
      </c>
      <c r="F8634" s="88">
        <v>26</v>
      </c>
      <c r="G8634" s="37">
        <v>0</v>
      </c>
    </row>
    <row r="8635" spans="1:7" x14ac:dyDescent="0.4">
      <c r="A8635" s="70">
        <v>41999</v>
      </c>
      <c r="B8635" s="84" t="s">
        <v>315</v>
      </c>
      <c r="C8635" s="74">
        <v>0.2</v>
      </c>
      <c r="D8635" s="86">
        <v>3.0305976066663449</v>
      </c>
      <c r="E8635" s="88">
        <v>12</v>
      </c>
      <c r="F8635" s="88">
        <v>26</v>
      </c>
      <c r="G8635" s="37">
        <v>0</v>
      </c>
    </row>
    <row r="8636" spans="1:7" x14ac:dyDescent="0.4">
      <c r="A8636" s="70">
        <v>41999</v>
      </c>
      <c r="B8636" s="84" t="s">
        <v>316</v>
      </c>
      <c r="C8636" s="74">
        <v>0.8</v>
      </c>
      <c r="D8636" s="86">
        <v>4.2719444243979892</v>
      </c>
      <c r="E8636" s="88">
        <v>12</v>
      </c>
      <c r="F8636" s="88">
        <v>26</v>
      </c>
      <c r="G8636" s="37">
        <v>0</v>
      </c>
    </row>
    <row r="8637" spans="1:7" x14ac:dyDescent="0.4">
      <c r="A8637" s="70">
        <v>41999</v>
      </c>
      <c r="B8637" s="84" t="s">
        <v>317</v>
      </c>
      <c r="C8637" s="74">
        <v>0.3</v>
      </c>
      <c r="D8637" s="86">
        <v>4.8061879853573188</v>
      </c>
      <c r="E8637" s="88">
        <v>12</v>
      </c>
      <c r="F8637" s="88">
        <v>26</v>
      </c>
      <c r="G8637" s="37">
        <v>0</v>
      </c>
    </row>
    <row r="8638" spans="1:7" x14ac:dyDescent="0.4">
      <c r="A8638" s="70">
        <v>41999</v>
      </c>
      <c r="B8638" s="84" t="s">
        <v>318</v>
      </c>
      <c r="C8638" s="74">
        <v>-1.2</v>
      </c>
      <c r="D8638" s="86">
        <v>5.1917493586607399</v>
      </c>
      <c r="E8638" s="88">
        <v>12</v>
      </c>
      <c r="F8638" s="88">
        <v>26</v>
      </c>
      <c r="G8638" s="37">
        <v>0</v>
      </c>
    </row>
    <row r="8639" spans="1:7" x14ac:dyDescent="0.4">
      <c r="A8639" s="70">
        <v>41999</v>
      </c>
      <c r="B8639" s="84" t="s">
        <v>319</v>
      </c>
      <c r="C8639" s="74">
        <v>-1.8</v>
      </c>
      <c r="D8639" s="86">
        <v>9.2178308713404853</v>
      </c>
      <c r="E8639" s="88">
        <v>12</v>
      </c>
      <c r="F8639" s="88">
        <v>26</v>
      </c>
      <c r="G8639" s="37">
        <v>0</v>
      </c>
    </row>
    <row r="8640" spans="1:7" x14ac:dyDescent="0.4">
      <c r="A8640" s="70">
        <v>41999</v>
      </c>
      <c r="B8640" s="84" t="s">
        <v>320</v>
      </c>
      <c r="C8640" s="74">
        <v>-1.8</v>
      </c>
      <c r="D8640" s="86">
        <v>9.4421420656519555</v>
      </c>
      <c r="E8640" s="88">
        <v>12</v>
      </c>
      <c r="F8640" s="88">
        <v>26</v>
      </c>
      <c r="G8640" s="37">
        <v>0</v>
      </c>
    </row>
    <row r="8641" spans="1:7" x14ac:dyDescent="0.4">
      <c r="A8641" s="70">
        <v>41999</v>
      </c>
      <c r="B8641" s="84" t="s">
        <v>321</v>
      </c>
      <c r="C8641" s="74">
        <v>-1.8</v>
      </c>
      <c r="D8641" s="86">
        <v>5.475488804285221</v>
      </c>
      <c r="E8641" s="88">
        <v>12</v>
      </c>
      <c r="F8641" s="88">
        <v>26</v>
      </c>
      <c r="G8641" s="37">
        <v>0</v>
      </c>
    </row>
    <row r="8642" spans="1:7" x14ac:dyDescent="0.4">
      <c r="A8642" s="70">
        <v>41999</v>
      </c>
      <c r="B8642" s="84" t="s">
        <v>322</v>
      </c>
      <c r="C8642" s="74">
        <v>-2.2999999999999998</v>
      </c>
      <c r="D8642" s="86">
        <v>6.0828761890381138</v>
      </c>
      <c r="E8642" s="88">
        <v>12</v>
      </c>
      <c r="F8642" s="88">
        <v>26</v>
      </c>
      <c r="G8642" s="37">
        <v>0</v>
      </c>
    </row>
    <row r="8643" spans="1:7" x14ac:dyDescent="0.4">
      <c r="A8643" s="70">
        <v>41999</v>
      </c>
      <c r="B8643" s="84" t="s">
        <v>323</v>
      </c>
      <c r="C8643" s="74">
        <v>-2.4</v>
      </c>
      <c r="D8643" s="86">
        <v>6.5735102982986167</v>
      </c>
      <c r="E8643" s="88">
        <v>12</v>
      </c>
      <c r="F8643" s="88">
        <v>26</v>
      </c>
      <c r="G8643" s="37">
        <v>0</v>
      </c>
    </row>
    <row r="8644" spans="1:7" x14ac:dyDescent="0.4">
      <c r="A8644" s="70">
        <v>41999</v>
      </c>
      <c r="B8644" s="84" t="s">
        <v>324</v>
      </c>
      <c r="C8644" s="74">
        <v>-2.7</v>
      </c>
      <c r="D8644" s="86">
        <v>7.0079054126732157</v>
      </c>
      <c r="E8644" s="88">
        <v>12</v>
      </c>
      <c r="F8644" s="88">
        <v>26</v>
      </c>
      <c r="G8644" s="37">
        <v>0</v>
      </c>
    </row>
    <row r="8645" spans="1:7" x14ac:dyDescent="0.4">
      <c r="A8645" s="70">
        <v>41999</v>
      </c>
      <c r="B8645" s="84" t="s">
        <v>325</v>
      </c>
      <c r="C8645" s="74">
        <v>-2.8</v>
      </c>
      <c r="D8645" s="86">
        <v>7.9617996383284559</v>
      </c>
      <c r="E8645" s="88">
        <v>12</v>
      </c>
      <c r="F8645" s="88">
        <v>27</v>
      </c>
      <c r="G8645" s="37">
        <v>1</v>
      </c>
    </row>
    <row r="8646" spans="1:7" x14ac:dyDescent="0.4">
      <c r="A8646" s="70">
        <v>42000</v>
      </c>
      <c r="B8646" s="84" t="s">
        <v>302</v>
      </c>
      <c r="C8646" s="74">
        <v>-3.1</v>
      </c>
      <c r="D8646" s="86">
        <v>8.173217900414226</v>
      </c>
      <c r="E8646" s="88">
        <v>12</v>
      </c>
      <c r="F8646" s="88">
        <v>27</v>
      </c>
      <c r="G8646" s="37">
        <v>1</v>
      </c>
    </row>
    <row r="8647" spans="1:7" x14ac:dyDescent="0.4">
      <c r="A8647" s="70">
        <v>42000</v>
      </c>
      <c r="B8647" s="84" t="s">
        <v>303</v>
      </c>
      <c r="C8647" s="74">
        <v>-3.7</v>
      </c>
      <c r="D8647" s="86">
        <v>8.3851254767876178</v>
      </c>
      <c r="E8647" s="88">
        <v>12</v>
      </c>
      <c r="F8647" s="88">
        <v>27</v>
      </c>
      <c r="G8647" s="37">
        <v>1</v>
      </c>
    </row>
    <row r="8648" spans="1:7" x14ac:dyDescent="0.4">
      <c r="A8648" s="70">
        <v>42000</v>
      </c>
      <c r="B8648" s="84" t="s">
        <v>304</v>
      </c>
      <c r="C8648" s="74">
        <v>-5.3</v>
      </c>
      <c r="D8648" s="86">
        <v>8.7748515681798569</v>
      </c>
      <c r="E8648" s="88">
        <v>12</v>
      </c>
      <c r="F8648" s="88">
        <v>27</v>
      </c>
      <c r="G8648" s="37">
        <v>1</v>
      </c>
    </row>
    <row r="8649" spans="1:7" x14ac:dyDescent="0.4">
      <c r="A8649" s="70">
        <v>42000</v>
      </c>
      <c r="B8649" s="84" t="s">
        <v>305</v>
      </c>
      <c r="C8649" s="74">
        <v>-6.1</v>
      </c>
      <c r="D8649" s="86">
        <v>9.0570325062873884</v>
      </c>
      <c r="E8649" s="88">
        <v>12</v>
      </c>
      <c r="F8649" s="88">
        <v>27</v>
      </c>
      <c r="G8649" s="37">
        <v>1</v>
      </c>
    </row>
    <row r="8650" spans="1:7" x14ac:dyDescent="0.4">
      <c r="A8650" s="70">
        <v>42000</v>
      </c>
      <c r="B8650" s="84" t="s">
        <v>306</v>
      </c>
      <c r="C8650" s="74">
        <v>-6.9</v>
      </c>
      <c r="D8650" s="86">
        <v>9.3401066092827723</v>
      </c>
      <c r="E8650" s="88">
        <v>12</v>
      </c>
      <c r="F8650" s="88">
        <v>27</v>
      </c>
      <c r="G8650" s="37">
        <v>1</v>
      </c>
    </row>
    <row r="8651" spans="1:7" x14ac:dyDescent="0.4">
      <c r="A8651" s="70">
        <v>42000</v>
      </c>
      <c r="B8651" s="84" t="s">
        <v>307</v>
      </c>
      <c r="C8651" s="74">
        <v>-7.7</v>
      </c>
      <c r="D8651" s="86">
        <v>11.812738457878531</v>
      </c>
      <c r="E8651" s="88">
        <v>12</v>
      </c>
      <c r="F8651" s="88">
        <v>27</v>
      </c>
      <c r="G8651" s="37">
        <v>1</v>
      </c>
    </row>
    <row r="8652" spans="1:7" x14ac:dyDescent="0.4">
      <c r="A8652" s="70">
        <v>42000</v>
      </c>
      <c r="B8652" s="84" t="s">
        <v>308</v>
      </c>
      <c r="C8652" s="74">
        <v>-7.8</v>
      </c>
      <c r="D8652" s="86">
        <v>8.1809918075226715</v>
      </c>
      <c r="E8652" s="88">
        <v>12</v>
      </c>
      <c r="F8652" s="88">
        <v>27</v>
      </c>
      <c r="G8652" s="37">
        <v>1</v>
      </c>
    </row>
    <row r="8653" spans="1:7" x14ac:dyDescent="0.4">
      <c r="A8653" s="70">
        <v>42000</v>
      </c>
      <c r="B8653" s="84" t="s">
        <v>309</v>
      </c>
      <c r="C8653" s="74">
        <v>-5.9</v>
      </c>
      <c r="D8653" s="86">
        <v>3.2689710047184981</v>
      </c>
      <c r="E8653" s="88">
        <v>12</v>
      </c>
      <c r="F8653" s="88">
        <v>27</v>
      </c>
      <c r="G8653" s="37">
        <v>0</v>
      </c>
    </row>
    <row r="8654" spans="1:7" x14ac:dyDescent="0.4">
      <c r="A8654" s="70">
        <v>42000</v>
      </c>
      <c r="B8654" s="84" t="s">
        <v>310</v>
      </c>
      <c r="C8654" s="74">
        <v>-4.4000000000000004</v>
      </c>
      <c r="D8654" s="86">
        <v>4.327566183196188</v>
      </c>
      <c r="E8654" s="88">
        <v>12</v>
      </c>
      <c r="F8654" s="88">
        <v>27</v>
      </c>
      <c r="G8654" s="37">
        <v>0</v>
      </c>
    </row>
    <row r="8655" spans="1:7" x14ac:dyDescent="0.4">
      <c r="A8655" s="70">
        <v>42000</v>
      </c>
      <c r="B8655" s="84" t="s">
        <v>311</v>
      </c>
      <c r="C8655" s="74">
        <v>-2.2999999999999998</v>
      </c>
      <c r="D8655" s="86">
        <v>1.5368441546097873</v>
      </c>
      <c r="E8655" s="88">
        <v>12</v>
      </c>
      <c r="F8655" s="88">
        <v>27</v>
      </c>
      <c r="G8655" s="37">
        <v>0</v>
      </c>
    </row>
    <row r="8656" spans="1:7" x14ac:dyDescent="0.4">
      <c r="A8656" s="70">
        <v>42000</v>
      </c>
      <c r="B8656" s="84" t="s">
        <v>312</v>
      </c>
      <c r="C8656" s="74">
        <v>-0.2</v>
      </c>
      <c r="D8656" s="86">
        <v>0.26866698264885408</v>
      </c>
      <c r="E8656" s="88">
        <v>12</v>
      </c>
      <c r="F8656" s="88">
        <v>27</v>
      </c>
      <c r="G8656" s="37">
        <v>0</v>
      </c>
    </row>
    <row r="8657" spans="1:7" x14ac:dyDescent="0.4">
      <c r="A8657" s="70">
        <v>42000</v>
      </c>
      <c r="B8657" s="84" t="s">
        <v>313</v>
      </c>
      <c r="C8657" s="74">
        <v>1.5</v>
      </c>
      <c r="D8657" s="86">
        <v>0.29442511042889707</v>
      </c>
      <c r="E8657" s="88">
        <v>12</v>
      </c>
      <c r="F8657" s="88">
        <v>27</v>
      </c>
      <c r="G8657" s="37">
        <v>0</v>
      </c>
    </row>
    <row r="8658" spans="1:7" x14ac:dyDescent="0.4">
      <c r="A8658" s="70">
        <v>42000</v>
      </c>
      <c r="B8658" s="84" t="s">
        <v>314</v>
      </c>
      <c r="C8658" s="74">
        <v>1.5</v>
      </c>
      <c r="D8658" s="86">
        <v>6.1911269960687375E-2</v>
      </c>
      <c r="E8658" s="88">
        <v>12</v>
      </c>
      <c r="F8658" s="88">
        <v>27</v>
      </c>
      <c r="G8658" s="37">
        <v>0</v>
      </c>
    </row>
    <row r="8659" spans="1:7" x14ac:dyDescent="0.4">
      <c r="A8659" s="70">
        <v>42000</v>
      </c>
      <c r="B8659" s="84" t="s">
        <v>315</v>
      </c>
      <c r="C8659" s="74">
        <v>0.1</v>
      </c>
      <c r="D8659" s="86">
        <v>1.4993634246519878</v>
      </c>
      <c r="E8659" s="88">
        <v>12</v>
      </c>
      <c r="F8659" s="88">
        <v>27</v>
      </c>
      <c r="G8659" s="37">
        <v>0</v>
      </c>
    </row>
    <row r="8660" spans="1:7" x14ac:dyDescent="0.4">
      <c r="A8660" s="70">
        <v>42000</v>
      </c>
      <c r="B8660" s="84" t="s">
        <v>316</v>
      </c>
      <c r="C8660" s="74">
        <v>0</v>
      </c>
      <c r="D8660" s="86">
        <v>3.5203712342786457</v>
      </c>
      <c r="E8660" s="88">
        <v>12</v>
      </c>
      <c r="F8660" s="88">
        <v>27</v>
      </c>
      <c r="G8660" s="37">
        <v>0</v>
      </c>
    </row>
    <row r="8661" spans="1:7" x14ac:dyDescent="0.4">
      <c r="A8661" s="70">
        <v>42000</v>
      </c>
      <c r="B8661" s="84" t="s">
        <v>317</v>
      </c>
      <c r="C8661" s="74">
        <v>0.1</v>
      </c>
      <c r="D8661" s="86">
        <v>3.7747282785543259</v>
      </c>
      <c r="E8661" s="88">
        <v>12</v>
      </c>
      <c r="F8661" s="88">
        <v>27</v>
      </c>
      <c r="G8661" s="37">
        <v>0</v>
      </c>
    </row>
    <row r="8662" spans="1:7" x14ac:dyDescent="0.4">
      <c r="A8662" s="70">
        <v>42000</v>
      </c>
      <c r="B8662" s="84" t="s">
        <v>318</v>
      </c>
      <c r="C8662" s="74">
        <v>-0.9</v>
      </c>
      <c r="D8662" s="86">
        <v>4.6012742523825994</v>
      </c>
      <c r="E8662" s="88">
        <v>12</v>
      </c>
      <c r="F8662" s="88">
        <v>27</v>
      </c>
      <c r="G8662" s="37">
        <v>0</v>
      </c>
    </row>
    <row r="8663" spans="1:7" x14ac:dyDescent="0.4">
      <c r="A8663" s="70">
        <v>42000</v>
      </c>
      <c r="B8663" s="84" t="s">
        <v>319</v>
      </c>
      <c r="C8663" s="74">
        <v>-1.3</v>
      </c>
      <c r="D8663" s="86">
        <v>8.7542131669766672</v>
      </c>
      <c r="E8663" s="88">
        <v>12</v>
      </c>
      <c r="F8663" s="88">
        <v>27</v>
      </c>
      <c r="G8663" s="37">
        <v>0</v>
      </c>
    </row>
    <row r="8664" spans="1:7" x14ac:dyDescent="0.4">
      <c r="A8664" s="70">
        <v>42000</v>
      </c>
      <c r="B8664" s="84" t="s">
        <v>320</v>
      </c>
      <c r="C8664" s="74">
        <v>-2.6</v>
      </c>
      <c r="D8664" s="86">
        <v>9.5595712287027776</v>
      </c>
      <c r="E8664" s="88">
        <v>12</v>
      </c>
      <c r="F8664" s="88">
        <v>27</v>
      </c>
      <c r="G8664" s="37">
        <v>0</v>
      </c>
    </row>
    <row r="8665" spans="1:7" x14ac:dyDescent="0.4">
      <c r="A8665" s="70">
        <v>42000</v>
      </c>
      <c r="B8665" s="84" t="s">
        <v>321</v>
      </c>
      <c r="C8665" s="74">
        <v>-4.0999999999999996</v>
      </c>
      <c r="D8665" s="86">
        <v>5.8493598706279597</v>
      </c>
      <c r="E8665" s="88">
        <v>12</v>
      </c>
      <c r="F8665" s="88">
        <v>27</v>
      </c>
      <c r="G8665" s="37">
        <v>0</v>
      </c>
    </row>
    <row r="8666" spans="1:7" x14ac:dyDescent="0.4">
      <c r="A8666" s="70">
        <v>42000</v>
      </c>
      <c r="B8666" s="84" t="s">
        <v>322</v>
      </c>
      <c r="C8666" s="74">
        <v>-5.2</v>
      </c>
      <c r="D8666" s="86">
        <v>6.7061769005374066</v>
      </c>
      <c r="E8666" s="88">
        <v>12</v>
      </c>
      <c r="F8666" s="88">
        <v>27</v>
      </c>
      <c r="G8666" s="37">
        <v>0</v>
      </c>
    </row>
    <row r="8667" spans="1:7" x14ac:dyDescent="0.4">
      <c r="A8667" s="70">
        <v>42000</v>
      </c>
      <c r="B8667" s="84" t="s">
        <v>323</v>
      </c>
      <c r="C8667" s="74">
        <v>-5.7</v>
      </c>
      <c r="D8667" s="86">
        <v>7.1863518959592803</v>
      </c>
      <c r="E8667" s="88">
        <v>12</v>
      </c>
      <c r="F8667" s="88">
        <v>27</v>
      </c>
      <c r="G8667" s="37">
        <v>0</v>
      </c>
    </row>
    <row r="8668" spans="1:7" x14ac:dyDescent="0.4">
      <c r="A8668" s="70">
        <v>42000</v>
      </c>
      <c r="B8668" s="84" t="s">
        <v>324</v>
      </c>
      <c r="C8668" s="74">
        <v>-6.8</v>
      </c>
      <c r="D8668" s="86">
        <v>7.8788844789884207</v>
      </c>
      <c r="E8668" s="88">
        <v>12</v>
      </c>
      <c r="F8668" s="88">
        <v>27</v>
      </c>
      <c r="G8668" s="37">
        <v>0</v>
      </c>
    </row>
    <row r="8669" spans="1:7" x14ac:dyDescent="0.4">
      <c r="A8669" s="70">
        <v>42000</v>
      </c>
      <c r="B8669" s="84" t="s">
        <v>325</v>
      </c>
      <c r="C8669" s="74">
        <v>-6.9</v>
      </c>
      <c r="D8669" s="86">
        <v>9.1132599784356145</v>
      </c>
      <c r="E8669" s="88">
        <v>12</v>
      </c>
      <c r="F8669" s="88">
        <v>28</v>
      </c>
      <c r="G8669" s="37">
        <v>1</v>
      </c>
    </row>
    <row r="8670" spans="1:7" x14ac:dyDescent="0.4">
      <c r="A8670" s="70">
        <v>42001</v>
      </c>
      <c r="B8670" s="84" t="s">
        <v>302</v>
      </c>
      <c r="C8670" s="74">
        <v>-7.8</v>
      </c>
      <c r="D8670" s="86">
        <v>9.5008721277680603</v>
      </c>
      <c r="E8670" s="88">
        <v>12</v>
      </c>
      <c r="F8670" s="88">
        <v>28</v>
      </c>
      <c r="G8670" s="37">
        <v>1</v>
      </c>
    </row>
    <row r="8671" spans="1:7" x14ac:dyDescent="0.4">
      <c r="A8671" s="70">
        <v>42001</v>
      </c>
      <c r="B8671" s="84" t="s">
        <v>303</v>
      </c>
      <c r="C8671" s="74">
        <v>-8.1999999999999993</v>
      </c>
      <c r="D8671" s="86">
        <v>9.7480241708712771</v>
      </c>
      <c r="E8671" s="88">
        <v>12</v>
      </c>
      <c r="F8671" s="88">
        <v>28</v>
      </c>
      <c r="G8671" s="37">
        <v>1</v>
      </c>
    </row>
    <row r="8672" spans="1:7" x14ac:dyDescent="0.4">
      <c r="A8672" s="70">
        <v>42001</v>
      </c>
      <c r="B8672" s="84" t="s">
        <v>304</v>
      </c>
      <c r="C8672" s="74">
        <v>-8.6999999999999993</v>
      </c>
      <c r="D8672" s="86">
        <v>9.9742838683330799</v>
      </c>
      <c r="E8672" s="88">
        <v>12</v>
      </c>
      <c r="F8672" s="88">
        <v>28</v>
      </c>
      <c r="G8672" s="37">
        <v>1</v>
      </c>
    </row>
    <row r="8673" spans="1:7" x14ac:dyDescent="0.4">
      <c r="A8673" s="70">
        <v>42001</v>
      </c>
      <c r="B8673" s="84" t="s">
        <v>305</v>
      </c>
      <c r="C8673" s="74">
        <v>-8.9</v>
      </c>
      <c r="D8673" s="86">
        <v>10.129791730668742</v>
      </c>
      <c r="E8673" s="88">
        <v>12</v>
      </c>
      <c r="F8673" s="88">
        <v>28</v>
      </c>
      <c r="G8673" s="37">
        <v>1</v>
      </c>
    </row>
    <row r="8674" spans="1:7" x14ac:dyDescent="0.4">
      <c r="A8674" s="70">
        <v>42001</v>
      </c>
      <c r="B8674" s="84" t="s">
        <v>306</v>
      </c>
      <c r="C8674" s="74">
        <v>-9.6</v>
      </c>
      <c r="D8674" s="86">
        <v>10.361839604636707</v>
      </c>
      <c r="E8674" s="88">
        <v>12</v>
      </c>
      <c r="F8674" s="88">
        <v>28</v>
      </c>
      <c r="G8674" s="37">
        <v>1</v>
      </c>
    </row>
    <row r="8675" spans="1:7" x14ac:dyDescent="0.4">
      <c r="A8675" s="70">
        <v>42001</v>
      </c>
      <c r="B8675" s="84" t="s">
        <v>307</v>
      </c>
      <c r="C8675" s="74">
        <v>-9.8000000000000007</v>
      </c>
      <c r="D8675" s="86">
        <v>12.89855236497891</v>
      </c>
      <c r="E8675" s="88">
        <v>12</v>
      </c>
      <c r="F8675" s="88">
        <v>28</v>
      </c>
      <c r="G8675" s="37">
        <v>1</v>
      </c>
    </row>
    <row r="8676" spans="1:7" x14ac:dyDescent="0.4">
      <c r="A8676" s="70">
        <v>42001</v>
      </c>
      <c r="B8676" s="84" t="s">
        <v>308</v>
      </c>
      <c r="C8676" s="74">
        <v>-9.3000000000000007</v>
      </c>
      <c r="D8676" s="86">
        <v>8.9057939611555437</v>
      </c>
      <c r="E8676" s="88">
        <v>12</v>
      </c>
      <c r="F8676" s="88">
        <v>28</v>
      </c>
      <c r="G8676" s="37">
        <v>1</v>
      </c>
    </row>
    <row r="8677" spans="1:7" x14ac:dyDescent="0.4">
      <c r="A8677" s="70">
        <v>42001</v>
      </c>
      <c r="B8677" s="84" t="s">
        <v>309</v>
      </c>
      <c r="C8677" s="74">
        <v>-8.5</v>
      </c>
      <c r="D8677" s="86">
        <v>6.4485509137126593</v>
      </c>
      <c r="E8677" s="88">
        <v>12</v>
      </c>
      <c r="F8677" s="88">
        <v>28</v>
      </c>
      <c r="G8677" s="37">
        <v>0</v>
      </c>
    </row>
    <row r="8678" spans="1:7" x14ac:dyDescent="0.4">
      <c r="A8678" s="70">
        <v>42001</v>
      </c>
      <c r="B8678" s="84" t="s">
        <v>310</v>
      </c>
      <c r="C8678" s="74">
        <v>-6.1</v>
      </c>
      <c r="D8678" s="86">
        <v>4.0007099408285693</v>
      </c>
      <c r="E8678" s="88">
        <v>12</v>
      </c>
      <c r="F8678" s="88">
        <v>28</v>
      </c>
      <c r="G8678" s="37">
        <v>0</v>
      </c>
    </row>
    <row r="8679" spans="1:7" x14ac:dyDescent="0.4">
      <c r="A8679" s="70">
        <v>42001</v>
      </c>
      <c r="B8679" s="84" t="s">
        <v>311</v>
      </c>
      <c r="C8679" s="74">
        <v>-3.6</v>
      </c>
      <c r="D8679" s="86">
        <v>1.7678525479047236</v>
      </c>
      <c r="E8679" s="88">
        <v>12</v>
      </c>
      <c r="F8679" s="88">
        <v>28</v>
      </c>
      <c r="G8679" s="37">
        <v>0</v>
      </c>
    </row>
    <row r="8680" spans="1:7" x14ac:dyDescent="0.4">
      <c r="A8680" s="70">
        <v>42001</v>
      </c>
      <c r="B8680" s="84" t="s">
        <v>312</v>
      </c>
      <c r="C8680" s="74">
        <v>-1.1000000000000001</v>
      </c>
      <c r="D8680" s="86">
        <v>0.71672075733727036</v>
      </c>
      <c r="E8680" s="88">
        <v>12</v>
      </c>
      <c r="F8680" s="88">
        <v>28</v>
      </c>
      <c r="G8680" s="37">
        <v>0</v>
      </c>
    </row>
    <row r="8681" spans="1:7" x14ac:dyDescent="0.4">
      <c r="A8681" s="70">
        <v>42001</v>
      </c>
      <c r="B8681" s="84" t="s">
        <v>313</v>
      </c>
      <c r="C8681" s="74">
        <v>0.6</v>
      </c>
      <c r="D8681" s="86">
        <v>2.1833453205702917</v>
      </c>
      <c r="E8681" s="88">
        <v>12</v>
      </c>
      <c r="F8681" s="88">
        <v>28</v>
      </c>
      <c r="G8681" s="37">
        <v>0</v>
      </c>
    </row>
    <row r="8682" spans="1:7" x14ac:dyDescent="0.4">
      <c r="A8682" s="70">
        <v>42001</v>
      </c>
      <c r="B8682" s="84" t="s">
        <v>314</v>
      </c>
      <c r="C8682" s="74">
        <v>0.8</v>
      </c>
      <c r="D8682" s="86">
        <v>2.5896738388357825</v>
      </c>
      <c r="E8682" s="88">
        <v>12</v>
      </c>
      <c r="F8682" s="88">
        <v>28</v>
      </c>
      <c r="G8682" s="37">
        <v>0</v>
      </c>
    </row>
    <row r="8683" spans="1:7" x14ac:dyDescent="0.4">
      <c r="A8683" s="70">
        <v>42001</v>
      </c>
      <c r="B8683" s="84" t="s">
        <v>315</v>
      </c>
      <c r="C8683" s="74">
        <v>0.6</v>
      </c>
      <c r="D8683" s="86">
        <v>4.1361393409613898</v>
      </c>
      <c r="E8683" s="88">
        <v>12</v>
      </c>
      <c r="F8683" s="88">
        <v>28</v>
      </c>
      <c r="G8683" s="37">
        <v>0</v>
      </c>
    </row>
    <row r="8684" spans="1:7" x14ac:dyDescent="0.4">
      <c r="A8684" s="70">
        <v>42001</v>
      </c>
      <c r="B8684" s="84" t="s">
        <v>316</v>
      </c>
      <c r="C8684" s="74">
        <v>0.3</v>
      </c>
      <c r="D8684" s="86">
        <v>5.2124616789160534</v>
      </c>
      <c r="E8684" s="88">
        <v>12</v>
      </c>
      <c r="F8684" s="88">
        <v>28</v>
      </c>
      <c r="G8684" s="37">
        <v>0</v>
      </c>
    </row>
    <row r="8685" spans="1:7" x14ac:dyDescent="0.4">
      <c r="A8685" s="70">
        <v>42001</v>
      </c>
      <c r="B8685" s="84" t="s">
        <v>317</v>
      </c>
      <c r="C8685" s="74">
        <v>0.6</v>
      </c>
      <c r="D8685" s="86">
        <v>5.216635420373537</v>
      </c>
      <c r="E8685" s="88">
        <v>12</v>
      </c>
      <c r="F8685" s="88">
        <v>28</v>
      </c>
      <c r="G8685" s="37">
        <v>0</v>
      </c>
    </row>
    <row r="8686" spans="1:7" x14ac:dyDescent="0.4">
      <c r="A8686" s="70">
        <v>42001</v>
      </c>
      <c r="B8686" s="84" t="s">
        <v>318</v>
      </c>
      <c r="C8686" s="74">
        <v>0.6</v>
      </c>
      <c r="D8686" s="86">
        <v>5.1508904777772724</v>
      </c>
      <c r="E8686" s="88">
        <v>12</v>
      </c>
      <c r="F8686" s="88">
        <v>28</v>
      </c>
      <c r="G8686" s="37">
        <v>0</v>
      </c>
    </row>
    <row r="8687" spans="1:7" x14ac:dyDescent="0.4">
      <c r="A8687" s="70">
        <v>42001</v>
      </c>
      <c r="B8687" s="84" t="s">
        <v>319</v>
      </c>
      <c r="C8687" s="74">
        <v>0.6</v>
      </c>
      <c r="D8687" s="86">
        <v>8.4551611253345893</v>
      </c>
      <c r="E8687" s="88">
        <v>12</v>
      </c>
      <c r="F8687" s="88">
        <v>28</v>
      </c>
      <c r="G8687" s="37">
        <v>0</v>
      </c>
    </row>
    <row r="8688" spans="1:7" x14ac:dyDescent="0.4">
      <c r="A8688" s="70">
        <v>42001</v>
      </c>
      <c r="B8688" s="84" t="s">
        <v>320</v>
      </c>
      <c r="C8688" s="74">
        <v>0</v>
      </c>
      <c r="D8688" s="86">
        <v>8.7477413647118336</v>
      </c>
      <c r="E8688" s="88">
        <v>12</v>
      </c>
      <c r="F8688" s="88">
        <v>28</v>
      </c>
      <c r="G8688" s="37">
        <v>0</v>
      </c>
    </row>
    <row r="8689" spans="1:7" x14ac:dyDescent="0.4">
      <c r="A8689" s="70">
        <v>42001</v>
      </c>
      <c r="B8689" s="84" t="s">
        <v>321</v>
      </c>
      <c r="C8689" s="74">
        <v>0.4</v>
      </c>
      <c r="D8689" s="86">
        <v>4.9644412522562398</v>
      </c>
      <c r="E8689" s="88">
        <v>12</v>
      </c>
      <c r="F8689" s="88">
        <v>28</v>
      </c>
      <c r="G8689" s="37">
        <v>0</v>
      </c>
    </row>
    <row r="8690" spans="1:7" x14ac:dyDescent="0.4">
      <c r="A8690" s="70">
        <v>42001</v>
      </c>
      <c r="B8690" s="84" t="s">
        <v>322</v>
      </c>
      <c r="C8690" s="74">
        <v>0.6</v>
      </c>
      <c r="D8690" s="86">
        <v>5.3647303537002022</v>
      </c>
      <c r="E8690" s="88">
        <v>12</v>
      </c>
      <c r="F8690" s="88">
        <v>28</v>
      </c>
      <c r="G8690" s="37">
        <v>0</v>
      </c>
    </row>
    <row r="8691" spans="1:7" x14ac:dyDescent="0.4">
      <c r="A8691" s="70">
        <v>42001</v>
      </c>
      <c r="B8691" s="84" t="s">
        <v>323</v>
      </c>
      <c r="C8691" s="74">
        <v>0</v>
      </c>
      <c r="D8691" s="86">
        <v>5.8609605611669595</v>
      </c>
      <c r="E8691" s="88">
        <v>12</v>
      </c>
      <c r="F8691" s="88">
        <v>28</v>
      </c>
      <c r="G8691" s="37">
        <v>0</v>
      </c>
    </row>
    <row r="8692" spans="1:7" x14ac:dyDescent="0.4">
      <c r="A8692" s="70">
        <v>42001</v>
      </c>
      <c r="B8692" s="84" t="s">
        <v>324</v>
      </c>
      <c r="C8692" s="74">
        <v>-1.4</v>
      </c>
      <c r="D8692" s="86">
        <v>6.4553367561237476</v>
      </c>
      <c r="E8692" s="88">
        <v>12</v>
      </c>
      <c r="F8692" s="88">
        <v>28</v>
      </c>
      <c r="G8692" s="37">
        <v>0</v>
      </c>
    </row>
    <row r="8693" spans="1:7" x14ac:dyDescent="0.4">
      <c r="A8693" s="70">
        <v>42001</v>
      </c>
      <c r="B8693" s="84" t="s">
        <v>325</v>
      </c>
      <c r="C8693" s="74">
        <v>-2.7</v>
      </c>
      <c r="D8693" s="86">
        <v>7.6587350042922671</v>
      </c>
      <c r="E8693" s="88">
        <v>12</v>
      </c>
      <c r="F8693" s="88">
        <v>29</v>
      </c>
      <c r="G8693" s="37">
        <v>1</v>
      </c>
    </row>
    <row r="8694" spans="1:7" x14ac:dyDescent="0.4">
      <c r="A8694" s="70">
        <v>42002</v>
      </c>
      <c r="B8694" s="84" t="s">
        <v>302</v>
      </c>
      <c r="C8694" s="74">
        <v>-3.2</v>
      </c>
      <c r="D8694" s="86">
        <v>7.9525269301110288</v>
      </c>
      <c r="E8694" s="88">
        <v>12</v>
      </c>
      <c r="F8694" s="88">
        <v>29</v>
      </c>
      <c r="G8694" s="37">
        <v>1</v>
      </c>
    </row>
    <row r="8695" spans="1:7" x14ac:dyDescent="0.4">
      <c r="A8695" s="70">
        <v>42002</v>
      </c>
      <c r="B8695" s="84" t="s">
        <v>303</v>
      </c>
      <c r="C8695" s="74">
        <v>-3.9</v>
      </c>
      <c r="D8695" s="86">
        <v>8.2213006480439894</v>
      </c>
      <c r="E8695" s="88">
        <v>12</v>
      </c>
      <c r="F8695" s="88">
        <v>29</v>
      </c>
      <c r="G8695" s="37">
        <v>1</v>
      </c>
    </row>
    <row r="8696" spans="1:7" x14ac:dyDescent="0.4">
      <c r="A8696" s="70">
        <v>42002</v>
      </c>
      <c r="B8696" s="84" t="s">
        <v>304</v>
      </c>
      <c r="C8696" s="74">
        <v>-4.9000000000000004</v>
      </c>
      <c r="D8696" s="86">
        <v>8.5303527217369162</v>
      </c>
      <c r="E8696" s="88">
        <v>12</v>
      </c>
      <c r="F8696" s="88">
        <v>29</v>
      </c>
      <c r="G8696" s="37">
        <v>1</v>
      </c>
    </row>
    <row r="8697" spans="1:7" x14ac:dyDescent="0.4">
      <c r="A8697" s="70">
        <v>42002</v>
      </c>
      <c r="B8697" s="84" t="s">
        <v>305</v>
      </c>
      <c r="C8697" s="74">
        <v>-4.8</v>
      </c>
      <c r="D8697" s="86">
        <v>8.6346408777464632</v>
      </c>
      <c r="E8697" s="88">
        <v>12</v>
      </c>
      <c r="F8697" s="88">
        <v>29</v>
      </c>
      <c r="G8697" s="37">
        <v>1</v>
      </c>
    </row>
    <row r="8698" spans="1:7" x14ac:dyDescent="0.4">
      <c r="A8698" s="70">
        <v>42002</v>
      </c>
      <c r="B8698" s="84" t="s">
        <v>306</v>
      </c>
      <c r="C8698" s="74">
        <v>-4</v>
      </c>
      <c r="D8698" s="86">
        <v>8.57558301992648</v>
      </c>
      <c r="E8698" s="88">
        <v>12</v>
      </c>
      <c r="F8698" s="88">
        <v>29</v>
      </c>
      <c r="G8698" s="37">
        <v>1</v>
      </c>
    </row>
    <row r="8699" spans="1:7" x14ac:dyDescent="0.4">
      <c r="A8699" s="70">
        <v>42002</v>
      </c>
      <c r="B8699" s="84" t="s">
        <v>307</v>
      </c>
      <c r="C8699" s="74">
        <v>-3.4</v>
      </c>
      <c r="D8699" s="86">
        <v>10.262797891928658</v>
      </c>
      <c r="E8699" s="88">
        <v>12</v>
      </c>
      <c r="F8699" s="88">
        <v>29</v>
      </c>
      <c r="G8699" s="37">
        <v>1</v>
      </c>
    </row>
    <row r="8700" spans="1:7" x14ac:dyDescent="0.4">
      <c r="A8700" s="70">
        <v>42002</v>
      </c>
      <c r="B8700" s="84" t="s">
        <v>308</v>
      </c>
      <c r="C8700" s="74">
        <v>-3.1</v>
      </c>
      <c r="D8700" s="86">
        <v>7.0149654349176309</v>
      </c>
      <c r="E8700" s="88">
        <v>12</v>
      </c>
      <c r="F8700" s="88">
        <v>29</v>
      </c>
      <c r="G8700" s="37">
        <v>1</v>
      </c>
    </row>
    <row r="8701" spans="1:7" x14ac:dyDescent="0.4">
      <c r="A8701" s="70">
        <v>42002</v>
      </c>
      <c r="B8701" s="84" t="s">
        <v>309</v>
      </c>
      <c r="C8701" s="74">
        <v>-2.2000000000000002</v>
      </c>
      <c r="D8701" s="86">
        <v>6.8352381509325593</v>
      </c>
      <c r="E8701" s="88">
        <v>12</v>
      </c>
      <c r="F8701" s="88">
        <v>29</v>
      </c>
      <c r="G8701" s="37">
        <v>0</v>
      </c>
    </row>
    <row r="8702" spans="1:7" x14ac:dyDescent="0.4">
      <c r="A8702" s="70">
        <v>42002</v>
      </c>
      <c r="B8702" s="84" t="s">
        <v>310</v>
      </c>
      <c r="C8702" s="74">
        <v>-1.9</v>
      </c>
      <c r="D8702" s="86">
        <v>6.1016427031786193</v>
      </c>
      <c r="E8702" s="88">
        <v>12</v>
      </c>
      <c r="F8702" s="88">
        <v>29</v>
      </c>
      <c r="G8702" s="37">
        <v>0</v>
      </c>
    </row>
    <row r="8703" spans="1:7" x14ac:dyDescent="0.4">
      <c r="A8703" s="70">
        <v>42002</v>
      </c>
      <c r="B8703" s="84" t="s">
        <v>311</v>
      </c>
      <c r="C8703" s="74">
        <v>0.6</v>
      </c>
      <c r="D8703" s="86">
        <v>4.7937775802900164</v>
      </c>
      <c r="E8703" s="88">
        <v>12</v>
      </c>
      <c r="F8703" s="88">
        <v>29</v>
      </c>
      <c r="G8703" s="37">
        <v>0</v>
      </c>
    </row>
    <row r="8704" spans="1:7" x14ac:dyDescent="0.4">
      <c r="A8704" s="70">
        <v>42002</v>
      </c>
      <c r="B8704" s="84" t="s">
        <v>312</v>
      </c>
      <c r="C8704" s="74">
        <v>1</v>
      </c>
      <c r="D8704" s="86">
        <v>5.6822246465045883</v>
      </c>
      <c r="E8704" s="88">
        <v>12</v>
      </c>
      <c r="F8704" s="88">
        <v>29</v>
      </c>
      <c r="G8704" s="37">
        <v>0</v>
      </c>
    </row>
    <row r="8705" spans="1:7" x14ac:dyDescent="0.4">
      <c r="A8705" s="70">
        <v>42002</v>
      </c>
      <c r="B8705" s="84" t="s">
        <v>313</v>
      </c>
      <c r="C8705" s="74">
        <v>1.3</v>
      </c>
      <c r="D8705" s="86">
        <v>6.5728573227511875</v>
      </c>
      <c r="E8705" s="88">
        <v>12</v>
      </c>
      <c r="F8705" s="88">
        <v>29</v>
      </c>
      <c r="G8705" s="37">
        <v>0</v>
      </c>
    </row>
    <row r="8706" spans="1:7" x14ac:dyDescent="0.4">
      <c r="A8706" s="70">
        <v>42002</v>
      </c>
      <c r="B8706" s="84" t="s">
        <v>314</v>
      </c>
      <c r="C8706" s="74">
        <v>1.9</v>
      </c>
      <c r="D8706" s="86">
        <v>4.5619104034122362</v>
      </c>
      <c r="E8706" s="88">
        <v>12</v>
      </c>
      <c r="F8706" s="88">
        <v>29</v>
      </c>
      <c r="G8706" s="37">
        <v>0</v>
      </c>
    </row>
    <row r="8707" spans="1:7" x14ac:dyDescent="0.4">
      <c r="A8707" s="70">
        <v>42002</v>
      </c>
      <c r="B8707" s="84" t="s">
        <v>315</v>
      </c>
      <c r="C8707" s="74">
        <v>3</v>
      </c>
      <c r="D8707" s="86">
        <v>5.2082308790371696</v>
      </c>
      <c r="E8707" s="88">
        <v>12</v>
      </c>
      <c r="F8707" s="88">
        <v>29</v>
      </c>
      <c r="G8707" s="37">
        <v>0</v>
      </c>
    </row>
    <row r="8708" spans="1:7" x14ac:dyDescent="0.4">
      <c r="A8708" s="70">
        <v>42002</v>
      </c>
      <c r="B8708" s="84" t="s">
        <v>316</v>
      </c>
      <c r="C8708" s="74">
        <v>3.2</v>
      </c>
      <c r="D8708" s="86">
        <v>5.4492308196985926</v>
      </c>
      <c r="E8708" s="88">
        <v>12</v>
      </c>
      <c r="F8708" s="88">
        <v>29</v>
      </c>
      <c r="G8708" s="37">
        <v>0</v>
      </c>
    </row>
    <row r="8709" spans="1:7" x14ac:dyDescent="0.4">
      <c r="A8709" s="70">
        <v>42002</v>
      </c>
      <c r="B8709" s="84" t="s">
        <v>317</v>
      </c>
      <c r="C8709" s="74">
        <v>2.9</v>
      </c>
      <c r="D8709" s="86">
        <v>4.8637938391337689</v>
      </c>
      <c r="E8709" s="88">
        <v>12</v>
      </c>
      <c r="F8709" s="88">
        <v>29</v>
      </c>
      <c r="G8709" s="37">
        <v>0</v>
      </c>
    </row>
    <row r="8710" spans="1:7" x14ac:dyDescent="0.4">
      <c r="A8710" s="70">
        <v>42002</v>
      </c>
      <c r="B8710" s="84" t="s">
        <v>318</v>
      </c>
      <c r="C8710" s="74">
        <v>2.7</v>
      </c>
      <c r="D8710" s="86">
        <v>4.762241084605396</v>
      </c>
      <c r="E8710" s="88">
        <v>12</v>
      </c>
      <c r="F8710" s="88">
        <v>29</v>
      </c>
      <c r="G8710" s="37">
        <v>0</v>
      </c>
    </row>
    <row r="8711" spans="1:7" x14ac:dyDescent="0.4">
      <c r="A8711" s="70">
        <v>42002</v>
      </c>
      <c r="B8711" s="84" t="s">
        <v>319</v>
      </c>
      <c r="C8711" s="74">
        <v>2.9</v>
      </c>
      <c r="D8711" s="86">
        <v>7.5087516126094203</v>
      </c>
      <c r="E8711" s="88">
        <v>12</v>
      </c>
      <c r="F8711" s="88">
        <v>29</v>
      </c>
      <c r="G8711" s="37">
        <v>0</v>
      </c>
    </row>
    <row r="8712" spans="1:7" x14ac:dyDescent="0.4">
      <c r="A8712" s="70">
        <v>42002</v>
      </c>
      <c r="B8712" s="84" t="s">
        <v>320</v>
      </c>
      <c r="C8712" s="74">
        <v>2.2000000000000002</v>
      </c>
      <c r="D8712" s="86">
        <v>7.7433102217703187</v>
      </c>
      <c r="E8712" s="88">
        <v>12</v>
      </c>
      <c r="F8712" s="88">
        <v>29</v>
      </c>
      <c r="G8712" s="37">
        <v>0</v>
      </c>
    </row>
    <row r="8713" spans="1:7" x14ac:dyDescent="0.4">
      <c r="A8713" s="70">
        <v>42002</v>
      </c>
      <c r="B8713" s="84" t="s">
        <v>321</v>
      </c>
      <c r="C8713" s="74">
        <v>1.9</v>
      </c>
      <c r="D8713" s="86">
        <v>4.4283419539844404</v>
      </c>
      <c r="E8713" s="88">
        <v>12</v>
      </c>
      <c r="F8713" s="88">
        <v>29</v>
      </c>
      <c r="G8713" s="37">
        <v>0</v>
      </c>
    </row>
    <row r="8714" spans="1:7" x14ac:dyDescent="0.4">
      <c r="A8714" s="70">
        <v>42002</v>
      </c>
      <c r="B8714" s="84" t="s">
        <v>322</v>
      </c>
      <c r="C8714" s="74">
        <v>1.5</v>
      </c>
      <c r="D8714" s="86">
        <v>4.9501786939320152</v>
      </c>
      <c r="E8714" s="88">
        <v>12</v>
      </c>
      <c r="F8714" s="88">
        <v>29</v>
      </c>
      <c r="G8714" s="37">
        <v>0</v>
      </c>
    </row>
    <row r="8715" spans="1:7" x14ac:dyDescent="0.4">
      <c r="A8715" s="70">
        <v>42002</v>
      </c>
      <c r="B8715" s="84" t="s">
        <v>323</v>
      </c>
      <c r="C8715" s="74">
        <v>1.6</v>
      </c>
      <c r="D8715" s="86">
        <v>5.3222411583709128</v>
      </c>
      <c r="E8715" s="88">
        <v>12</v>
      </c>
      <c r="F8715" s="88">
        <v>29</v>
      </c>
      <c r="G8715" s="37">
        <v>0</v>
      </c>
    </row>
    <row r="8716" spans="1:7" x14ac:dyDescent="0.4">
      <c r="A8716" s="70">
        <v>42002</v>
      </c>
      <c r="B8716" s="84" t="s">
        <v>324</v>
      </c>
      <c r="C8716" s="74">
        <v>1.1000000000000001</v>
      </c>
      <c r="D8716" s="86">
        <v>5.7023526123066617</v>
      </c>
      <c r="E8716" s="88">
        <v>12</v>
      </c>
      <c r="F8716" s="88">
        <v>29</v>
      </c>
      <c r="G8716" s="37">
        <v>0</v>
      </c>
    </row>
    <row r="8717" spans="1:7" x14ac:dyDescent="0.4">
      <c r="A8717" s="70">
        <v>42002</v>
      </c>
      <c r="B8717" s="84" t="s">
        <v>325</v>
      </c>
      <c r="C8717" s="74">
        <v>0.8</v>
      </c>
      <c r="D8717" s="86">
        <v>6.8409851098997612</v>
      </c>
      <c r="E8717" s="88">
        <v>12</v>
      </c>
      <c r="F8717" s="88">
        <v>30</v>
      </c>
      <c r="G8717" s="37">
        <v>1</v>
      </c>
    </row>
    <row r="8718" spans="1:7" x14ac:dyDescent="0.4">
      <c r="A8718" s="70">
        <v>42003</v>
      </c>
      <c r="B8718" s="84" t="s">
        <v>302</v>
      </c>
      <c r="C8718" s="74">
        <v>0.2</v>
      </c>
      <c r="D8718" s="86">
        <v>6.9321314837763923</v>
      </c>
      <c r="E8718" s="88">
        <v>12</v>
      </c>
      <c r="F8718" s="88">
        <v>30</v>
      </c>
      <c r="G8718" s="37">
        <v>1</v>
      </c>
    </row>
    <row r="8719" spans="1:7" x14ac:dyDescent="0.4">
      <c r="A8719" s="70">
        <v>42003</v>
      </c>
      <c r="B8719" s="84" t="s">
        <v>303</v>
      </c>
      <c r="C8719" s="74">
        <v>0.3</v>
      </c>
      <c r="D8719" s="86">
        <v>6.996892358951083</v>
      </c>
      <c r="E8719" s="88">
        <v>12</v>
      </c>
      <c r="F8719" s="88">
        <v>30</v>
      </c>
      <c r="G8719" s="37">
        <v>1</v>
      </c>
    </row>
    <row r="8720" spans="1:7" x14ac:dyDescent="0.4">
      <c r="A8720" s="70">
        <v>42003</v>
      </c>
      <c r="B8720" s="84" t="s">
        <v>304</v>
      </c>
      <c r="C8720" s="74">
        <v>0.5</v>
      </c>
      <c r="D8720" s="86">
        <v>7.0070070049319799</v>
      </c>
      <c r="E8720" s="88">
        <v>12</v>
      </c>
      <c r="F8720" s="88">
        <v>30</v>
      </c>
      <c r="G8720" s="37">
        <v>1</v>
      </c>
    </row>
    <row r="8721" spans="1:7" x14ac:dyDescent="0.4">
      <c r="A8721" s="70">
        <v>42003</v>
      </c>
      <c r="B8721" s="84" t="s">
        <v>305</v>
      </c>
      <c r="C8721" s="74">
        <v>0.4</v>
      </c>
      <c r="D8721" s="86">
        <v>7.0485171794256178</v>
      </c>
      <c r="E8721" s="88">
        <v>12</v>
      </c>
      <c r="F8721" s="88">
        <v>30</v>
      </c>
      <c r="G8721" s="37">
        <v>1</v>
      </c>
    </row>
    <row r="8722" spans="1:7" x14ac:dyDescent="0.4">
      <c r="A8722" s="70">
        <v>42003</v>
      </c>
      <c r="B8722" s="84" t="s">
        <v>306</v>
      </c>
      <c r="C8722" s="74">
        <v>0.4</v>
      </c>
      <c r="D8722" s="86">
        <v>7.0665370235002474</v>
      </c>
      <c r="E8722" s="88">
        <v>12</v>
      </c>
      <c r="F8722" s="88">
        <v>30</v>
      </c>
      <c r="G8722" s="37">
        <v>1</v>
      </c>
    </row>
    <row r="8723" spans="1:7" x14ac:dyDescent="0.4">
      <c r="A8723" s="70">
        <v>42003</v>
      </c>
      <c r="B8723" s="84" t="s">
        <v>307</v>
      </c>
      <c r="C8723" s="74">
        <v>0.2</v>
      </c>
      <c r="D8723" s="86">
        <v>7.1172846378011663</v>
      </c>
      <c r="E8723" s="88">
        <v>12</v>
      </c>
      <c r="F8723" s="88">
        <v>30</v>
      </c>
      <c r="G8723" s="37">
        <v>1</v>
      </c>
    </row>
    <row r="8724" spans="1:7" x14ac:dyDescent="0.4">
      <c r="A8724" s="70">
        <v>42003</v>
      </c>
      <c r="B8724" s="84" t="s">
        <v>308</v>
      </c>
      <c r="C8724" s="74">
        <v>0</v>
      </c>
      <c r="D8724" s="86">
        <v>7.1501198375990445</v>
      </c>
      <c r="E8724" s="88">
        <v>12</v>
      </c>
      <c r="F8724" s="88">
        <v>30</v>
      </c>
      <c r="G8724" s="37">
        <v>1</v>
      </c>
    </row>
    <row r="8725" spans="1:7" x14ac:dyDescent="0.4">
      <c r="A8725" s="70">
        <v>42003</v>
      </c>
      <c r="B8725" s="84" t="s">
        <v>309</v>
      </c>
      <c r="C8725" s="74">
        <v>0</v>
      </c>
      <c r="D8725" s="86">
        <v>6.9139078923127881</v>
      </c>
      <c r="E8725" s="88">
        <v>12</v>
      </c>
      <c r="F8725" s="88">
        <v>30</v>
      </c>
      <c r="G8725" s="37">
        <v>0</v>
      </c>
    </row>
    <row r="8726" spans="1:7" x14ac:dyDescent="0.4">
      <c r="A8726" s="70">
        <v>42003</v>
      </c>
      <c r="B8726" s="84" t="s">
        <v>310</v>
      </c>
      <c r="C8726" s="74">
        <v>0.2</v>
      </c>
      <c r="D8726" s="86">
        <v>4.7634723416028075</v>
      </c>
      <c r="E8726" s="88">
        <v>12</v>
      </c>
      <c r="F8726" s="88">
        <v>30</v>
      </c>
      <c r="G8726" s="37">
        <v>0</v>
      </c>
    </row>
    <row r="8727" spans="1:7" x14ac:dyDescent="0.4">
      <c r="A8727" s="70">
        <v>42003</v>
      </c>
      <c r="B8727" s="84" t="s">
        <v>311</v>
      </c>
      <c r="C8727" s="74">
        <v>0.4</v>
      </c>
      <c r="D8727" s="86">
        <v>4.2493742129275685</v>
      </c>
      <c r="E8727" s="88">
        <v>12</v>
      </c>
      <c r="F8727" s="88">
        <v>30</v>
      </c>
      <c r="G8727" s="37">
        <v>0</v>
      </c>
    </row>
    <row r="8728" spans="1:7" x14ac:dyDescent="0.4">
      <c r="A8728" s="70">
        <v>42003</v>
      </c>
      <c r="B8728" s="84" t="s">
        <v>312</v>
      </c>
      <c r="C8728" s="74">
        <v>0.3</v>
      </c>
      <c r="D8728" s="86">
        <v>3.8327298577759059</v>
      </c>
      <c r="E8728" s="88">
        <v>12</v>
      </c>
      <c r="F8728" s="88">
        <v>30</v>
      </c>
      <c r="G8728" s="37">
        <v>0</v>
      </c>
    </row>
    <row r="8729" spans="1:7" x14ac:dyDescent="0.4">
      <c r="A8729" s="70">
        <v>42003</v>
      </c>
      <c r="B8729" s="84" t="s">
        <v>313</v>
      </c>
      <c r="C8729" s="74">
        <v>0.9</v>
      </c>
      <c r="D8729" s="86">
        <v>5.3142376426668037</v>
      </c>
      <c r="E8729" s="88">
        <v>12</v>
      </c>
      <c r="F8729" s="88">
        <v>30</v>
      </c>
      <c r="G8729" s="37">
        <v>0</v>
      </c>
    </row>
    <row r="8730" spans="1:7" x14ac:dyDescent="0.4">
      <c r="A8730" s="70">
        <v>42003</v>
      </c>
      <c r="B8730" s="84" t="s">
        <v>314</v>
      </c>
      <c r="C8730" s="74">
        <v>1</v>
      </c>
      <c r="D8730" s="86">
        <v>4.5857455238905249</v>
      </c>
      <c r="E8730" s="88">
        <v>12</v>
      </c>
      <c r="F8730" s="88">
        <v>30</v>
      </c>
      <c r="G8730" s="37">
        <v>0</v>
      </c>
    </row>
    <row r="8731" spans="1:7" x14ac:dyDescent="0.4">
      <c r="A8731" s="70">
        <v>42003</v>
      </c>
      <c r="B8731" s="84" t="s">
        <v>315</v>
      </c>
      <c r="C8731" s="74">
        <v>0.7</v>
      </c>
      <c r="D8731" s="86">
        <v>5.5695985571238005</v>
      </c>
      <c r="E8731" s="88">
        <v>12</v>
      </c>
      <c r="F8731" s="88">
        <v>30</v>
      </c>
      <c r="G8731" s="37">
        <v>0</v>
      </c>
    </row>
    <row r="8732" spans="1:7" x14ac:dyDescent="0.4">
      <c r="A8732" s="70">
        <v>42003</v>
      </c>
      <c r="B8732" s="84" t="s">
        <v>316</v>
      </c>
      <c r="C8732" s="74">
        <v>0.1</v>
      </c>
      <c r="D8732" s="86">
        <v>6.2661805021135244</v>
      </c>
      <c r="E8732" s="88">
        <v>12</v>
      </c>
      <c r="F8732" s="88">
        <v>30</v>
      </c>
      <c r="G8732" s="37">
        <v>0</v>
      </c>
    </row>
    <row r="8733" spans="1:7" x14ac:dyDescent="0.4">
      <c r="A8733" s="70">
        <v>42003</v>
      </c>
      <c r="B8733" s="84" t="s">
        <v>317</v>
      </c>
      <c r="C8733" s="74">
        <v>-0.5</v>
      </c>
      <c r="D8733" s="86">
        <v>5.6467025339143415</v>
      </c>
      <c r="E8733" s="88">
        <v>12</v>
      </c>
      <c r="F8733" s="88">
        <v>30</v>
      </c>
      <c r="G8733" s="37">
        <v>0</v>
      </c>
    </row>
    <row r="8734" spans="1:7" x14ac:dyDescent="0.4">
      <c r="A8734" s="70">
        <v>42003</v>
      </c>
      <c r="B8734" s="84" t="s">
        <v>318</v>
      </c>
      <c r="C8734" s="74">
        <v>-0.8</v>
      </c>
      <c r="D8734" s="86">
        <v>8.8980287554170694</v>
      </c>
      <c r="E8734" s="88">
        <v>12</v>
      </c>
      <c r="F8734" s="88">
        <v>30</v>
      </c>
      <c r="G8734" s="37">
        <v>0</v>
      </c>
    </row>
    <row r="8735" spans="1:7" x14ac:dyDescent="0.4">
      <c r="A8735" s="70">
        <v>42003</v>
      </c>
      <c r="B8735" s="84" t="s">
        <v>319</v>
      </c>
      <c r="C8735" s="74">
        <v>-1.3</v>
      </c>
      <c r="D8735" s="86">
        <v>9.4230358132345842</v>
      </c>
      <c r="E8735" s="88">
        <v>12</v>
      </c>
      <c r="F8735" s="88">
        <v>30</v>
      </c>
      <c r="G8735" s="37">
        <v>0</v>
      </c>
    </row>
    <row r="8736" spans="1:7" x14ac:dyDescent="0.4">
      <c r="A8736" s="70">
        <v>42003</v>
      </c>
      <c r="B8736" s="84" t="s">
        <v>320</v>
      </c>
      <c r="C8736" s="74">
        <v>-1.9</v>
      </c>
      <c r="D8736" s="86">
        <v>5.6825016667994701</v>
      </c>
      <c r="E8736" s="88">
        <v>12</v>
      </c>
      <c r="F8736" s="88">
        <v>30</v>
      </c>
      <c r="G8736" s="37">
        <v>0</v>
      </c>
    </row>
    <row r="8737" spans="1:7" x14ac:dyDescent="0.4">
      <c r="A8737" s="70">
        <v>42003</v>
      </c>
      <c r="B8737" s="84" t="s">
        <v>321</v>
      </c>
      <c r="C8737" s="74">
        <v>-2</v>
      </c>
      <c r="D8737" s="86">
        <v>6.0698139061684735</v>
      </c>
      <c r="E8737" s="88">
        <v>12</v>
      </c>
      <c r="F8737" s="88">
        <v>30</v>
      </c>
      <c r="G8737" s="37">
        <v>0</v>
      </c>
    </row>
    <row r="8738" spans="1:7" x14ac:dyDescent="0.4">
      <c r="A8738" s="70">
        <v>42003</v>
      </c>
      <c r="B8738" s="84" t="s">
        <v>322</v>
      </c>
      <c r="C8738" s="74">
        <v>-2.2000000000000002</v>
      </c>
      <c r="D8738" s="86">
        <v>6.1990892806735802</v>
      </c>
      <c r="E8738" s="88">
        <v>12</v>
      </c>
      <c r="F8738" s="88">
        <v>30</v>
      </c>
      <c r="G8738" s="37">
        <v>0</v>
      </c>
    </row>
    <row r="8739" spans="1:7" x14ac:dyDescent="0.4">
      <c r="A8739" s="70">
        <v>42003</v>
      </c>
      <c r="B8739" s="84" t="s">
        <v>323</v>
      </c>
      <c r="C8739" s="74">
        <v>-2</v>
      </c>
      <c r="D8739" s="86">
        <v>6.5841358269205328</v>
      </c>
      <c r="E8739" s="88">
        <v>12</v>
      </c>
      <c r="F8739" s="88">
        <v>30</v>
      </c>
      <c r="G8739" s="37">
        <v>0</v>
      </c>
    </row>
    <row r="8740" spans="1:7" x14ac:dyDescent="0.4">
      <c r="A8740" s="70">
        <v>42003</v>
      </c>
      <c r="B8740" s="84" t="s">
        <v>324</v>
      </c>
      <c r="C8740" s="74">
        <v>-1.2</v>
      </c>
      <c r="D8740" s="86">
        <v>7.5685185168975551</v>
      </c>
      <c r="E8740" s="88">
        <v>12</v>
      </c>
      <c r="F8740" s="88">
        <v>30</v>
      </c>
      <c r="G8740" s="37">
        <v>0</v>
      </c>
    </row>
    <row r="8741" spans="1:7" x14ac:dyDescent="0.4">
      <c r="A8741" s="70">
        <v>42003</v>
      </c>
      <c r="B8741" s="84" t="s">
        <v>325</v>
      </c>
      <c r="C8741" s="74">
        <v>-0.9</v>
      </c>
      <c r="D8741" s="86">
        <v>7.6243099094720455</v>
      </c>
      <c r="E8741" s="88">
        <v>12</v>
      </c>
      <c r="F8741" s="88">
        <v>31</v>
      </c>
      <c r="G8741" s="37">
        <v>1</v>
      </c>
    </row>
    <row r="8742" spans="1:7" x14ac:dyDescent="0.4">
      <c r="A8742" s="70">
        <v>42004</v>
      </c>
      <c r="B8742" s="84" t="s">
        <v>302</v>
      </c>
      <c r="C8742" s="74">
        <v>-0.5</v>
      </c>
      <c r="D8742" s="86">
        <v>7.5776421038808577</v>
      </c>
      <c r="E8742" s="88">
        <v>12</v>
      </c>
      <c r="F8742" s="88">
        <v>31</v>
      </c>
      <c r="G8742" s="37">
        <v>1</v>
      </c>
    </row>
    <row r="8743" spans="1:7" x14ac:dyDescent="0.4">
      <c r="A8743" s="70">
        <v>42004</v>
      </c>
      <c r="B8743" s="84" t="s">
        <v>303</v>
      </c>
      <c r="C8743" s="74">
        <v>-0.2</v>
      </c>
      <c r="D8743" s="86">
        <v>7.5128957223892572</v>
      </c>
      <c r="E8743" s="88">
        <v>12</v>
      </c>
      <c r="F8743" s="88">
        <v>31</v>
      </c>
      <c r="G8743" s="37">
        <v>1</v>
      </c>
    </row>
    <row r="8744" spans="1:7" x14ac:dyDescent="0.4">
      <c r="A8744" s="70">
        <v>42004</v>
      </c>
      <c r="B8744" s="84" t="s">
        <v>304</v>
      </c>
      <c r="C8744" s="74">
        <v>0.6</v>
      </c>
      <c r="D8744" s="86">
        <v>7.3439976494879469</v>
      </c>
      <c r="E8744" s="88">
        <v>12</v>
      </c>
      <c r="F8744" s="88">
        <v>31</v>
      </c>
      <c r="G8744" s="37">
        <v>1</v>
      </c>
    </row>
    <row r="8745" spans="1:7" x14ac:dyDescent="0.4">
      <c r="A8745" s="70">
        <v>42004</v>
      </c>
      <c r="B8745" s="84" t="s">
        <v>305</v>
      </c>
      <c r="C8745" s="74">
        <v>1</v>
      </c>
      <c r="D8745" s="86">
        <v>7.2243818212887314</v>
      </c>
      <c r="E8745" s="88">
        <v>12</v>
      </c>
      <c r="F8745" s="88">
        <v>31</v>
      </c>
      <c r="G8745" s="37">
        <v>1</v>
      </c>
    </row>
    <row r="8746" spans="1:7" x14ac:dyDescent="0.4">
      <c r="A8746" s="70">
        <v>42004</v>
      </c>
      <c r="B8746" s="84" t="s">
        <v>306</v>
      </c>
      <c r="C8746" s="74">
        <v>0.7</v>
      </c>
      <c r="D8746" s="86">
        <v>7.2325114548462821</v>
      </c>
      <c r="E8746" s="88">
        <v>12</v>
      </c>
      <c r="F8746" s="88">
        <v>31</v>
      </c>
      <c r="G8746" s="37">
        <v>1</v>
      </c>
    </row>
    <row r="8747" spans="1:7" x14ac:dyDescent="0.4">
      <c r="A8747" s="70">
        <v>42004</v>
      </c>
      <c r="B8747" s="84" t="s">
        <v>307</v>
      </c>
      <c r="C8747" s="74">
        <v>1.2</v>
      </c>
      <c r="D8747" s="86">
        <v>7.1209869648037003</v>
      </c>
      <c r="E8747" s="88">
        <v>12</v>
      </c>
      <c r="F8747" s="88">
        <v>31</v>
      </c>
      <c r="G8747" s="37">
        <v>1</v>
      </c>
    </row>
    <row r="8748" spans="1:7" x14ac:dyDescent="0.4">
      <c r="A8748" s="70">
        <v>42004</v>
      </c>
      <c r="B8748" s="84" t="s">
        <v>308</v>
      </c>
      <c r="C8748" s="74">
        <v>1.8</v>
      </c>
      <c r="D8748" s="86">
        <v>6.9470304518683168</v>
      </c>
      <c r="E8748" s="88">
        <v>12</v>
      </c>
      <c r="F8748" s="88">
        <v>31</v>
      </c>
      <c r="G8748" s="37">
        <v>1</v>
      </c>
    </row>
    <row r="8749" spans="1:7" x14ac:dyDescent="0.4">
      <c r="A8749" s="70">
        <v>42004</v>
      </c>
      <c r="B8749" s="84" t="s">
        <v>309</v>
      </c>
      <c r="C8749" s="74">
        <v>0.2</v>
      </c>
      <c r="D8749" s="86">
        <v>6.8884691248977958</v>
      </c>
      <c r="E8749" s="88">
        <v>12</v>
      </c>
      <c r="F8749" s="88">
        <v>31</v>
      </c>
      <c r="G8749" s="37">
        <v>0</v>
      </c>
    </row>
    <row r="8750" spans="1:7" x14ac:dyDescent="0.4">
      <c r="A8750" s="70">
        <v>42004</v>
      </c>
      <c r="B8750" s="84" t="s">
        <v>310</v>
      </c>
      <c r="C8750" s="74">
        <v>0.4</v>
      </c>
      <c r="D8750" s="86">
        <v>4.7198126871357413</v>
      </c>
      <c r="E8750" s="88">
        <v>12</v>
      </c>
      <c r="F8750" s="88">
        <v>31</v>
      </c>
      <c r="G8750" s="37">
        <v>0</v>
      </c>
    </row>
    <row r="8751" spans="1:7" x14ac:dyDescent="0.4">
      <c r="A8751" s="70">
        <v>42004</v>
      </c>
      <c r="B8751" s="84" t="s">
        <v>311</v>
      </c>
      <c r="C8751" s="74">
        <v>1</v>
      </c>
      <c r="D8751" s="86">
        <v>3.9435692316394171</v>
      </c>
      <c r="E8751" s="88">
        <v>12</v>
      </c>
      <c r="F8751" s="88">
        <v>31</v>
      </c>
      <c r="G8751" s="37">
        <v>0</v>
      </c>
    </row>
    <row r="8752" spans="1:7" x14ac:dyDescent="0.4">
      <c r="A8752" s="70">
        <v>42004</v>
      </c>
      <c r="B8752" s="84" t="s">
        <v>312</v>
      </c>
      <c r="C8752" s="74">
        <v>1.3</v>
      </c>
      <c r="D8752" s="86">
        <v>3.545288763452505</v>
      </c>
      <c r="E8752" s="88">
        <v>12</v>
      </c>
      <c r="F8752" s="88">
        <v>31</v>
      </c>
      <c r="G8752" s="37">
        <v>0</v>
      </c>
    </row>
    <row r="8753" spans="1:7" x14ac:dyDescent="0.4">
      <c r="A8753" s="70">
        <v>42004</v>
      </c>
      <c r="B8753" s="84" t="s">
        <v>313</v>
      </c>
      <c r="C8753" s="74">
        <v>2</v>
      </c>
      <c r="D8753" s="86">
        <v>4.8288174797892278</v>
      </c>
      <c r="E8753" s="88">
        <v>12</v>
      </c>
      <c r="F8753" s="88">
        <v>31</v>
      </c>
      <c r="G8753" s="37">
        <v>0</v>
      </c>
    </row>
    <row r="8754" spans="1:7" x14ac:dyDescent="0.4">
      <c r="A8754" s="70">
        <v>42004</v>
      </c>
      <c r="B8754" s="84" t="s">
        <v>314</v>
      </c>
      <c r="C8754" s="74">
        <v>2.5</v>
      </c>
      <c r="D8754" s="86">
        <v>3.9346315338183717</v>
      </c>
      <c r="E8754" s="88">
        <v>12</v>
      </c>
      <c r="F8754" s="88">
        <v>31</v>
      </c>
      <c r="G8754" s="37">
        <v>0</v>
      </c>
    </row>
    <row r="8755" spans="1:7" x14ac:dyDescent="0.4">
      <c r="A8755" s="70">
        <v>42004</v>
      </c>
      <c r="B8755" s="84" t="s">
        <v>315</v>
      </c>
      <c r="C8755" s="74">
        <v>1.8</v>
      </c>
      <c r="D8755" s="86">
        <v>4.2594968768921158</v>
      </c>
      <c r="E8755" s="88">
        <v>12</v>
      </c>
      <c r="F8755" s="88">
        <v>31</v>
      </c>
      <c r="G8755" s="37">
        <v>0</v>
      </c>
    </row>
    <row r="8756" spans="1:7" x14ac:dyDescent="0.4">
      <c r="A8756" s="70">
        <v>42004</v>
      </c>
      <c r="B8756" s="84" t="s">
        <v>316</v>
      </c>
      <c r="C8756" s="74">
        <v>1.5</v>
      </c>
      <c r="D8756" s="86">
        <v>5.312182580205719</v>
      </c>
      <c r="E8756" s="88">
        <v>12</v>
      </c>
      <c r="F8756" s="88">
        <v>31</v>
      </c>
      <c r="G8756" s="37">
        <v>0</v>
      </c>
    </row>
    <row r="8757" spans="1:7" x14ac:dyDescent="0.4">
      <c r="A8757" s="70">
        <v>42004</v>
      </c>
      <c r="B8757" s="84" t="s">
        <v>317</v>
      </c>
      <c r="C8757" s="74">
        <v>1.2</v>
      </c>
      <c r="D8757" s="86">
        <v>4.8330593129029475</v>
      </c>
      <c r="E8757" s="88">
        <v>12</v>
      </c>
      <c r="F8757" s="88">
        <v>31</v>
      </c>
      <c r="G8757" s="37">
        <v>0</v>
      </c>
    </row>
    <row r="8758" spans="1:7" x14ac:dyDescent="0.4">
      <c r="A8758" s="70">
        <v>42004</v>
      </c>
      <c r="B8758" s="84" t="s">
        <v>318</v>
      </c>
      <c r="C8758" s="74">
        <v>1</v>
      </c>
      <c r="D8758" s="86">
        <v>7.8960936283082876</v>
      </c>
      <c r="E8758" s="88">
        <v>12</v>
      </c>
      <c r="F8758" s="88">
        <v>31</v>
      </c>
      <c r="G8758" s="37">
        <v>0</v>
      </c>
    </row>
    <row r="8759" spans="1:7" x14ac:dyDescent="0.4">
      <c r="A8759" s="70">
        <v>42004</v>
      </c>
      <c r="B8759" s="84" t="s">
        <v>319</v>
      </c>
      <c r="C8759" s="74">
        <v>1</v>
      </c>
      <c r="D8759" s="86">
        <v>8.2566788247840197</v>
      </c>
      <c r="E8759" s="88">
        <v>12</v>
      </c>
      <c r="F8759" s="88">
        <v>31</v>
      </c>
      <c r="G8759" s="37">
        <v>0</v>
      </c>
    </row>
    <row r="8760" spans="1:7" x14ac:dyDescent="0.4">
      <c r="A8760" s="70">
        <v>42004</v>
      </c>
      <c r="B8760" s="84" t="s">
        <v>320</v>
      </c>
      <c r="C8760" s="74">
        <v>1</v>
      </c>
      <c r="D8760" s="86">
        <v>4.8105748181884103</v>
      </c>
      <c r="E8760" s="88">
        <v>12</v>
      </c>
      <c r="F8760" s="88">
        <v>31</v>
      </c>
      <c r="G8760" s="37">
        <v>0</v>
      </c>
    </row>
    <row r="8761" spans="1:7" x14ac:dyDescent="0.4">
      <c r="A8761" s="70">
        <v>42004</v>
      </c>
      <c r="B8761" s="84" t="s">
        <v>321</v>
      </c>
      <c r="C8761" s="74">
        <v>0.6</v>
      </c>
      <c r="D8761" s="86">
        <v>5.2438611179751602</v>
      </c>
      <c r="E8761" s="88">
        <v>12</v>
      </c>
      <c r="F8761" s="88">
        <v>31</v>
      </c>
      <c r="G8761" s="37">
        <v>0</v>
      </c>
    </row>
    <row r="8762" spans="1:7" x14ac:dyDescent="0.4">
      <c r="A8762" s="70">
        <v>42004</v>
      </c>
      <c r="B8762" s="84" t="s">
        <v>322</v>
      </c>
      <c r="C8762" s="74">
        <v>0.8</v>
      </c>
      <c r="D8762" s="86">
        <v>5.2845727862240182</v>
      </c>
      <c r="E8762" s="88">
        <v>12</v>
      </c>
      <c r="F8762" s="88">
        <v>31</v>
      </c>
      <c r="G8762" s="37">
        <v>0</v>
      </c>
    </row>
    <row r="8763" spans="1:7" x14ac:dyDescent="0.4">
      <c r="A8763" s="70">
        <v>42004</v>
      </c>
      <c r="B8763" s="84" t="s">
        <v>323</v>
      </c>
      <c r="C8763" s="74">
        <v>0.4</v>
      </c>
      <c r="D8763" s="86">
        <v>5.7553988392251512</v>
      </c>
      <c r="E8763" s="88">
        <v>12</v>
      </c>
      <c r="F8763" s="88">
        <v>31</v>
      </c>
      <c r="G8763" s="37">
        <v>0</v>
      </c>
    </row>
    <row r="8764" spans="1:7" x14ac:dyDescent="0.4">
      <c r="A8764" s="70">
        <v>42004</v>
      </c>
      <c r="B8764" s="84" t="s">
        <v>324</v>
      </c>
      <c r="C8764" s="74">
        <v>0</v>
      </c>
      <c r="D8764" s="86">
        <v>6.9882240243070388</v>
      </c>
      <c r="E8764" s="88">
        <v>12</v>
      </c>
      <c r="F8764" s="88">
        <v>31</v>
      </c>
      <c r="G8764" s="37">
        <v>0</v>
      </c>
    </row>
    <row r="8765" spans="1:7" x14ac:dyDescent="0.4">
      <c r="A8765" s="70">
        <v>42004</v>
      </c>
      <c r="B8765" s="84" t="s">
        <v>325</v>
      </c>
      <c r="C8765" s="74">
        <v>0.2</v>
      </c>
      <c r="D8765" s="86">
        <v>7.1118102938839325</v>
      </c>
      <c r="E8765" s="88">
        <v>1</v>
      </c>
      <c r="F8765" s="88">
        <v>1</v>
      </c>
      <c r="G8765" s="37">
        <v>1</v>
      </c>
    </row>
  </sheetData>
  <mergeCells count="3">
    <mergeCell ref="G1:G3"/>
    <mergeCell ref="E1:F1"/>
    <mergeCell ref="F2:F3"/>
  </mergeCells>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I371"/>
  <sheetViews>
    <sheetView zoomScaleNormal="100" workbookViewId="0">
      <pane xSplit="3" ySplit="7" topLeftCell="D8" activePane="bottomRight" state="frozen"/>
      <selection pane="topRight" activeCell="D1" sqref="D1"/>
      <selection pane="bottomLeft" activeCell="A8" sqref="A8"/>
      <selection pane="bottomRight" activeCell="D8" sqref="D8"/>
    </sheetView>
  </sheetViews>
  <sheetFormatPr defaultRowHeight="16.5" x14ac:dyDescent="0.15"/>
  <cols>
    <col min="1" max="1" width="10.25" style="52" bestFit="1" customWidth="1"/>
    <col min="2" max="3" width="3.625" style="52" bestFit="1" customWidth="1"/>
    <col min="4" max="6" width="11.125" style="8" bestFit="1" customWidth="1"/>
    <col min="7" max="7" width="11.125" style="8" customWidth="1"/>
    <col min="8" max="8" width="16.375" style="8" bestFit="1" customWidth="1"/>
    <col min="9" max="10" width="17.875" style="8" customWidth="1"/>
    <col min="11" max="11" width="16.375" style="8" customWidth="1"/>
    <col min="12" max="12" width="16.375" style="8" bestFit="1" customWidth="1"/>
    <col min="13" max="13" width="16.375" style="8" customWidth="1"/>
    <col min="14" max="14" width="17.625" style="8" bestFit="1" customWidth="1"/>
    <col min="15" max="15" width="15.875" style="8" customWidth="1"/>
    <col min="16" max="16" width="17.5" style="8" bestFit="1" customWidth="1"/>
    <col min="17" max="18" width="17.625" style="8" bestFit="1" customWidth="1"/>
    <col min="19" max="19" width="17.375" style="8" bestFit="1" customWidth="1"/>
    <col min="20" max="20" width="17.625" style="8" bestFit="1" customWidth="1"/>
    <col min="21" max="21" width="11.25" style="8" customWidth="1"/>
    <col min="22" max="22" width="14.625" style="8" customWidth="1"/>
    <col min="23" max="23" width="18.625" style="8" customWidth="1"/>
    <col min="24" max="24" width="16.375" style="8" customWidth="1"/>
    <col min="25" max="26" width="41" style="8" bestFit="1" customWidth="1"/>
    <col min="27" max="27" width="12.5" style="8" customWidth="1"/>
    <col min="28" max="28" width="17.375" style="8" customWidth="1"/>
    <col min="29" max="30" width="20.875" style="8" customWidth="1"/>
    <col min="31" max="31" width="17.375" style="8" customWidth="1"/>
    <col min="32" max="32" width="12.875" style="8" bestFit="1" customWidth="1"/>
    <col min="33" max="33" width="17.375" style="8" customWidth="1"/>
    <col min="34" max="34" width="12.875" style="8" bestFit="1" customWidth="1"/>
    <col min="35" max="37" width="17.375" style="8" customWidth="1"/>
    <col min="38" max="44" width="9" style="8" bestFit="1" customWidth="1"/>
    <col min="45" max="45" width="9.875" style="8" bestFit="1" customWidth="1"/>
    <col min="46" max="46" width="15.75" style="8" customWidth="1"/>
    <col min="47" max="53" width="9.875" style="8" bestFit="1" customWidth="1"/>
    <col min="54" max="54" width="9" style="8"/>
    <col min="55" max="55" width="32" style="9" customWidth="1"/>
    <col min="56" max="56" width="19.75" style="9" customWidth="1"/>
    <col min="57" max="57" width="16.375" style="8" bestFit="1" customWidth="1"/>
    <col min="58" max="58" width="14" style="8" customWidth="1"/>
    <col min="59" max="59" width="8" style="8" customWidth="1"/>
    <col min="60" max="60" width="12.625" style="8" bestFit="1" customWidth="1"/>
    <col min="61" max="61" width="21.625" style="8" customWidth="1"/>
    <col min="62" max="62" width="17" style="8" bestFit="1" customWidth="1"/>
    <col min="63" max="16384" width="9" style="8"/>
  </cols>
  <sheetData>
    <row r="1" spans="1:61" ht="33" x14ac:dyDescent="0.15">
      <c r="A1" s="5" t="s">
        <v>0</v>
      </c>
      <c r="B1" s="134" t="s">
        <v>273</v>
      </c>
      <c r="C1" s="134" t="s">
        <v>274</v>
      </c>
      <c r="D1" s="13" t="s">
        <v>16</v>
      </c>
      <c r="E1" s="6" t="s">
        <v>69</v>
      </c>
      <c r="F1" s="13" t="s">
        <v>74</v>
      </c>
      <c r="G1" s="131" t="s">
        <v>400</v>
      </c>
      <c r="H1" s="141" t="s">
        <v>194</v>
      </c>
      <c r="I1" s="158"/>
      <c r="J1" s="158"/>
      <c r="K1" s="158"/>
      <c r="L1" s="158"/>
      <c r="M1" s="158"/>
      <c r="N1" s="158"/>
      <c r="O1" s="158"/>
      <c r="P1" s="158"/>
      <c r="Q1" s="158"/>
      <c r="R1" s="158"/>
      <c r="S1" s="158"/>
      <c r="T1" s="142"/>
      <c r="U1" s="154" t="s">
        <v>117</v>
      </c>
      <c r="V1" s="155"/>
      <c r="W1" s="155"/>
      <c r="X1" s="156"/>
      <c r="Y1" s="23" t="s">
        <v>341</v>
      </c>
      <c r="Z1" s="7" t="s">
        <v>340</v>
      </c>
      <c r="AA1" s="145" t="s">
        <v>342</v>
      </c>
      <c r="AB1" s="146"/>
      <c r="AC1" s="146"/>
      <c r="AD1" s="146"/>
      <c r="AE1" s="147"/>
      <c r="AF1" s="145" t="s">
        <v>343</v>
      </c>
      <c r="AG1" s="146"/>
      <c r="AH1" s="146"/>
      <c r="AI1" s="146"/>
      <c r="AJ1" s="146"/>
      <c r="AK1" s="146"/>
      <c r="AL1" s="146"/>
      <c r="AM1" s="146"/>
      <c r="AN1" s="146"/>
      <c r="AO1" s="146"/>
      <c r="AP1" s="146"/>
      <c r="AQ1" s="146"/>
      <c r="AR1" s="146"/>
      <c r="AS1" s="147"/>
      <c r="AT1" s="35" t="s">
        <v>249</v>
      </c>
      <c r="AU1" s="135" t="s">
        <v>7</v>
      </c>
      <c r="AV1" s="135"/>
      <c r="AW1" s="135"/>
      <c r="AX1" s="135"/>
      <c r="AY1" s="135"/>
      <c r="AZ1" s="135"/>
      <c r="BA1" s="135"/>
    </row>
    <row r="2" spans="1:61" x14ac:dyDescent="0.15">
      <c r="A2" s="5" t="s">
        <v>1</v>
      </c>
      <c r="B2" s="10"/>
      <c r="C2" s="10"/>
      <c r="D2" s="11"/>
      <c r="E2" s="11"/>
      <c r="F2" s="11"/>
      <c r="G2" s="128"/>
      <c r="H2" s="12" t="s">
        <v>16</v>
      </c>
      <c r="I2" s="154" t="s">
        <v>16</v>
      </c>
      <c r="J2" s="155"/>
      <c r="K2" s="156"/>
      <c r="L2" s="9" t="s">
        <v>69</v>
      </c>
      <c r="M2" s="13" t="s">
        <v>87</v>
      </c>
      <c r="N2" s="157" t="s">
        <v>21</v>
      </c>
      <c r="O2" s="157"/>
      <c r="P2" s="157"/>
      <c r="Q2" s="157"/>
      <c r="R2" s="157"/>
      <c r="S2" s="157"/>
      <c r="T2" s="157"/>
      <c r="U2" s="14" t="s">
        <v>16</v>
      </c>
      <c r="V2" s="13" t="s">
        <v>99</v>
      </c>
      <c r="W2" s="159" t="s">
        <v>104</v>
      </c>
      <c r="X2" s="160" t="s">
        <v>105</v>
      </c>
      <c r="Y2" s="14" t="s">
        <v>103</v>
      </c>
      <c r="Z2" s="14" t="s">
        <v>16</v>
      </c>
      <c r="AA2" s="14" t="s">
        <v>16</v>
      </c>
      <c r="AB2" s="150" t="s">
        <v>136</v>
      </c>
      <c r="AC2" s="14" t="s">
        <v>138</v>
      </c>
      <c r="AD2" s="151" t="s">
        <v>139</v>
      </c>
      <c r="AE2" s="150" t="s">
        <v>140</v>
      </c>
      <c r="AF2" s="15" t="s">
        <v>16</v>
      </c>
      <c r="AG2" s="152" t="s">
        <v>136</v>
      </c>
      <c r="AH2" s="15" t="s">
        <v>138</v>
      </c>
      <c r="AI2" s="153" t="s">
        <v>139</v>
      </c>
      <c r="AJ2" s="152" t="s">
        <v>140</v>
      </c>
      <c r="AK2" s="16" t="s">
        <v>141</v>
      </c>
      <c r="AL2" s="17" t="s">
        <v>150</v>
      </c>
      <c r="AM2" s="17" t="s">
        <v>151</v>
      </c>
      <c r="AN2" s="17" t="s">
        <v>152</v>
      </c>
      <c r="AO2" s="17" t="s">
        <v>153</v>
      </c>
      <c r="AP2" s="18" t="s">
        <v>154</v>
      </c>
      <c r="AQ2" s="13" t="s">
        <v>155</v>
      </c>
      <c r="AR2" s="13" t="s">
        <v>156</v>
      </c>
      <c r="AS2" s="17" t="s">
        <v>157</v>
      </c>
      <c r="AT2" s="138" t="s">
        <v>247</v>
      </c>
      <c r="AU2" s="138" t="s">
        <v>9</v>
      </c>
      <c r="AV2" s="138" t="s">
        <v>10</v>
      </c>
      <c r="AW2" s="138" t="s">
        <v>11</v>
      </c>
      <c r="AX2" s="138" t="s">
        <v>12</v>
      </c>
      <c r="AY2" s="138" t="s">
        <v>13</v>
      </c>
      <c r="AZ2" s="138" t="s">
        <v>14</v>
      </c>
      <c r="BA2" s="138" t="s">
        <v>15</v>
      </c>
    </row>
    <row r="3" spans="1:61" ht="39" customHeight="1" x14ac:dyDescent="0.15">
      <c r="A3" s="5" t="s">
        <v>70</v>
      </c>
      <c r="B3" s="19"/>
      <c r="C3" s="19"/>
      <c r="D3" s="20"/>
      <c r="E3" s="20"/>
      <c r="F3" s="20"/>
      <c r="G3" s="128"/>
      <c r="H3" s="21"/>
      <c r="I3" s="22" t="s">
        <v>17</v>
      </c>
      <c r="J3" s="23" t="s">
        <v>18</v>
      </c>
      <c r="K3" s="23" t="s">
        <v>193</v>
      </c>
      <c r="L3" s="9"/>
      <c r="M3" s="24"/>
      <c r="N3" s="14" t="s">
        <v>9</v>
      </c>
      <c r="O3" s="14" t="s">
        <v>10</v>
      </c>
      <c r="P3" s="14" t="s">
        <v>11</v>
      </c>
      <c r="Q3" s="14" t="s">
        <v>12</v>
      </c>
      <c r="R3" s="14" t="s">
        <v>13</v>
      </c>
      <c r="S3" s="14" t="s">
        <v>14</v>
      </c>
      <c r="T3" s="14" t="s">
        <v>15</v>
      </c>
      <c r="U3" s="21"/>
      <c r="V3" s="25"/>
      <c r="W3" s="159"/>
      <c r="X3" s="161"/>
      <c r="Y3" s="26"/>
      <c r="Z3" s="21"/>
      <c r="AA3" s="21"/>
      <c r="AB3" s="150"/>
      <c r="AC3" s="26"/>
      <c r="AD3" s="152"/>
      <c r="AE3" s="150"/>
      <c r="AF3" s="21"/>
      <c r="AG3" s="150"/>
      <c r="AH3" s="26"/>
      <c r="AI3" s="152"/>
      <c r="AJ3" s="150"/>
      <c r="AK3" s="27"/>
      <c r="AL3" s="28"/>
      <c r="AM3" s="29"/>
      <c r="AN3" s="29"/>
      <c r="AO3" s="29"/>
      <c r="AP3" s="30"/>
      <c r="AQ3" s="29"/>
      <c r="AR3" s="29"/>
      <c r="AS3" s="29"/>
      <c r="AT3" s="140"/>
      <c r="AU3" s="140"/>
      <c r="AV3" s="140"/>
      <c r="AW3" s="140"/>
      <c r="AX3" s="140"/>
      <c r="AY3" s="140"/>
      <c r="AZ3" s="140"/>
      <c r="BA3" s="140"/>
      <c r="BC3" s="4" t="s">
        <v>23</v>
      </c>
      <c r="BD3" s="4" t="s">
        <v>24</v>
      </c>
      <c r="BE3" s="4" t="s">
        <v>334</v>
      </c>
      <c r="BF3" s="4" t="s">
        <v>335</v>
      </c>
      <c r="BG3" s="4" t="s">
        <v>336</v>
      </c>
      <c r="BH3" s="4"/>
    </row>
    <row r="4" spans="1:61" x14ac:dyDescent="0.15">
      <c r="A4" s="31" t="s">
        <v>2</v>
      </c>
      <c r="B4" s="32" t="s">
        <v>275</v>
      </c>
      <c r="C4" s="32" t="s">
        <v>275</v>
      </c>
      <c r="D4" s="33" t="s">
        <v>71</v>
      </c>
      <c r="E4" s="33" t="s">
        <v>72</v>
      </c>
      <c r="F4" s="33" t="s">
        <v>73</v>
      </c>
      <c r="G4" s="129">
        <v>5.4</v>
      </c>
      <c r="H4" s="34" t="s">
        <v>361</v>
      </c>
      <c r="I4" s="34" t="s">
        <v>362</v>
      </c>
      <c r="J4" s="34" t="s">
        <v>363</v>
      </c>
      <c r="K4" s="34" t="s">
        <v>364</v>
      </c>
      <c r="L4" s="34" t="s">
        <v>365</v>
      </c>
      <c r="M4" s="34" t="s">
        <v>366</v>
      </c>
      <c r="N4" s="34" t="s">
        <v>367</v>
      </c>
      <c r="O4" s="34" t="s">
        <v>368</v>
      </c>
      <c r="P4" s="34" t="s">
        <v>369</v>
      </c>
      <c r="Q4" s="34" t="s">
        <v>370</v>
      </c>
      <c r="R4" s="34" t="s">
        <v>371</v>
      </c>
      <c r="S4" s="34" t="s">
        <v>372</v>
      </c>
      <c r="T4" s="34" t="s">
        <v>373</v>
      </c>
      <c r="U4" s="34" t="s">
        <v>374</v>
      </c>
      <c r="V4" s="34" t="s">
        <v>375</v>
      </c>
      <c r="W4" s="34" t="s">
        <v>376</v>
      </c>
      <c r="X4" s="34" t="s">
        <v>377</v>
      </c>
      <c r="Y4" s="34" t="s">
        <v>378</v>
      </c>
      <c r="Z4" s="34" t="s">
        <v>379</v>
      </c>
      <c r="AA4" s="34" t="s">
        <v>380</v>
      </c>
      <c r="AB4" s="34" t="s">
        <v>381</v>
      </c>
      <c r="AC4" s="34" t="s">
        <v>382</v>
      </c>
      <c r="AD4" s="34" t="s">
        <v>383</v>
      </c>
      <c r="AE4" s="34" t="s">
        <v>384</v>
      </c>
      <c r="AF4" s="34" t="s">
        <v>385</v>
      </c>
      <c r="AG4" s="34" t="s">
        <v>386</v>
      </c>
      <c r="AH4" s="34" t="s">
        <v>387</v>
      </c>
      <c r="AI4" s="34" t="s">
        <v>388</v>
      </c>
      <c r="AJ4" s="34" t="s">
        <v>389</v>
      </c>
      <c r="AK4" s="34" t="s">
        <v>390</v>
      </c>
      <c r="AL4" s="34" t="s">
        <v>344</v>
      </c>
      <c r="AM4" s="34" t="s">
        <v>344</v>
      </c>
      <c r="AN4" s="34" t="s">
        <v>344</v>
      </c>
      <c r="AO4" s="34" t="s">
        <v>344</v>
      </c>
      <c r="AP4" s="34" t="s">
        <v>345</v>
      </c>
      <c r="AQ4" s="34" t="s">
        <v>345</v>
      </c>
      <c r="AR4" s="34" t="s">
        <v>345</v>
      </c>
      <c r="AS4" s="34" t="s">
        <v>345</v>
      </c>
      <c r="AT4" s="35" t="s">
        <v>359</v>
      </c>
      <c r="AU4" s="35" t="s">
        <v>401</v>
      </c>
      <c r="AV4" s="35" t="s">
        <v>353</v>
      </c>
      <c r="AW4" s="35" t="s">
        <v>354</v>
      </c>
      <c r="AX4" s="35" t="s">
        <v>355</v>
      </c>
      <c r="AY4" s="35" t="s">
        <v>356</v>
      </c>
      <c r="AZ4" s="35" t="s">
        <v>357</v>
      </c>
      <c r="BA4" s="35" t="s">
        <v>358</v>
      </c>
      <c r="BC4" s="44" t="s">
        <v>82</v>
      </c>
      <c r="BD4" s="45"/>
      <c r="BE4" s="34" t="s">
        <v>22</v>
      </c>
      <c r="BF4" s="34" t="s">
        <v>22</v>
      </c>
      <c r="BG4" s="34" t="s">
        <v>22</v>
      </c>
      <c r="BH4" s="37">
        <f>VLOOKUP(データ入力と計算結果!E6,バックデータ一覧!A3:B12,2,FALSE)</f>
        <v>1</v>
      </c>
    </row>
    <row r="5" spans="1:61" x14ac:dyDescent="0.15">
      <c r="A5" s="38" t="s">
        <v>3</v>
      </c>
      <c r="B5" s="32" t="s">
        <v>275</v>
      </c>
      <c r="C5" s="32" t="s">
        <v>275</v>
      </c>
      <c r="D5" s="36" t="s">
        <v>185</v>
      </c>
      <c r="E5" s="36" t="s">
        <v>186</v>
      </c>
      <c r="F5" s="36" t="s">
        <v>187</v>
      </c>
      <c r="G5" s="129" t="s">
        <v>399</v>
      </c>
      <c r="H5" s="34" t="s">
        <v>227</v>
      </c>
      <c r="I5" s="34" t="s">
        <v>228</v>
      </c>
      <c r="J5" s="34" t="s">
        <v>229</v>
      </c>
      <c r="K5" s="34" t="s">
        <v>230</v>
      </c>
      <c r="L5" s="34" t="s">
        <v>243</v>
      </c>
      <c r="M5" s="34" t="s">
        <v>231</v>
      </c>
      <c r="N5" s="34" t="s">
        <v>232</v>
      </c>
      <c r="O5" s="34" t="s">
        <v>233</v>
      </c>
      <c r="P5" s="34" t="s">
        <v>234</v>
      </c>
      <c r="Q5" s="34" t="s">
        <v>235</v>
      </c>
      <c r="R5" s="34" t="s">
        <v>236</v>
      </c>
      <c r="S5" s="34" t="s">
        <v>237</v>
      </c>
      <c r="T5" s="34" t="s">
        <v>238</v>
      </c>
      <c r="U5" s="34" t="s">
        <v>227</v>
      </c>
      <c r="V5" s="34" t="s">
        <v>239</v>
      </c>
      <c r="W5" s="34" t="s">
        <v>240</v>
      </c>
      <c r="X5" s="34" t="s">
        <v>241</v>
      </c>
      <c r="Y5" s="34" t="s">
        <v>108</v>
      </c>
      <c r="Z5" s="34" t="s">
        <v>227</v>
      </c>
      <c r="AA5" s="34" t="s">
        <v>227</v>
      </c>
      <c r="AB5" s="34" t="s">
        <v>242</v>
      </c>
      <c r="AC5" s="34" t="s">
        <v>243</v>
      </c>
      <c r="AD5" s="34" t="s">
        <v>244</v>
      </c>
      <c r="AE5" s="34" t="s">
        <v>245</v>
      </c>
      <c r="AF5" s="34" t="s">
        <v>227</v>
      </c>
      <c r="AG5" s="34" t="s">
        <v>137</v>
      </c>
      <c r="AH5" s="34" t="s">
        <v>243</v>
      </c>
      <c r="AI5" s="34" t="s">
        <v>244</v>
      </c>
      <c r="AJ5" s="34" t="s">
        <v>245</v>
      </c>
      <c r="AK5" s="34" t="s">
        <v>246</v>
      </c>
      <c r="AL5" s="34" t="s">
        <v>158</v>
      </c>
      <c r="AM5" s="34" t="s">
        <v>159</v>
      </c>
      <c r="AN5" s="34" t="s">
        <v>160</v>
      </c>
      <c r="AO5" s="34" t="s">
        <v>161</v>
      </c>
      <c r="AP5" s="34" t="s">
        <v>162</v>
      </c>
      <c r="AQ5" s="34" t="s">
        <v>163</v>
      </c>
      <c r="AR5" s="34" t="s">
        <v>164</v>
      </c>
      <c r="AS5" s="34" t="s">
        <v>165</v>
      </c>
      <c r="AT5" s="39" t="s">
        <v>277</v>
      </c>
      <c r="AU5" s="39" t="s">
        <v>281</v>
      </c>
      <c r="AV5" s="39" t="s">
        <v>282</v>
      </c>
      <c r="AW5" s="39" t="s">
        <v>283</v>
      </c>
      <c r="AX5" s="39" t="s">
        <v>284</v>
      </c>
      <c r="AY5" s="39" t="s">
        <v>285</v>
      </c>
      <c r="AZ5" s="39" t="s">
        <v>286</v>
      </c>
      <c r="BA5" s="39" t="s">
        <v>287</v>
      </c>
      <c r="BC5" s="117" t="s">
        <v>213</v>
      </c>
      <c r="BD5" s="118"/>
      <c r="BE5" s="118"/>
      <c r="BF5" s="118"/>
      <c r="BG5" s="118"/>
      <c r="BH5" s="119"/>
    </row>
    <row r="6" spans="1:61" x14ac:dyDescent="0.15">
      <c r="A6" s="31" t="s">
        <v>4</v>
      </c>
      <c r="B6" s="32" t="s">
        <v>275</v>
      </c>
      <c r="C6" s="32" t="s">
        <v>275</v>
      </c>
      <c r="D6" s="34" t="s">
        <v>5</v>
      </c>
      <c r="E6" s="34" t="s">
        <v>6</v>
      </c>
      <c r="F6" s="34" t="s">
        <v>6</v>
      </c>
      <c r="G6" s="39" t="s">
        <v>182</v>
      </c>
      <c r="H6" s="34" t="s">
        <v>5</v>
      </c>
      <c r="I6" s="34" t="s">
        <v>5</v>
      </c>
      <c r="J6" s="34" t="s">
        <v>5</v>
      </c>
      <c r="K6" s="34"/>
      <c r="L6" s="34" t="s">
        <v>6</v>
      </c>
      <c r="M6" s="34" t="s">
        <v>6</v>
      </c>
      <c r="N6" s="34" t="s">
        <v>22</v>
      </c>
      <c r="O6" s="34" t="s">
        <v>22</v>
      </c>
      <c r="P6" s="34" t="s">
        <v>22</v>
      </c>
      <c r="Q6" s="34" t="s">
        <v>22</v>
      </c>
      <c r="R6" s="34" t="s">
        <v>22</v>
      </c>
      <c r="S6" s="34" t="s">
        <v>22</v>
      </c>
      <c r="T6" s="34" t="s">
        <v>22</v>
      </c>
      <c r="U6" s="34" t="s">
        <v>5</v>
      </c>
      <c r="V6" s="34" t="s">
        <v>100</v>
      </c>
      <c r="W6" s="34" t="s">
        <v>106</v>
      </c>
      <c r="X6" s="34" t="s">
        <v>106</v>
      </c>
      <c r="Y6" s="34" t="s">
        <v>107</v>
      </c>
      <c r="Z6" s="34" t="s">
        <v>5</v>
      </c>
      <c r="AA6" s="34" t="s">
        <v>5</v>
      </c>
      <c r="AB6" s="34" t="s">
        <v>106</v>
      </c>
      <c r="AC6" s="34" t="s">
        <v>107</v>
      </c>
      <c r="AD6" s="34" t="s">
        <v>106</v>
      </c>
      <c r="AE6" s="34" t="s">
        <v>106</v>
      </c>
      <c r="AF6" s="34" t="s">
        <v>5</v>
      </c>
      <c r="AG6" s="34" t="s">
        <v>106</v>
      </c>
      <c r="AH6" s="34" t="s">
        <v>107</v>
      </c>
      <c r="AI6" s="34" t="s">
        <v>106</v>
      </c>
      <c r="AJ6" s="34" t="s">
        <v>106</v>
      </c>
      <c r="AK6" s="40" t="s">
        <v>212</v>
      </c>
      <c r="AL6" s="34" t="s">
        <v>22</v>
      </c>
      <c r="AM6" s="34" t="s">
        <v>22</v>
      </c>
      <c r="AN6" s="34" t="s">
        <v>22</v>
      </c>
      <c r="AO6" s="34" t="s">
        <v>22</v>
      </c>
      <c r="AP6" s="34" t="s">
        <v>22</v>
      </c>
      <c r="AQ6" s="34" t="s">
        <v>22</v>
      </c>
      <c r="AR6" s="34" t="s">
        <v>22</v>
      </c>
      <c r="AS6" s="34" t="s">
        <v>22</v>
      </c>
      <c r="AT6" s="39" t="s">
        <v>248</v>
      </c>
      <c r="AU6" s="39" t="s">
        <v>280</v>
      </c>
      <c r="AV6" s="39" t="s">
        <v>280</v>
      </c>
      <c r="AW6" s="39" t="s">
        <v>280</v>
      </c>
      <c r="AX6" s="39" t="s">
        <v>280</v>
      </c>
      <c r="AY6" s="39" t="s">
        <v>280</v>
      </c>
      <c r="AZ6" s="39" t="s">
        <v>280</v>
      </c>
      <c r="BA6" s="39" t="s">
        <v>280</v>
      </c>
      <c r="BC6" s="14" t="s">
        <v>48</v>
      </c>
      <c r="BD6" s="44" t="s">
        <v>9</v>
      </c>
      <c r="BE6" s="13" t="s">
        <v>327</v>
      </c>
      <c r="BF6" s="45" t="s">
        <v>25</v>
      </c>
      <c r="BG6" s="34" t="s">
        <v>22</v>
      </c>
      <c r="BH6" s="46">
        <f>IF(OR($BH$4=1,$BH$4=6),バックデータ一覧!E$5,バックデータ一覧!E$13)*BH$27</f>
        <v>1.7247450201342282E-3</v>
      </c>
    </row>
    <row r="7" spans="1:61" x14ac:dyDescent="0.15">
      <c r="A7" s="41">
        <v>41640</v>
      </c>
      <c r="B7" s="42">
        <f>MONTH(A7)</f>
        <v>1</v>
      </c>
      <c r="C7" s="42">
        <f>DAY(A7)</f>
        <v>1</v>
      </c>
      <c r="D7" s="127">
        <f>SUM(H7+U7+Z7+AA7+AF7+AT7)</f>
        <v>0.20284106307870375</v>
      </c>
      <c r="E7" s="127">
        <f t="shared" ref="E7:E70" si="0">SUM(L7+AC7+AH7)</f>
        <v>157.62625343100333</v>
      </c>
      <c r="F7" s="127">
        <f>M7</f>
        <v>0</v>
      </c>
      <c r="G7" s="130">
        <v>0</v>
      </c>
      <c r="H7" s="122">
        <f t="shared" ref="H7:H70" si="1">IF(OR($BH$4=1,$BH$4=2,$BH$4=6),I7+J7+K7,0)</f>
        <v>0.20284106307870375</v>
      </c>
      <c r="I7" s="122">
        <f>IF(AND($BH$4&lt;&gt;1,$BH$4&lt;&gt;2,$BH$4&lt;&gt;6),0,((VLOOKUP(データ入力と計算結果!$E$6,バックデータ一覧!$V$10:$AA$11,2)*'貼り付けシート（日別）'!O6+VLOOKUP(データ入力と計算結果!$E$6,バックデータ一覧!$V$10:$AA$11,3)*('貼り付けシート（日別）'!I6+'貼り付けシート（日別）'!J6+'貼り付けシート（日別）'!K6+'貼り付けシート（日別）'!L6+'貼り付けシート（日別）'!N6)+(VLOOKUP(データ入力と計算結果!$E$6,バックデータ一覧!$V$10:$AA$11,4)))*10^3/3600))</f>
        <v>0.1300416203703704</v>
      </c>
      <c r="J7" s="122">
        <f>IF(AND(OR($BH$4&lt;&gt;1,$BH$4&lt;&gt;2,$BH$4&lt;&gt;6),データ入力と計算結果!$E$7&lt;&gt;バックデータ一覧!$A$15,SUM(AX7:AY7)&gt;0),0.07*10^3/3600,0)</f>
        <v>1.9444444444444445E-2</v>
      </c>
      <c r="K7" s="122">
        <f>IF(AND(OR($BH$4=1,$BH$4=2),データ入力と計算結果!$E$7=バックデータ一覧!$A$17,AY7&gt;0),(VLOOKUP(データ入力と計算結果!$E$6,バックデータ一覧!$V$10:$AA$11,5,FALSE)*BA7+VLOOKUP(データ入力と計算結果!$E$6,バックデータ一覧!$V$10:$AA$11,6,FALSE))*10^3/3600,0)</f>
        <v>5.3354998263888898E-2</v>
      </c>
      <c r="L7" s="122">
        <f>IF(OR($BH$4=1,$BH$4=6),IF(データ入力と計算結果!$E$7=バックデータ一覧!$A$15,AU7/N7+AV7/O7+AW7/P7+AX7/Q7+AY7/S7,IF(データ入力と計算結果!$E$7=バックデータ一覧!$A$16,AU7/N7+AV7/O7+AW7/P7+AY7/R7+AZ7/S7,AU7/N7+AV7/O7+AW7/P7+AY7/R7+BA7/T7)),0)</f>
        <v>157.62625343100333</v>
      </c>
      <c r="M7" s="122">
        <f>IF($BH$4=2,IF(データ入力と計算結果!$E$7=バックデータ一覧!$A$15,AU7/N7+AV7/O7+AW7/P7+AX7/Q7+AZ7/S7,IF(データ入力と計算結果!$E$7=バックデータ一覧!$A$16,AU7/N7+AV7/O7+AW7/P7+AY7/R7+AZ7/S7,AU7/N7+AV7/O7+AW7/P7+AY7/R7+BA7/T7)),0)</f>
        <v>0</v>
      </c>
      <c r="N7" s="122">
        <f>MIN(1,$BH$6*'貼り付けシート（日別）'!O6+計算過程!$BH$13*(AU7+AW7)+$BH$20)</f>
        <v>0.63267413369735614</v>
      </c>
      <c r="O7" s="122">
        <f>MIN(1,$BH$7*'貼り付けシート（日別）'!O6+$BH$14*AV7+$BH$21)</f>
        <v>0.68902671261186343</v>
      </c>
      <c r="P7" s="122">
        <f>MIN(1,$BH$8*'貼り付けシート（日別）'!O6+$BH$15*(AU7+AW7)+$BH$22)</f>
        <v>0.63267413369735614</v>
      </c>
      <c r="Q7" s="46">
        <f>MIN(1,$BH$9*'貼り付けシート（日別）'!O6+$BH$16*AX7+$BH$23)</f>
        <v>0.71159348488590612</v>
      </c>
      <c r="R7" s="46">
        <f>MIN(1,$BH$10*'貼り付けシート（日別）'!O6+$BH$17*AY7+$BH$24)</f>
        <v>0.69829070556257911</v>
      </c>
      <c r="S7" s="46">
        <f>MIN(1,$BH$11*'貼り付けシート（日別）'!O6+$BH$18*AZ7+$BH$25)</f>
        <v>0.71159348488590612</v>
      </c>
      <c r="T7" s="46">
        <f>MIN(1,$BH$12*'貼り付けシート（日別）'!O6+$BH$19*BA7+$BH$26)</f>
        <v>0.65614645006067107</v>
      </c>
      <c r="U7" s="46">
        <f t="shared" ref="U7:U70" si="2">IF($BH$4=9,($BH$30*V7+$BH$31*Y7+$BH$32*$BH$36+$BH$33)*(1+$BH$34*$BH$35)*W7*X7*10^3/3600,0)</f>
        <v>0</v>
      </c>
      <c r="V7" s="46">
        <f t="array" ref="V7">AVERAGE((IF(('貼り付けシート（時刻別）'!$E$6:$E$8765=$B7)*('貼り付けシート（時刻別）'!$F$6:$F$8765=$C7)*('貼り付けシート（時刻別）'!$G$6:$G$8765=1),'貼り付けシート（時刻別）'!$C$6:$C$8765,"")))</f>
        <v>-0.7</v>
      </c>
      <c r="W7" s="46">
        <f>IF(V7&lt;7,1+0.0133*(7-V7),1)</f>
        <v>1.1024099999999999</v>
      </c>
      <c r="X7" s="46">
        <f>IF(AND(V7&gt;=2,V7&lt;5),1.175-V7*0.035,IF(AND(V7&gt;=-2,V7&lt;2),1.12-V7*0.0075,IF(AND(V7&gt;=-15.5,V7&lt;-2),1.155+V7*0.01,1)))</f>
        <v>1.1252500000000001</v>
      </c>
      <c r="Y7" s="46">
        <f>SUM(AU7:BA7)</f>
        <v>105.5017562809</v>
      </c>
      <c r="Z7" s="46">
        <f>IF($BH$4=8,($BH$38*'貼り付けシート（日別）'!O6+$BH$39*Y7+$BH$40)/3.6,0)</f>
        <v>0</v>
      </c>
      <c r="AA7" s="46">
        <f>IF(OR($BH$4=3,$BH$4=4,$BH$4=5),(($BH$42*'貼り付けシート（日別）'!O6+$BH$43*SUM(AU7:AW7,AY7)+$BH$44)*AB7+(0.01723*BA7+0.06099))*10^3/3600,0)</f>
        <v>0</v>
      </c>
      <c r="AB7" s="46">
        <f>IF('貼り付けシート（日別）'!O6&lt;7,1+(7-'貼り付けシート（日別）'!O6)*0.0091,1)</f>
        <v>1.0702595833333333</v>
      </c>
      <c r="AC7" s="46">
        <f>IF(OR($BH$4=3,$BH$4=4,$BH$4=5),(($BH$45*'貼り付けシート（日別）'!O6+$BH$46*SUM(AU7:AW7,AY7)+$BH$47)*AE7+BA7/AD7),0)</f>
        <v>0</v>
      </c>
      <c r="AD7" s="46">
        <f>$BH$48*'貼り付けシート（日別）'!O6+$BH$49*BA7+$BH$50</f>
        <v>0.79658874999999996</v>
      </c>
      <c r="AE7" s="46">
        <f>IF('貼り付けシート（日別）'!O6&lt;7,1+(7-'貼り付けシート（日別）'!O6)*0.0205,1)</f>
        <v>1.1582770833333333</v>
      </c>
      <c r="AF7" s="46">
        <f>IF($BH$4=7,((AL7*'貼り付けシート（日別）'!O6+AM7*(AU7+AV7+AW7+AY7)+AN7*AK7+AO7)*AG7+(0.01723*BA7+0.06099))*10^3/3600,0)</f>
        <v>0</v>
      </c>
      <c r="AG7" s="46">
        <f>IF(7&lt;='貼り付けシート（日別）'!O6,1,1+(7-'貼り付けシート（日別）'!O6)*0.0091)</f>
        <v>1.0702595833333333</v>
      </c>
      <c r="AH7" s="46">
        <f>IF($BH$4=7,((AP7*'貼り付けシート（日別）'!O6+AQ7*(AU7+AV7+AW7+AY7)+AR7*AK7+AS7)*AJ7+BA7/AI7),0)</f>
        <v>0</v>
      </c>
      <c r="AI7" s="46">
        <f>$BH$52*'貼り付けシート（日別）'!O6+$BH$53*BA7+$BH$54</f>
        <v>0.79658874999999996</v>
      </c>
      <c r="AJ7" s="46">
        <f>IF(7&lt;='貼り付けシート（日別）'!O6,1,1+(7-'貼り付けシート（日別）'!O6)*0.0205)</f>
        <v>1.1582770833333333</v>
      </c>
      <c r="AK7" s="46">
        <f>SUMIF('貼り付けシート（時刻別）'!$A$6:$A$8765,A7,'貼り付けシート（時刻別）'!$D$6:$D$8765)</f>
        <v>141.85401242418911</v>
      </c>
      <c r="AL7" s="120">
        <f>IF($AK7&gt;0,バックデータ一覧!$S$4,バックデータ一覧!$T$4)</f>
        <v>-0.51375000000000004</v>
      </c>
      <c r="AM7" s="120">
        <f>IF($AK7&gt;0,バックデータ一覧!$S$5,バックデータ一覧!$T$5)</f>
        <v>-1.7819999999999999E-2</v>
      </c>
      <c r="AN7" s="120">
        <f>IF($AK7&gt;0,バックデータ一覧!$S$6,バックデータ一覧!$T$6)</f>
        <v>0.27639999999999998</v>
      </c>
      <c r="AO7" s="120">
        <f>IF($AK7&gt;0,バックデータ一覧!$S$7,バックデータ一覧!$T$7)</f>
        <v>9.4067100000000003</v>
      </c>
      <c r="AP7" s="120">
        <f>IF($AK7&gt;0,バックデータ一覧!$S$12,バックデータ一覧!$T$12)</f>
        <v>-0.19841</v>
      </c>
      <c r="AQ7" s="120">
        <f>IF($AK7&gt;0,バックデータ一覧!$S$13,バックデータ一覧!$T$13)</f>
        <v>1.10632</v>
      </c>
      <c r="AR7" s="120">
        <f>IF($AK7&gt;0,バックデータ一覧!$S$14,バックデータ一覧!$T$14)</f>
        <v>0.19306999999999999</v>
      </c>
      <c r="AS7" s="120">
        <f>IF($AK7&gt;0,バックデータ一覧!$S$15,バックデータ一覧!$T$15)</f>
        <v>-10.36669</v>
      </c>
      <c r="AT7" s="123">
        <f>IF(データ入力と計算結果!$E$9=バックデータ一覧!$A$24,'貼り付けシート（日別）'!P6,0)</f>
        <v>0</v>
      </c>
      <c r="AU7" s="132">
        <f>'貼り付けシート（日別）'!B6</f>
        <v>27.711427931823998</v>
      </c>
      <c r="AV7" s="132">
        <f>'貼り付けシート（日別）'!C6</f>
        <v>36.145340780639998</v>
      </c>
      <c r="AW7" s="132">
        <f>'貼り付けシート（日別）'!D6</f>
        <v>6.9278569829559995</v>
      </c>
      <c r="AX7" s="132">
        <f>'貼り付けシート（日別）'!E6</f>
        <v>0</v>
      </c>
      <c r="AY7" s="132">
        <f>'貼り付けシート（日別）'!F6</f>
        <v>27.109005585480002</v>
      </c>
      <c r="AZ7" s="132">
        <f>'貼り付けシート（日別）'!G6</f>
        <v>0</v>
      </c>
      <c r="BA7" s="132">
        <f>'貼り付けシート（日別）'!H6</f>
        <v>7.6081250000000002</v>
      </c>
      <c r="BC7" s="15"/>
      <c r="BD7" s="44" t="s">
        <v>10</v>
      </c>
      <c r="BE7" s="47"/>
      <c r="BF7" s="45" t="s">
        <v>30</v>
      </c>
      <c r="BG7" s="34" t="s">
        <v>22</v>
      </c>
      <c r="BH7" s="46">
        <f>IF(OR($BH$4=1,$BH$4=6),バックデータ一覧!F$5,バックデータ一覧!F$13)*$BH$27</f>
        <v>5.4465632214765103E-4</v>
      </c>
    </row>
    <row r="8" spans="1:61" x14ac:dyDescent="0.15">
      <c r="A8" s="41">
        <v>41641</v>
      </c>
      <c r="B8" s="42">
        <f t="shared" ref="B8:B71" si="3">MONTH(A8)</f>
        <v>1</v>
      </c>
      <c r="C8" s="42">
        <f t="shared" ref="C8:C71" si="4">DAY(A8)</f>
        <v>2</v>
      </c>
      <c r="D8" s="127">
        <f>SUM(H8+U8+Z8+AA8+AF8+AT8)</f>
        <v>0.1783722199074074</v>
      </c>
      <c r="E8" s="127">
        <f t="shared" si="0"/>
        <v>112.61887711750342</v>
      </c>
      <c r="F8" s="127">
        <f t="shared" ref="F8:F71" si="5">M8</f>
        <v>0</v>
      </c>
      <c r="G8" s="130">
        <v>0</v>
      </c>
      <c r="H8" s="122">
        <f t="shared" si="1"/>
        <v>0.1783722199074074</v>
      </c>
      <c r="I8" s="122">
        <f>IF(AND($BH$4&lt;&gt;1,$BH$4&lt;&gt;2,$BH$4&lt;&gt;6),0,((VLOOKUP(データ入力と計算結果!$E$6,バックデータ一覧!$V$10:$AA$11,2)*'貼り付けシート（日別）'!O7+VLOOKUP(データ入力と計算結果!$E$6,バックデータ一覧!$V$10:$AA$11,3)*('貼り付けシート（日別）'!I7+'貼り付けシート（日別）'!J7+'貼り付けシート（日別）'!K7+'貼り付けシート（日別）'!L7+'貼り付けシート（日別）'!N7)+(VLOOKUP(データ入力と計算結果!$E$6,バックデータ一覧!$V$10:$AA$11,4)))*10^3/3600))</f>
        <v>0.10715518518518519</v>
      </c>
      <c r="J8" s="122">
        <f>IF(AND(OR($BH$4&lt;&gt;1,$BH$4&lt;&gt;2,$BH$4&lt;&gt;6),データ入力と計算結果!$E$7&lt;&gt;バックデータ一覧!$A$15,SUM(AX8:AY8)&gt;0),0.07*10^3/3600,0)</f>
        <v>1.9444444444444445E-2</v>
      </c>
      <c r="K8" s="122">
        <f>IF(AND(OR($BH$4=1,$BH$4=2),データ入力と計算結果!$E$7=バックデータ一覧!$A$17,AY8&gt;0),(VLOOKUP(データ入力と計算結果!$E$6,バックデータ一覧!$V$10:$AA$11,5,FALSE)*BA8+VLOOKUP(データ入力と計算結果!$E$6,バックデータ一覧!$V$10:$AA$11,6,FALSE))*10^3/3600,0)</f>
        <v>5.1772590277777773E-2</v>
      </c>
      <c r="L8" s="122">
        <f>IF(OR($BH$4=1,$BH$4=6),IF(データ入力と計算結果!$E$7=バックデータ一覧!$A$15,AU8/N8+AV8/O8+AW8/P8+AX8/Q8+AY8/S8,IF(データ入力と計算結果!$E$7=バックデータ一覧!$A$16,AU8/N8+AV8/O8+AW8/P8+AY8/R8+AZ8/S8,AU8/N8+AV8/O8+AW8/P8+AY8/R8+BA8/T8)),0)</f>
        <v>112.61887711750342</v>
      </c>
      <c r="M8" s="122">
        <f>IF($BH$4=2,IF(データ入力と計算結果!$E$7=バックデータ一覧!$A$15,AU8/N8+AV8/O8+AW8/P8+AX8/Q8+AZ8/S8,IF(データ入力と計算結果!$E$7=バックデータ一覧!$A$16,AU8/N8+AV8/O8+AW8/P8+AY8/R8+AZ8/S8,AU8/N8+AV8/O8+AW8/P8+AY8/R8+BA8/T8)),0)</f>
        <v>0</v>
      </c>
      <c r="N8" s="122">
        <f>MIN(1,$BH$6*'貼り付けシート（日別）'!O7+計算過程!$BH$13*(AU8+AW8)+$BH$20)</f>
        <v>0.61701076678588984</v>
      </c>
      <c r="O8" s="122">
        <f>MIN(1,$BH$7*'貼り付けシート（日別）'!O7+$BH$14*AV8+$BH$21)</f>
        <v>0.6841160094454104</v>
      </c>
      <c r="P8" s="122">
        <f>MIN(1,$BH$8*'貼り付けシート（日別）'!O7+$BH$15*(AU8+AW8)+$BH$22)</f>
        <v>0.61701076678588984</v>
      </c>
      <c r="Q8" s="46">
        <f>MIN(1,$BH$9*'貼り付けシート（日別）'!O7+$BH$16*AX8+$BH$23)</f>
        <v>0.71159348488590612</v>
      </c>
      <c r="R8" s="46">
        <f>MIN(1,$BH$10*'貼り付けシート（日別）'!O7+$BH$17*AY8+$BH$24)</f>
        <v>0.69824161969476939</v>
      </c>
      <c r="S8" s="46">
        <f>MIN(1,$BH$11*'貼り付けシート（日別）'!O7+$BH$18*AZ8+$BH$25)</f>
        <v>0.71159348488590612</v>
      </c>
      <c r="T8" s="46">
        <f>MIN(1,$BH$12*'貼り付けシート（日別）'!O7+$BH$19*BA8+$BH$26)</f>
        <v>0.6569267837122148</v>
      </c>
      <c r="U8" s="46">
        <f t="shared" si="2"/>
        <v>0</v>
      </c>
      <c r="V8" s="46">
        <f t="array" ref="V8">AVERAGE((IF(('貼り付けシート（時刻別）'!$E$6:$E$8765=$B8)*('貼り付けシート（時刻別）'!$F$6:$F$8765=$C8)*('貼り付けシート（時刻別）'!$G$6:$G$8765=1),'貼り付けシート（時刻別）'!$C$6:$C$8765,"")))</f>
        <v>-1.3374999999999999</v>
      </c>
      <c r="W8" s="46">
        <f t="shared" ref="W8:W71" si="6">IF(V8&lt;7,1+0.0133*(7-V8),1)</f>
        <v>1.11088875</v>
      </c>
      <c r="X8" s="46">
        <f t="shared" ref="X8:X71" si="7">IF(AND(V8&gt;=2,V8&lt;5),1.175-V8*0.035,IF(AND(V8&gt;=-2,V8&lt;2),1.12-V8*0.0075,IF(AND(V8&gt;=-15.5,V8&lt;-2),1.155+V8*0.01,1)))</f>
        <v>1.13003125</v>
      </c>
      <c r="Y8" s="46">
        <f t="shared" ref="Y8:Y71" si="8">SUM(AU8:BA8)</f>
        <v>75.320381895625019</v>
      </c>
      <c r="Z8" s="46">
        <f>IF($BH$4=8,($BH$38*'貼り付けシート（日別）'!O7+$BH$39*Y8+$BH$40)/3.6,0)</f>
        <v>0</v>
      </c>
      <c r="AA8" s="46">
        <f>IF(OR($BH$4=3,$BH$4=4,$BH$4=5),(($BH$42*'貼り付けシート（日別）'!O7+$BH$43*SUM(AU8:AW8,AY8)+$BH$44)*AB8+(0.01723*BA8+0.06099))*10^3/3600,0)</f>
        <v>0</v>
      </c>
      <c r="AB8" s="46">
        <f>IF('貼り付けシート（日別）'!O7&lt;7,1+(7-'貼り付けシート（日別）'!O7)*0.0091,1)</f>
        <v>1.0502016666666667</v>
      </c>
      <c r="AC8" s="46">
        <f>IF(OR($BH$4=3,$BH$4=4,$BH$4=5),(($BH$45*'貼り付けシート（日別）'!O7+$BH$46*SUM(AU8:AW8,AY8)+$BH$47)*AE8+BA8/AD8),0)</f>
        <v>0</v>
      </c>
      <c r="AD8" s="46">
        <f>$BH$48*'貼り付けシート（日別）'!O7+$BH$49*BA8+$BH$50</f>
        <v>0.80518499999999993</v>
      </c>
      <c r="AE8" s="46">
        <f>IF('貼り付けシート（日別）'!O7&lt;7,1+(7-'貼り付けシート（日別）'!O7)*0.0205,1)</f>
        <v>1.1130916666666666</v>
      </c>
      <c r="AF8" s="46">
        <f>IF($BH$4=7,((AL8*'貼り付けシート（日別）'!O7+AM8*(AU8+AV8+AW8+AY8)+AN8*AK8+AO8)*AG8+(0.01723*BA8+0.06099))*10^3/3600,0)</f>
        <v>0</v>
      </c>
      <c r="AG8" s="46">
        <f>IF(7&lt;='貼り付けシート（日別）'!O7,1,1+(7-'貼り付けシート（日別）'!O7)*0.0091)</f>
        <v>1.0502016666666667</v>
      </c>
      <c r="AH8" s="46">
        <f>IF($BH$4=7,((AP8*'貼り付けシート（日別）'!O7+AQ8*(AU8+AV8+AW8+AY8)+AR8*AK8+AS8)*AJ8+BA8/AI8),0)</f>
        <v>0</v>
      </c>
      <c r="AI8" s="46">
        <f>$BH$52*'貼り付けシート（日別）'!O7+$BH$53*BA8+$BH$54</f>
        <v>0.80518499999999993</v>
      </c>
      <c r="AJ8" s="46">
        <f>IF(7&lt;='貼り付けシート（日別）'!O7,1,1+(7-'貼り付けシート（日別）'!O7)*0.0205)</f>
        <v>1.1130916666666666</v>
      </c>
      <c r="AK8" s="46">
        <f>SUMIF('貼り付けシート（時刻別）'!$A$6:$A$8765,A8,'貼り付けシート（時刻別）'!$D$6:$D$8765)</f>
        <v>109.95176458265915</v>
      </c>
      <c r="AL8" s="120">
        <f>IF($AK8&gt;0,バックデータ一覧!$S$4,バックデータ一覧!$T$4)</f>
        <v>-0.51375000000000004</v>
      </c>
      <c r="AM8" s="120">
        <f>IF($AK8&gt;0,バックデータ一覧!$S$5,バックデータ一覧!$T$5)</f>
        <v>-1.7819999999999999E-2</v>
      </c>
      <c r="AN8" s="120">
        <f>IF($AK8&gt;0,バックデータ一覧!$S$6,バックデータ一覧!$T$6)</f>
        <v>0.27639999999999998</v>
      </c>
      <c r="AO8" s="120">
        <f>IF($AK8&gt;0,バックデータ一覧!$S$7,バックデータ一覧!$T$7)</f>
        <v>9.4067100000000003</v>
      </c>
      <c r="AP8" s="120">
        <f>IF($AK8&gt;0,バックデータ一覧!$S$12,バックデータ一覧!$T$12)</f>
        <v>-0.19841</v>
      </c>
      <c r="AQ8" s="120">
        <f>IF($AK8&gt;0,バックデータ一覧!$S$13,バックデータ一覧!$T$13)</f>
        <v>1.10632</v>
      </c>
      <c r="AR8" s="120">
        <f>IF($AK8&gt;0,バックデータ一覧!$S$14,バックデータ一覧!$T$14)</f>
        <v>0.19306999999999999</v>
      </c>
      <c r="AS8" s="120">
        <f>IF($AK8&gt;0,バックデータ一覧!$S$15,バックデータ一覧!$T$15)</f>
        <v>-10.36669</v>
      </c>
      <c r="AT8" s="123">
        <f>IF(データ入力と計算結果!$E$9=バックデータ一覧!$A$24,'貼り付けシート（日別）'!P7,0)</f>
        <v>0</v>
      </c>
      <c r="AU8" s="132">
        <f>'貼り付けシート（日別）'!B7</f>
        <v>13.910989187550001</v>
      </c>
      <c r="AV8" s="132">
        <f>'貼り付けシート（日別）'!C7</f>
        <v>22.680960631875003</v>
      </c>
      <c r="AW8" s="132">
        <f>'貼り付けシート（日別）'!D7</f>
        <v>4.2337793179500007</v>
      </c>
      <c r="AX8" s="132">
        <f>'貼り付けシート（日別）'!E7</f>
        <v>0</v>
      </c>
      <c r="AY8" s="132">
        <f>'貼り付けシート（日別）'!F7</f>
        <v>27.217152758250002</v>
      </c>
      <c r="AZ8" s="132">
        <f>'貼り付けシート（日別）'!G7</f>
        <v>0</v>
      </c>
      <c r="BA8" s="132">
        <f>'貼り付けシート（日別）'!H7</f>
        <v>7.2774999999999999</v>
      </c>
      <c r="BC8" s="15"/>
      <c r="BD8" s="44" t="s">
        <v>11</v>
      </c>
      <c r="BE8" s="47"/>
      <c r="BF8" s="45" t="s">
        <v>31</v>
      </c>
      <c r="BG8" s="34" t="s">
        <v>22</v>
      </c>
      <c r="BH8" s="46">
        <f>IF(OR($BH$4=1,$BH$4=6),バックデータ一覧!G$5,バックデータ一覧!G$13)*$BH$27</f>
        <v>1.7247450201342282E-3</v>
      </c>
    </row>
    <row r="9" spans="1:61" x14ac:dyDescent="0.15">
      <c r="A9" s="41">
        <v>41642</v>
      </c>
      <c r="B9" s="42">
        <f t="shared" si="3"/>
        <v>1</v>
      </c>
      <c r="C9" s="42">
        <f t="shared" si="4"/>
        <v>3</v>
      </c>
      <c r="D9" s="127">
        <f t="shared" ref="D9:D71" si="9">SUM(H9+U9+Z9+AA9+AF9+AT9)</f>
        <v>0.16516878761574075</v>
      </c>
      <c r="E9" s="127">
        <f t="shared" si="0"/>
        <v>89.167974488581905</v>
      </c>
      <c r="F9" s="127">
        <f t="shared" si="5"/>
        <v>0</v>
      </c>
      <c r="G9" s="130">
        <v>0</v>
      </c>
      <c r="H9" s="122">
        <f t="shared" si="1"/>
        <v>0.16516878761574075</v>
      </c>
      <c r="I9" s="122">
        <f>IF(AND($BH$4&lt;&gt;1,$BH$4&lt;&gt;2,$BH$4&lt;&gt;6),0,((VLOOKUP(データ入力と計算結果!$E$6,バックデータ一覧!$V$10:$AA$11,2)*'貼り付けシート（日別）'!O8+VLOOKUP(データ入力と計算結果!$E$6,バックデータ一覧!$V$10:$AA$11,3)*('貼り付けシート（日別）'!I8+'貼り付けシート（日別）'!J8+'貼り付けシート（日別）'!K8+'貼り付けシート（日別）'!L8+'貼り付けシート（日別）'!N8)+(VLOOKUP(データ入力と計算結果!$E$6,バックデータ一覧!$V$10:$AA$11,4)))*10^3/3600))</f>
        <v>9.5324768518518524E-2</v>
      </c>
      <c r="J9" s="122">
        <f>IF(AND(OR($BH$4&lt;&gt;1,$BH$4&lt;&gt;2,$BH$4&lt;&gt;6),データ入力と計算結果!$E$7&lt;&gt;バックデータ一覧!$A$15,SUM(AX9:AY9)&gt;0),0.07*10^3/3600,0)</f>
        <v>1.9444444444444445E-2</v>
      </c>
      <c r="K9" s="122">
        <f>IF(AND(OR($BH$4=1,$BH$4=2),データ入力と計算結果!$E$7=バックデータ一覧!$A$17,AY9&gt;0),(VLOOKUP(データ入力と計算結果!$E$6,バックデータ一覧!$V$10:$AA$11,5,FALSE)*BA9+VLOOKUP(データ入力と計算結果!$E$6,バックデータ一覧!$V$10:$AA$11,6,FALSE))*10^3/3600,0)</f>
        <v>5.0399574652777779E-2</v>
      </c>
      <c r="L9" s="122">
        <f>IF(OR($BH$4=1,$BH$4=6),IF(データ入力と計算結果!$E$7=バックデータ一覧!$A$15,AU9/N9+AV9/O9+AW9/P9+AX9/Q9+AY9/S9,IF(データ入力と計算結果!$E$7=バックデータ一覧!$A$16,AU9/N9+AV9/O9+AW9/P9+AY9/R9+AZ9/S9,AU9/N9+AV9/O9+AW9/P9+AY9/R9+BA9/T9)),0)</f>
        <v>89.167974488581905</v>
      </c>
      <c r="M9" s="122">
        <f>IF($BH$4=2,IF(データ入力と計算結果!$E$7=バックデータ一覧!$A$15,AU9/N9+AV9/O9+AW9/P9+AX9/Q9+AZ9/S9,IF(データ入力と計算結果!$E$7=バックデータ一覧!$A$16,AU9/N9+AV9/O9+AW9/P9+AY9/R9+AZ9/S9,AU9/N9+AV9/O9+AW9/P9+AY9/R9+BA9/T9)),0)</f>
        <v>0</v>
      </c>
      <c r="N9" s="122">
        <f>MIN(1,$BH$6*'貼り付けシート（日別）'!O8+計算過程!$BH$13*(AU9+AW9)+$BH$20)</f>
        <v>0.61139796025407644</v>
      </c>
      <c r="O9" s="122">
        <f>MIN(1,$BH$7*'貼り付けシート（日別）'!O8+$BH$14*AV9+$BH$21)</f>
        <v>0.68173193562157008</v>
      </c>
      <c r="P9" s="122">
        <f>MIN(1,$BH$8*'貼り付けシート（日別）'!O8+$BH$15*(AU9+AW9)+$BH$22)</f>
        <v>0.61139796025407644</v>
      </c>
      <c r="Q9" s="46">
        <f>MIN(1,$BH$9*'貼り付けシート（日別）'!O8+$BH$16*AX9+$BH$23)</f>
        <v>0.71159348488590612</v>
      </c>
      <c r="R9" s="46">
        <f>MIN(1,$BH$10*'貼り付けシート（日別）'!O8+$BH$17*AY9+$BH$24)</f>
        <v>0.69823126766640886</v>
      </c>
      <c r="S9" s="46">
        <f>MIN(1,$BH$11*'貼り付けシート（日別）'!O8+$BH$18*AZ9+$BH$25)</f>
        <v>0.71159348488590612</v>
      </c>
      <c r="T9" s="46">
        <f>MIN(1,$BH$12*'貼り付けシート（日別）'!O8+$BH$19*BA9+$BH$26)</f>
        <v>0.65760385960268453</v>
      </c>
      <c r="U9" s="46">
        <f t="shared" si="2"/>
        <v>0</v>
      </c>
      <c r="V9" s="46">
        <f t="array" ref="V9">AVERAGE((IF(('貼り付けシート（時刻別）'!$E$6:$E$8765=$B9)*('貼り付けシート（時刻別）'!$F$6:$F$8765=$C9)*('貼り付けシート（時刻別）'!$G$6:$G$8765=1),'貼り付けシート（時刻別）'!$C$6:$C$8765,"")))</f>
        <v>2.3875000000000002</v>
      </c>
      <c r="W9" s="46">
        <f t="shared" si="6"/>
        <v>1.0613462499999999</v>
      </c>
      <c r="X9" s="46">
        <f t="shared" si="7"/>
        <v>1.0914375000000001</v>
      </c>
      <c r="Y9" s="46">
        <f t="shared" si="8"/>
        <v>59.957215051374995</v>
      </c>
      <c r="Z9" s="46">
        <f>IF($BH$4=8,($BH$38*'貼り付けシート（日別）'!O8+$BH$39*Y9+$BH$40)/3.6,0)</f>
        <v>0</v>
      </c>
      <c r="AA9" s="46">
        <f>IF(OR($BH$4=3,$BH$4=4,$BH$4=5),(($BH$42*'貼り付けシート（日別）'!O8+$BH$43*SUM(AU9:AW9,AY9)+$BH$44)*AB9+(0.01723*BA9+0.06099))*10^3/3600,0)</f>
        <v>0</v>
      </c>
      <c r="AB9" s="46">
        <f>IF('貼り付けシート（日別）'!O8&lt;7,1+(7-'貼り付けシート（日別）'!O8)*0.0091,1)</f>
        <v>1.0327979166666668</v>
      </c>
      <c r="AC9" s="46">
        <f>IF(OR($BH$4=3,$BH$4=4,$BH$4=5),(($BH$45*'貼り付けシート（日別）'!O8+$BH$46*SUM(AU9:AW9,AY9)+$BH$47)*AE9+BA9/AD9),0)</f>
        <v>0</v>
      </c>
      <c r="AD9" s="46">
        <f>$BH$48*'貼り付けシート（日別）'!O8+$BH$49*BA9+$BH$50</f>
        <v>0.81264375</v>
      </c>
      <c r="AE9" s="46">
        <f>IF('貼り付けシート（日別）'!O8&lt;7,1+(7-'貼り付けシート（日別）'!O8)*0.0205,1)</f>
        <v>1.0738854166666667</v>
      </c>
      <c r="AF9" s="46">
        <f>IF($BH$4=7,((AL9*'貼り付けシート（日別）'!O8+AM9*(AU9+AV9+AW9+AY9)+AN9*AK9+AO9)*AG9+(0.01723*BA9+0.06099))*10^3/3600,0)</f>
        <v>0</v>
      </c>
      <c r="AG9" s="46">
        <f>IF(7&lt;='貼り付けシート（日別）'!O8,1,1+(7-'貼り付けシート（日別）'!O8)*0.0091)</f>
        <v>1.0327979166666668</v>
      </c>
      <c r="AH9" s="46">
        <f>IF($BH$4=7,((AP9*'貼り付けシート（日別）'!O8+AQ9*(AU9+AV9+AW9+AY9)+AR9*AK9+AS9)*AJ9+BA9/AI9),0)</f>
        <v>0</v>
      </c>
      <c r="AI9" s="46">
        <f>$BH$52*'貼り付けシート（日別）'!O8+$BH$53*BA9+$BH$54</f>
        <v>0.81264375</v>
      </c>
      <c r="AJ9" s="46">
        <f>IF(7&lt;='貼り付けシート（日別）'!O8,1,1+(7-'貼り付けシート（日別）'!O8)*0.0205)</f>
        <v>1.0738854166666667</v>
      </c>
      <c r="AK9" s="46">
        <f>SUMIF('貼り付けシート（時刻別）'!$A$6:$A$8765,A9,'貼り付けシート（時刻別）'!$D$6:$D$8765)</f>
        <v>116.70284073052733</v>
      </c>
      <c r="AL9" s="120">
        <f>IF($AK9&gt;0,バックデータ一覧!$S$4,バックデータ一覧!$T$4)</f>
        <v>-0.51375000000000004</v>
      </c>
      <c r="AM9" s="120">
        <f>IF($AK9&gt;0,バックデータ一覧!$S$5,バックデータ一覧!$T$5)</f>
        <v>-1.7819999999999999E-2</v>
      </c>
      <c r="AN9" s="120">
        <f>IF($AK9&gt;0,バックデータ一覧!$S$6,バックデータ一覧!$T$6)</f>
        <v>0.27639999999999998</v>
      </c>
      <c r="AO9" s="120">
        <f>IF($AK9&gt;0,バックデータ一覧!$S$7,バックデータ一覧!$T$7)</f>
        <v>9.4067100000000003</v>
      </c>
      <c r="AP9" s="120">
        <f>IF($AK9&gt;0,バックデータ一覧!$S$12,バックデータ一覧!$T$12)</f>
        <v>-0.19841</v>
      </c>
      <c r="AQ9" s="120">
        <f>IF($AK9&gt;0,バックデータ一覧!$S$13,バックデータ一覧!$T$13)</f>
        <v>1.10632</v>
      </c>
      <c r="AR9" s="120">
        <f>IF($AK9&gt;0,バックデータ一覧!$S$14,バックデータ一覧!$T$14)</f>
        <v>0.19306999999999999</v>
      </c>
      <c r="AS9" s="120">
        <f>IF($AK9&gt;0,バックデータ一覧!$S$15,バックデータ一覧!$T$15)</f>
        <v>-10.36669</v>
      </c>
      <c r="AT9" s="123">
        <f>IF(データ入力と計算結果!$E$9=バックデータ一覧!$A$24,'貼り付けシート（日別）'!P8,0)</f>
        <v>0</v>
      </c>
      <c r="AU9" s="132">
        <f>'貼り付けシート（日別）'!B8</f>
        <v>9.3826530948149998</v>
      </c>
      <c r="AV9" s="132">
        <f>'貼り付けシート（日別）'!C8</f>
        <v>15.133311443249999</v>
      </c>
      <c r="AW9" s="132">
        <f>'貼り付けシート（日別）'!D8</f>
        <v>1.21066491546</v>
      </c>
      <c r="AX9" s="132">
        <f>'貼り付けシート（日別）'!E8</f>
        <v>0</v>
      </c>
      <c r="AY9" s="132">
        <f>'貼り付けシート（日別）'!F8</f>
        <v>27.239960597849997</v>
      </c>
      <c r="AZ9" s="132">
        <f>'貼り付けシート（日別）'!G8</f>
        <v>0</v>
      </c>
      <c r="BA9" s="132">
        <f>'貼り付けシート（日別）'!H8</f>
        <v>6.9906250000000005</v>
      </c>
      <c r="BC9" s="15"/>
      <c r="BD9" s="44" t="s">
        <v>12</v>
      </c>
      <c r="BE9" s="47"/>
      <c r="BF9" s="45" t="s">
        <v>32</v>
      </c>
      <c r="BG9" s="34" t="s">
        <v>22</v>
      </c>
      <c r="BH9" s="46">
        <f>IF(OR($BH$4=1,$BH$4=6),バックデータ一覧!H$5,バックデータ一覧!H$13)*$BH$27</f>
        <v>0</v>
      </c>
      <c r="BI9" s="48"/>
    </row>
    <row r="10" spans="1:61" x14ac:dyDescent="0.15">
      <c r="A10" s="41">
        <v>41643</v>
      </c>
      <c r="B10" s="42">
        <f t="shared" si="3"/>
        <v>1</v>
      </c>
      <c r="C10" s="42">
        <f t="shared" si="4"/>
        <v>4</v>
      </c>
      <c r="D10" s="127">
        <f t="shared" si="9"/>
        <v>0.17961275289351852</v>
      </c>
      <c r="E10" s="127">
        <f t="shared" si="0"/>
        <v>112.43010124229394</v>
      </c>
      <c r="F10" s="127">
        <f t="shared" si="5"/>
        <v>0</v>
      </c>
      <c r="G10" s="130">
        <v>0</v>
      </c>
      <c r="H10" s="122">
        <f t="shared" si="1"/>
        <v>0.17961275289351852</v>
      </c>
      <c r="I10" s="122">
        <f>IF(AND($BH$4&lt;&gt;1,$BH$4&lt;&gt;2,$BH$4&lt;&gt;6),0,((VLOOKUP(データ入力と計算結果!$E$6,バックデータ一覧!$V$10:$AA$11,2)*'貼り付けシート（日別）'!O9+VLOOKUP(データ入力と計算結果!$E$6,バックデータ一覧!$V$10:$AA$11,3)*('貼り付けシート（日別）'!I9+'貼り付けシート（日別）'!J9+'貼り付けシート（日別）'!K9+'貼り付けシート（日別）'!L9+'貼り付けシート（日別）'!N9)+(VLOOKUP(データ入力と計算結果!$E$6,バックデータ一覧!$V$10:$AA$11,4)))*10^3/3600))</f>
        <v>0.10765087962962963</v>
      </c>
      <c r="J10" s="122">
        <f>IF(AND(OR($BH$4&lt;&gt;1,$BH$4&lt;&gt;2,$BH$4&lt;&gt;6),データ入力と計算結果!$E$7&lt;&gt;バックデータ一覧!$A$15,SUM(AX10:AY10)&gt;0),0.07*10^3/3600,0)</f>
        <v>1.9444444444444445E-2</v>
      </c>
      <c r="K10" s="122">
        <f>IF(AND(OR($BH$4=1,$BH$4=2),データ入力と計算結果!$E$7=バックデータ一覧!$A$17,AY10&gt;0),(VLOOKUP(データ入力と計算結果!$E$6,バックデータ一覧!$V$10:$AA$11,5,FALSE)*BA10+VLOOKUP(データ入力と計算結果!$E$6,バックデータ一覧!$V$10:$AA$11,6,FALSE))*10^3/3600,0)</f>
        <v>5.2517428819444441E-2</v>
      </c>
      <c r="L10" s="122">
        <f>IF(OR($BH$4=1,$BH$4=6),IF(データ入力と計算結果!$E$7=バックデータ一覧!$A$15,AU10/N10+AV10/O10+AW10/P10+AX10/Q10+AY10/S10,IF(データ入力と計算結果!$E$7=バックデータ一覧!$A$16,AU10/N10+AV10/O10+AW10/P10+AY10/R10+AZ10/S10,AU10/N10+AV10/O10+AW10/P10+AY10/R10+BA10/T10)),0)</f>
        <v>112.43010124229394</v>
      </c>
      <c r="M10" s="122">
        <f>IF($BH$4=2,IF(データ入力と計算結果!$E$7=バックデータ一覧!$A$15,AU10/N10+AV10/O10+AW10/P10+AX10/Q10+AZ10/S10,IF(データ入力と計算結果!$E$7=バックデータ一覧!$A$16,AU10/N10+AV10/O10+AW10/P10+AY10/R10+AZ10/S10,AU10/N10+AV10/O10+AW10/P10+AY10/R10+BA10/T10)),0)</f>
        <v>0</v>
      </c>
      <c r="N10" s="122">
        <f>MIN(1,$BH$6*'貼り付けシート（日別）'!O9+計算過程!$BH$13*(AU10+AW10)+$BH$20)</f>
        <v>0.61510560815042958</v>
      </c>
      <c r="O10" s="122">
        <f>MIN(1,$BH$7*'貼り付けシート（日別）'!O9+$BH$14*AV10+$BH$21)</f>
        <v>0.68349528635874424</v>
      </c>
      <c r="P10" s="122">
        <f>MIN(1,$BH$8*'貼り付けシート（日別）'!O9+$BH$15*(AU10+AW10)+$BH$22)</f>
        <v>0.61510560815042958</v>
      </c>
      <c r="Q10" s="46">
        <f>MIN(1,$BH$9*'貼り付けシート（日別）'!O9+$BH$16*AX10+$BH$23)</f>
        <v>0.71159348488590612</v>
      </c>
      <c r="R10" s="46">
        <f>MIN(1,$BH$10*'貼り付けシート（日別）'!O9+$BH$17*AY10+$BH$24)</f>
        <v>0.69830839027769498</v>
      </c>
      <c r="S10" s="46">
        <f>MIN(1,$BH$11*'貼り付けシート（日別）'!O9+$BH$18*AZ10+$BH$25)</f>
        <v>0.71159348488590612</v>
      </c>
      <c r="T10" s="46">
        <f>MIN(1,$BH$12*'貼り付けシート（日別）'!O9+$BH$19*BA10+$BH$26)</f>
        <v>0.65655948110496642</v>
      </c>
      <c r="U10" s="46">
        <f t="shared" si="2"/>
        <v>0</v>
      </c>
      <c r="V10" s="46">
        <f t="array" ref="V10">AVERAGE((IF(('貼り付けシート（時刻別）'!$E$6:$E$8765=$B10)*('貼り付けシート（時刻別）'!$F$6:$F$8765=$C10)*('貼り付けシート（時刻別）'!$G$6:$G$8765=1),'貼り付けシート（時刻別）'!$C$6:$C$8765,"")))</f>
        <v>0.75</v>
      </c>
      <c r="W10" s="46">
        <f t="shared" si="6"/>
        <v>1.0831249999999999</v>
      </c>
      <c r="X10" s="46">
        <f t="shared" si="7"/>
        <v>1.1143750000000001</v>
      </c>
      <c r="Y10" s="46">
        <f t="shared" si="8"/>
        <v>75.108230482075001</v>
      </c>
      <c r="Z10" s="46">
        <f>IF($BH$4=8,($BH$38*'貼り付けシート（日別）'!O9+$BH$39*Y10+$BH$40)/3.6,0)</f>
        <v>0</v>
      </c>
      <c r="AA10" s="46">
        <f>IF(OR($BH$4=3,$BH$4=4,$BH$4=5),(($BH$42*'貼り付けシート（日別）'!O9+$BH$43*SUM(AU10:AW10,AY10)+$BH$44)*AB10+(0.01723*BA10+0.06099))*10^3/3600,0)</f>
        <v>0</v>
      </c>
      <c r="AB10" s="46">
        <f>IF('貼り付けシート（日別）'!O9&lt;7,1+(7-'貼り付けシート（日別）'!O9)*0.0091,1)</f>
        <v>1.0596429166666668</v>
      </c>
      <c r="AC10" s="46">
        <f>IF(OR($BH$4=3,$BH$4=4,$BH$4=5),(($BH$45*'貼り付けシート（日別）'!O9+$BH$46*SUM(AU10:AW10,AY10)+$BH$47)*AE10+BA10/AD10),0)</f>
        <v>0</v>
      </c>
      <c r="AD10" s="46">
        <f>$BH$48*'貼り付けシート（日別）'!O9+$BH$49*BA10+$BH$50</f>
        <v>0.80113875000000001</v>
      </c>
      <c r="AE10" s="46">
        <f>IF('貼り付けシート（日別）'!O9&lt;7,1+(7-'貼り付けシート（日別）'!O9)*0.0205,1)</f>
        <v>1.1343604166666668</v>
      </c>
      <c r="AF10" s="46">
        <f>IF($BH$4=7,((AL10*'貼り付けシート（日別）'!O9+AM10*(AU10+AV10+AW10+AY10)+AN10*AK10+AO10)*AG10+(0.01723*BA10+0.06099))*10^3/3600,0)</f>
        <v>0</v>
      </c>
      <c r="AG10" s="46">
        <f>IF(7&lt;='貼り付けシート（日別）'!O9,1,1+(7-'貼り付けシート（日別）'!O9)*0.0091)</f>
        <v>1.0596429166666668</v>
      </c>
      <c r="AH10" s="46">
        <f>IF($BH$4=7,((AP10*'貼り付けシート（日別）'!O9+AQ10*(AU10+AV10+AW10+AY10)+AR10*AK10+AS10)*AJ10+BA10/AI10),0)</f>
        <v>0</v>
      </c>
      <c r="AI10" s="46">
        <f>$BH$52*'貼り付けシート（日別）'!O9+$BH$53*BA10+$BH$54</f>
        <v>0.80113875000000001</v>
      </c>
      <c r="AJ10" s="46">
        <f>IF(7&lt;='貼り付けシート（日別）'!O9,1,1+(7-'貼り付けシート（日別）'!O9)*0.0205)</f>
        <v>1.1343604166666668</v>
      </c>
      <c r="AK10" s="46">
        <f>SUMIF('貼り付けシート（時刻別）'!$A$6:$A$8765,A10,'貼り付けシート（時刻別）'!$D$6:$D$8765)</f>
        <v>131.8593932052373</v>
      </c>
      <c r="AL10" s="120">
        <f>IF($AK10&gt;0,バックデータ一覧!$S$4,バックデータ一覧!$T$4)</f>
        <v>-0.51375000000000004</v>
      </c>
      <c r="AM10" s="120">
        <f>IF($AK10&gt;0,バックデータ一覧!$S$5,バックデータ一覧!$T$5)</f>
        <v>-1.7819999999999999E-2</v>
      </c>
      <c r="AN10" s="120">
        <f>IF($AK10&gt;0,バックデータ一覧!$S$6,バックデータ一覧!$T$6)</f>
        <v>0.27639999999999998</v>
      </c>
      <c r="AO10" s="120">
        <f>IF($AK10&gt;0,バックデータ一覧!$S$7,バックデータ一覧!$T$7)</f>
        <v>9.4067100000000003</v>
      </c>
      <c r="AP10" s="120">
        <f>IF($AK10&gt;0,バックデータ一覧!$S$12,バックデータ一覧!$T$12)</f>
        <v>-0.19841</v>
      </c>
      <c r="AQ10" s="120">
        <f>IF($AK10&gt;0,バックデータ一覧!$S$13,バックデータ一覧!$T$13)</f>
        <v>1.10632</v>
      </c>
      <c r="AR10" s="120">
        <f>IF($AK10&gt;0,バックデータ一覧!$S$14,バックデータ一覧!$T$14)</f>
        <v>0.19306999999999999</v>
      </c>
      <c r="AS10" s="120">
        <f>IF($AK10&gt;0,バックデータ一覧!$S$15,バックデータ一覧!$T$15)</f>
        <v>-10.36669</v>
      </c>
      <c r="AT10" s="123">
        <f>IF(データ入力と計算結果!$E$9=バックデータ一覧!$A$24,'貼り付けシート（日別）'!P9,0)</f>
        <v>0</v>
      </c>
      <c r="AU10" s="132">
        <f>'貼り付けシート（日別）'!B9</f>
        <v>13.835799343002002</v>
      </c>
      <c r="AV10" s="132">
        <f>'貼り付けシート（日別）'!C9</f>
        <v>22.558368494025</v>
      </c>
      <c r="AW10" s="132">
        <f>'貼り付けシート（日別）'!D9</f>
        <v>4.2108954522180007</v>
      </c>
      <c r="AX10" s="132">
        <f>'貼り付けシート（日別）'!E9</f>
        <v>0</v>
      </c>
      <c r="AY10" s="132">
        <f>'貼り付けシート（日別）'!F9</f>
        <v>27.070042192829998</v>
      </c>
      <c r="AZ10" s="132">
        <f>'貼り付けシート（日別）'!G9</f>
        <v>0</v>
      </c>
      <c r="BA10" s="132">
        <f>'貼り付けシート（日別）'!H9</f>
        <v>7.4331250000000004</v>
      </c>
      <c r="BC10" s="15"/>
      <c r="BD10" s="44" t="s">
        <v>13</v>
      </c>
      <c r="BE10" s="47"/>
      <c r="BF10" s="45" t="s">
        <v>33</v>
      </c>
      <c r="BG10" s="34" t="s">
        <v>22</v>
      </c>
      <c r="BH10" s="46">
        <f>IF(OR($BH$4=1,$BH$4=6),バックデータ一覧!I$5,バックデータ一覧!I$13)*$BH$27</f>
        <v>0</v>
      </c>
      <c r="BI10" s="48"/>
    </row>
    <row r="11" spans="1:61" x14ac:dyDescent="0.15">
      <c r="A11" s="41">
        <v>41644</v>
      </c>
      <c r="B11" s="42">
        <f t="shared" si="3"/>
        <v>1</v>
      </c>
      <c r="C11" s="42">
        <f t="shared" si="4"/>
        <v>5</v>
      </c>
      <c r="D11" s="127">
        <f t="shared" si="9"/>
        <v>0.18401191203703701</v>
      </c>
      <c r="E11" s="127">
        <f t="shared" si="0"/>
        <v>113.25879837746643</v>
      </c>
      <c r="F11" s="127">
        <f t="shared" si="5"/>
        <v>0</v>
      </c>
      <c r="G11" s="130">
        <v>0</v>
      </c>
      <c r="H11" s="122">
        <f t="shared" si="1"/>
        <v>0.18401191203703701</v>
      </c>
      <c r="I11" s="122">
        <f>IF(AND($BH$4&lt;&gt;1,$BH$4&lt;&gt;2,$BH$4&lt;&gt;6),0,((VLOOKUP(データ入力と計算結果!$E$6,バックデータ一覧!$V$10:$AA$11,2)*'貼り付けシート（日別）'!O10+VLOOKUP(データ入力と計算結果!$E$6,バックデータ一覧!$V$10:$AA$11,3)*('貼り付けシート（日別）'!I10+'貼り付けシート（日別）'!J10+'貼り付けシート（日別）'!K10+'貼り付けシート（日別）'!L10+'貼り付けシート（日別）'!N10)+(VLOOKUP(データ入力と計算結果!$E$6,バックデータ一覧!$V$10:$AA$11,4)))*10^3/3600))</f>
        <v>0.1094087037037037</v>
      </c>
      <c r="J11" s="122">
        <f>IF(AND(OR($BH$4&lt;&gt;1,$BH$4&lt;&gt;2,$BH$4&lt;&gt;6),データ入力と計算結果!$E$7&lt;&gt;バックデータ一覧!$A$15,SUM(AX11:AY11)&gt;0),0.07*10^3/3600,0)</f>
        <v>1.9444444444444445E-2</v>
      </c>
      <c r="K11" s="122">
        <f>IF(AND(OR($BH$4=1,$BH$4=2),データ入力と計算結果!$E$7=バックデータ一覧!$A$17,AY11&gt;0),(VLOOKUP(データ入力と計算結果!$E$6,バックデータ一覧!$V$10:$AA$11,5,FALSE)*BA11+VLOOKUP(データ入力と計算結果!$E$6,バックデータ一覧!$V$10:$AA$11,6,FALSE))*10^3/3600,0)</f>
        <v>5.5158763888888879E-2</v>
      </c>
      <c r="L11" s="122">
        <f>IF(OR($BH$4=1,$BH$4=6),IF(データ入力と計算結果!$E$7=バックデータ一覧!$A$15,AU11/N11+AV11/O11+AW11/P11+AX11/Q11+AY11/S11,IF(データ入力と計算結果!$E$7=バックデータ一覧!$A$16,AU11/N11+AV11/O11+AW11/P11+AY11/R11+AZ11/S11,AU11/N11+AV11/O11+AW11/P11+AY11/R11+BA11/T11)),0)</f>
        <v>113.25879837746643</v>
      </c>
      <c r="M11" s="122">
        <f>IF($BH$4=2,IF(データ入力と計算結果!$E$7=バックデータ一覧!$A$15,AU11/N11+AV11/O11+AW11/P11+AX11/Q11+AZ11/S11,IF(データ入力と計算結果!$E$7=バックデータ一覧!$A$16,AU11/N11+AV11/O11+AW11/P11+AY11/R11+AZ11/S11,AU11/N11+AV11/O11+AW11/P11+AY11/R11+BA11/T11)),0)</f>
        <v>0</v>
      </c>
      <c r="N11" s="122">
        <f>MIN(1,$BH$6*'貼り付けシート（日別）'!O10+計算過程!$BH$13*(AU11+AW11)+$BH$20)</f>
        <v>0.60866712606945816</v>
      </c>
      <c r="O11" s="122">
        <f>MIN(1,$BH$7*'貼り付けシート（日別）'!O10+$BH$14*AV11+$BH$21)</f>
        <v>0.68144676185120434</v>
      </c>
      <c r="P11" s="122">
        <f>MIN(1,$BH$8*'貼り付けシート（日別）'!O10+$BH$15*(AU11+AW11)+$BH$22)</f>
        <v>0.60866712606945816</v>
      </c>
      <c r="Q11" s="46">
        <f>MIN(1,$BH$9*'貼り付けシート（日別）'!O10+$BH$16*AX11+$BH$23)</f>
        <v>0.71159348488590612</v>
      </c>
      <c r="R11" s="46">
        <f>MIN(1,$BH$10*'貼り付けシート（日別）'!O10+$BH$17*AY11+$BH$24)</f>
        <v>0.69836196202446088</v>
      </c>
      <c r="S11" s="46">
        <f>MIN(1,$BH$11*'貼り付けシート（日別）'!O10+$BH$18*AZ11+$BH$25)</f>
        <v>0.71159348488590612</v>
      </c>
      <c r="T11" s="46">
        <f>MIN(1,$BH$12*'貼り付けシート（日別）'!O10+$BH$19*BA11+$BH$26)</f>
        <v>0.65525695820456376</v>
      </c>
      <c r="U11" s="46">
        <f t="shared" si="2"/>
        <v>0</v>
      </c>
      <c r="V11" s="46">
        <f t="array" ref="V11">AVERAGE((IF(('貼り付けシート（時刻別）'!$E$6:$E$8765=$B11)*('貼り付けシート（時刻別）'!$F$6:$F$8765=$C11)*('貼り付けシート（時刻別）'!$G$6:$G$8765=1),'貼り付けシート（時刻別）'!$C$6:$C$8765,"")))</f>
        <v>-2.4125000000000001</v>
      </c>
      <c r="W11" s="46">
        <f t="shared" si="6"/>
        <v>1.1251862500000001</v>
      </c>
      <c r="X11" s="46">
        <f t="shared" si="7"/>
        <v>1.1308750000000001</v>
      </c>
      <c r="Y11" s="46">
        <f t="shared" si="8"/>
        <v>75.365029057249998</v>
      </c>
      <c r="Z11" s="46">
        <f>IF($BH$4=8,($BH$38*'貼り付けシート（日別）'!O10+$BH$39*Y11+$BH$40)/3.6,0)</f>
        <v>0</v>
      </c>
      <c r="AA11" s="46">
        <f>IF(OR($BH$4=3,$BH$4=4,$BH$4=5),(($BH$42*'貼り付けシート（日別）'!O10+$BH$43*SUM(AU11:AW11,AY11)+$BH$44)*AB11+(0.01723*BA11+0.06099))*10^3/3600,0)</f>
        <v>0</v>
      </c>
      <c r="AB11" s="46">
        <f>IF('貼り付けシート（日別）'!O10&lt;7,1+(7-'貼り付けシート（日別）'!O10)*0.0091,1)</f>
        <v>1.0931233333333334</v>
      </c>
      <c r="AC11" s="46">
        <f>IF(OR($BH$4=3,$BH$4=4,$BH$4=5),(($BH$45*'貼り付けシート（日別）'!O10+$BH$46*SUM(AU11:AW11,AY11)+$BH$47)*AE11+BA11/AD11),0)</f>
        <v>0</v>
      </c>
      <c r="AD11" s="46">
        <f>$BH$48*'貼り付けシート（日別）'!O10+$BH$49*BA11+$BH$50</f>
        <v>0.78678999999999999</v>
      </c>
      <c r="AE11" s="46">
        <f>IF('貼り付けシート（日別）'!O10&lt;7,1+(7-'貼り付けシート（日別）'!O10)*0.0205,1)</f>
        <v>1.2097833333333334</v>
      </c>
      <c r="AF11" s="46">
        <f>IF($BH$4=7,((AL11*'貼り付けシート（日別）'!O10+AM11*(AU11+AV11+AW11+AY11)+AN11*AK11+AO11)*AG11+(0.01723*BA11+0.06099))*10^3/3600,0)</f>
        <v>0</v>
      </c>
      <c r="AG11" s="46">
        <f>IF(7&lt;='貼り付けシート（日別）'!O10,1,1+(7-'貼り付けシート（日別）'!O10)*0.0091)</f>
        <v>1.0931233333333334</v>
      </c>
      <c r="AH11" s="46">
        <f>IF($BH$4=7,((AP11*'貼り付けシート（日別）'!O10+AQ11*(AU11+AV11+AW11+AY11)+AR11*AK11+AS11)*AJ11+BA11/AI11),0)</f>
        <v>0</v>
      </c>
      <c r="AI11" s="46">
        <f>$BH$52*'貼り付けシート（日別）'!O10+$BH$53*BA11+$BH$54</f>
        <v>0.78678999999999999</v>
      </c>
      <c r="AJ11" s="46">
        <f>IF(7&lt;='貼り付けシート（日別）'!O10,1,1+(7-'貼り付けシート（日別）'!O10)*0.0205)</f>
        <v>1.2097833333333334</v>
      </c>
      <c r="AK11" s="46">
        <f>SUMIF('貼り付けシート（時刻別）'!$A$6:$A$8765,A11,'貼り付けシート（時刻別）'!$D$6:$D$8765)</f>
        <v>160.91207411980312</v>
      </c>
      <c r="AL11" s="120">
        <f>IF($AK11&gt;0,バックデータ一覧!$S$4,バックデータ一覧!$T$4)</f>
        <v>-0.51375000000000004</v>
      </c>
      <c r="AM11" s="120">
        <f>IF($AK11&gt;0,バックデータ一覧!$S$5,バックデータ一覧!$T$5)</f>
        <v>-1.7819999999999999E-2</v>
      </c>
      <c r="AN11" s="120">
        <f>IF($AK11&gt;0,バックデータ一覧!$S$6,バックデータ一覧!$T$6)</f>
        <v>0.27639999999999998</v>
      </c>
      <c r="AO11" s="120">
        <f>IF($AK11&gt;0,バックデータ一覧!$S$7,バックデータ一覧!$T$7)</f>
        <v>9.4067100000000003</v>
      </c>
      <c r="AP11" s="120">
        <f>IF($AK11&gt;0,バックデータ一覧!$S$12,バックデータ一覧!$T$12)</f>
        <v>-0.19841</v>
      </c>
      <c r="AQ11" s="120">
        <f>IF($AK11&gt;0,バックデータ一覧!$S$13,バックデータ一覧!$T$13)</f>
        <v>1.10632</v>
      </c>
      <c r="AR11" s="120">
        <f>IF($AK11&gt;0,バックデータ一覧!$S$14,バックデータ一覧!$T$14)</f>
        <v>0.19306999999999999</v>
      </c>
      <c r="AS11" s="120">
        <f>IF($AK11&gt;0,バックデータ一覧!$S$15,バックデータ一覧!$T$15)</f>
        <v>-10.36669</v>
      </c>
      <c r="AT11" s="123">
        <f>IF(データ入力と計算結果!$E$9=バックデータ一覧!$A$24,'貼り付けシート（日別）'!P10,0)</f>
        <v>0</v>
      </c>
      <c r="AU11" s="132">
        <f>'貼り付けシート（日別）'!B10</f>
        <v>13.775472607260001</v>
      </c>
      <c r="AV11" s="132">
        <f>'貼り付けシート（日別）'!C10</f>
        <v>22.460009685749998</v>
      </c>
      <c r="AW11" s="132">
        <f>'貼り付けシート（日別）'!D10</f>
        <v>4.1925351413400005</v>
      </c>
      <c r="AX11" s="132">
        <f>'貼り付けシート（日別）'!E10</f>
        <v>0</v>
      </c>
      <c r="AY11" s="132">
        <f>'貼り付けシート（日別）'!F10</f>
        <v>26.952011622900002</v>
      </c>
      <c r="AZ11" s="132">
        <f>'貼り付けシート（日別）'!G10</f>
        <v>0</v>
      </c>
      <c r="BA11" s="132">
        <f>'貼り付けシート（日別）'!H10</f>
        <v>7.9849999999999994</v>
      </c>
      <c r="BC11" s="15"/>
      <c r="BD11" s="44" t="s">
        <v>14</v>
      </c>
      <c r="BE11" s="47"/>
      <c r="BF11" s="45" t="s">
        <v>34</v>
      </c>
      <c r="BG11" s="34" t="s">
        <v>22</v>
      </c>
      <c r="BH11" s="46">
        <f>IF(OR($BH$4=1,$BH$4=6),バックデータ一覧!J$5,バックデータ一覧!J$13)*$BH$27</f>
        <v>0</v>
      </c>
      <c r="BI11" s="48"/>
    </row>
    <row r="12" spans="1:61" x14ac:dyDescent="0.15">
      <c r="A12" s="41">
        <v>41645</v>
      </c>
      <c r="B12" s="42">
        <f t="shared" si="3"/>
        <v>1</v>
      </c>
      <c r="C12" s="42">
        <f t="shared" si="4"/>
        <v>6</v>
      </c>
      <c r="D12" s="127">
        <f t="shared" si="9"/>
        <v>0.18508803703703702</v>
      </c>
      <c r="E12" s="127">
        <f t="shared" si="0"/>
        <v>113.61887092737295</v>
      </c>
      <c r="F12" s="127">
        <f t="shared" si="5"/>
        <v>0</v>
      </c>
      <c r="G12" s="130">
        <v>0</v>
      </c>
      <c r="H12" s="122">
        <f t="shared" si="1"/>
        <v>0.18508803703703702</v>
      </c>
      <c r="I12" s="122">
        <f>IF(AND($BH$4&lt;&gt;1,$BH$4&lt;&gt;2,$BH$4&lt;&gt;6),0,((VLOOKUP(データ入力と計算結果!$E$6,バックデータ一覧!$V$10:$AA$11,2)*'貼り付けシート（日別）'!O11+VLOOKUP(データ入力と計算結果!$E$6,バックデータ一覧!$V$10:$AA$11,3)*('貼り付けシート（日別）'!I11+'貼り付けシート（日別）'!J11+'貼り付けシート（日別）'!K11+'貼り付けシート（日別）'!L11+'貼り付けシート（日別）'!N11)+(VLOOKUP(データ入力と計算結果!$E$6,バックデータ一覧!$V$10:$AA$11,4)))*10^3/3600))</f>
        <v>0.1098387037037037</v>
      </c>
      <c r="J12" s="122">
        <f>IF(AND(OR($BH$4&lt;&gt;1,$BH$4&lt;&gt;2,$BH$4&lt;&gt;6),データ入力と計算結果!$E$7&lt;&gt;バックデータ一覧!$A$15,SUM(AX12:AY12)&gt;0),0.07*10^3/3600,0)</f>
        <v>1.9444444444444445E-2</v>
      </c>
      <c r="K12" s="122">
        <f>IF(AND(OR($BH$4=1,$BH$4=2),データ入力と計算結果!$E$7=バックデータ一覧!$A$17,AY12&gt;0),(VLOOKUP(データ入力と計算結果!$E$6,バックデータ一覧!$V$10:$AA$11,5,FALSE)*BA12+VLOOKUP(データ入力と計算結果!$E$6,バックデータ一覧!$V$10:$AA$11,6,FALSE))*10^3/3600,0)</f>
        <v>5.580488888888889E-2</v>
      </c>
      <c r="L12" s="122">
        <f>IF(OR($BH$4=1,$BH$4=6),IF(データ入力と計算結果!$E$7=バックデータ一覧!$A$15,AU12/N12+AV12/O12+AW12/P12+AX12/Q12+AY12/S12,IF(データ入力と計算結果!$E$7=バックデータ一覧!$A$16,AU12/N12+AV12/O12+AW12/P12+AY12/R12+AZ12/S12,AU12/N12+AV12/O12+AW12/P12+AY12/R12+BA12/T12)),0)</f>
        <v>113.61887092737295</v>
      </c>
      <c r="M12" s="122">
        <f>IF($BH$4=2,IF(データ入力と計算結果!$E$7=バックデータ一覧!$A$15,AU12/N12+AV12/O12+AW12/P12+AX12/Q12+AZ12/S12,IF(データ入力と計算結果!$E$7=バックデータ一覧!$A$16,AU12/N12+AV12/O12+AW12/P12+AY12/R12+AZ12/S12,AU12/N12+AV12/O12+AW12/P12+AY12/R12+BA12/T12)),0)</f>
        <v>0</v>
      </c>
      <c r="N12" s="122">
        <f>MIN(1,$BH$6*'貼り付けシート（日別）'!O11+計算過程!$BH$13*(AU12+AW12)+$BH$20)</f>
        <v>0.60712517307293667</v>
      </c>
      <c r="O12" s="122">
        <f>MIN(1,$BH$7*'貼り付けシート（日別）'!O11+$BH$14*AV12+$BH$21)</f>
        <v>0.68096153150819427</v>
      </c>
      <c r="P12" s="122">
        <f>MIN(1,$BH$8*'貼り付けシート（日別）'!O11+$BH$15*(AU12+AW12)+$BH$22)</f>
        <v>0.60712517307293667</v>
      </c>
      <c r="Q12" s="46">
        <f>MIN(1,$BH$9*'貼り付けシート（日別）'!O11+$BH$16*AX12+$BH$23)</f>
        <v>0.71159348488590612</v>
      </c>
      <c r="R12" s="46">
        <f>MIN(1,$BH$10*'貼り付けシート（日別）'!O11+$BH$17*AY12+$BH$24)</f>
        <v>0.69835600960815358</v>
      </c>
      <c r="S12" s="46">
        <f>MIN(1,$BH$11*'貼り付けシート（日別）'!O11+$BH$18*AZ12+$BH$25)</f>
        <v>0.71159348488590612</v>
      </c>
      <c r="T12" s="46">
        <f>MIN(1,$BH$12*'貼り付けシート（日別）'!O11+$BH$19*BA12+$BH$26)</f>
        <v>0.65493833425610737</v>
      </c>
      <c r="U12" s="46">
        <f t="shared" si="2"/>
        <v>0</v>
      </c>
      <c r="V12" s="46">
        <f t="array" ref="V12">AVERAGE((IF(('貼り付けシート（時刻別）'!$E$6:$E$8765=$B12)*('貼り付けシート（時刻別）'!$F$6:$F$8765=$C12)*('貼り付けシート（時刻別）'!$G$6:$G$8765=1),'貼り付けシート（時刻別）'!$C$6:$C$8765,"")))</f>
        <v>-5.7250000000000005</v>
      </c>
      <c r="W12" s="46">
        <f t="shared" si="6"/>
        <v>1.1692425</v>
      </c>
      <c r="X12" s="46">
        <f t="shared" si="7"/>
        <v>1.09775</v>
      </c>
      <c r="Y12" s="46">
        <f t="shared" si="8"/>
        <v>75.532815326675006</v>
      </c>
      <c r="Z12" s="46">
        <f>IF($BH$4=8,($BH$38*'貼り付けシート（日別）'!O11+$BH$39*Y12+$BH$40)/3.6,0)</f>
        <v>0</v>
      </c>
      <c r="AA12" s="46">
        <f>IF(OR($BH$4=3,$BH$4=4,$BH$4=5),(($BH$42*'貼り付けシート（日別）'!O11+$BH$43*SUM(AU12:AW12,AY12)+$BH$44)*AB12+(0.01723*BA12+0.06099))*10^3/3600,0)</f>
        <v>0</v>
      </c>
      <c r="AB12" s="46">
        <f>IF('貼り付けシート（日別）'!O11&lt;7,1+(7-'貼り付けシート（日別）'!O11)*0.0091,1)</f>
        <v>1.1013133333333334</v>
      </c>
      <c r="AC12" s="46">
        <f>IF(OR($BH$4=3,$BH$4=4,$BH$4=5),(($BH$45*'貼り付けシート（日別）'!O11+$BH$46*SUM(AU12:AW12,AY12)+$BH$47)*AE12+BA12/AD12),0)</f>
        <v>0</v>
      </c>
      <c r="AD12" s="46">
        <f>$BH$48*'貼り付けシート（日別）'!O11+$BH$49*BA12+$BH$50</f>
        <v>0.78327999999999998</v>
      </c>
      <c r="AE12" s="46">
        <f>IF('貼り付けシート（日別）'!O11&lt;7,1+(7-'貼り付けシート（日別）'!O11)*0.0205,1)</f>
        <v>1.2282333333333333</v>
      </c>
      <c r="AF12" s="46">
        <f>IF($BH$4=7,((AL12*'貼り付けシート（日別）'!O11+AM12*(AU12+AV12+AW12+AY12)+AN12*AK12+AO12)*AG12+(0.01723*BA12+0.06099))*10^3/3600,0)</f>
        <v>0</v>
      </c>
      <c r="AG12" s="46">
        <f>IF(7&lt;='貼り付けシート（日別）'!O11,1,1+(7-'貼り付けシート（日別）'!O11)*0.0091)</f>
        <v>1.1013133333333334</v>
      </c>
      <c r="AH12" s="46">
        <f>IF($BH$4=7,((AP12*'貼り付けシート（日別）'!O11+AQ12*(AU12+AV12+AW12+AY12)+AR12*AK12+AS12)*AJ12+BA12/AI12),0)</f>
        <v>0</v>
      </c>
      <c r="AI12" s="46">
        <f>$BH$52*'貼り付けシート（日別）'!O11+$BH$53*BA12+$BH$54</f>
        <v>0.78327999999999998</v>
      </c>
      <c r="AJ12" s="46">
        <f>IF(7&lt;='貼り付けシート（日別）'!O11,1,1+(7-'貼り付けシート（日別）'!O11)*0.0205)</f>
        <v>1.2282333333333333</v>
      </c>
      <c r="AK12" s="46">
        <f>SUMIF('貼り付けシート（時刻別）'!$A$6:$A$8765,A12,'貼り付けシート（時刻別）'!$D$6:$D$8765)</f>
        <v>193.7911017412053</v>
      </c>
      <c r="AL12" s="120">
        <f>IF($AK12&gt;0,バックデータ一覧!$S$4,バックデータ一覧!$T$4)</f>
        <v>-0.51375000000000004</v>
      </c>
      <c r="AM12" s="120">
        <f>IF($AK12&gt;0,バックデータ一覧!$S$5,バックデータ一覧!$T$5)</f>
        <v>-1.7819999999999999E-2</v>
      </c>
      <c r="AN12" s="120">
        <f>IF($AK12&gt;0,バックデータ一覧!$S$6,バックデータ一覧!$T$6)</f>
        <v>0.27639999999999998</v>
      </c>
      <c r="AO12" s="120">
        <f>IF($AK12&gt;0,バックデータ一覧!$S$7,バックデータ一覧!$T$7)</f>
        <v>9.4067100000000003</v>
      </c>
      <c r="AP12" s="120">
        <f>IF($AK12&gt;0,バックデータ一覧!$S$12,バックデータ一覧!$T$12)</f>
        <v>-0.19841</v>
      </c>
      <c r="AQ12" s="120">
        <f>IF($AK12&gt;0,バックデータ一覧!$S$13,バックデータ一覧!$T$13)</f>
        <v>1.10632</v>
      </c>
      <c r="AR12" s="120">
        <f>IF($AK12&gt;0,バックデータ一覧!$S$14,バックデータ一覧!$T$14)</f>
        <v>0.19306999999999999</v>
      </c>
      <c r="AS12" s="120">
        <f>IF($AK12&gt;0,バックデータ一覧!$S$15,バックデータ一覧!$T$15)</f>
        <v>-10.36669</v>
      </c>
      <c r="AT12" s="123">
        <f>IF(データ入力と計算結果!$E$9=バックデータ一覧!$A$24,'貼り付けシート（日別）'!P11,0)</f>
        <v>0</v>
      </c>
      <c r="AU12" s="132">
        <f>'貼り付けシート（日別）'!B11</f>
        <v>13.782175577898</v>
      </c>
      <c r="AV12" s="132">
        <f>'貼り付けシート（日別）'!C11</f>
        <v>22.470938442224998</v>
      </c>
      <c r="AW12" s="132">
        <f>'貼り付けシート（日別）'!D11</f>
        <v>4.194575175882</v>
      </c>
      <c r="AX12" s="132">
        <f>'貼り付けシート（日別）'!E11</f>
        <v>0</v>
      </c>
      <c r="AY12" s="132">
        <f>'貼り付けシート（日別）'!F11</f>
        <v>26.965126130669997</v>
      </c>
      <c r="AZ12" s="132">
        <f>'貼り付けシート（日別）'!G11</f>
        <v>0</v>
      </c>
      <c r="BA12" s="132">
        <f>'貼り付けシート（日別）'!H11</f>
        <v>8.120000000000001</v>
      </c>
      <c r="BC12" s="25"/>
      <c r="BD12" s="44" t="s">
        <v>15</v>
      </c>
      <c r="BE12" s="49"/>
      <c r="BF12" s="45" t="s">
        <v>35</v>
      </c>
      <c r="BG12" s="34" t="s">
        <v>22</v>
      </c>
      <c r="BH12" s="46">
        <f>IF(OR($BH$4=1,$BH$4=6),バックデータ一覧!K$5,バックデータ一覧!K$13)*$BH$27</f>
        <v>2.9956097718120806E-3</v>
      </c>
      <c r="BI12" s="48"/>
    </row>
    <row r="13" spans="1:61" x14ac:dyDescent="0.15">
      <c r="A13" s="41">
        <v>41646</v>
      </c>
      <c r="B13" s="42">
        <f t="shared" si="3"/>
        <v>1</v>
      </c>
      <c r="C13" s="42">
        <f t="shared" si="4"/>
        <v>7</v>
      </c>
      <c r="D13" s="127">
        <f t="shared" si="9"/>
        <v>0.19441542650462962</v>
      </c>
      <c r="E13" s="127">
        <f t="shared" si="0"/>
        <v>135.75520766895175</v>
      </c>
      <c r="F13" s="127">
        <f t="shared" si="5"/>
        <v>0</v>
      </c>
      <c r="G13" s="130">
        <v>0</v>
      </c>
      <c r="H13" s="122">
        <f t="shared" si="1"/>
        <v>0.19441542650462962</v>
      </c>
      <c r="I13" s="122">
        <f>IF(AND($BH$4&lt;&gt;1,$BH$4&lt;&gt;2,$BH$4&lt;&gt;6),0,((VLOOKUP(データ入力と計算結果!$E$6,バックデータ一覧!$V$10:$AA$11,2)*'貼り付けシート（日別）'!O12+VLOOKUP(データ入力と計算結果!$E$6,バックデータ一覧!$V$10:$AA$11,3)*('貼り付けシート（日別）'!I12+'貼り付けシート（日別）'!J12+'貼り付けシート（日別）'!K12+'貼り付けシート（日別）'!L12+'貼り付けシート（日別）'!N12)+(VLOOKUP(データ入力と計算結果!$E$6,バックデータ一覧!$V$10:$AA$11,4)))*10^3/3600))</f>
        <v>0.12012032407407407</v>
      </c>
      <c r="J13" s="122">
        <f>IF(AND(OR($BH$4&lt;&gt;1,$BH$4&lt;&gt;2,$BH$4&lt;&gt;6),データ入力と計算結果!$E$7&lt;&gt;バックデータ一覧!$A$15,SUM(AX13:AY13)&gt;0),0.07*10^3/3600,0)</f>
        <v>1.9444444444444445E-2</v>
      </c>
      <c r="K13" s="122">
        <f>IF(AND(OR($BH$4=1,$BH$4=2),データ入力と計算結果!$E$7=バックデータ一覧!$A$17,AY13&gt;0),(VLOOKUP(データ入力と計算結果!$E$6,バックデータ一覧!$V$10:$AA$11,5,FALSE)*BA13+VLOOKUP(データ入力と計算結果!$E$6,バックデータ一覧!$V$10:$AA$11,6,FALSE))*10^3/3600,0)</f>
        <v>5.4850657986111107E-2</v>
      </c>
      <c r="L13" s="122">
        <f>IF(OR($BH$4=1,$BH$4=6),IF(データ入力と計算結果!$E$7=バックデータ一覧!$A$15,AU13/N13+AV13/O13+AW13/P13+AX13/Q13+AY13/S13,IF(データ入力と計算結果!$E$7=バックデータ一覧!$A$16,AU13/N13+AV13/O13+AW13/P13+AY13/R13+AZ13/S13,AU13/N13+AV13/O13+AW13/P13+AY13/R13+BA13/T13)),0)</f>
        <v>135.75520766895175</v>
      </c>
      <c r="M13" s="122">
        <f>IF($BH$4=2,IF(データ入力と計算結果!$E$7=バックデータ一覧!$A$15,AU13/N13+AV13/O13+AW13/P13+AX13/Q13+AZ13/S13,IF(データ入力と計算結果!$E$7=バックデータ一覧!$A$16,AU13/N13+AV13/O13+AW13/P13+AY13/R13+AZ13/S13,AU13/N13+AV13/O13+AW13/P13+AY13/R13+BA13/T13)),0)</f>
        <v>0</v>
      </c>
      <c r="N13" s="122">
        <f>MIN(1,$BH$6*'貼り付けシート（日別）'!O12+計算過程!$BH$13*(AU13+AW13)+$BH$20)</f>
        <v>0.61828971430027713</v>
      </c>
      <c r="O13" s="122">
        <f>MIN(1,$BH$7*'貼り付けシート（日別）'!O12+$BH$14*AV13+$BH$21)</f>
        <v>0.68510003280499643</v>
      </c>
      <c r="P13" s="122">
        <f>MIN(1,$BH$8*'貼り付けシート（日別）'!O12+$BH$15*(AU13+AW13)+$BH$22)</f>
        <v>0.61828971430027713</v>
      </c>
      <c r="Q13" s="46">
        <f>MIN(1,$BH$9*'貼り付けシート（日別）'!O12+$BH$16*AX13+$BH$23)</f>
        <v>0.71159348488590612</v>
      </c>
      <c r="R13" s="46">
        <f>MIN(1,$BH$10*'貼り付けシート（日別）'!O12+$BH$17*AY13+$BH$24)</f>
        <v>0.69834263823818787</v>
      </c>
      <c r="S13" s="46">
        <f>MIN(1,$BH$11*'貼り付けシート（日別）'!O12+$BH$18*AZ13+$BH$25)</f>
        <v>0.71159348488590612</v>
      </c>
      <c r="T13" s="46">
        <f>MIN(1,$BH$12*'貼り付けシート（日別）'!O12+$BH$19*BA13+$BH$26)</f>
        <v>0.65540889462442953</v>
      </c>
      <c r="U13" s="46">
        <f t="shared" si="2"/>
        <v>0</v>
      </c>
      <c r="V13" s="46">
        <f t="array" ref="V13">AVERAGE((IF(('貼り付けシート（時刻別）'!$E$6:$E$8765=$B13)*('貼り付けシート（時刻別）'!$F$6:$F$8765=$C13)*('貼り付けシート（時刻別）'!$G$6:$G$8765=1),'貼り付けシート（時刻別）'!$C$6:$C$8765,"")))</f>
        <v>0.16250000000000001</v>
      </c>
      <c r="W13" s="46">
        <f t="shared" si="6"/>
        <v>1.0909387500000001</v>
      </c>
      <c r="X13" s="46">
        <f t="shared" si="7"/>
        <v>1.1187812500000001</v>
      </c>
      <c r="Y13" s="46">
        <f t="shared" si="8"/>
        <v>90.404083006950003</v>
      </c>
      <c r="Z13" s="46">
        <f>IF($BH$4=8,($BH$38*'貼り付けシート（日別）'!O12+$BH$39*Y13+$BH$40)/3.6,0)</f>
        <v>0</v>
      </c>
      <c r="AA13" s="46">
        <f>IF(OR($BH$4=3,$BH$4=4,$BH$4=5),(($BH$42*'貼り付けシート（日別）'!O12+$BH$43*SUM(AU13:AW13,AY13)+$BH$44)*AB13+(0.01723*BA13+0.06099))*10^3/3600,0)</f>
        <v>0</v>
      </c>
      <c r="AB13" s="46">
        <f>IF('貼り付けシート（日別）'!O12&lt;7,1+(7-'貼り付けシート（日別）'!O12)*0.0091,1)</f>
        <v>1.0892179166666667</v>
      </c>
      <c r="AC13" s="46">
        <f>IF(OR($BH$4=3,$BH$4=4,$BH$4=5),(($BH$45*'貼り付けシート（日別）'!O12+$BH$46*SUM(AU13:AW13,AY13)+$BH$47)*AE13+BA13/AD13),0)</f>
        <v>0</v>
      </c>
      <c r="AD13" s="46">
        <f>$BH$48*'貼り付けシート（日別）'!O12+$BH$49*BA13+$BH$50</f>
        <v>0.78846375000000002</v>
      </c>
      <c r="AE13" s="46">
        <f>IF('貼り付けシート（日別）'!O12&lt;7,1+(7-'貼り付けシート（日別）'!O12)*0.0205,1)</f>
        <v>1.2009854166666667</v>
      </c>
      <c r="AF13" s="46">
        <f>IF($BH$4=7,((AL13*'貼り付けシート（日別）'!O12+AM13*(AU13+AV13+AW13+AY13)+AN13*AK13+AO13)*AG13+(0.01723*BA13+0.06099))*10^3/3600,0)</f>
        <v>0</v>
      </c>
      <c r="AG13" s="46">
        <f>IF(7&lt;='貼り付けシート（日別）'!O12,1,1+(7-'貼り付けシート（日別）'!O12)*0.0091)</f>
        <v>1.0892179166666667</v>
      </c>
      <c r="AH13" s="46">
        <f>IF($BH$4=7,((AP13*'貼り付けシート（日別）'!O12+AQ13*(AU13+AV13+AW13+AY13)+AR13*AK13+AS13)*AJ13+BA13/AI13),0)</f>
        <v>0</v>
      </c>
      <c r="AI13" s="46">
        <f>$BH$52*'貼り付けシート（日別）'!O12+$BH$53*BA13+$BH$54</f>
        <v>0.78846375000000002</v>
      </c>
      <c r="AJ13" s="46">
        <f>IF(7&lt;='貼り付けシート（日別）'!O12,1,1+(7-'貼り付けシート（日別）'!O12)*0.0205)</f>
        <v>1.2009854166666667</v>
      </c>
      <c r="AK13" s="46">
        <f>SUMIF('貼り付けシート（時刻別）'!$A$6:$A$8765,A13,'貼り付けシート（時刻別）'!$D$6:$D$8765)</f>
        <v>147.08286754416787</v>
      </c>
      <c r="AL13" s="120">
        <f>IF($AK13&gt;0,バックデータ一覧!$S$4,バックデータ一覧!$T$4)</f>
        <v>-0.51375000000000004</v>
      </c>
      <c r="AM13" s="120">
        <f>IF($AK13&gt;0,バックデータ一覧!$S$5,バックデータ一覧!$T$5)</f>
        <v>-1.7819999999999999E-2</v>
      </c>
      <c r="AN13" s="120">
        <f>IF($AK13&gt;0,バックデータ一覧!$S$6,バックデータ一覧!$T$6)</f>
        <v>0.27639999999999998</v>
      </c>
      <c r="AO13" s="120">
        <f>IF($AK13&gt;0,バックデータ一覧!$S$7,バックデータ一覧!$T$7)</f>
        <v>9.4067100000000003</v>
      </c>
      <c r="AP13" s="120">
        <f>IF($AK13&gt;0,バックデータ一覧!$S$12,バックデータ一覧!$T$12)</f>
        <v>-0.19841</v>
      </c>
      <c r="AQ13" s="120">
        <f>IF($AK13&gt;0,バックデータ一覧!$S$13,バックデータ一覧!$T$13)</f>
        <v>1.10632</v>
      </c>
      <c r="AR13" s="120">
        <f>IF($AK13&gt;0,バックデータ一覧!$S$14,バックデータ一覧!$T$14)</f>
        <v>0.19306999999999999</v>
      </c>
      <c r="AS13" s="120">
        <f>IF($AK13&gt;0,バックデータ一覧!$S$15,バックデータ一覧!$T$15)</f>
        <v>-10.36669</v>
      </c>
      <c r="AT13" s="123">
        <f>IF(データ入力と計算結果!$E$9=バックデータ一覧!$A$24,'貼り付けシート（日別）'!P12,0)</f>
        <v>0</v>
      </c>
      <c r="AU13" s="132">
        <f>'貼り付けシート（日別）'!B12</f>
        <v>20.995789310860001</v>
      </c>
      <c r="AV13" s="132">
        <f>'貼り付けシート（日別）'!C12</f>
        <v>29.993984729799998</v>
      </c>
      <c r="AW13" s="132">
        <f>'貼り付けシート（日別）'!D12</f>
        <v>4.49909770947</v>
      </c>
      <c r="AX13" s="132">
        <f>'貼り付けシート（日別）'!E12</f>
        <v>0</v>
      </c>
      <c r="AY13" s="132">
        <f>'貼り付けシート（日別）'!F12</f>
        <v>26.99458625682</v>
      </c>
      <c r="AZ13" s="132">
        <f>'貼り付けシート（日別）'!G12</f>
        <v>0</v>
      </c>
      <c r="BA13" s="132">
        <f>'貼り付けシート（日別）'!H12</f>
        <v>7.9206250000000002</v>
      </c>
      <c r="BC13" s="14" t="s">
        <v>49</v>
      </c>
      <c r="BD13" s="44" t="s">
        <v>9</v>
      </c>
      <c r="BE13" s="17" t="s">
        <v>328</v>
      </c>
      <c r="BF13" s="45" t="s">
        <v>26</v>
      </c>
      <c r="BG13" s="34" t="s">
        <v>22</v>
      </c>
      <c r="BH13" s="46">
        <f>IF(OR($BH$4=1,$BH$4=6),バックデータ一覧!E$6,バックデータ一覧!E$14)*$BH$27</f>
        <v>1.1800886979865771E-3</v>
      </c>
      <c r="BI13" s="48"/>
    </row>
    <row r="14" spans="1:61" x14ac:dyDescent="0.15">
      <c r="A14" s="41">
        <v>41647</v>
      </c>
      <c r="B14" s="42">
        <f t="shared" si="3"/>
        <v>1</v>
      </c>
      <c r="C14" s="42">
        <f t="shared" si="4"/>
        <v>8</v>
      </c>
      <c r="D14" s="127">
        <f t="shared" si="9"/>
        <v>0.10703824074074074</v>
      </c>
      <c r="E14" s="127">
        <f t="shared" si="0"/>
        <v>56.610068842050389</v>
      </c>
      <c r="F14" s="127">
        <f t="shared" si="5"/>
        <v>0</v>
      </c>
      <c r="G14" s="130">
        <v>0</v>
      </c>
      <c r="H14" s="122">
        <f t="shared" si="1"/>
        <v>0.10703824074074074</v>
      </c>
      <c r="I14" s="122">
        <f>IF(AND($BH$4&lt;&gt;1,$BH$4&lt;&gt;2,$BH$4&lt;&gt;6),0,((VLOOKUP(データ入力と計算結果!$E$6,バックデータ一覧!$V$10:$AA$11,2)*'貼り付けシート（日別）'!O13+VLOOKUP(データ入力と計算結果!$E$6,バックデータ一覧!$V$10:$AA$11,3)*('貼り付けシート（日別）'!I13+'貼り付けシート（日別）'!J13+'貼り付けシート（日別）'!K13+'貼り付けシート（日別）'!L13+'貼り付けシート（日別）'!N13)+(VLOOKUP(データ入力と計算結果!$E$6,バックデータ一覧!$V$10:$AA$11,4)))*10^3/3600))</f>
        <v>0.10703824074074074</v>
      </c>
      <c r="J14" s="122">
        <f>IF(AND(OR($BH$4&lt;&gt;1,$BH$4&lt;&gt;2,$BH$4&lt;&gt;6),データ入力と計算結果!$E$7&lt;&gt;バックデータ一覧!$A$15,SUM(AX14:AY14)&gt;0),0.07*10^3/3600,0)</f>
        <v>0</v>
      </c>
      <c r="K14" s="122">
        <f>IF(AND(OR($BH$4=1,$BH$4=2),データ入力と計算結果!$E$7=バックデータ一覧!$A$17,AY14&gt;0),(VLOOKUP(データ入力と計算結果!$E$6,バックデータ一覧!$V$10:$AA$11,5,FALSE)*BA14+VLOOKUP(データ入力と計算結果!$E$6,バックデータ一覧!$V$10:$AA$11,6,FALSE))*10^3/3600,0)</f>
        <v>0</v>
      </c>
      <c r="L14" s="122">
        <f>IF(OR($BH$4=1,$BH$4=6),IF(データ入力と計算結果!$E$7=バックデータ一覧!$A$15,AU14/N14+AV14/O14+AW14/P14+AX14/Q14+AY14/S14,IF(データ入力と計算結果!$E$7=バックデータ一覧!$A$16,AU14/N14+AV14/O14+AW14/P14+AY14/R14+AZ14/S14,AU14/N14+AV14/O14+AW14/P14+AY14/R14+BA14/T14)),0)</f>
        <v>56.610068842050389</v>
      </c>
      <c r="M14" s="122">
        <f>IF($BH$4=2,IF(データ入力と計算結果!$E$7=バックデータ一覧!$A$15,AU14/N14+AV14/O14+AW14/P14+AX14/Q14+AZ14/S14,IF(データ入力と計算結果!$E$7=バックデータ一覧!$A$16,AU14/N14+AV14/O14+AW14/P14+AY14/R14+AZ14/S14,AU14/N14+AV14/O14+AW14/P14+AY14/R14+BA14/T14)),0)</f>
        <v>0</v>
      </c>
      <c r="N14" s="122">
        <f>MIN(1,$BH$6*'貼り付けシート（日別）'!O13+計算過程!$BH$13*(AU14+AW14)+$BH$20)</f>
        <v>0.59874753335069864</v>
      </c>
      <c r="O14" s="122">
        <f>MIN(1,$BH$7*'貼り付けシート（日別）'!O13+$BH$14*AV14+$BH$21)</f>
        <v>0.68438681338619334</v>
      </c>
      <c r="P14" s="122">
        <f>MIN(1,$BH$8*'貼り付けシート（日別）'!O13+$BH$15*(AU14+AW14)+$BH$22)</f>
        <v>0.59874753335069864</v>
      </c>
      <c r="Q14" s="46">
        <f>MIN(1,$BH$9*'貼り付けシート（日別）'!O13+$BH$16*AX14+$BH$23)</f>
        <v>0.71159348488590612</v>
      </c>
      <c r="R14" s="46">
        <f>MIN(1,$BH$10*'貼り付けシート（日別）'!O13+$BH$17*AY14+$BH$24)</f>
        <v>0.71059494829530212</v>
      </c>
      <c r="S14" s="46">
        <f>MIN(1,$BH$11*'貼り付けシート（日別）'!O13+$BH$18*AZ14+$BH$25)</f>
        <v>0.71159348488590612</v>
      </c>
      <c r="T14" s="46">
        <f>MIN(1,$BH$12*'貼り付けシート（日別）'!O13+$BH$19*BA14+$BH$26)</f>
        <v>0.51580996168590598</v>
      </c>
      <c r="U14" s="46">
        <f t="shared" si="2"/>
        <v>0</v>
      </c>
      <c r="V14" s="46">
        <f t="array" ref="V14">AVERAGE((IF(('貼り付けシート（時刻別）'!$E$6:$E$8765=$B14)*('貼り付けシート（時刻別）'!$F$6:$F$8765=$C14)*('貼り付けシート（時刻別）'!$G$6:$G$8765=1),'貼り付けシート（時刻別）'!$C$6:$C$8765,"")))</f>
        <v>-4.4000000000000004</v>
      </c>
      <c r="W14" s="46">
        <f t="shared" si="6"/>
        <v>1.1516200000000001</v>
      </c>
      <c r="X14" s="46">
        <f t="shared" si="7"/>
        <v>1.111</v>
      </c>
      <c r="Y14" s="46">
        <f t="shared" si="8"/>
        <v>37.457371622124995</v>
      </c>
      <c r="Z14" s="46">
        <f>IF($BH$4=8,($BH$38*'貼り付けシート（日別）'!O13+$BH$39*Y14+$BH$40)/3.6,0)</f>
        <v>0</v>
      </c>
      <c r="AA14" s="46">
        <f>IF(OR($BH$4=3,$BH$4=4,$BH$4=5),(($BH$42*'貼り付けシート（日別）'!O13+$BH$43*SUM(AU14:AW14,AY14)+$BH$44)*AB14+(0.01723*BA14+0.06099))*10^3/3600,0)</f>
        <v>0</v>
      </c>
      <c r="AB14" s="46">
        <f>IF('貼り付けシート（日別）'!O13&lt;7,1+(7-'貼り付けシート（日別）'!O13)*0.0091,1)</f>
        <v>1.0895591666666666</v>
      </c>
      <c r="AC14" s="46">
        <f>IF(OR($BH$4=3,$BH$4=4,$BH$4=5),(($BH$45*'貼り付けシート（日別）'!O13+$BH$46*SUM(AU14:AW14,AY14)+$BH$47)*AE14+BA14/AD14),0)</f>
        <v>0</v>
      </c>
      <c r="AD14" s="46">
        <f>$BH$48*'貼り付けシート（日別）'!O13+$BH$49*BA14+$BH$50</f>
        <v>0.74075999999999997</v>
      </c>
      <c r="AE14" s="46">
        <f>IF('貼り付けシート（日別）'!O13&lt;7,1+(7-'貼り付けシート（日別）'!O13)*0.0205,1)</f>
        <v>1.2017541666666667</v>
      </c>
      <c r="AF14" s="46">
        <f>IF($BH$4=7,((AL14*'貼り付けシート（日別）'!O13+AM14*(AU14+AV14+AW14+AY14)+AN14*AK14+AO14)*AG14+(0.01723*BA14+0.06099))*10^3/3600,0)</f>
        <v>0</v>
      </c>
      <c r="AG14" s="46">
        <f>IF(7&lt;='貼り付けシート（日別）'!O13,1,1+(7-'貼り付けシート（日別）'!O13)*0.0091)</f>
        <v>1.0895591666666666</v>
      </c>
      <c r="AH14" s="46">
        <f>IF($BH$4=7,((AP14*'貼り付けシート（日別）'!O13+AQ14*(AU14+AV14+AW14+AY14)+AR14*AK14+AS14)*AJ14+BA14/AI14),0)</f>
        <v>0</v>
      </c>
      <c r="AI14" s="46">
        <f>$BH$52*'貼り付けシート（日別）'!O13+$BH$53*BA14+$BH$54</f>
        <v>0.74075999999999997</v>
      </c>
      <c r="AJ14" s="46">
        <f>IF(7&lt;='貼り付けシート（日別）'!O13,1,1+(7-'貼り付けシート（日別）'!O13)*0.0205)</f>
        <v>1.2017541666666667</v>
      </c>
      <c r="AK14" s="46">
        <f>SUMIF('貼り付けシート（時刻別）'!$A$6:$A$8765,A14,'貼り付けシート（時刻別）'!$D$6:$D$8765)</f>
        <v>144.44837728825107</v>
      </c>
      <c r="AL14" s="120">
        <f>IF($AK14&gt;0,バックデータ一覧!$S$4,バックデータ一覧!$T$4)</f>
        <v>-0.51375000000000004</v>
      </c>
      <c r="AM14" s="120">
        <f>IF($AK14&gt;0,バックデータ一覧!$S$5,バックデータ一覧!$T$5)</f>
        <v>-1.7819999999999999E-2</v>
      </c>
      <c r="AN14" s="120">
        <f>IF($AK14&gt;0,バックデータ一覧!$S$6,バックデータ一覧!$T$6)</f>
        <v>0.27639999999999998</v>
      </c>
      <c r="AO14" s="120">
        <f>IF($AK14&gt;0,バックデータ一覧!$S$7,バックデータ一覧!$T$7)</f>
        <v>9.4067100000000003</v>
      </c>
      <c r="AP14" s="120">
        <f>IF($AK14&gt;0,バックデータ一覧!$S$12,バックデータ一覧!$T$12)</f>
        <v>-0.19841</v>
      </c>
      <c r="AQ14" s="120">
        <f>IF($AK14&gt;0,バックデータ一覧!$S$13,バックデータ一覧!$T$13)</f>
        <v>1.10632</v>
      </c>
      <c r="AR14" s="120">
        <f>IF($AK14&gt;0,バックデータ一覧!$S$14,バックデータ一覧!$T$14)</f>
        <v>0.19306999999999999</v>
      </c>
      <c r="AS14" s="120">
        <f>IF($AK14&gt;0,バックデータ一覧!$S$15,バックデータ一覧!$T$15)</f>
        <v>-10.36669</v>
      </c>
      <c r="AT14" s="123">
        <f>IF(データ入力と計算結果!$E$9=バックデータ一覧!$A$24,'貼り付けシート（日別）'!P13,0)</f>
        <v>0</v>
      </c>
      <c r="AU14" s="132">
        <f>'貼り付けシート（日別）'!B13</f>
        <v>4.7945435676319992</v>
      </c>
      <c r="AV14" s="132">
        <f>'貼り付けシート（日別）'!C13</f>
        <v>28.467602432814999</v>
      </c>
      <c r="AW14" s="132">
        <f>'貼り付けシート（日別）'!D13</f>
        <v>4.1952256216779995</v>
      </c>
      <c r="AX14" s="132">
        <f>'貼り付けシート（日別）'!E13</f>
        <v>0</v>
      </c>
      <c r="AY14" s="132">
        <f>'貼り付けシート（日別）'!F13</f>
        <v>0</v>
      </c>
      <c r="AZ14" s="132">
        <f>'貼り付けシート（日別）'!G13</f>
        <v>0</v>
      </c>
      <c r="BA14" s="132">
        <f>'貼り付けシート（日別）'!H13</f>
        <v>0</v>
      </c>
      <c r="BC14" s="15"/>
      <c r="BD14" s="44" t="s">
        <v>10</v>
      </c>
      <c r="BE14" s="47"/>
      <c r="BF14" s="45" t="s">
        <v>36</v>
      </c>
      <c r="BG14" s="34" t="s">
        <v>22</v>
      </c>
      <c r="BH14" s="46">
        <f>IF(OR($BH$4=1,$BH$4=6),バックデータ一覧!F$6,バックデータ一覧!F$14)*$BH$27</f>
        <v>4.5388026845637587E-4</v>
      </c>
      <c r="BI14" s="48"/>
    </row>
    <row r="15" spans="1:61" x14ac:dyDescent="0.15">
      <c r="A15" s="41">
        <v>41648</v>
      </c>
      <c r="B15" s="42">
        <f t="shared" si="3"/>
        <v>1</v>
      </c>
      <c r="C15" s="42">
        <f t="shared" si="4"/>
        <v>9</v>
      </c>
      <c r="D15" s="127">
        <f t="shared" si="9"/>
        <v>0.18044475694444445</v>
      </c>
      <c r="E15" s="127">
        <f t="shared" si="0"/>
        <v>112.75641845276851</v>
      </c>
      <c r="F15" s="127">
        <f t="shared" si="5"/>
        <v>0</v>
      </c>
      <c r="G15" s="130">
        <v>0</v>
      </c>
      <c r="H15" s="122">
        <f t="shared" si="1"/>
        <v>0.18044475694444445</v>
      </c>
      <c r="I15" s="122">
        <f>IF(AND($BH$4&lt;&gt;1,$BH$4&lt;&gt;2,$BH$4&lt;&gt;6),0,((VLOOKUP(データ入力と計算結果!$E$6,バックデータ一覧!$V$10:$AA$11,2)*'貼り付けシート（日別）'!O14+VLOOKUP(データ入力と計算結果!$E$6,バックデータ一覧!$V$10:$AA$11,3)*('貼り付けシート（日別）'!I14+'貼り付けシート（日別）'!J14+'貼り付けシート（日別）'!K14+'貼り付けシート（日別）'!L14+'貼り付けシート（日別）'!N14)+(VLOOKUP(データ入力と計算結果!$E$6,バックデータ一覧!$V$10:$AA$11,4)))*10^3/3600))</f>
        <v>0.10798333333333333</v>
      </c>
      <c r="J15" s="122">
        <f>IF(AND(OR($BH$4&lt;&gt;1,$BH$4&lt;&gt;2,$BH$4&lt;&gt;6),データ入力と計算結果!$E$7&lt;&gt;バックデータ一覧!$A$15,SUM(AX15:AY15)&gt;0),0.07*10^3/3600,0)</f>
        <v>1.9444444444444445E-2</v>
      </c>
      <c r="K15" s="122">
        <f>IF(AND(OR($BH$4=1,$BH$4=2),データ入力と計算結果!$E$7=バックデータ一覧!$A$17,AY15&gt;0),(VLOOKUP(データ入力と計算結果!$E$6,バックデータ一覧!$V$10:$AA$11,5,FALSE)*BA15+VLOOKUP(データ入力と計算結果!$E$6,バックデータ一覧!$V$10:$AA$11,6,FALSE))*10^3/3600,0)</f>
        <v>5.3016979166666672E-2</v>
      </c>
      <c r="L15" s="122">
        <f>IF(OR($BH$4=1,$BH$4=6),IF(データ入力と計算結果!$E$7=バックデータ一覧!$A$15,AU15/N15+AV15/O15+AW15/P15+AX15/Q15+AY15/S15,IF(データ入力と計算結果!$E$7=バックデータ一覧!$A$16,AU15/N15+AV15/O15+AW15/P15+AY15/R15+AZ15/S15,AU15/N15+AV15/O15+AW15/P15+AY15/R15+BA15/T15)),0)</f>
        <v>112.75641845276851</v>
      </c>
      <c r="M15" s="122">
        <f>IF($BH$4=2,IF(データ入力と計算結果!$E$7=バックデータ一覧!$A$15,AU15/N15+AV15/O15+AW15/P15+AX15/Q15+AZ15/S15,IF(データ入力と計算結果!$E$7=バックデータ一覧!$A$16,AU15/N15+AV15/O15+AW15/P15+AY15/R15+AZ15/S15,AU15/N15+AV15/O15+AW15/P15+AY15/R15+BA15/T15)),0)</f>
        <v>0</v>
      </c>
      <c r="N15" s="122">
        <f>MIN(1,$BH$6*'貼り付けシート（日別）'!O14+計算過程!$BH$13*(AU15+AW15)+$BH$20)</f>
        <v>0.61392401470693858</v>
      </c>
      <c r="O15" s="122">
        <f>MIN(1,$BH$7*'貼り付けシート（日別）'!O14+$BH$14*AV15+$BH$21)</f>
        <v>0.68312521058122688</v>
      </c>
      <c r="P15" s="122">
        <f>MIN(1,$BH$8*'貼り付けシート（日別）'!O14+$BH$15*(AU15+AW15)+$BH$22)</f>
        <v>0.61392401470693858</v>
      </c>
      <c r="Q15" s="46">
        <f>MIN(1,$BH$9*'貼り付けシート（日別）'!O14+$BH$16*AX15+$BH$23)</f>
        <v>0.71159348488590612</v>
      </c>
      <c r="R15" s="46">
        <f>MIN(1,$BH$10*'貼り付けシート（日別）'!O14+$BH$17*AY15+$BH$24)</f>
        <v>0.69829769318172241</v>
      </c>
      <c r="S15" s="46">
        <f>MIN(1,$BH$11*'貼り付けシート（日別）'!O14+$BH$18*AZ15+$BH$25)</f>
        <v>0.71159348488590612</v>
      </c>
      <c r="T15" s="46">
        <f>MIN(1,$BH$12*'貼り付けシート（日別）'!O14+$BH$19*BA15+$BH$26)</f>
        <v>0.65631313758926169</v>
      </c>
      <c r="U15" s="46">
        <f>IF($BH$4=9,($BH$30*V15+$BH$31*Y15+$BH$32*$BH$36+$BH$33)*(1+$BH$34*$BH$35)*W15*X15*10^3/3600,0)</f>
        <v>0</v>
      </c>
      <c r="V15" s="46">
        <f t="array" ref="V15">AVERAGE((IF(('貼り付けシート（時刻別）'!$E$6:$E$8765=$B15)*('貼り付けシート（時刻別）'!$F$6:$F$8765=$C15)*('貼り付けシート（時刻別）'!$G$6:$G$8765=1),'貼り付けシート（時刻別）'!$C$6:$C$8765,"")))</f>
        <v>-2.1125000000000003</v>
      </c>
      <c r="W15" s="46">
        <f t="shared" si="6"/>
        <v>1.1211962500000001</v>
      </c>
      <c r="X15" s="46">
        <f t="shared" si="7"/>
        <v>1.133875</v>
      </c>
      <c r="Y15" s="46">
        <f t="shared" si="8"/>
        <v>75.27152573437499</v>
      </c>
      <c r="Z15" s="46">
        <f>IF($BH$4=8,($BH$38*'貼り付けシート（日別）'!O14+$BH$39*Y15+$BH$40)/3.6,0)</f>
        <v>0</v>
      </c>
      <c r="AA15" s="46">
        <f>IF(OR($BH$4=3,$BH$4=4,$BH$4=5),(($BH$42*'貼り付けシート（日別）'!O14+$BH$43*SUM(AU15:AW15,AY15)+$BH$44)*AB15+(0.01723*BA15+0.06099))*10^3/3600,0)</f>
        <v>0</v>
      </c>
      <c r="AB15" s="46">
        <f>IF('貼り付けシート（日別）'!O14&lt;7,1+(7-'貼り付けシート（日別）'!O14)*0.0091,1)</f>
        <v>1.0659749999999999</v>
      </c>
      <c r="AC15" s="46">
        <f>IF(OR($BH$4=3,$BH$4=4,$BH$4=5),(($BH$45*'貼り付けシート（日別）'!O14+$BH$46*SUM(AU15:AW15,AY15)+$BH$47)*AE15+BA15/AD15),0)</f>
        <v>0</v>
      </c>
      <c r="AD15" s="46">
        <f>$BH$48*'貼り付けシート（日別）'!O14+$BH$49*BA15+$BH$50</f>
        <v>0.79842499999999994</v>
      </c>
      <c r="AE15" s="46">
        <f>IF('貼り付けシート（日別）'!O14&lt;7,1+(7-'貼り付けシート（日別）'!O14)*0.0205,1)</f>
        <v>1.148625</v>
      </c>
      <c r="AF15" s="46">
        <f>IF($BH$4=7,((AL15*'貼り付けシート（日別）'!O14+AM15*(AU15+AV15+AW15+AY15)+AN15*AK15+AO15)*AG15+(0.01723*BA15+0.06099))*10^3/3600,0)</f>
        <v>0</v>
      </c>
      <c r="AG15" s="46">
        <f>IF(7&lt;='貼り付けシート（日別）'!O14,1,1+(7-'貼り付けシート（日別）'!O14)*0.0091)</f>
        <v>1.0659749999999999</v>
      </c>
      <c r="AH15" s="46">
        <f>IF($BH$4=7,((AP15*'貼り付けシート（日別）'!O14+AQ15*(AU15+AV15+AW15+AY15)+AR15*AK15+AS15)*AJ15+BA15/AI15),0)</f>
        <v>0</v>
      </c>
      <c r="AI15" s="46">
        <f>$BH$52*'貼り付けシート（日別）'!O14+$BH$53*BA15+$BH$54</f>
        <v>0.79842499999999994</v>
      </c>
      <c r="AJ15" s="46">
        <f>IF(7&lt;='貼り付けシート（日別）'!O14,1,1+(7-'貼り付けシート（日別）'!O14)*0.0205)</f>
        <v>1.148625</v>
      </c>
      <c r="AK15" s="46">
        <f>SUMIF('貼り付けシート（時刻別）'!$A$6:$A$8765,A15,'貼り付けシート（時刻別）'!$D$6:$D$8765)</f>
        <v>155.49285678896658</v>
      </c>
      <c r="AL15" s="120">
        <f>IF($AK15&gt;0,バックデータ一覧!$S$4,バックデータ一覧!$T$4)</f>
        <v>-0.51375000000000004</v>
      </c>
      <c r="AM15" s="120">
        <f>IF($AK15&gt;0,バックデータ一覧!$S$5,バックデータ一覧!$T$5)</f>
        <v>-1.7819999999999999E-2</v>
      </c>
      <c r="AN15" s="120">
        <f>IF($AK15&gt;0,バックデータ一覧!$S$6,バックデータ一覧!$T$6)</f>
        <v>0.27639999999999998</v>
      </c>
      <c r="AO15" s="120">
        <f>IF($AK15&gt;0,バックデータ一覧!$S$7,バックデータ一覧!$T$7)</f>
        <v>9.4067100000000003</v>
      </c>
      <c r="AP15" s="120">
        <f>IF($AK15&gt;0,バックデータ一覧!$S$12,バックデータ一覧!$T$12)</f>
        <v>-0.19841</v>
      </c>
      <c r="AQ15" s="120">
        <f>IF($AK15&gt;0,バックデータ一覧!$S$13,バックデータ一覧!$T$13)</f>
        <v>1.10632</v>
      </c>
      <c r="AR15" s="120">
        <f>IF($AK15&gt;0,バックデータ一覧!$S$14,バックデータ一覧!$T$14)</f>
        <v>0.19306999999999999</v>
      </c>
      <c r="AS15" s="120">
        <f>IF($AK15&gt;0,バックデータ一覧!$S$15,バックデータ一覧!$T$15)</f>
        <v>-10.36669</v>
      </c>
      <c r="AT15" s="123">
        <f>IF(データ入力と計算結果!$E$9=バックデータ一覧!$A$24,'貼り付けシート（日別）'!P14,0)</f>
        <v>0</v>
      </c>
      <c r="AU15" s="132">
        <f>'貼り付けシート（日別）'!B14</f>
        <v>13.847845261249999</v>
      </c>
      <c r="AV15" s="132">
        <f>'貼り付けシート（日別）'!C14</f>
        <v>22.578008578124997</v>
      </c>
      <c r="AW15" s="132">
        <f>'貼り付けシート（日別）'!D14</f>
        <v>4.2145616012499998</v>
      </c>
      <c r="AX15" s="132">
        <f>'貼り付けシート（日別）'!E14</f>
        <v>0</v>
      </c>
      <c r="AY15" s="132">
        <f>'貼り付けシート（日別）'!F14</f>
        <v>27.09361029375</v>
      </c>
      <c r="AZ15" s="132">
        <f>'貼り付けシート（日別）'!G14</f>
        <v>0</v>
      </c>
      <c r="BA15" s="132">
        <f>'貼り付けシート（日別）'!H14</f>
        <v>7.5375000000000005</v>
      </c>
      <c r="BC15" s="15"/>
      <c r="BD15" s="44" t="s">
        <v>11</v>
      </c>
      <c r="BE15" s="47"/>
      <c r="BF15" s="45" t="s">
        <v>37</v>
      </c>
      <c r="BG15" s="34" t="s">
        <v>22</v>
      </c>
      <c r="BH15" s="46">
        <f>IF(OR($BH$4=1,$BH$4=6),バックデータ一覧!G$6,バックデータ一覧!G$14)*$BH$27</f>
        <v>1.1800886979865771E-3</v>
      </c>
      <c r="BI15" s="48"/>
    </row>
    <row r="16" spans="1:61" x14ac:dyDescent="0.15">
      <c r="A16" s="41">
        <v>41649</v>
      </c>
      <c r="B16" s="42">
        <f t="shared" si="3"/>
        <v>1</v>
      </c>
      <c r="C16" s="42">
        <f t="shared" si="4"/>
        <v>10</v>
      </c>
      <c r="D16" s="127">
        <f t="shared" si="9"/>
        <v>0.17014088368055558</v>
      </c>
      <c r="E16" s="127">
        <f t="shared" si="0"/>
        <v>89.991515574541339</v>
      </c>
      <c r="F16" s="127">
        <f t="shared" si="5"/>
        <v>0</v>
      </c>
      <c r="G16" s="130">
        <v>0</v>
      </c>
      <c r="H16" s="122">
        <f t="shared" si="1"/>
        <v>0.17014088368055558</v>
      </c>
      <c r="I16" s="122">
        <f>IF(AND($BH$4&lt;&gt;1,$BH$4&lt;&gt;2,$BH$4&lt;&gt;6),0,((VLOOKUP(データ入力と計算結果!$E$6,バックデータ一覧!$V$10:$AA$11,2)*'貼り付けシート（日別）'!O15+VLOOKUP(データ入力と計算結果!$E$6,バックデータ一覧!$V$10:$AA$11,3)*('貼り付けシート（日別）'!I15+'貼り付けシート（日別）'!J15+'貼り付けシート（日別）'!K15+'貼り付けシート（日別）'!L15+'貼り付けシート（日別）'!N15)+(VLOOKUP(データ入力と計算結果!$E$6,バックデータ一覧!$V$10:$AA$11,4)))*10^3/3600))</f>
        <v>9.7311527777777782E-2</v>
      </c>
      <c r="J16" s="122">
        <f>IF(AND(OR($BH$4&lt;&gt;1,$BH$4&lt;&gt;2,$BH$4&lt;&gt;6),データ入力と計算結果!$E$7&lt;&gt;バックデータ一覧!$A$15,SUM(AX16:AY16)&gt;0),0.07*10^3/3600,0)</f>
        <v>1.9444444444444445E-2</v>
      </c>
      <c r="K16" s="122">
        <f>IF(AND(OR($BH$4=1,$BH$4=2),データ入力と計算結果!$E$7=バックデータ一覧!$A$17,AY16&gt;0),(VLOOKUP(データ入力と計算結果!$E$6,バックデータ一覧!$V$10:$AA$11,5,FALSE)*BA16+VLOOKUP(データ入力と計算結果!$E$6,バックデータ一覧!$V$10:$AA$11,6,FALSE))*10^3/3600,0)</f>
        <v>5.3384911458333337E-2</v>
      </c>
      <c r="L16" s="122">
        <f>IF(OR($BH$4=1,$BH$4=6),IF(データ入力と計算結果!$E$7=バックデータ一覧!$A$15,AU16/N16+AV16/O16+AW16/P16+AX16/Q16+AY16/S16,IF(データ入力と計算結果!$E$7=バックデータ一覧!$A$16,AU16/N16+AV16/O16+AW16/P16+AY16/R16+AZ16/S16,AU16/N16+AV16/O16+AW16/P16+AY16/R16+BA16/T16)),0)</f>
        <v>89.991515574541339</v>
      </c>
      <c r="M16" s="122">
        <f>IF($BH$4=2,IF(データ入力と計算結果!$E$7=バックデータ一覧!$A$15,AU16/N16+AV16/O16+AW16/P16+AX16/Q16+AZ16/S16,IF(データ入力と計算結果!$E$7=バックデータ一覧!$A$16,AU16/N16+AV16/O16+AW16/P16+AY16/R16+AZ16/S16,AU16/N16+AV16/O16+AW16/P16+AY16/R16+BA16/T16)),0)</f>
        <v>0</v>
      </c>
      <c r="N16" s="122">
        <f>MIN(1,$BH$6*'貼り付けシート（日別）'!O15+計算過程!$BH$13*(AU16+AW16)+$BH$20)</f>
        <v>0.60415768526366698</v>
      </c>
      <c r="O16" s="122">
        <f>MIN(1,$BH$7*'貼り付けシート（日別）'!O15+$BH$14*AV16+$BH$21)</f>
        <v>0.67942959490522303</v>
      </c>
      <c r="P16" s="122">
        <f>MIN(1,$BH$8*'貼り付けシート（日別）'!O15+$BH$15*(AU16+AW16)+$BH$22)</f>
        <v>0.60415768526366698</v>
      </c>
      <c r="Q16" s="46">
        <f>MIN(1,$BH$9*'貼り付けシート（日別）'!O15+$BH$16*AX16+$BH$23)</f>
        <v>0.71159348488590612</v>
      </c>
      <c r="R16" s="46">
        <f>MIN(1,$BH$10*'貼り付けシート（日別）'!O15+$BH$17*AY16+$BH$24)</f>
        <v>0.69829872838455853</v>
      </c>
      <c r="S16" s="46">
        <f>MIN(1,$BH$11*'貼り付けシート（日別）'!O15+$BH$18*AZ16+$BH$25)</f>
        <v>0.71159348488590612</v>
      </c>
      <c r="T16" s="46">
        <f>MIN(1,$BH$12*'貼り付けシート（日別）'!O15+$BH$19*BA16+$BH$26)</f>
        <v>0.65613169895194634</v>
      </c>
      <c r="U16" s="46">
        <f t="shared" si="2"/>
        <v>0</v>
      </c>
      <c r="V16" s="46">
        <f t="array" ref="V16">AVERAGE((IF(('貼り付けシート（時刻別）'!$E$6:$E$8765=$B16)*('貼り付けシート（時刻別）'!$F$6:$F$8765=$C16)*('貼り付けシート（時刻別）'!$G$6:$G$8765=1),'貼り付けシート（時刻別）'!$C$6:$C$8765,"")))</f>
        <v>-1.9125000000000001</v>
      </c>
      <c r="W16" s="46">
        <f t="shared" si="6"/>
        <v>1.11853625</v>
      </c>
      <c r="X16" s="46">
        <f t="shared" si="7"/>
        <v>1.1343437500000002</v>
      </c>
      <c r="Y16" s="46">
        <f t="shared" si="8"/>
        <v>60.291960157925011</v>
      </c>
      <c r="Z16" s="46">
        <f>IF($BH$4=8,($BH$38*'貼り付けシート（日別）'!O15+$BH$39*Y16+$BH$40)/3.6,0)</f>
        <v>0</v>
      </c>
      <c r="AA16" s="46">
        <f>IF(OR($BH$4=3,$BH$4=4,$BH$4=5),(($BH$42*'貼り付けシート（日別）'!O15+$BH$43*SUM(AU16:AW16,AY16)+$BH$44)*AB16+(0.01723*BA16+0.06099))*10^3/3600,0)</f>
        <v>0</v>
      </c>
      <c r="AB16" s="46">
        <f>IF('貼り付けシート（日別）'!O15&lt;7,1+(7-'貼り付けシート（日別）'!O15)*0.0091,1)</f>
        <v>1.0706387500000001</v>
      </c>
      <c r="AC16" s="46">
        <f>IF(OR($BH$4=3,$BH$4=4,$BH$4=5),(($BH$45*'貼り付けシート（日別）'!O15+$BH$46*SUM(AU16:AW16,AY16)+$BH$47)*AE16+BA16/AD16),0)</f>
        <v>0</v>
      </c>
      <c r="AD16" s="46">
        <f>$BH$48*'貼り付けシート（日別）'!O15+$BH$49*BA16+$BH$50</f>
        <v>0.79642625</v>
      </c>
      <c r="AE16" s="46">
        <f>IF('貼り付けシート（日別）'!O15&lt;7,1+(7-'貼り付けシート（日別）'!O15)*0.0205,1)</f>
        <v>1.1591312499999999</v>
      </c>
      <c r="AF16" s="46">
        <f>IF($BH$4=7,((AL16*'貼り付けシート（日別）'!O15+AM16*(AU16+AV16+AW16+AY16)+AN16*AK16+AO16)*AG16+(0.01723*BA16+0.06099))*10^3/3600,0)</f>
        <v>0</v>
      </c>
      <c r="AG16" s="46">
        <f>IF(7&lt;='貼り付けシート（日別）'!O15,1,1+(7-'貼り付けシート（日別）'!O15)*0.0091)</f>
        <v>1.0706387500000001</v>
      </c>
      <c r="AH16" s="46">
        <f>IF($BH$4=7,((AP16*'貼り付けシート（日別）'!O15+AQ16*(AU16+AV16+AW16+AY16)+AR16*AK16+AS16)*AJ16+BA16/AI16),0)</f>
        <v>0</v>
      </c>
      <c r="AI16" s="46">
        <f>$BH$52*'貼り付けシート（日別）'!O15+$BH$53*BA16+$BH$54</f>
        <v>0.79642625</v>
      </c>
      <c r="AJ16" s="46">
        <f>IF(7&lt;='貼り付けシート（日別）'!O15,1,1+(7-'貼り付けシート（日別）'!O15)*0.0205)</f>
        <v>1.1591312499999999</v>
      </c>
      <c r="AK16" s="46">
        <f>SUMIF('貼り付けシート（時刻別）'!$A$6:$A$8765,A16,'貼り付けシート（時刻別）'!$D$6:$D$8765)</f>
        <v>118.83371253459443</v>
      </c>
      <c r="AL16" s="120">
        <f>IF($AK16&gt;0,バックデータ一覧!$S$4,バックデータ一覧!$T$4)</f>
        <v>-0.51375000000000004</v>
      </c>
      <c r="AM16" s="120">
        <f>IF($AK16&gt;0,バックデータ一覧!$S$5,バックデータ一覧!$T$5)</f>
        <v>-1.7819999999999999E-2</v>
      </c>
      <c r="AN16" s="120">
        <f>IF($AK16&gt;0,バックデータ一覧!$S$6,バックデータ一覧!$T$6)</f>
        <v>0.27639999999999998</v>
      </c>
      <c r="AO16" s="120">
        <f>IF($AK16&gt;0,バックデータ一覧!$S$7,バックデータ一覧!$T$7)</f>
        <v>9.4067100000000003</v>
      </c>
      <c r="AP16" s="120">
        <f>IF($AK16&gt;0,バックデータ一覧!$S$12,バックデータ一覧!$T$12)</f>
        <v>-0.19841</v>
      </c>
      <c r="AQ16" s="120">
        <f>IF($AK16&gt;0,バックデータ一覧!$S$13,バックデータ一覧!$T$13)</f>
        <v>1.10632</v>
      </c>
      <c r="AR16" s="120">
        <f>IF($AK16&gt;0,バックデータ一覧!$S$14,バックデータ一覧!$T$14)</f>
        <v>0.19306999999999999</v>
      </c>
      <c r="AS16" s="120">
        <f>IF($AK16&gt;0,バックデータ一覧!$S$15,バックデータ一覧!$T$15)</f>
        <v>-10.36669</v>
      </c>
      <c r="AT16" s="123">
        <f>IF(データ入力と計算結果!$E$9=バックデータ一覧!$A$24,'貼り付けシート（日別）'!P15,0)</f>
        <v>0</v>
      </c>
      <c r="AU16" s="132">
        <f>'貼り付けシート（日別）'!B15</f>
        <v>9.3314579422610002</v>
      </c>
      <c r="AV16" s="132">
        <f>'貼り付けシート（日別）'!C15</f>
        <v>15.050738616550001</v>
      </c>
      <c r="AW16" s="132">
        <f>'貼り付けシート（日別）'!D15</f>
        <v>1.2040590893240002</v>
      </c>
      <c r="AX16" s="132">
        <f>'貼り付けシート（日別）'!E15</f>
        <v>0</v>
      </c>
      <c r="AY16" s="132">
        <f>'貼り付けシート（日別）'!F15</f>
        <v>27.091329509790004</v>
      </c>
      <c r="AZ16" s="132">
        <f>'貼り付けシート（日別）'!G15</f>
        <v>0</v>
      </c>
      <c r="BA16" s="132">
        <f>'貼り付けシート（日別）'!H15</f>
        <v>7.6143749999999999</v>
      </c>
      <c r="BC16" s="15"/>
      <c r="BD16" s="44" t="s">
        <v>12</v>
      </c>
      <c r="BE16" s="47"/>
      <c r="BF16" s="45" t="s">
        <v>38</v>
      </c>
      <c r="BG16" s="34" t="s">
        <v>22</v>
      </c>
      <c r="BH16" s="46">
        <f>IF(OR($BH$4=1,$BH$4=6),バックデータ一覧!H$6,バックデータ一覧!H$14)*$BH$27</f>
        <v>1.8155210738255036E-4</v>
      </c>
      <c r="BI16" s="48"/>
    </row>
    <row r="17" spans="1:61" x14ac:dyDescent="0.15">
      <c r="A17" s="41">
        <v>41650</v>
      </c>
      <c r="B17" s="42">
        <f t="shared" si="3"/>
        <v>1</v>
      </c>
      <c r="C17" s="42">
        <f t="shared" si="4"/>
        <v>11</v>
      </c>
      <c r="D17" s="127">
        <f t="shared" si="9"/>
        <v>0.19491363252314817</v>
      </c>
      <c r="E17" s="127">
        <f t="shared" si="0"/>
        <v>136.6918091069256</v>
      </c>
      <c r="F17" s="127">
        <f t="shared" si="5"/>
        <v>0</v>
      </c>
      <c r="G17" s="130">
        <v>0</v>
      </c>
      <c r="H17" s="122">
        <f t="shared" si="1"/>
        <v>0.19491363252314817</v>
      </c>
      <c r="I17" s="122">
        <f>IF(AND($BH$4&lt;&gt;1,$BH$4&lt;&gt;2,$BH$4&lt;&gt;6),0,((VLOOKUP(データ入力と計算結果!$E$6,バックデータ一覧!$V$10:$AA$11,2)*'貼り付けシート（日別）'!O16+VLOOKUP(データ入力と計算結果!$E$6,バックデータ一覧!$V$10:$AA$11,3)*('貼り付けシート（日別）'!I16+'貼り付けシート（日別）'!J16+'貼り付けシート（日別）'!K16+'貼り付けシート（日別）'!L16+'貼り付けシート（日別）'!N16)+(VLOOKUP(データ入力と計算結果!$E$6,バックデータ一覧!$V$10:$AA$11,4)))*10^3/3600))</f>
        <v>0.12031939814814815</v>
      </c>
      <c r="J17" s="122">
        <f>IF(AND(OR($BH$4&lt;&gt;1,$BH$4&lt;&gt;2,$BH$4&lt;&gt;6),データ入力と計算結果!$E$7&lt;&gt;バックデータ一覧!$A$15,SUM(AX17:AY17)&gt;0),0.07*10^3/3600,0)</f>
        <v>1.9444444444444445E-2</v>
      </c>
      <c r="K17" s="122">
        <f>IF(AND(OR($BH$4=1,$BH$4=2),データ入力と計算結果!$E$7=バックデータ一覧!$A$17,AY17&gt;0),(VLOOKUP(データ入力と計算結果!$E$6,バックデータ一覧!$V$10:$AA$11,5,FALSE)*BA17+VLOOKUP(データ入力と計算結果!$E$6,バックデータ一覧!$V$10:$AA$11,6,FALSE))*10^3/3600,0)</f>
        <v>5.5149789930555547E-2</v>
      </c>
      <c r="L17" s="122">
        <f>IF(OR($BH$4=1,$BH$4=6),IF(データ入力と計算結果!$E$7=バックデータ一覧!$A$15,AU17/N17+AV17/O17+AW17/P17+AX17/Q17+AY17/S17,IF(データ入力と計算結果!$E$7=バックデータ一覧!$A$16,AU17/N17+AV17/O17+AW17/P17+AY17/R17+AZ17/S17,AU17/N17+AV17/O17+AW17/P17+AY17/R17+BA17/T17)),0)</f>
        <v>136.6918091069256</v>
      </c>
      <c r="M17" s="122">
        <f>IF($BH$4=2,IF(データ入力と計算結果!$E$7=バックデータ一覧!$A$15,AU17/N17+AV17/O17+AW17/P17+AX17/Q17+AZ17/S17,IF(データ入力と計算結果!$E$7=バックデータ一覧!$A$16,AU17/N17+AV17/O17+AW17/P17+AY17/R17+AZ17/S17,AU17/N17+AV17/O17+AW17/P17+AY17/R17+BA17/T17)),0)</f>
        <v>0</v>
      </c>
      <c r="N17" s="122">
        <f>MIN(1,$BH$6*'貼り付けシート（日別）'!O16+計算過程!$BH$13*(AU17+AW17)+$BH$20)</f>
        <v>0.61776320322973866</v>
      </c>
      <c r="O17" s="122">
        <f>MIN(1,$BH$7*'貼り付けシート（日別）'!O16+$BH$14*AV17+$BH$21)</f>
        <v>0.68496003053857402</v>
      </c>
      <c r="P17" s="122">
        <f>MIN(1,$BH$8*'貼り付けシート（日別）'!O16+$BH$15*(AU17+AW17)+$BH$22)</f>
        <v>0.61776320322973866</v>
      </c>
      <c r="Q17" s="46">
        <f>MIN(1,$BH$9*'貼り付けシート（日別）'!O16+$BH$16*AX17+$BH$23)</f>
        <v>0.71159348488590612</v>
      </c>
      <c r="R17" s="46">
        <f>MIN(1,$BH$10*'貼り付けシート（日別）'!O16+$BH$17*AY17+$BH$24)</f>
        <v>0.69826439415716268</v>
      </c>
      <c r="S17" s="46">
        <f>MIN(1,$BH$11*'貼り付けシート（日別）'!O16+$BH$18*AZ17+$BH$25)</f>
        <v>0.71159348488590612</v>
      </c>
      <c r="T17" s="46">
        <f>MIN(1,$BH$12*'貼り付けシート（日別）'!O16+$BH$19*BA17+$BH$26)</f>
        <v>0.65526138353718122</v>
      </c>
      <c r="U17" s="46">
        <f t="shared" si="2"/>
        <v>0</v>
      </c>
      <c r="V17" s="46">
        <f t="array" ref="V17">AVERAGE((IF(('貼り付けシート（時刻別）'!$E$6:$E$8765=$B17)*('貼り付けシート（時刻別）'!$F$6:$F$8765=$C17)*('貼り付けシート（時刻別）'!$G$6:$G$8765=1),'貼り付けシート（時刻別）'!$C$6:$C$8765,"")))</f>
        <v>-7.1749999999999989</v>
      </c>
      <c r="W17" s="46">
        <f t="shared" si="6"/>
        <v>1.1885275</v>
      </c>
      <c r="X17" s="46">
        <f t="shared" si="7"/>
        <v>1.08325</v>
      </c>
      <c r="Y17" s="46">
        <f t="shared" si="8"/>
        <v>90.99332795067501</v>
      </c>
      <c r="Z17" s="46">
        <f>IF($BH$4=8,($BH$38*'貼り付けシート（日別）'!O16+$BH$39*Y17+$BH$40)/3.6,0)</f>
        <v>0</v>
      </c>
      <c r="AA17" s="46">
        <f>IF(OR($BH$4=3,$BH$4=4,$BH$4=5),(($BH$42*'貼り付けシート（日別）'!O16+$BH$43*SUM(AU17:AW17,AY17)+$BH$44)*AB17+(0.01723*BA17+0.06099))*10^3/3600,0)</f>
        <v>0</v>
      </c>
      <c r="AB17" s="46">
        <f>IF('貼り付けシート（日別）'!O16&lt;7,1+(7-'貼り付けシート（日別）'!O16)*0.0091,1)</f>
        <v>1.0930095833333333</v>
      </c>
      <c r="AC17" s="46">
        <f>IF(OR($BH$4=3,$BH$4=4,$BH$4=5),(($BH$45*'貼り付けシート（日別）'!O16+$BH$46*SUM(AU17:AW17,AY17)+$BH$47)*AE17+BA17/AD17),0)</f>
        <v>0</v>
      </c>
      <c r="AD17" s="46">
        <f>$BH$48*'貼り付けシート（日別）'!O16+$BH$49*BA17+$BH$50</f>
        <v>0.78683874999999992</v>
      </c>
      <c r="AE17" s="46">
        <f>IF('貼り付けシート（日別）'!O16&lt;7,1+(7-'貼り付けシート（日別）'!O16)*0.0205,1)</f>
        <v>1.2095270833333334</v>
      </c>
      <c r="AF17" s="46">
        <f>IF($BH$4=7,((AL17*'貼り付けシート（日別）'!O16+AM17*(AU17+AV17+AW17+AY17)+AN17*AK17+AO17)*AG17+(0.01723*BA17+0.06099))*10^3/3600,0)</f>
        <v>0</v>
      </c>
      <c r="AG17" s="46">
        <f>IF(7&lt;='貼り付けシート（日別）'!O16,1,1+(7-'貼り付けシート（日別）'!O16)*0.0091)</f>
        <v>1.0930095833333333</v>
      </c>
      <c r="AH17" s="46">
        <f>IF($BH$4=7,((AP17*'貼り付けシート（日別）'!O16+AQ17*(AU17+AV17+AW17+AY17)+AR17*AK17+AS17)*AJ17+BA17/AI17),0)</f>
        <v>0</v>
      </c>
      <c r="AI17" s="46">
        <f>$BH$52*'貼り付けシート（日別）'!O16+$BH$53*BA17+$BH$54</f>
        <v>0.78683874999999992</v>
      </c>
      <c r="AJ17" s="46">
        <f>IF(7&lt;='貼り付けシート（日別）'!O16,1,1+(7-'貼り付けシート（日別）'!O16)*0.0205)</f>
        <v>1.2095270833333334</v>
      </c>
      <c r="AK17" s="46">
        <f>SUMIF('貼り付けシート（時刻別）'!$A$6:$A$8765,A17,'貼り付けシート（時刻別）'!$D$6:$D$8765)</f>
        <v>168.32680432295473</v>
      </c>
      <c r="AL17" s="120">
        <f>IF($AK17&gt;0,バックデータ一覧!$S$4,バックデータ一覧!$T$4)</f>
        <v>-0.51375000000000004</v>
      </c>
      <c r="AM17" s="120">
        <f>IF($AK17&gt;0,バックデータ一覧!$S$5,バックデータ一覧!$T$5)</f>
        <v>-1.7819999999999999E-2</v>
      </c>
      <c r="AN17" s="120">
        <f>IF($AK17&gt;0,バックデータ一覧!$S$6,バックデータ一覧!$T$6)</f>
        <v>0.27639999999999998</v>
      </c>
      <c r="AO17" s="120">
        <f>IF($AK17&gt;0,バックデータ一覧!$S$7,バックデータ一覧!$T$7)</f>
        <v>9.4067100000000003</v>
      </c>
      <c r="AP17" s="120">
        <f>IF($AK17&gt;0,バックデータ一覧!$S$12,バックデータ一覧!$T$12)</f>
        <v>-0.19841</v>
      </c>
      <c r="AQ17" s="120">
        <f>IF($AK17&gt;0,バックデータ一覧!$S$13,バックデータ一覧!$T$13)</f>
        <v>1.10632</v>
      </c>
      <c r="AR17" s="120">
        <f>IF($AK17&gt;0,バックデータ一覧!$S$14,バックデータ一覧!$T$14)</f>
        <v>0.19306999999999999</v>
      </c>
      <c r="AS17" s="120">
        <f>IF($AK17&gt;0,バックデータ一覧!$S$15,バックデータ一覧!$T$15)</f>
        <v>-10.36669</v>
      </c>
      <c r="AT17" s="123">
        <f>IF(データ入力と計算結果!$E$9=バックデータ一覧!$A$24,'貼り付けシート（日別）'!P16,0)</f>
        <v>0</v>
      </c>
      <c r="AU17" s="132">
        <f>'貼り付けシート（日別）'!B16</f>
        <v>20.526159275076001</v>
      </c>
      <c r="AV17" s="132">
        <f>'貼り付けシート（日別）'!C16</f>
        <v>30.1855283457</v>
      </c>
      <c r="AW17" s="132">
        <f>'貼り付けシート（日別）'!D16</f>
        <v>5.1315398187690002</v>
      </c>
      <c r="AX17" s="132">
        <f>'貼り付けシート（日別）'!E16</f>
        <v>0</v>
      </c>
      <c r="AY17" s="132">
        <f>'貼り付けシート（日別）'!F16</f>
        <v>27.166975511130001</v>
      </c>
      <c r="AZ17" s="132">
        <f>'貼り付けシート（日別）'!G16</f>
        <v>0</v>
      </c>
      <c r="BA17" s="132">
        <f>'貼り付けシート（日別）'!H16</f>
        <v>7.9831249999999994</v>
      </c>
      <c r="BC17" s="15"/>
      <c r="BD17" s="44" t="s">
        <v>13</v>
      </c>
      <c r="BE17" s="47"/>
      <c r="BF17" s="45" t="s">
        <v>39</v>
      </c>
      <c r="BG17" s="34" t="s">
        <v>22</v>
      </c>
      <c r="BH17" s="46">
        <f>IF(OR($BH$4=1,$BH$4=6),バックデータ一覧!I$6,バックデータ一覧!I$14)*$BH$27</f>
        <v>-4.5388026845637587E-4</v>
      </c>
      <c r="BI17" s="48"/>
    </row>
    <row r="18" spans="1:61" x14ac:dyDescent="0.15">
      <c r="A18" s="41">
        <v>41651</v>
      </c>
      <c r="B18" s="42">
        <f t="shared" si="3"/>
        <v>1</v>
      </c>
      <c r="C18" s="42">
        <f t="shared" si="4"/>
        <v>12</v>
      </c>
      <c r="D18" s="127">
        <f t="shared" si="9"/>
        <v>0.17002131423611111</v>
      </c>
      <c r="E18" s="127">
        <f t="shared" si="0"/>
        <v>90.510787278330866</v>
      </c>
      <c r="F18" s="127">
        <f t="shared" si="5"/>
        <v>0</v>
      </c>
      <c r="G18" s="130">
        <v>0</v>
      </c>
      <c r="H18" s="122">
        <f t="shared" si="1"/>
        <v>0.17002131423611111</v>
      </c>
      <c r="I18" s="122">
        <f>IF(AND($BH$4&lt;&gt;1,$BH$4&lt;&gt;2,$BH$4&lt;&gt;6),0,((VLOOKUP(データ入力と計算結果!$E$6,バックデータ一覧!$V$10:$AA$11,2)*'貼り付けシート（日別）'!O17+VLOOKUP(データ入力と計算結果!$E$6,バックデータ一覧!$V$10:$AA$11,3)*('貼り付けシート（日別）'!I17+'貼り付けシート（日別）'!J17+'貼り付けシート（日別）'!K17+'貼り付けシート（日別）'!L17+'貼り付けシート（日別）'!N17)+(VLOOKUP(データ入力と計算結果!$E$6,バックデータ一覧!$V$10:$AA$11,4)))*10^3/3600))</f>
        <v>9.7263749999999996E-2</v>
      </c>
      <c r="J18" s="122">
        <f>IF(AND(OR($BH$4&lt;&gt;1,$BH$4&lt;&gt;2,$BH$4&lt;&gt;6),データ入力と計算結果!$E$7&lt;&gt;バックデータ一覧!$A$15,SUM(AX18:AY18)&gt;0),0.07*10^3/3600,0)</f>
        <v>1.9444444444444445E-2</v>
      </c>
      <c r="K18" s="122">
        <f>IF(AND(OR($BH$4=1,$BH$4=2),データ入力と計算結果!$E$7=バックデータ一覧!$A$17,AY18&gt;0),(VLOOKUP(データ入力と計算結果!$E$6,バックデータ一覧!$V$10:$AA$11,5,FALSE)*BA18+VLOOKUP(データ入力と計算結果!$E$6,バックデータ一覧!$V$10:$AA$11,6,FALSE))*10^3/3600,0)</f>
        <v>5.3313119791666669E-2</v>
      </c>
      <c r="L18" s="122">
        <f>IF(OR($BH$4=1,$BH$4=6),IF(データ入力と計算結果!$E$7=バックデータ一覧!$A$15,AU18/N18+AV18/O18+AW18/P18+AX18/Q18+AY18/S18,IF(データ入力と計算結果!$E$7=バックデータ一覧!$A$16,AU18/N18+AV18/O18+AW18/P18+AY18/R18+AZ18/S18,AU18/N18+AV18/O18+AW18/P18+AY18/R18+BA18/T18)),0)</f>
        <v>90.510787278330866</v>
      </c>
      <c r="M18" s="122">
        <f>IF($BH$4=2,IF(データ入力と計算結果!$E$7=バックデータ一覧!$A$15,AU18/N18+AV18/O18+AW18/P18+AX18/Q18+AZ18/S18,IF(データ入力と計算結果!$E$7=バックデータ一覧!$A$16,AU18/N18+AV18/O18+AW18/P18+AY18/R18+AZ18/S18,AU18/N18+AV18/O18+AW18/P18+AY18/R18+BA18/T18)),0)</f>
        <v>0</v>
      </c>
      <c r="N18" s="122">
        <f>MIN(1,$BH$6*'貼り付けシート（日別）'!O17+計算過程!$BH$13*(AU18+AW18)+$BH$20)</f>
        <v>0.60441721073898125</v>
      </c>
      <c r="O18" s="122">
        <f>MIN(1,$BH$7*'貼り付けシート（日別）'!O17+$BH$14*AV18+$BH$21)</f>
        <v>0.67953189074254805</v>
      </c>
      <c r="P18" s="122">
        <f>MIN(1,$BH$8*'貼り付けシート（日別）'!O17+$BH$15*(AU18+AW18)+$BH$22)</f>
        <v>0.60441721073898125</v>
      </c>
      <c r="Q18" s="46">
        <f>MIN(1,$BH$9*'貼り付けシート（日別）'!O17+$BH$16*AX18+$BH$23)</f>
        <v>0.71159348488590612</v>
      </c>
      <c r="R18" s="46">
        <f>MIN(1,$BH$10*'貼り付けシート（日別）'!O17+$BH$17*AY18+$BH$24)</f>
        <v>0.69821263401535982</v>
      </c>
      <c r="S18" s="46">
        <f>MIN(1,$BH$11*'貼り付けシート（日別）'!O17+$BH$18*AZ18+$BH$25)</f>
        <v>0.71159348488590612</v>
      </c>
      <c r="T18" s="46">
        <f>MIN(1,$BH$12*'貼り付けシート（日別）'!O17+$BH$19*BA18+$BH$26)</f>
        <v>0.65616710161288583</v>
      </c>
      <c r="U18" s="46">
        <f t="shared" si="2"/>
        <v>0</v>
      </c>
      <c r="V18" s="46">
        <f t="array" ref="V18">AVERAGE((IF(('貼り付けシート（時刻別）'!$E$6:$E$8765=$B18)*('貼り付けシート（時刻別）'!$F$6:$F$8765=$C18)*('貼り付けシート（時刻別）'!$G$6:$G$8765=1),'貼り付けシート（時刻別）'!$C$6:$C$8765,"")))</f>
        <v>-2.4</v>
      </c>
      <c r="W18" s="46">
        <f t="shared" si="6"/>
        <v>1.1250199999999999</v>
      </c>
      <c r="X18" s="46">
        <f t="shared" si="7"/>
        <v>1.131</v>
      </c>
      <c r="Y18" s="46">
        <f t="shared" si="8"/>
        <v>60.645792489975001</v>
      </c>
      <c r="Z18" s="46">
        <f>IF($BH$4=8,($BH$38*'貼り付けシート（日別）'!O17+$BH$39*Y18+$BH$40)/3.6,0)</f>
        <v>0</v>
      </c>
      <c r="AA18" s="46">
        <f>IF(OR($BH$4=3,$BH$4=4,$BH$4=5),(($BH$42*'貼り付けシート（日別）'!O17+$BH$43*SUM(AU18:AW18,AY18)+$BH$44)*AB18+(0.01723*BA18+0.06099))*10^3/3600,0)</f>
        <v>0</v>
      </c>
      <c r="AB18" s="46">
        <f>IF('貼り付けシート（日別）'!O17&lt;7,1+(7-'貼り付けシート（日別）'!O17)*0.0091,1)</f>
        <v>1.0697287499999999</v>
      </c>
      <c r="AC18" s="46">
        <f>IF(OR($BH$4=3,$BH$4=4,$BH$4=5),(($BH$45*'貼り付けシート（日別）'!O17+$BH$46*SUM(AU18:AW18,AY18)+$BH$47)*AE18+BA18/AD18),0)</f>
        <v>0</v>
      </c>
      <c r="AD18" s="46">
        <f>$BH$48*'貼り付けシート（日別）'!O17+$BH$49*BA18+$BH$50</f>
        <v>0.79681625</v>
      </c>
      <c r="AE18" s="46">
        <f>IF('貼り付けシート（日別）'!O17&lt;7,1+(7-'貼り付けシート（日別）'!O17)*0.0205,1)</f>
        <v>1.1570812500000001</v>
      </c>
      <c r="AF18" s="46">
        <f>IF($BH$4=7,((AL18*'貼り付けシート（日別）'!O17+AM18*(AU18+AV18+AW18+AY18)+AN18*AK18+AO18)*AG18+(0.01723*BA18+0.06099))*10^3/3600,0)</f>
        <v>0</v>
      </c>
      <c r="AG18" s="46">
        <f>IF(7&lt;='貼り付けシート（日別）'!O17,1,1+(7-'貼り付けシート（日別）'!O17)*0.0091)</f>
        <v>1.0697287499999999</v>
      </c>
      <c r="AH18" s="46">
        <f>IF($BH$4=7,((AP18*'貼り付けシート（日別）'!O17+AQ18*(AU18+AV18+AW18+AY18)+AR18*AK18+AS18)*AJ18+BA18/AI18),0)</f>
        <v>0</v>
      </c>
      <c r="AI18" s="46">
        <f>$BH$52*'貼り付けシート（日別）'!O17+$BH$53*BA18+$BH$54</f>
        <v>0.79681625</v>
      </c>
      <c r="AJ18" s="46">
        <f>IF(7&lt;='貼り付けシート（日別）'!O17,1,1+(7-'貼り付けシート（日別）'!O17)*0.0205)</f>
        <v>1.1570812500000001</v>
      </c>
      <c r="AK18" s="46">
        <f>SUMIF('貼り付けシート（時刻別）'!$A$6:$A$8765,A18,'貼り付けシート（時刻別）'!$D$6:$D$8765)</f>
        <v>143.69466670258447</v>
      </c>
      <c r="AL18" s="120">
        <f>IF($AK18&gt;0,バックデータ一覧!$S$4,バックデータ一覧!$T$4)</f>
        <v>-0.51375000000000004</v>
      </c>
      <c r="AM18" s="120">
        <f>IF($AK18&gt;0,バックデータ一覧!$S$5,バックデータ一覧!$T$5)</f>
        <v>-1.7819999999999999E-2</v>
      </c>
      <c r="AN18" s="120">
        <f>IF($AK18&gt;0,バックデータ一覧!$S$6,バックデータ一覧!$T$6)</f>
        <v>0.27639999999999998</v>
      </c>
      <c r="AO18" s="120">
        <f>IF($AK18&gt;0,バックデータ一覧!$S$7,バックデータ一覧!$T$7)</f>
        <v>9.4067100000000003</v>
      </c>
      <c r="AP18" s="120">
        <f>IF($AK18&gt;0,バックデータ一覧!$S$12,バックデータ一覧!$T$12)</f>
        <v>-0.19841</v>
      </c>
      <c r="AQ18" s="120">
        <f>IF($AK18&gt;0,バックデータ一覧!$S$13,バックデータ一覧!$T$13)</f>
        <v>1.10632</v>
      </c>
      <c r="AR18" s="120">
        <f>IF($AK18&gt;0,バックデータ一覧!$S$14,バックデータ一覧!$T$14)</f>
        <v>0.19306999999999999</v>
      </c>
      <c r="AS18" s="120">
        <f>IF($AK18&gt;0,バックデータ一覧!$S$15,バックデータ一覧!$T$15)</f>
        <v>-10.36669</v>
      </c>
      <c r="AT18" s="123">
        <f>IF(データ入力と計算結果!$E$9=バックデータ一覧!$A$24,'貼り付けシート（日別）'!P17,0)</f>
        <v>0</v>
      </c>
      <c r="AU18" s="132">
        <f>'貼り付けシート（日別）'!B17</f>
        <v>9.3967939553670004</v>
      </c>
      <c r="AV18" s="132">
        <f>'貼り付けシート（日別）'!C17</f>
        <v>15.156119282850002</v>
      </c>
      <c r="AW18" s="132">
        <f>'貼り付けシート（日別）'!D17</f>
        <v>1.212489542628</v>
      </c>
      <c r="AX18" s="132">
        <f>'貼り付けシート（日別）'!E17</f>
        <v>0</v>
      </c>
      <c r="AY18" s="132">
        <f>'貼り付けシート（日別）'!F17</f>
        <v>27.281014709129998</v>
      </c>
      <c r="AZ18" s="132">
        <f>'貼り付けシート（日別）'!G17</f>
        <v>0</v>
      </c>
      <c r="BA18" s="132">
        <f>'貼り付けシート（日別）'!H17</f>
        <v>7.5993750000000002</v>
      </c>
      <c r="BC18" s="15"/>
      <c r="BD18" s="44" t="s">
        <v>14</v>
      </c>
      <c r="BE18" s="47"/>
      <c r="BF18" s="45" t="s">
        <v>40</v>
      </c>
      <c r="BG18" s="34" t="s">
        <v>22</v>
      </c>
      <c r="BH18" s="46">
        <f>IF(OR($BH$4=1,$BH$4=6),バックデータ一覧!J$6,バックデータ一覧!J$14)*$BH$27</f>
        <v>1.8155210738255036E-4</v>
      </c>
      <c r="BI18" s="48"/>
    </row>
    <row r="19" spans="1:61" x14ac:dyDescent="0.15">
      <c r="A19" s="41">
        <v>41652</v>
      </c>
      <c r="B19" s="42">
        <f t="shared" si="3"/>
        <v>1</v>
      </c>
      <c r="C19" s="42">
        <f t="shared" si="4"/>
        <v>13</v>
      </c>
      <c r="D19" s="127">
        <f t="shared" si="9"/>
        <v>0.18268668402777777</v>
      </c>
      <c r="E19" s="127">
        <f t="shared" si="0"/>
        <v>114.46181827792216</v>
      </c>
      <c r="F19" s="127">
        <f t="shared" si="5"/>
        <v>0</v>
      </c>
      <c r="G19" s="130">
        <v>0</v>
      </c>
      <c r="H19" s="122">
        <f t="shared" si="1"/>
        <v>0.18268668402777777</v>
      </c>
      <c r="I19" s="122">
        <f>IF(AND($BH$4&lt;&gt;1,$BH$4&lt;&gt;2,$BH$4&lt;&gt;6),0,((VLOOKUP(データ入力と計算結果!$E$6,バックデータ一覧!$V$10:$AA$11,2)*'貼り付けシート（日別）'!O18+VLOOKUP(データ入力と計算結果!$E$6,バックデータ一覧!$V$10:$AA$11,3)*('貼り付けシート（日別）'!I18+'貼り付けシート（日別）'!J18+'貼り付けシート（日別）'!K18+'貼り付けシート（日別）'!L18+'貼り付けシート（日別）'!N18)+(VLOOKUP(データ入力と計算結果!$E$6,バックデータ一覧!$V$10:$AA$11,4)))*10^3/3600))</f>
        <v>0.10887916666666668</v>
      </c>
      <c r="J19" s="122">
        <f>IF(AND(OR($BH$4&lt;&gt;1,$BH$4&lt;&gt;2,$BH$4&lt;&gt;6),データ入力と計算結果!$E$7&lt;&gt;バックデータ一覧!$A$15,SUM(AX19:AY19)&gt;0),0.07*10^3/3600,0)</f>
        <v>1.9444444444444445E-2</v>
      </c>
      <c r="K19" s="122">
        <f>IF(AND(OR($BH$4=1,$BH$4=2),データ入力と計算結果!$E$7=バックデータ一覧!$A$17,AY19&gt;0),(VLOOKUP(データ入力と計算結果!$E$6,バックデータ一覧!$V$10:$AA$11,5,FALSE)*BA19+VLOOKUP(データ入力と計算結果!$E$6,バックデータ一覧!$V$10:$AA$11,6,FALSE))*10^3/3600,0)</f>
        <v>5.4363072916666658E-2</v>
      </c>
      <c r="L19" s="122">
        <f>IF(OR($BH$4=1,$BH$4=6),IF(データ入力と計算結果!$E$7=バックデータ一覧!$A$15,AU19/N19+AV19/O19+AW19/P19+AX19/Q19+AY19/S19,IF(データ入力と計算結果!$E$7=バックデータ一覧!$A$16,AU19/N19+AV19/O19+AW19/P19+AY19/R19+AZ19/S19,AU19/N19+AV19/O19+AW19/P19+AY19/R19+BA19/T19)),0)</f>
        <v>114.46181827792216</v>
      </c>
      <c r="M19" s="122">
        <f>IF($BH$4=2,IF(データ入力と計算結果!$E$7=バックデータ一覧!$A$15,AU19/N19+AV19/O19+AW19/P19+AX19/Q19+AZ19/S19,IF(データ入力と計算結果!$E$7=バックデータ一覧!$A$16,AU19/N19+AV19/O19+AW19/P19+AY19/R19+AZ19/S19,AU19/N19+AV19/O19+AW19/P19+AY19/R19+BA19/T19)),0)</f>
        <v>0</v>
      </c>
      <c r="N19" s="122">
        <f>MIN(1,$BH$6*'貼り付けシート（日別）'!O18+計算過程!$BH$13*(AU19+AW19)+$BH$20)</f>
        <v>0.61091456127129762</v>
      </c>
      <c r="O19" s="122">
        <f>MIN(1,$BH$7*'貼り付けシート（日別）'!O18+$BH$14*AV19+$BH$21)</f>
        <v>0.68221188549504175</v>
      </c>
      <c r="P19" s="122">
        <f>MIN(1,$BH$8*'貼り付けシート（日別）'!O18+$BH$15*(AU19+AW19)+$BH$22)</f>
        <v>0.61091456127129762</v>
      </c>
      <c r="Q19" s="46">
        <f>MIN(1,$BH$9*'貼り付けシート（日別）'!O18+$BH$16*AX19+$BH$23)</f>
        <v>0.71159348488590612</v>
      </c>
      <c r="R19" s="46">
        <f>MIN(1,$BH$10*'貼り付けシート（日別）'!O18+$BH$17*AY19+$BH$24)</f>
        <v>0.69816820656031242</v>
      </c>
      <c r="S19" s="46">
        <f>MIN(1,$BH$11*'貼り付けシート（日別）'!O18+$BH$18*AZ19+$BH$25)</f>
        <v>0.71159348488590612</v>
      </c>
      <c r="T19" s="46">
        <f>MIN(1,$BH$12*'貼り付けシート（日別）'!O18+$BH$19*BA19+$BH$26)</f>
        <v>0.65564933769664435</v>
      </c>
      <c r="U19" s="46">
        <f t="shared" si="2"/>
        <v>0</v>
      </c>
      <c r="V19" s="46">
        <f t="array" ref="V19">AVERAGE((IF(('貼り付けシート（時刻別）'!$E$6:$E$8765=$B19)*('貼り付けシート（時刻別）'!$F$6:$F$8765=$C19)*('貼り付けシート（時刻別）'!$G$6:$G$8765=1),'貼り付けシート（時刻別）'!$C$6:$C$8765,"")))</f>
        <v>-3.8250000000000002</v>
      </c>
      <c r="W19" s="46">
        <f t="shared" si="6"/>
        <v>1.1439725000000001</v>
      </c>
      <c r="X19" s="46">
        <f t="shared" si="7"/>
        <v>1.1167500000000001</v>
      </c>
      <c r="Y19" s="46">
        <f t="shared" si="8"/>
        <v>76.265995885199999</v>
      </c>
      <c r="Z19" s="46">
        <f>IF($BH$4=8,($BH$38*'貼り付けシート（日別）'!O18+$BH$39*Y19+$BH$40)/3.6,0)</f>
        <v>0</v>
      </c>
      <c r="AA19" s="46">
        <f>IF(OR($BH$4=3,$BH$4=4,$BH$4=5),(($BH$42*'貼り付けシート（日別）'!O18+$BH$43*SUM(AU19:AW19,AY19)+$BH$44)*AB19+(0.01723*BA19+0.06099))*10^3/3600,0)</f>
        <v>0</v>
      </c>
      <c r="AB19" s="46">
        <f>IF('貼り付けシート（日別）'!O18&lt;7,1+(7-'貼り付けシート（日別）'!O18)*0.0091,1)</f>
        <v>1.0830375000000001</v>
      </c>
      <c r="AC19" s="46">
        <f>IF(OR($BH$4=3,$BH$4=4,$BH$4=5),(($BH$45*'貼り付けシート（日別）'!O18+$BH$46*SUM(AU19:AW19,AY19)+$BH$47)*AE19+BA19/AD19),0)</f>
        <v>0</v>
      </c>
      <c r="AD19" s="46">
        <f>$BH$48*'貼り付けシート（日別）'!O18+$BH$49*BA19+$BH$50</f>
        <v>0.7911125</v>
      </c>
      <c r="AE19" s="46">
        <f>IF('貼り付けシート（日別）'!O18&lt;7,1+(7-'貼り付けシート（日別）'!O18)*0.0205,1)</f>
        <v>1.1870625000000001</v>
      </c>
      <c r="AF19" s="46">
        <f>IF($BH$4=7,((AL19*'貼り付けシート（日別）'!O18+AM19*(AU19+AV19+AW19+AY19)+AN19*AK19+AO19)*AG19+(0.01723*BA19+0.06099))*10^3/3600,0)</f>
        <v>0</v>
      </c>
      <c r="AG19" s="46">
        <f>IF(7&lt;='貼り付けシート（日別）'!O18,1,1+(7-'貼り付けシート（日別）'!O18)*0.0091)</f>
        <v>1.0830375000000001</v>
      </c>
      <c r="AH19" s="46">
        <f>IF($BH$4=7,((AP19*'貼り付けシート（日別）'!O18+AQ19*(AU19+AV19+AW19+AY19)+AR19*AK19+AS19)*AJ19+BA19/AI19),0)</f>
        <v>0</v>
      </c>
      <c r="AI19" s="46">
        <f>$BH$52*'貼り付けシート（日別）'!O18+$BH$53*BA19+$BH$54</f>
        <v>0.7911125</v>
      </c>
      <c r="AJ19" s="46">
        <f>IF(7&lt;='貼り付けシート（日別）'!O18,1,1+(7-'貼り付けシート（日別）'!O18)*0.0205)</f>
        <v>1.1870625000000001</v>
      </c>
      <c r="AK19" s="46">
        <f>SUMIF('貼り付けシート（時刻別）'!$A$6:$A$8765,A19,'貼り付けシート（時刻別）'!$D$6:$D$8765)</f>
        <v>140.27707277391579</v>
      </c>
      <c r="AL19" s="120">
        <f>IF($AK19&gt;0,バックデータ一覧!$S$4,バックデータ一覧!$T$4)</f>
        <v>-0.51375000000000004</v>
      </c>
      <c r="AM19" s="120">
        <f>IF($AK19&gt;0,バックデータ一覧!$S$5,バックデータ一覧!$T$5)</f>
        <v>-1.7819999999999999E-2</v>
      </c>
      <c r="AN19" s="120">
        <f>IF($AK19&gt;0,バックデータ一覧!$S$6,バックデータ一覧!$T$6)</f>
        <v>0.27639999999999998</v>
      </c>
      <c r="AO19" s="120">
        <f>IF($AK19&gt;0,バックデータ一覧!$S$7,バックデータ一覧!$T$7)</f>
        <v>9.4067100000000003</v>
      </c>
      <c r="AP19" s="120">
        <f>IF($AK19&gt;0,バックデータ一覧!$S$12,バックデータ一覧!$T$12)</f>
        <v>-0.19841</v>
      </c>
      <c r="AQ19" s="120">
        <f>IF($AK19&gt;0,バックデータ一覧!$S$13,バックデータ一覧!$T$13)</f>
        <v>1.10632</v>
      </c>
      <c r="AR19" s="120">
        <f>IF($AK19&gt;0,バックデータ一覧!$S$14,バックデータ一覧!$T$14)</f>
        <v>0.19306999999999999</v>
      </c>
      <c r="AS19" s="120">
        <f>IF($AK19&gt;0,バックデータ一覧!$S$15,バックデータ一覧!$T$15)</f>
        <v>-10.36669</v>
      </c>
      <c r="AT19" s="123">
        <f>IF(データ入力と計算結果!$E$9=バックデータ一覧!$A$24,'貼り付けシート（日別）'!P18,0)</f>
        <v>0</v>
      </c>
      <c r="AU19" s="132">
        <f>'貼り付けシート（日別）'!B18</f>
        <v>13.993659158751999</v>
      </c>
      <c r="AV19" s="132">
        <f>'貼り付けシート（日別）'!C18</f>
        <v>22.815748628400002</v>
      </c>
      <c r="AW19" s="132">
        <f>'貼り付けシート（日別）'!D18</f>
        <v>4.2589397439680008</v>
      </c>
      <c r="AX19" s="132">
        <f>'貼り付けシート（日別）'!E18</f>
        <v>0</v>
      </c>
      <c r="AY19" s="132">
        <f>'貼り付けシート（日別）'!F18</f>
        <v>27.37889835408</v>
      </c>
      <c r="AZ19" s="132">
        <f>'貼り付けシート（日別）'!G18</f>
        <v>0</v>
      </c>
      <c r="BA19" s="132">
        <f>'貼り付けシート（日別）'!H18</f>
        <v>7.8187499999999996</v>
      </c>
      <c r="BC19" s="25"/>
      <c r="BD19" s="44" t="s">
        <v>15</v>
      </c>
      <c r="BE19" s="49"/>
      <c r="BF19" s="45" t="s">
        <v>41</v>
      </c>
      <c r="BG19" s="34" t="s">
        <v>22</v>
      </c>
      <c r="BH19" s="46">
        <f>IF(OR($BH$4=1,$BH$4=6),バックデータ一覧!K$6,バックデータ一覧!K$14)*$BH$27</f>
        <v>1.7610554416107385E-2</v>
      </c>
      <c r="BI19" s="48"/>
    </row>
    <row r="20" spans="1:61" x14ac:dyDescent="0.15">
      <c r="A20" s="41">
        <v>41653</v>
      </c>
      <c r="B20" s="42">
        <f t="shared" si="3"/>
        <v>1</v>
      </c>
      <c r="C20" s="42">
        <f t="shared" si="4"/>
        <v>14</v>
      </c>
      <c r="D20" s="127">
        <f t="shared" si="9"/>
        <v>0.19246744097222224</v>
      </c>
      <c r="E20" s="127">
        <f t="shared" si="0"/>
        <v>137.98506523901759</v>
      </c>
      <c r="F20" s="127">
        <f t="shared" si="5"/>
        <v>0</v>
      </c>
      <c r="G20" s="130">
        <v>0</v>
      </c>
      <c r="H20" s="122">
        <f t="shared" si="1"/>
        <v>0.19246744097222224</v>
      </c>
      <c r="I20" s="122">
        <f>IF(AND($BH$4&lt;&gt;1,$BH$4&lt;&gt;2,$BH$4&lt;&gt;6),0,((VLOOKUP(データ入力と計算結果!$E$6,バックデータ一覧!$V$10:$AA$11,2)*'貼り付けシート（日別）'!O19+VLOOKUP(データ入力と計算結果!$E$6,バックデータ一覧!$V$10:$AA$11,3)*('貼り付けシート（日別）'!I19+'貼り付けシート（日別）'!J19+'貼り付けシート（日別）'!K19+'貼り付けシート（日別）'!L19+'貼り付けシート（日別）'!N19)+(VLOOKUP(データ入力と計算結果!$E$6,バックデータ一覧!$V$10:$AA$11,4)))*10^3/3600))</f>
        <v>0.11934194444444443</v>
      </c>
      <c r="J20" s="122">
        <f>IF(AND(OR($BH$4&lt;&gt;1,$BH$4&lt;&gt;2,$BH$4&lt;&gt;6),データ入力と計算結果!$E$7&lt;&gt;バックデータ一覧!$A$15,SUM(AX20:AY20)&gt;0),0.07*10^3/3600,0)</f>
        <v>1.9444444444444445E-2</v>
      </c>
      <c r="K20" s="122">
        <f>IF(AND(OR($BH$4=1,$BH$4=2),データ入力と計算結果!$E$7=バックデータ一覧!$A$17,AY20&gt;0),(VLOOKUP(データ入力と計算結果!$E$6,バックデータ一覧!$V$10:$AA$11,5,FALSE)*BA20+VLOOKUP(データ入力と計算結果!$E$6,バックデータ一覧!$V$10:$AA$11,6,FALSE))*10^3/3600,0)</f>
        <v>5.3681052083333333E-2</v>
      </c>
      <c r="L20" s="122">
        <f>IF(OR($BH$4=1,$BH$4=6),IF(データ入力と計算結果!$E$7=バックデータ一覧!$A$15,AU20/N20+AV20/O20+AW20/P20+AX20/Q20+AY20/S20,IF(データ入力と計算結果!$E$7=バックデータ一覧!$A$16,AU20/N20+AV20/O20+AW20/P20+AY20/R20+AZ20/S20,AU20/N20+AV20/O20+AW20/P20+AY20/R20+BA20/T20)),0)</f>
        <v>137.98506523901759</v>
      </c>
      <c r="M20" s="122">
        <f>IF($BH$4=2,IF(データ入力と計算結果!$E$7=バックデータ一覧!$A$15,AU20/N20+AV20/O20+AW20/P20+AX20/Q20+AZ20/S20,IF(データ入力と計算結果!$E$7=バックデータ一覧!$A$16,AU20/N20+AV20/O20+AW20/P20+AY20/R20+AZ20/S20,AU20/N20+AV20/O20+AW20/P20+AY20/R20+BA20/T20)),0)</f>
        <v>0</v>
      </c>
      <c r="N20" s="122">
        <f>MIN(1,$BH$6*'貼り付けシート（日別）'!O19+計算過程!$BH$13*(AU20+AW20)+$BH$20)</f>
        <v>0.62180861702538803</v>
      </c>
      <c r="O20" s="122">
        <f>MIN(1,$BH$7*'貼り付けシート（日別）'!O19+$BH$14*AV20+$BH$21)</f>
        <v>0.68630818575689156</v>
      </c>
      <c r="P20" s="122">
        <f>MIN(1,$BH$8*'貼り付けシート（日別）'!O19+$BH$15*(AU20+AW20)+$BH$22)</f>
        <v>0.62180861702538803</v>
      </c>
      <c r="Q20" s="46">
        <f>MIN(1,$BH$9*'貼り付けシート（日別）'!O19+$BH$16*AX20+$BH$23)</f>
        <v>0.71159348488590612</v>
      </c>
      <c r="R20" s="46">
        <f>MIN(1,$BH$10*'貼り付けシート（日別）'!O19+$BH$17*AY20+$BH$24)</f>
        <v>0.69805390291383129</v>
      </c>
      <c r="S20" s="46">
        <f>MIN(1,$BH$11*'貼り付けシート（日別）'!O19+$BH$18*AZ20+$BH$25)</f>
        <v>0.71159348488590612</v>
      </c>
      <c r="T20" s="46">
        <f>MIN(1,$BH$12*'貼り付けシート（日別）'!O19+$BH$19*BA20+$BH$26)</f>
        <v>0.65598566297557048</v>
      </c>
      <c r="U20" s="46">
        <f t="shared" si="2"/>
        <v>0</v>
      </c>
      <c r="V20" s="46">
        <f t="array" ref="V20">AVERAGE((IF(('貼り付けシート（時刻別）'!$E$6:$E$8765=$B20)*('貼り付けシート（時刻別）'!$F$6:$F$8765=$C20)*('貼り付けシート（時刻別）'!$G$6:$G$8765=1),'貼り付けシート（時刻別）'!$C$6:$C$8765,"")))</f>
        <v>-3.2749999999999999</v>
      </c>
      <c r="W20" s="46">
        <f t="shared" si="6"/>
        <v>1.1366575000000001</v>
      </c>
      <c r="X20" s="46">
        <f t="shared" si="7"/>
        <v>1.12225</v>
      </c>
      <c r="Y20" s="46">
        <f t="shared" si="8"/>
        <v>92.103495577675005</v>
      </c>
      <c r="Z20" s="46">
        <f>IF($BH$4=8,($BH$38*'貼り付けシート（日別）'!O19+$BH$39*Y20+$BH$40)/3.6,0)</f>
        <v>0</v>
      </c>
      <c r="AA20" s="46">
        <f>IF(OR($BH$4=3,$BH$4=4,$BH$4=5),(($BH$42*'貼り付けシート（日別）'!O19+$BH$43*SUM(AU20:AW20,AY20)+$BH$44)*AB20+(0.01723*BA20+0.06099))*10^3/3600,0)</f>
        <v>0</v>
      </c>
      <c r="AB20" s="46">
        <f>IF('貼り付けシート（日別）'!O19&lt;7,1+(7-'貼り付けシート（日別）'!O19)*0.0091,1)</f>
        <v>1.0743925000000001</v>
      </c>
      <c r="AC20" s="46">
        <f>IF(OR($BH$4=3,$BH$4=4,$BH$4=5),(($BH$45*'貼り付けシート（日別）'!O19+$BH$46*SUM(AU20:AW20,AY20)+$BH$47)*AE20+BA20/AD20),0)</f>
        <v>0</v>
      </c>
      <c r="AD20" s="46">
        <f>$BH$48*'貼り付けシート（日別）'!O19+$BH$49*BA20+$BH$50</f>
        <v>0.79481749999999995</v>
      </c>
      <c r="AE20" s="46">
        <f>IF('貼り付けシート（日別）'!O19&lt;7,1+(7-'貼り付けシート（日別）'!O19)*0.0205,1)</f>
        <v>1.1675875</v>
      </c>
      <c r="AF20" s="46">
        <f>IF($BH$4=7,((AL20*'貼り付けシート（日別）'!O19+AM20*(AU20+AV20+AW20+AY20)+AN20*AK20+AO20)*AG20+(0.01723*BA20+0.06099))*10^3/3600,0)</f>
        <v>0</v>
      </c>
      <c r="AG20" s="46">
        <f>IF(7&lt;='貼り付けシート（日別）'!O19,1,1+(7-'貼り付けシート（日別）'!O19)*0.0091)</f>
        <v>1.0743925000000001</v>
      </c>
      <c r="AH20" s="46">
        <f>IF($BH$4=7,((AP20*'貼り付けシート（日別）'!O19+AQ20*(AU20+AV20+AW20+AY20)+AR20*AK20+AS20)*AJ20+BA20/AI20),0)</f>
        <v>0</v>
      </c>
      <c r="AI20" s="46">
        <f>$BH$52*'貼り付けシート（日別）'!O19+$BH$53*BA20+$BH$54</f>
        <v>0.79481749999999995</v>
      </c>
      <c r="AJ20" s="46">
        <f>IF(7&lt;='貼り付けシート（日別）'!O19,1,1+(7-'貼り付けシート（日別）'!O19)*0.0205)</f>
        <v>1.1675875</v>
      </c>
      <c r="AK20" s="46">
        <f>SUMIF('貼り付けシート（時刻別）'!$A$6:$A$8765,A20,'貼り付けシート（時刻別）'!$D$6:$D$8765)</f>
        <v>157.60343589279444</v>
      </c>
      <c r="AL20" s="120">
        <f>IF($AK20&gt;0,バックデータ一覧!$S$4,バックデータ一覧!$T$4)</f>
        <v>-0.51375000000000004</v>
      </c>
      <c r="AM20" s="120">
        <f>IF($AK20&gt;0,バックデータ一覧!$S$5,バックデータ一覧!$T$5)</f>
        <v>-1.7819999999999999E-2</v>
      </c>
      <c r="AN20" s="120">
        <f>IF($AK20&gt;0,バックデータ一覧!$S$6,バックデータ一覧!$T$6)</f>
        <v>0.27639999999999998</v>
      </c>
      <c r="AO20" s="120">
        <f>IF($AK20&gt;0,バックデータ一覧!$S$7,バックデータ一覧!$T$7)</f>
        <v>9.4067100000000003</v>
      </c>
      <c r="AP20" s="120">
        <f>IF($AK20&gt;0,バックデータ一覧!$S$12,バックデータ一覧!$T$12)</f>
        <v>-0.19841</v>
      </c>
      <c r="AQ20" s="120">
        <f>IF($AK20&gt;0,バックデータ一覧!$S$13,バックデータ一覧!$T$13)</f>
        <v>1.10632</v>
      </c>
      <c r="AR20" s="120">
        <f>IF($AK20&gt;0,バックデータ一覧!$S$14,バックデータ一覧!$T$14)</f>
        <v>0.19306999999999999</v>
      </c>
      <c r="AS20" s="120">
        <f>IF($AK20&gt;0,バックデータ一覧!$S$15,バックデータ一覧!$T$15)</f>
        <v>-10.36669</v>
      </c>
      <c r="AT20" s="123">
        <f>IF(データ入力と計算結果!$E$9=バックデータ一覧!$A$24,'貼り付けシート（日別）'!P19,0)</f>
        <v>0</v>
      </c>
      <c r="AU20" s="132">
        <f>'貼り付けシート（日別）'!B19</f>
        <v>21.490571601590002</v>
      </c>
      <c r="AV20" s="132">
        <f>'貼り付けシート（日別）'!C19</f>
        <v>30.700816573700003</v>
      </c>
      <c r="AW20" s="132">
        <f>'貼り付けシート（日別）'!D19</f>
        <v>4.6051224860550004</v>
      </c>
      <c r="AX20" s="132">
        <f>'貼り付けシート（日別）'!E19</f>
        <v>0</v>
      </c>
      <c r="AY20" s="132">
        <f>'貼り付けシート（日別）'!F19</f>
        <v>27.630734916330002</v>
      </c>
      <c r="AZ20" s="132">
        <f>'貼り付けシート（日別）'!G19</f>
        <v>0</v>
      </c>
      <c r="BA20" s="132">
        <f>'貼り付けシート（日別）'!H19</f>
        <v>7.6762499999999996</v>
      </c>
      <c r="BC20" s="14" t="s">
        <v>50</v>
      </c>
      <c r="BD20" s="44" t="s">
        <v>9</v>
      </c>
      <c r="BE20" s="17" t="s">
        <v>329</v>
      </c>
      <c r="BF20" s="45" t="s">
        <v>27</v>
      </c>
      <c r="BG20" s="34" t="s">
        <v>22</v>
      </c>
      <c r="BH20" s="46">
        <f>IF(OR($BH$4=1,$BH$4=6),バックデータ一覧!E$7,バックデータ一覧!E$15)*$BH$27</f>
        <v>0.59303995876510074</v>
      </c>
      <c r="BI20" s="48"/>
    </row>
    <row r="21" spans="1:61" x14ac:dyDescent="0.15">
      <c r="A21" s="41">
        <v>41654</v>
      </c>
      <c r="B21" s="42">
        <f t="shared" si="3"/>
        <v>1</v>
      </c>
      <c r="C21" s="42">
        <f t="shared" si="4"/>
        <v>15</v>
      </c>
      <c r="D21" s="127">
        <f t="shared" si="9"/>
        <v>0.20461467650462964</v>
      </c>
      <c r="E21" s="127">
        <f t="shared" si="0"/>
        <v>161.38106167295541</v>
      </c>
      <c r="F21" s="127">
        <f t="shared" si="5"/>
        <v>0</v>
      </c>
      <c r="G21" s="130">
        <v>0</v>
      </c>
      <c r="H21" s="122">
        <f t="shared" si="1"/>
        <v>0.20461467650462964</v>
      </c>
      <c r="I21" s="122">
        <f>IF(AND($BH$4&lt;&gt;1,$BH$4&lt;&gt;2,$BH$4&lt;&gt;6),0,((VLOOKUP(データ入力と計算結果!$E$6,バックデータ一覧!$V$10:$AA$11,2)*'貼り付けシート（日別）'!O20+VLOOKUP(データ入力と計算結果!$E$6,バックデータ一覧!$V$10:$AA$11,3)*('貼り付けシート（日別）'!I20+'貼り付けシート（日別）'!J20+'貼り付けシート（日別）'!K20+'貼り付けシート（日別）'!L20+'貼り付けシート（日別）'!N20)+(VLOOKUP(データ入力と計算結果!$E$6,バックデータ一覧!$V$10:$AA$11,4)))*10^3/3600))</f>
        <v>0.13075032407407408</v>
      </c>
      <c r="J21" s="122">
        <f>IF(AND(OR($BH$4&lt;&gt;1,$BH$4&lt;&gt;2,$BH$4&lt;&gt;6),データ入力と計算結果!$E$7&lt;&gt;バックデータ一覧!$A$15,SUM(AX21:AY21)&gt;0),0.07*10^3/3600,0)</f>
        <v>1.9444444444444445E-2</v>
      </c>
      <c r="K21" s="122">
        <f>IF(AND(OR($BH$4=1,$BH$4=2),データ入力と計算結果!$E$7=バックデータ一覧!$A$17,AY21&gt;0),(VLOOKUP(データ入力と計算結果!$E$6,バックデータ一覧!$V$10:$AA$11,5,FALSE)*BA21+VLOOKUP(データ入力と計算結果!$E$6,バックデータ一覧!$V$10:$AA$11,6,FALSE))*10^3/3600,0)</f>
        <v>5.4419907986111106E-2</v>
      </c>
      <c r="L21" s="122">
        <f>IF(OR($BH$4=1,$BH$4=6),IF(データ入力と計算結果!$E$7=バックデータ一覧!$A$15,AU21/N21+AV21/O21+AW21/P21+AX21/Q21+AY21/S21,IF(データ入力と計算結果!$E$7=バックデータ一覧!$A$16,AU21/N21+AV21/O21+AW21/P21+AY21/R21+AZ21/S21,AU21/N21+AV21/O21+AW21/P21+AY21/R21+BA21/T21)),0)</f>
        <v>161.38106167295541</v>
      </c>
      <c r="M21" s="122">
        <f>IF($BH$4=2,IF(データ入力と計算結果!$E$7=バックデータ一覧!$A$15,AU21/N21+AV21/O21+AW21/P21+AX21/Q21+AZ21/S21,IF(データ入力と計算結果!$E$7=バックデータ一覧!$A$16,AU21/N21+AV21/O21+AW21/P21+AY21/R21+AZ21/S21,AU21/N21+AV21/O21+AW21/P21+AY21/R21+BA21/T21)),0)</f>
        <v>0</v>
      </c>
      <c r="N21" s="122">
        <f>MIN(1,$BH$6*'貼り付けシート（日別）'!O20+計算過程!$BH$13*(AU21+AW21)+$BH$20)</f>
        <v>0.63101395949227879</v>
      </c>
      <c r="O21" s="122">
        <f>MIN(1,$BH$7*'貼り付けシート（日別）'!O20+$BH$14*AV21+$BH$21)</f>
        <v>0.68857928636603316</v>
      </c>
      <c r="P21" s="122">
        <f>MIN(1,$BH$8*'貼り付けシート（日別）'!O20+$BH$15*(AU21+AW21)+$BH$22)</f>
        <v>0.63101395949227879</v>
      </c>
      <c r="Q21" s="46">
        <f>MIN(1,$BH$9*'貼り付けシート（日別）'!O20+$BH$16*AX21+$BH$23)</f>
        <v>0.71159348488590612</v>
      </c>
      <c r="R21" s="46">
        <f>MIN(1,$BH$10*'貼り付けシート（日別）'!O20+$BH$17*AY21+$BH$24)</f>
        <v>0.69802034508856248</v>
      </c>
      <c r="S21" s="46">
        <f>MIN(1,$BH$11*'貼り付けシート（日別）'!O20+$BH$18*AZ21+$BH$25)</f>
        <v>0.71159348488590612</v>
      </c>
      <c r="T21" s="46">
        <f>MIN(1,$BH$12*'貼り付けシート（日別）'!O20+$BH$19*BA21+$BH$26)</f>
        <v>0.65562131059006712</v>
      </c>
      <c r="U21" s="46">
        <f t="shared" si="2"/>
        <v>0</v>
      </c>
      <c r="V21" s="46">
        <f t="array" ref="V21">AVERAGE((IF(('貼り付けシート（時刻別）'!$E$6:$E$8765=$B21)*('貼り付けシート（時刻別）'!$F$6:$F$8765=$C21)*('貼り付けシート（時刻別）'!$G$6:$G$8765=1),'貼り付けシート（時刻別）'!$C$6:$C$8765,"")))</f>
        <v>-2.6500000000000004</v>
      </c>
      <c r="W21" s="46">
        <f t="shared" si="6"/>
        <v>1.1283449999999999</v>
      </c>
      <c r="X21" s="46">
        <f t="shared" si="7"/>
        <v>1.1285000000000001</v>
      </c>
      <c r="Y21" s="46">
        <f t="shared" si="8"/>
        <v>107.87526785725001</v>
      </c>
      <c r="Z21" s="46">
        <f>IF($BH$4=8,($BH$38*'貼り付けシート（日別）'!O20+$BH$39*Y21+$BH$40)/3.6,0)</f>
        <v>0</v>
      </c>
      <c r="AA21" s="46">
        <f>IF(OR($BH$4=3,$BH$4=4,$BH$4=5),(($BH$42*'貼り付けシート（日別）'!O20+$BH$43*SUM(AU21:AW21,AY21)+$BH$44)*AB21+(0.01723*BA21+0.06099))*10^3/3600,0)</f>
        <v>0</v>
      </c>
      <c r="AB21" s="46">
        <f>IF('貼り付けシート（日別）'!O20&lt;7,1+(7-'貼り付けシート（日別）'!O20)*0.0091,1)</f>
        <v>1.0837579166666667</v>
      </c>
      <c r="AC21" s="46">
        <f>IF(OR($BH$4=3,$BH$4=4,$BH$4=5),(($BH$45*'貼り付けシート（日別）'!O20+$BH$46*SUM(AU21:AW21,AY21)+$BH$47)*AE21+BA21/AD21),0)</f>
        <v>0</v>
      </c>
      <c r="AD21" s="46">
        <f>$BH$48*'貼り付けシート（日別）'!O20+$BH$49*BA21+$BH$50</f>
        <v>0.79080374999999992</v>
      </c>
      <c r="AE21" s="46">
        <f>IF('貼り付けシート（日別）'!O20&lt;7,1+(7-'貼り付けシート（日別）'!O20)*0.0205,1)</f>
        <v>1.1886854166666667</v>
      </c>
      <c r="AF21" s="46">
        <f>IF($BH$4=7,((AL21*'貼り付けシート（日別）'!O20+AM21*(AU21+AV21+AW21+AY21)+AN21*AK21+AO21)*AG21+(0.01723*BA21+0.06099))*10^3/3600,0)</f>
        <v>0</v>
      </c>
      <c r="AG21" s="46">
        <f>IF(7&lt;='貼り付けシート（日別）'!O20,1,1+(7-'貼り付けシート（日別）'!O20)*0.0091)</f>
        <v>1.0837579166666667</v>
      </c>
      <c r="AH21" s="46">
        <f>IF($BH$4=7,((AP21*'貼り付けシート（日別）'!O20+AQ21*(AU21+AV21+AW21+AY21)+AR21*AK21+AS21)*AJ21+BA21/AI21),0)</f>
        <v>0</v>
      </c>
      <c r="AI21" s="46">
        <f>$BH$52*'貼り付けシート（日別）'!O20+$BH$53*BA21+$BH$54</f>
        <v>0.79080374999999992</v>
      </c>
      <c r="AJ21" s="46">
        <f>IF(7&lt;='貼り付けシート（日別）'!O20,1,1+(7-'貼り付けシート（日別）'!O20)*0.0205)</f>
        <v>1.1886854166666667</v>
      </c>
      <c r="AK21" s="46">
        <f>SUMIF('貼り付けシート（時刻別）'!$A$6:$A$8765,A21,'貼り付けシート（時刻別）'!$D$6:$D$8765)</f>
        <v>138.43055842421703</v>
      </c>
      <c r="AL21" s="120">
        <f>IF($AK21&gt;0,バックデータ一覧!$S$4,バックデータ一覧!$T$4)</f>
        <v>-0.51375000000000004</v>
      </c>
      <c r="AM21" s="120">
        <f>IF($AK21&gt;0,バックデータ一覧!$S$5,バックデータ一覧!$T$5)</f>
        <v>-1.7819999999999999E-2</v>
      </c>
      <c r="AN21" s="120">
        <f>IF($AK21&gt;0,バックデータ一覧!$S$6,バックデータ一覧!$T$6)</f>
        <v>0.27639999999999998</v>
      </c>
      <c r="AO21" s="120">
        <f>IF($AK21&gt;0,バックデータ一覧!$S$7,バックデータ一覧!$T$7)</f>
        <v>9.4067100000000003</v>
      </c>
      <c r="AP21" s="120">
        <f>IF($AK21&gt;0,バックデータ一覧!$S$12,バックデータ一覧!$T$12)</f>
        <v>-0.19841</v>
      </c>
      <c r="AQ21" s="120">
        <f>IF($AK21&gt;0,バックデータ一覧!$S$13,バックデータ一覧!$T$13)</f>
        <v>1.10632</v>
      </c>
      <c r="AR21" s="120">
        <f>IF($AK21&gt;0,バックデータ一覧!$S$14,バックデータ一覧!$T$14)</f>
        <v>0.19306999999999999</v>
      </c>
      <c r="AS21" s="120">
        <f>IF($AK21&gt;0,バックデータ一覧!$S$15,バックデータ一覧!$T$15)</f>
        <v>-10.36669</v>
      </c>
      <c r="AT21" s="123">
        <f>IF(データ入力と計算結果!$E$9=バックデータ一覧!$A$24,'貼り付けシート（日別）'!P20,0)</f>
        <v>0</v>
      </c>
      <c r="AU21" s="132">
        <f>'貼り付けシート（日別）'!B20</f>
        <v>28.32032967036</v>
      </c>
      <c r="AV21" s="132">
        <f>'貼り付けシート（日別）'!C20</f>
        <v>36.939560439600001</v>
      </c>
      <c r="AW21" s="132">
        <f>'貼り付けシート（日別）'!D20</f>
        <v>7.0800824175899999</v>
      </c>
      <c r="AX21" s="132">
        <f>'貼り付けシート（日別）'!E20</f>
        <v>0</v>
      </c>
      <c r="AY21" s="132">
        <f>'貼り付けシート（日別）'!F20</f>
        <v>27.704670329700001</v>
      </c>
      <c r="AZ21" s="132">
        <f>'貼り付けシート（日別）'!G20</f>
        <v>0</v>
      </c>
      <c r="BA21" s="132">
        <f>'貼り付けシート（日別）'!H20</f>
        <v>7.8306249999999995</v>
      </c>
      <c r="BC21" s="15"/>
      <c r="BD21" s="44" t="s">
        <v>10</v>
      </c>
      <c r="BE21" s="47"/>
      <c r="BF21" s="45" t="s">
        <v>42</v>
      </c>
      <c r="BG21" s="34" t="s">
        <v>22</v>
      </c>
      <c r="BH21" s="46">
        <f>IF(OR($BH$4=1,$BH$4=6),バックデータ一覧!F$7,バックデータ一覧!F$15)*$BH$27</f>
        <v>0.6730136620671141</v>
      </c>
      <c r="BI21" s="48"/>
    </row>
    <row r="22" spans="1:61" x14ac:dyDescent="0.15">
      <c r="A22" s="41">
        <v>41655</v>
      </c>
      <c r="B22" s="42">
        <f t="shared" si="3"/>
        <v>1</v>
      </c>
      <c r="C22" s="42">
        <f t="shared" si="4"/>
        <v>16</v>
      </c>
      <c r="D22" s="127">
        <f t="shared" si="9"/>
        <v>0.18311015914351852</v>
      </c>
      <c r="E22" s="127">
        <f t="shared" si="0"/>
        <v>115.62023723806307</v>
      </c>
      <c r="F22" s="127">
        <f t="shared" si="5"/>
        <v>0</v>
      </c>
      <c r="G22" s="130">
        <v>0</v>
      </c>
      <c r="H22" s="122">
        <f t="shared" si="1"/>
        <v>0.18311015914351852</v>
      </c>
      <c r="I22" s="122">
        <f>IF(AND($BH$4&lt;&gt;1,$BH$4&lt;&gt;2,$BH$4&lt;&gt;6),0,((VLOOKUP(データ入力と計算結果!$E$6,バックデータ一覧!$V$10:$AA$11,2)*'貼り付けシート（日別）'!O21+VLOOKUP(データ入力と計算結果!$E$6,バックデータ一覧!$V$10:$AA$11,3)*('貼り付けシート（日別）'!I21+'貼り付けシート（日別）'!J21+'貼り付けシート（日別）'!K21+'貼り付けシート（日別）'!L21+'貼り付けシート（日別）'!N21)+(VLOOKUP(データ入力と計算結果!$E$6,バックデータ一覧!$V$10:$AA$11,4)))*10^3/3600))</f>
        <v>0.10904837962962963</v>
      </c>
      <c r="J22" s="122">
        <f>IF(AND(OR($BH$4&lt;&gt;1,$BH$4&lt;&gt;2,$BH$4&lt;&gt;6),データ入力と計算結果!$E$7&lt;&gt;バックデータ一覧!$A$15,SUM(AX22:AY22)&gt;0),0.07*10^3/3600,0)</f>
        <v>1.9444444444444445E-2</v>
      </c>
      <c r="K22" s="122">
        <f>IF(AND(OR($BH$4=1,$BH$4=2),データ入力と計算結果!$E$7=バックデータ一覧!$A$17,AY22&gt;0),(VLOOKUP(データ入力と計算結果!$E$6,バックデータ一覧!$V$10:$AA$11,5,FALSE)*BA22+VLOOKUP(データ入力と計算結果!$E$6,バックデータ一覧!$V$10:$AA$11,6,FALSE))*10^3/3600,0)</f>
        <v>5.4617335069444439E-2</v>
      </c>
      <c r="L22" s="122">
        <f>IF(OR($BH$4=1,$BH$4=6),IF(データ入力と計算結果!$E$7=バックデータ一覧!$A$15,AU22/N22+AV22/O22+AW22/P22+AX22/Q22+AY22/S22,IF(データ入力と計算結果!$E$7=バックデータ一覧!$A$16,AU22/N22+AV22/O22+AW22/P22+AY22/R22+AZ22/S22,AU22/N22+AV22/O22+AW22/P22+AY22/R22+BA22/T22)),0)</f>
        <v>115.62023723806307</v>
      </c>
      <c r="M22" s="122">
        <f>IF($BH$4=2,IF(データ入力と計算結果!$E$7=バックデータ一覧!$A$15,AU22/N22+AV22/O22+AW22/P22+AX22/Q22+AZ22/S22,IF(データ入力と計算結果!$E$7=バックデータ一覧!$A$16,AU22/N22+AV22/O22+AW22/P22+AY22/R22+AZ22/S22,AU22/N22+AV22/O22+AW22/P22+AY22/R22+BA22/T22)),0)</f>
        <v>0</v>
      </c>
      <c r="N22" s="122">
        <f>MIN(1,$BH$6*'貼り付けシート（日別）'!O21+計算過程!$BH$13*(AU22+AW22)+$BH$20)</f>
        <v>0.61052307355762692</v>
      </c>
      <c r="O22" s="122">
        <f>MIN(1,$BH$7*'貼り付けシート（日別）'!O21+$BH$14*AV22+$BH$21)</f>
        <v>0.6821244476698709</v>
      </c>
      <c r="P22" s="122">
        <f>MIN(1,$BH$8*'貼り付けシート（日別）'!O21+$BH$15*(AU22+AW22)+$BH$22)</f>
        <v>0.61052307355762692</v>
      </c>
      <c r="Q22" s="46">
        <f>MIN(1,$BH$9*'貼り付けシート（日別）'!O21+$BH$16*AX22+$BH$23)</f>
        <v>0.71159348488590612</v>
      </c>
      <c r="R22" s="46">
        <f>MIN(1,$BH$10*'貼り付けシート（日別）'!O21+$BH$17*AY22+$BH$24)</f>
        <v>0.69804165301360466</v>
      </c>
      <c r="S22" s="46">
        <f>MIN(1,$BH$11*'貼り付けシート（日別）'!O21+$BH$18*AZ22+$BH$25)</f>
        <v>0.71159348488590612</v>
      </c>
      <c r="T22" s="46">
        <f>MIN(1,$BH$12*'貼り付けシート（日別）'!O21+$BH$19*BA22+$BH$26)</f>
        <v>0.65552395327248325</v>
      </c>
      <c r="U22" s="46">
        <f t="shared" si="2"/>
        <v>0</v>
      </c>
      <c r="V22" s="46">
        <f t="array" ref="V22">AVERAGE((IF(('貼り付けシート（時刻別）'!$E$6:$E$8765=$B22)*('貼り付けシート（時刻別）'!$F$6:$F$8765=$C22)*('貼り付けシート（時刻別）'!$G$6:$G$8765=1),'貼り付けシート（時刻別）'!$C$6:$C$8765,"")))</f>
        <v>-6.3125000000000009</v>
      </c>
      <c r="W22" s="46">
        <f t="shared" si="6"/>
        <v>1.1770562499999999</v>
      </c>
      <c r="X22" s="46">
        <f t="shared" si="7"/>
        <v>1.0918749999999999</v>
      </c>
      <c r="Y22" s="46">
        <f t="shared" si="8"/>
        <v>77.016185482975018</v>
      </c>
      <c r="Z22" s="46">
        <f>IF($BH$4=8,($BH$38*'貼り付けシート（日別）'!O21+$BH$39*Y22+$BH$40)/3.6,0)</f>
        <v>0</v>
      </c>
      <c r="AA22" s="46">
        <f>IF(OR($BH$4=3,$BH$4=4,$BH$4=5),(($BH$42*'貼り付けシート（日別）'!O21+$BH$43*SUM(AU22:AW22,AY22)+$BH$44)*AB22+(0.01723*BA22+0.06099))*10^3/3600,0)</f>
        <v>0</v>
      </c>
      <c r="AB22" s="46">
        <f>IF('貼り付けシート（日別）'!O21&lt;7,1+(7-'貼り付けシート（日別）'!O21)*0.0091,1)</f>
        <v>1.0862604166666667</v>
      </c>
      <c r="AC22" s="46">
        <f>IF(OR($BH$4=3,$BH$4=4,$BH$4=5),(($BH$45*'貼り付けシート（日別）'!O21+$BH$46*SUM(AU22:AW22,AY22)+$BH$47)*AE22+BA22/AD22),0)</f>
        <v>0</v>
      </c>
      <c r="AD22" s="46">
        <f>$BH$48*'貼り付けシート（日別）'!O21+$BH$49*BA22+$BH$50</f>
        <v>0.78973125</v>
      </c>
      <c r="AE22" s="46">
        <f>IF('貼り付けシート（日別）'!O21&lt;7,1+(7-'貼り付けシート（日別）'!O21)*0.0205,1)</f>
        <v>1.1943229166666667</v>
      </c>
      <c r="AF22" s="46">
        <f>IF($BH$4=7,((AL22*'貼り付けシート（日別）'!O21+AM22*(AU22+AV22+AW22+AY22)+AN22*AK22+AO22)*AG22+(0.01723*BA22+0.06099))*10^3/3600,0)</f>
        <v>0</v>
      </c>
      <c r="AG22" s="46">
        <f>IF(7&lt;='貼り付けシート（日別）'!O21,1,1+(7-'貼り付けシート（日別）'!O21)*0.0091)</f>
        <v>1.0862604166666667</v>
      </c>
      <c r="AH22" s="46">
        <f>IF($BH$4=7,((AP22*'貼り付けシート（日別）'!O21+AQ22*(AU22+AV22+AW22+AY22)+AR22*AK22+AS22)*AJ22+BA22/AI22),0)</f>
        <v>0</v>
      </c>
      <c r="AI22" s="46">
        <f>$BH$52*'貼り付けシート（日別）'!O21+$BH$53*BA22+$BH$54</f>
        <v>0.78973125</v>
      </c>
      <c r="AJ22" s="46">
        <f>IF(7&lt;='貼り付けシート（日別）'!O21,1,1+(7-'貼り付けシート（日別）'!O21)*0.0205)</f>
        <v>1.1943229166666667</v>
      </c>
      <c r="AK22" s="46">
        <f>SUMIF('貼り付けシート（時刻別）'!$A$6:$A$8765,A22,'貼り付けシート（時刻別）'!$D$6:$D$8765)</f>
        <v>183.57014748243756</v>
      </c>
      <c r="AL22" s="120">
        <f>IF($AK22&gt;0,バックデータ一覧!$S$4,バックデータ一覧!$T$4)</f>
        <v>-0.51375000000000004</v>
      </c>
      <c r="AM22" s="120">
        <f>IF($AK22&gt;0,バックデータ一覧!$S$5,バックデータ一覧!$T$5)</f>
        <v>-1.7819999999999999E-2</v>
      </c>
      <c r="AN22" s="120">
        <f>IF($AK22&gt;0,バックデータ一覧!$S$6,バックデータ一覧!$T$6)</f>
        <v>0.27639999999999998</v>
      </c>
      <c r="AO22" s="120">
        <f>IF($AK22&gt;0,バックデータ一覧!$S$7,バックデータ一覧!$T$7)</f>
        <v>9.4067100000000003</v>
      </c>
      <c r="AP22" s="120">
        <f>IF($AK22&gt;0,バックデータ一覧!$S$12,バックデータ一覧!$T$12)</f>
        <v>-0.19841</v>
      </c>
      <c r="AQ22" s="120">
        <f>IF($AK22&gt;0,バックデータ一覧!$S$13,バックデータ一覧!$T$13)</f>
        <v>1.10632</v>
      </c>
      <c r="AR22" s="120">
        <f>IF($AK22&gt;0,バックデータ一覧!$S$14,バックデータ一覧!$T$14)</f>
        <v>0.19306999999999999</v>
      </c>
      <c r="AS22" s="120">
        <f>IF($AK22&gt;0,バックデータ一覧!$S$15,バックデータ一覧!$T$15)</f>
        <v>-10.36669</v>
      </c>
      <c r="AT22" s="123">
        <f>IF(データ入力と計算結果!$E$9=バックデータ一覧!$A$24,'貼り付けシート（日別）'!P21,0)</f>
        <v>0</v>
      </c>
      <c r="AU22" s="132">
        <f>'貼り付けシート（日別）'!B21</f>
        <v>14.136170143186002</v>
      </c>
      <c r="AV22" s="132">
        <f>'貼り付けシート（日別）'!C21</f>
        <v>23.048103494325005</v>
      </c>
      <c r="AW22" s="132">
        <f>'貼り付けシート（日別）'!D21</f>
        <v>4.3023126522740007</v>
      </c>
      <c r="AX22" s="132">
        <f>'貼り付けシート（日別）'!E21</f>
        <v>0</v>
      </c>
      <c r="AY22" s="132">
        <f>'貼り付けシート（日別）'!F21</f>
        <v>27.657724193190003</v>
      </c>
      <c r="AZ22" s="132">
        <f>'貼り付けシート（日別）'!G21</f>
        <v>0</v>
      </c>
      <c r="BA22" s="132">
        <f>'貼り付けシート（日別）'!H21</f>
        <v>7.8718750000000002</v>
      </c>
      <c r="BC22" s="15"/>
      <c r="BD22" s="44" t="s">
        <v>11</v>
      </c>
      <c r="BE22" s="47"/>
      <c r="BF22" s="45" t="s">
        <v>43</v>
      </c>
      <c r="BG22" s="34" t="s">
        <v>22</v>
      </c>
      <c r="BH22" s="46">
        <f>IF(OR($BH$4=1,$BH$4=6),バックデータ一覧!G$7,バックデータ一覧!G$15)*$BH$27</f>
        <v>0.59303995876510074</v>
      </c>
      <c r="BI22" s="48"/>
    </row>
    <row r="23" spans="1:61" x14ac:dyDescent="0.15">
      <c r="A23" s="41">
        <v>41656</v>
      </c>
      <c r="B23" s="42">
        <f t="shared" si="3"/>
        <v>1</v>
      </c>
      <c r="C23" s="42">
        <f t="shared" si="4"/>
        <v>17</v>
      </c>
      <c r="D23" s="127">
        <f t="shared" si="9"/>
        <v>0.16601573784722223</v>
      </c>
      <c r="E23" s="127">
        <f t="shared" si="0"/>
        <v>90.369867808512481</v>
      </c>
      <c r="F23" s="127">
        <f t="shared" si="5"/>
        <v>0</v>
      </c>
      <c r="G23" s="130">
        <v>0</v>
      </c>
      <c r="H23" s="122">
        <f t="shared" si="1"/>
        <v>0.16601573784722223</v>
      </c>
      <c r="I23" s="122">
        <f>IF(AND($BH$4&lt;&gt;1,$BH$4&lt;&gt;2,$BH$4&lt;&gt;6),0,((VLOOKUP(データ入力と計算結果!$E$6,バックデータ一覧!$V$10:$AA$11,2)*'貼り付けシート（日別）'!O22+VLOOKUP(データ入力と計算結果!$E$6,バックデータ一覧!$V$10:$AA$11,3)*('貼り付けシート（日別）'!I22+'貼り付けシート（日別）'!J22+'貼り付けシート（日別）'!K22+'貼り付けシート（日別）'!L22+'貼り付けシート（日別）'!N22)+(VLOOKUP(データ入力と計算結果!$E$6,バックデータ一覧!$V$10:$AA$11,4)))*10^3/3600))</f>
        <v>9.5663194444444447E-2</v>
      </c>
      <c r="J23" s="122">
        <f>IF(AND(OR($BH$4&lt;&gt;1,$BH$4&lt;&gt;2,$BH$4&lt;&gt;6),データ入力と計算結果!$E$7&lt;&gt;バックデータ一覧!$A$15,SUM(AX23:AY23)&gt;0),0.07*10^3/3600,0)</f>
        <v>1.9444444444444445E-2</v>
      </c>
      <c r="K23" s="122">
        <f>IF(AND(OR($BH$4=1,$BH$4=2),データ入力と計算結果!$E$7=バックデータ一覧!$A$17,AY23&gt;0),(VLOOKUP(データ入力と計算結果!$E$6,バックデータ一覧!$V$10:$AA$11,5,FALSE)*BA23+VLOOKUP(データ入力と計算結果!$E$6,バックデータ一覧!$V$10:$AA$11,6,FALSE))*10^3/3600,0)</f>
        <v>5.0908098958333335E-2</v>
      </c>
      <c r="L23" s="122">
        <f>IF(OR($BH$4=1,$BH$4=6),IF(データ入力と計算結果!$E$7=バックデータ一覧!$A$15,AU23/N23+AV23/O23+AW23/P23+AX23/Q23+AY23/S23,IF(データ入力と計算結果!$E$7=バックデータ一覧!$A$16,AU23/N23+AV23/O23+AW23/P23+AY23/R23+AZ23/S23,AU23/N23+AV23/O23+AW23/P23+AY23/R23+BA23/T23)),0)</f>
        <v>90.369867808512481</v>
      </c>
      <c r="M23" s="122">
        <f>IF($BH$4=2,IF(データ入力と計算結果!$E$7=バックデータ一覧!$A$15,AU23/N23+AV23/O23+AW23/P23+AX23/Q23+AZ23/S23,IF(データ入力と計算結果!$E$7=バックデータ一覧!$A$16,AU23/N23+AV23/O23+AW23/P23+AY23/R23+AZ23/S23,AU23/N23+AV23/O23+AW23/P23+AY23/R23+BA23/T23)),0)</f>
        <v>0</v>
      </c>
      <c r="N23" s="122">
        <f>MIN(1,$BH$6*'貼り付けシート（日別）'!O22+計算過程!$BH$13*(AU23+AW23)+$BH$20)</f>
        <v>0.61033335885370732</v>
      </c>
      <c r="O23" s="122">
        <f>MIN(1,$BH$7*'貼り付けシート（日別）'!O22+$BH$14*AV23+$BH$21)</f>
        <v>0.68143245222244408</v>
      </c>
      <c r="P23" s="122">
        <f>MIN(1,$BH$8*'貼り付けシート（日別）'!O22+$BH$15*(AU23+AW23)+$BH$22)</f>
        <v>0.61033335885370732</v>
      </c>
      <c r="Q23" s="46">
        <f>MIN(1,$BH$9*'貼り付けシート（日別）'!O22+$BH$16*AX23+$BH$23)</f>
        <v>0.71159348488590612</v>
      </c>
      <c r="R23" s="46">
        <f>MIN(1,$BH$10*'貼り付けシート（日別）'!O22+$BH$17*AY23+$BH$24)</f>
        <v>0.69807590097409744</v>
      </c>
      <c r="S23" s="46">
        <f>MIN(1,$BH$11*'貼り付けシート（日別）'!O22+$BH$18*AZ23+$BH$25)</f>
        <v>0.71159348488590612</v>
      </c>
      <c r="T23" s="46">
        <f>MIN(1,$BH$12*'貼り付けシート（日別）'!O22+$BH$19*BA23+$BH$26)</f>
        <v>0.65735309075436243</v>
      </c>
      <c r="U23" s="46">
        <f t="shared" si="2"/>
        <v>0</v>
      </c>
      <c r="V23" s="46">
        <f t="array" ref="V23">AVERAGE((IF(('貼り付けシート（時刻別）'!$E$6:$E$8765=$B23)*('貼り付けシート（時刻別）'!$F$6:$F$8765=$C23)*('貼り付けシート（時刻別）'!$G$6:$G$8765=1),'貼り付けシート（時刻別）'!$C$6:$C$8765,"")))</f>
        <v>2.1624999999999996</v>
      </c>
      <c r="W23" s="46">
        <f t="shared" si="6"/>
        <v>1.0643387500000001</v>
      </c>
      <c r="X23" s="46">
        <f t="shared" si="7"/>
        <v>1.0993125000000001</v>
      </c>
      <c r="Y23" s="46">
        <f t="shared" si="8"/>
        <v>60.729063277850003</v>
      </c>
      <c r="Z23" s="46">
        <f>IF($BH$4=8,($BH$38*'貼り付けシート（日別）'!O22+$BH$39*Y23+$BH$40)/3.6,0)</f>
        <v>0</v>
      </c>
      <c r="AA23" s="46">
        <f>IF(OR($BH$4=3,$BH$4=4,$BH$4=5),(($BH$42*'貼り付けシート（日別）'!O22+$BH$43*SUM(AU23:AW23,AY23)+$BH$44)*AB23+(0.01723*BA23+0.06099))*10^3/3600,0)</f>
        <v>0</v>
      </c>
      <c r="AB23" s="46">
        <f>IF('貼り付けシート（日別）'!O22&lt;7,1+(7-'貼り付けシート（日別）'!O22)*0.0091,1)</f>
        <v>1.03924375</v>
      </c>
      <c r="AC23" s="46">
        <f>IF(OR($BH$4=3,$BH$4=4,$BH$4=5),(($BH$45*'貼り付けシート（日別）'!O22+$BH$46*SUM(AU23:AW23,AY23)+$BH$47)*AE23+BA23/AD23),0)</f>
        <v>0</v>
      </c>
      <c r="AD23" s="46">
        <f>$BH$48*'貼り付けシート（日別）'!O22+$BH$49*BA23+$BH$50</f>
        <v>0.80988125</v>
      </c>
      <c r="AE23" s="46">
        <f>IF('貼り付けシート（日別）'!O22&lt;7,1+(7-'貼り付けシート（日別）'!O22)*0.0205,1)</f>
        <v>1.08840625</v>
      </c>
      <c r="AF23" s="46">
        <f>IF($BH$4=7,((AL23*'貼り付けシート（日別）'!O22+AM23*(AU23+AV23+AW23+AY23)+AN23*AK23+AO23)*AG23+(0.01723*BA23+0.06099))*10^3/3600,0)</f>
        <v>0</v>
      </c>
      <c r="AG23" s="46">
        <f>IF(7&lt;='貼り付けシート（日別）'!O22,1,1+(7-'貼り付けシート（日別）'!O22)*0.0091)</f>
        <v>1.03924375</v>
      </c>
      <c r="AH23" s="46">
        <f>IF($BH$4=7,((AP23*'貼り付けシート（日別）'!O22+AQ23*(AU23+AV23+AW23+AY23)+AR23*AK23+AS23)*AJ23+BA23/AI23),0)</f>
        <v>0</v>
      </c>
      <c r="AI23" s="46">
        <f>$BH$52*'貼り付けシート（日別）'!O22+$BH$53*BA23+$BH$54</f>
        <v>0.80988125</v>
      </c>
      <c r="AJ23" s="46">
        <f>IF(7&lt;='貼り付けシート（日別）'!O22,1,1+(7-'貼り付けシート（日別）'!O22)*0.0205)</f>
        <v>1.08840625</v>
      </c>
      <c r="AK23" s="46">
        <f>SUMIF('貼り付けシート（時刻別）'!$A$6:$A$8765,A23,'貼り付けシート（時刻別）'!$D$6:$D$8765)</f>
        <v>134.31092649088541</v>
      </c>
      <c r="AL23" s="120">
        <f>IF($AK23&gt;0,バックデータ一覧!$S$4,バックデータ一覧!$T$4)</f>
        <v>-0.51375000000000004</v>
      </c>
      <c r="AM23" s="120">
        <f>IF($AK23&gt;0,バックデータ一覧!$S$5,バックデータ一覧!$T$5)</f>
        <v>-1.7819999999999999E-2</v>
      </c>
      <c r="AN23" s="120">
        <f>IF($AK23&gt;0,バックデータ一覧!$S$6,バックデータ一覧!$T$6)</f>
        <v>0.27639999999999998</v>
      </c>
      <c r="AO23" s="120">
        <f>IF($AK23&gt;0,バックデータ一覧!$S$7,バックデータ一覧!$T$7)</f>
        <v>9.4067100000000003</v>
      </c>
      <c r="AP23" s="120">
        <f>IF($AK23&gt;0,バックデータ一覧!$S$12,バックデータ一覧!$T$12)</f>
        <v>-0.19841</v>
      </c>
      <c r="AQ23" s="120">
        <f>IF($AK23&gt;0,バックデータ一覧!$S$13,バックデータ一覧!$T$13)</f>
        <v>1.10632</v>
      </c>
      <c r="AR23" s="120">
        <f>IF($AK23&gt;0,バックデータ一覧!$S$14,バックデータ一覧!$T$14)</f>
        <v>0.19306999999999999</v>
      </c>
      <c r="AS23" s="120">
        <f>IF($AK23&gt;0,バックデータ一覧!$S$15,バックデータ一覧!$T$15)</f>
        <v>-10.36669</v>
      </c>
      <c r="AT23" s="123">
        <f>IF(データ入力と計算結果!$E$9=バックデータ一覧!$A$24,'貼り付けシート（日別）'!P22,0)</f>
        <v>0</v>
      </c>
      <c r="AU23" s="132">
        <f>'貼り付けシート（日別）'!B22</f>
        <v>9.5005590663620012</v>
      </c>
      <c r="AV23" s="132">
        <f>'貼り付けシート（日別）'!C22</f>
        <v>15.3234823651</v>
      </c>
      <c r="AW23" s="132">
        <f>'貼り付けシート（日別）'!D22</f>
        <v>1.225878589208</v>
      </c>
      <c r="AX23" s="132">
        <f>'貼り付けシート（日別）'!E22</f>
        <v>0</v>
      </c>
      <c r="AY23" s="132">
        <f>'貼り付けシート（日別）'!F22</f>
        <v>27.582268257180004</v>
      </c>
      <c r="AZ23" s="132">
        <f>'貼り付けシート（日別）'!G22</f>
        <v>0</v>
      </c>
      <c r="BA23" s="132">
        <f>'貼り付けシート（日別）'!H22</f>
        <v>7.0968750000000007</v>
      </c>
      <c r="BC23" s="15"/>
      <c r="BD23" s="44" t="s">
        <v>12</v>
      </c>
      <c r="BE23" s="47"/>
      <c r="BF23" s="45" t="s">
        <v>45</v>
      </c>
      <c r="BG23" s="34" t="s">
        <v>22</v>
      </c>
      <c r="BH23" s="46">
        <f>IF(OR($BH$4=1,$BH$4=6),バックデータ一覧!H$7,バックデータ一覧!H$15)*$BH$27</f>
        <v>0.71159348488590612</v>
      </c>
      <c r="BI23" s="48"/>
    </row>
    <row r="24" spans="1:61" x14ac:dyDescent="0.15">
      <c r="A24" s="41">
        <v>41657</v>
      </c>
      <c r="B24" s="42">
        <f t="shared" si="3"/>
        <v>1</v>
      </c>
      <c r="C24" s="42">
        <f t="shared" si="4"/>
        <v>18</v>
      </c>
      <c r="D24" s="127">
        <f t="shared" si="9"/>
        <v>0.1813614560185185</v>
      </c>
      <c r="E24" s="127">
        <f t="shared" si="0"/>
        <v>113.90366055491793</v>
      </c>
      <c r="F24" s="127">
        <f t="shared" si="5"/>
        <v>0</v>
      </c>
      <c r="G24" s="130">
        <v>0</v>
      </c>
      <c r="H24" s="122">
        <f t="shared" si="1"/>
        <v>0.1813614560185185</v>
      </c>
      <c r="I24" s="122">
        <f>IF(AND($BH$4&lt;&gt;1,$BH$4&lt;&gt;2,$BH$4&lt;&gt;6),0,((VLOOKUP(データ入力と計算結果!$E$6,バックデータ一覧!$V$10:$AA$11,2)*'貼り付けシート（日別）'!O23+VLOOKUP(データ入力と計算結果!$E$6,バックデータ一覧!$V$10:$AA$11,3)*('貼り付けシート（日別）'!I23+'貼り付けシート（日別）'!J23+'貼り付けシート（日別）'!K23+'貼り付けシート（日別）'!L23+'貼り付けシート（日別）'!N23)+(VLOOKUP(データ入力と計算結果!$E$6,バックデータ一覧!$V$10:$AA$11,4)))*10^3/3600))</f>
        <v>0.10834962962962963</v>
      </c>
      <c r="J24" s="122">
        <f>IF(AND(OR($BH$4&lt;&gt;1,$BH$4&lt;&gt;2,$BH$4&lt;&gt;6),データ入力と計算結果!$E$7&lt;&gt;バックデータ一覧!$A$15,SUM(AX24:AY24)&gt;0),0.07*10^3/3600,0)</f>
        <v>1.9444444444444445E-2</v>
      </c>
      <c r="K24" s="122">
        <f>IF(AND(OR($BH$4=1,$BH$4=2),データ入力と計算結果!$E$7=バックデータ一覧!$A$17,AY24&gt;0),(VLOOKUP(データ入力と計算結果!$E$6,バックデータ一覧!$V$10:$AA$11,5,FALSE)*BA24+VLOOKUP(データ入力と計算結果!$E$6,バックデータ一覧!$V$10:$AA$11,6,FALSE))*10^3/3600,0)</f>
        <v>5.356738194444445E-2</v>
      </c>
      <c r="L24" s="122">
        <f>IF(OR($BH$4=1,$BH$4=6),IF(データ入力と計算結果!$E$7=バックデータ一覧!$A$15,AU24/N24+AV24/O24+AW24/P24+AX24/Q24+AY24/S24,IF(データ入力と計算結果!$E$7=バックデータ一覧!$A$16,AU24/N24+AV24/O24+AW24/P24+AY24/R24+AZ24/S24,AU24/N24+AV24/O24+AW24/P24+AY24/R24+BA24/T24)),0)</f>
        <v>113.90366055491793</v>
      </c>
      <c r="M24" s="122">
        <f>IF($BH$4=2,IF(データ入力と計算結果!$E$7=バックデータ一覧!$A$15,AU24/N24+AV24/O24+AW24/P24+AX24/Q24+AZ24/S24,IF(データ入力と計算結果!$E$7=バックデータ一覧!$A$16,AU24/N24+AV24/O24+AW24/P24+AY24/R24+AZ24/S24,AU24/N24+AV24/O24+AW24/P24+AY24/R24+BA24/T24)),0)</f>
        <v>0</v>
      </c>
      <c r="N24" s="122">
        <f>MIN(1,$BH$6*'貼り付けシート（日別）'!O23+計算過程!$BH$13*(AU24+AW24)+$BH$20)</f>
        <v>0.6127890704025748</v>
      </c>
      <c r="O24" s="122">
        <f>MIN(1,$BH$7*'貼り付けシート（日別）'!O23+$BH$14*AV24+$BH$21)</f>
        <v>0.68279771775880105</v>
      </c>
      <c r="P24" s="122">
        <f>MIN(1,$BH$8*'貼り付けシート（日別）'!O23+$BH$15*(AU24+AW24)+$BH$22)</f>
        <v>0.6127890704025748</v>
      </c>
      <c r="Q24" s="46">
        <f>MIN(1,$BH$9*'貼り付けシート（日別）'!O23+$BH$16*AX24+$BH$23)</f>
        <v>0.71159348488590612</v>
      </c>
      <c r="R24" s="46">
        <f>MIN(1,$BH$10*'貼り付けシート（日別）'!O23+$BH$17*AY24+$BH$24)</f>
        <v>0.69818960075225767</v>
      </c>
      <c r="S24" s="46">
        <f>MIN(1,$BH$11*'貼り付けシート（日別）'!O23+$BH$18*AZ24+$BH$25)</f>
        <v>0.71159348488590612</v>
      </c>
      <c r="T24" s="46">
        <f>MIN(1,$BH$12*'貼り付けシート（日別）'!O23+$BH$19*BA24+$BH$26)</f>
        <v>0.65604171718872484</v>
      </c>
      <c r="U24" s="46">
        <f t="shared" si="2"/>
        <v>0</v>
      </c>
      <c r="V24" s="46">
        <f t="array" ref="V24">AVERAGE((IF(('貼り付けシート（時刻別）'!$E$6:$E$8765=$B24)*('貼り付けシート（時刻別）'!$F$6:$F$8765=$C24)*('貼り付けシート（時刻別）'!$G$6:$G$8765=1),'貼り付けシート（時刻別）'!$C$6:$C$8765,"")))</f>
        <v>0.30000000000000004</v>
      </c>
      <c r="W24" s="46">
        <f t="shared" si="6"/>
        <v>1.08911</v>
      </c>
      <c r="X24" s="46">
        <f t="shared" si="7"/>
        <v>1.11775</v>
      </c>
      <c r="Y24" s="46">
        <f t="shared" si="8"/>
        <v>75.981905380599997</v>
      </c>
      <c r="Z24" s="46">
        <f>IF($BH$4=8,($BH$38*'貼り付けシート（日別）'!O23+$BH$39*Y24+$BH$40)/3.6,0)</f>
        <v>0</v>
      </c>
      <c r="AA24" s="46">
        <f>IF(OR($BH$4=3,$BH$4=4,$BH$4=5),(($BH$42*'貼り付けシート（日別）'!O23+$BH$43*SUM(AU24:AW24,AY24)+$BH$44)*AB24+(0.01723*BA24+0.06099))*10^3/3600,0)</f>
        <v>0</v>
      </c>
      <c r="AB24" s="46">
        <f>IF('貼り付けシート（日別）'!O23&lt;7,1+(7-'貼り付けシート（日別）'!O23)*0.0091,1)</f>
        <v>1.0729516666666667</v>
      </c>
      <c r="AC24" s="46">
        <f>IF(OR($BH$4=3,$BH$4=4,$BH$4=5),(($BH$45*'貼り付けシート（日別）'!O23+$BH$46*SUM(AU24:AW24,AY24)+$BH$47)*AE24+BA24/AD24),0)</f>
        <v>0</v>
      </c>
      <c r="AD24" s="46">
        <f>$BH$48*'貼り付けシート（日別）'!O23+$BH$49*BA24+$BH$50</f>
        <v>0.795435</v>
      </c>
      <c r="AE24" s="46">
        <f>IF('貼り付けシート（日別）'!O23&lt;7,1+(7-'貼り付けシート（日別）'!O23)*0.0205,1)</f>
        <v>1.1643416666666666</v>
      </c>
      <c r="AF24" s="46">
        <f>IF($BH$4=7,((AL24*'貼り付けシート（日別）'!O23+AM24*(AU24+AV24+AW24+AY24)+AN24*AK24+AO24)*AG24+(0.01723*BA24+0.06099))*10^3/3600,0)</f>
        <v>0</v>
      </c>
      <c r="AG24" s="46">
        <f>IF(7&lt;='貼り付けシート（日別）'!O23,1,1+(7-'貼り付けシート（日別）'!O23)*0.0091)</f>
        <v>1.0729516666666667</v>
      </c>
      <c r="AH24" s="46">
        <f>IF($BH$4=7,((AP24*'貼り付けシート（日別）'!O23+AQ24*(AU24+AV24+AW24+AY24)+AR24*AK24+AS24)*AJ24+BA24/AI24),0)</f>
        <v>0</v>
      </c>
      <c r="AI24" s="46">
        <f>$BH$52*'貼り付けシート（日別）'!O23+$BH$53*BA24+$BH$54</f>
        <v>0.795435</v>
      </c>
      <c r="AJ24" s="46">
        <f>IF(7&lt;='貼り付けシート（日別）'!O23,1,1+(7-'貼り付けシート（日別）'!O23)*0.0205)</f>
        <v>1.1643416666666666</v>
      </c>
      <c r="AK24" s="46">
        <f>SUMIF('貼り付けシート（時刻別）'!$A$6:$A$8765,A24,'貼り付けシート（時刻別）'!$D$6:$D$8765)</f>
        <v>139.54266657664957</v>
      </c>
      <c r="AL24" s="120">
        <f>IF($AK24&gt;0,バックデータ一覧!$S$4,バックデータ一覧!$T$4)</f>
        <v>-0.51375000000000004</v>
      </c>
      <c r="AM24" s="120">
        <f>IF($AK24&gt;0,バックデータ一覧!$S$5,バックデータ一覧!$T$5)</f>
        <v>-1.7819999999999999E-2</v>
      </c>
      <c r="AN24" s="120">
        <f>IF($AK24&gt;0,バックデータ一覧!$S$6,バックデータ一覧!$T$6)</f>
        <v>0.27639999999999998</v>
      </c>
      <c r="AO24" s="120">
        <f>IF($AK24&gt;0,バックデータ一覧!$S$7,バックデータ一覧!$T$7)</f>
        <v>9.4067100000000003</v>
      </c>
      <c r="AP24" s="120">
        <f>IF($AK24&gt;0,バックデータ一覧!$S$12,バックデータ一覧!$T$12)</f>
        <v>-0.19841</v>
      </c>
      <c r="AQ24" s="120">
        <f>IF($AK24&gt;0,バックデータ一覧!$S$13,バックデータ一覧!$T$13)</f>
        <v>1.10632</v>
      </c>
      <c r="AR24" s="120">
        <f>IF($AK24&gt;0,バックデータ一覧!$S$14,バックデータ一覧!$T$14)</f>
        <v>0.19306999999999999</v>
      </c>
      <c r="AS24" s="120">
        <f>IF($AK24&gt;0,バックデータ一覧!$S$15,バックデータ一覧!$T$15)</f>
        <v>-10.36669</v>
      </c>
      <c r="AT24" s="123">
        <f>IF(データ入力と計算結果!$E$9=バックデータ一覧!$A$24,'貼り付けシート（日別）'!P23,0)</f>
        <v>0</v>
      </c>
      <c r="AU24" s="132">
        <f>'貼り付けシート（日別）'!B23</f>
        <v>13.969567322256001</v>
      </c>
      <c r="AV24" s="132">
        <f>'貼り付けシート（日別）'!C23</f>
        <v>22.776468460199997</v>
      </c>
      <c r="AW24" s="132">
        <f>'貼り付けシート（日別）'!D23</f>
        <v>4.2516074459039999</v>
      </c>
      <c r="AX24" s="132">
        <f>'貼り付けシート（日別）'!E23</f>
        <v>0</v>
      </c>
      <c r="AY24" s="132">
        <f>'貼り付けシート（日別）'!F23</f>
        <v>27.331762152239996</v>
      </c>
      <c r="AZ24" s="132">
        <f>'貼り付けシート（日別）'!G23</f>
        <v>0</v>
      </c>
      <c r="BA24" s="132">
        <f>'貼り付けシート（日別）'!H23</f>
        <v>7.6524999999999999</v>
      </c>
      <c r="BC24" s="15"/>
      <c r="BD24" s="44" t="s">
        <v>13</v>
      </c>
      <c r="BE24" s="47"/>
      <c r="BF24" s="45" t="s">
        <v>44</v>
      </c>
      <c r="BG24" s="34" t="s">
        <v>22</v>
      </c>
      <c r="BH24" s="46">
        <f>IF(OR($BH$4=1,$BH$4=6),バックデータ一覧!I$7,バックデータ一覧!I$15)*$BH$27</f>
        <v>0.71059494829530212</v>
      </c>
    </row>
    <row r="25" spans="1:61" x14ac:dyDescent="0.15">
      <c r="A25" s="41">
        <v>41658</v>
      </c>
      <c r="B25" s="42">
        <f t="shared" si="3"/>
        <v>1</v>
      </c>
      <c r="C25" s="42">
        <f t="shared" si="4"/>
        <v>19</v>
      </c>
      <c r="D25" s="127">
        <f t="shared" si="9"/>
        <v>0.18564602777777778</v>
      </c>
      <c r="E25" s="127">
        <f t="shared" si="0"/>
        <v>114.83577005802353</v>
      </c>
      <c r="F25" s="127">
        <f t="shared" si="5"/>
        <v>0</v>
      </c>
      <c r="G25" s="130">
        <v>0</v>
      </c>
      <c r="H25" s="122">
        <f t="shared" si="1"/>
        <v>0.18564602777777778</v>
      </c>
      <c r="I25" s="122">
        <f>IF(AND($BH$4&lt;&gt;1,$BH$4&lt;&gt;2,$BH$4&lt;&gt;6),0,((VLOOKUP(データ入力と計算結果!$E$6,バックデータ一覧!$V$10:$AA$11,2)*'貼り付けシート（日別）'!O24+VLOOKUP(データ入力と計算結果!$E$6,バックデータ一覧!$V$10:$AA$11,3)*('貼り付けシート（日別）'!I24+'貼り付けシート（日別）'!J24+'貼り付けシート（日別）'!K24+'貼り付けシート（日別）'!L24+'貼り付けシート（日別）'!N24)+(VLOOKUP(データ入力と計算結果!$E$6,バックデータ一覧!$V$10:$AA$11,4)))*10^3/3600))</f>
        <v>0.11006166666666668</v>
      </c>
      <c r="J25" s="122">
        <f>IF(AND(OR($BH$4&lt;&gt;1,$BH$4&lt;&gt;2,$BH$4&lt;&gt;6),データ入力と計算結果!$E$7&lt;&gt;バックデータ一覧!$A$15,SUM(AX25:AY25)&gt;0),0.07*10^3/3600,0)</f>
        <v>1.9444444444444445E-2</v>
      </c>
      <c r="K25" s="122">
        <f>IF(AND(OR($BH$4=1,$BH$4=2),データ入力と計算結果!$E$7=バックデータ一覧!$A$17,AY25&gt;0),(VLOOKUP(データ入力と計算結果!$E$6,バックデータ一覧!$V$10:$AA$11,5,FALSE)*BA25+VLOOKUP(データ入力と計算結果!$E$6,バックデータ一覧!$V$10:$AA$11,6,FALSE))*10^3/3600,0)</f>
        <v>5.6139916666666664E-2</v>
      </c>
      <c r="L25" s="122">
        <f>IF(OR($BH$4=1,$BH$4=6),IF(データ入力と計算結果!$E$7=バックデータ一覧!$A$15,AU25/N25+AV25/O25+AW25/P25+AX25/Q25+AY25/S25,IF(データ入力と計算結果!$E$7=バックデータ一覧!$A$16,AU25/N25+AV25/O25+AW25/P25+AY25/R25+AZ25/S25,AU25/N25+AV25/O25+AW25/P25+AY25/R25+BA25/T25)),0)</f>
        <v>114.83577005802353</v>
      </c>
      <c r="M25" s="122">
        <f>IF($BH$4=2,IF(データ入力と計算結果!$E$7=バックデータ一覧!$A$15,AU25/N25+AV25/O25+AW25/P25+AX25/Q25+AZ25/S25,IF(データ入力と計算結果!$E$7=バックデータ一覧!$A$16,AU25/N25+AV25/O25+AW25/P25+AY25/R25+AZ25/S25,AU25/N25+AV25/O25+AW25/P25+AY25/R25+BA25/T25)),0)</f>
        <v>0</v>
      </c>
      <c r="N25" s="122">
        <f>MIN(1,$BH$6*'貼り付けシート（日別）'!O24+計算過程!$BH$13*(AU25+AW25)+$BH$20)</f>
        <v>0.60654324024766593</v>
      </c>
      <c r="O25" s="122">
        <f>MIN(1,$BH$7*'貼り付けシート（日別）'!O24+$BH$14*AV25+$BH$21)</f>
        <v>0.68081454518484197</v>
      </c>
      <c r="P25" s="122">
        <f>MIN(1,$BH$8*'貼り付けシート（日別）'!O24+$BH$15*(AU25+AW25)+$BH$22)</f>
        <v>0.60654324024766593</v>
      </c>
      <c r="Q25" s="46">
        <f>MIN(1,$BH$9*'貼り付けシート（日別）'!O24+$BH$16*AX25+$BH$23)</f>
        <v>0.71159348488590612</v>
      </c>
      <c r="R25" s="46">
        <f>MIN(1,$BH$10*'貼り付けシート（日別）'!O24+$BH$17*AY25+$BH$24)</f>
        <v>0.69822738565577369</v>
      </c>
      <c r="S25" s="46">
        <f>MIN(1,$BH$11*'貼り付けシート（日別）'!O24+$BH$18*AZ25+$BH$25)</f>
        <v>0.71159348488590612</v>
      </c>
      <c r="T25" s="46">
        <f>MIN(1,$BH$12*'貼り付けシート（日別）'!O24+$BH$19*BA25+$BH$26)</f>
        <v>0.6547731218383892</v>
      </c>
      <c r="U25" s="46">
        <f t="shared" si="2"/>
        <v>0</v>
      </c>
      <c r="V25" s="46">
        <f t="array" ref="V25">AVERAGE((IF(('貼り付けシート（時刻別）'!$E$6:$E$8765=$B25)*('貼り付けシート（時刻別）'!$F$6:$F$8765=$C25)*('貼り付けシート（時刻別）'!$G$6:$G$8765=1),'貼り付けシート（時刻別）'!$C$6:$C$8765,"")))</f>
        <v>-5.35</v>
      </c>
      <c r="W25" s="46">
        <f t="shared" si="6"/>
        <v>1.164255</v>
      </c>
      <c r="X25" s="46">
        <f t="shared" si="7"/>
        <v>1.1014999999999999</v>
      </c>
      <c r="Y25" s="46">
        <f t="shared" si="8"/>
        <v>76.311283844249999</v>
      </c>
      <c r="Z25" s="46">
        <f>IF($BH$4=8,($BH$38*'貼り付けシート（日別）'!O24+$BH$39*Y25+$BH$40)/3.6,0)</f>
        <v>0</v>
      </c>
      <c r="AA25" s="46">
        <f>IF(OR($BH$4=3,$BH$4=4,$BH$4=5),(($BH$42*'貼り付けシート（日別）'!O24+$BH$43*SUM(AU25:AW25,AY25)+$BH$44)*AB25+(0.01723*BA25+0.06099))*10^3/3600,0)</f>
        <v>0</v>
      </c>
      <c r="AB25" s="46">
        <f>IF('貼り付けシート（日別）'!O24&lt;7,1+(7-'貼り付けシート（日別）'!O24)*0.0091,1)</f>
        <v>1.1055600000000001</v>
      </c>
      <c r="AC25" s="46">
        <f>IF(OR($BH$4=3,$BH$4=4,$BH$4=5),(($BH$45*'貼り付けシート（日別）'!O24+$BH$46*SUM(AU25:AW25,AY25)+$BH$47)*AE25+BA25/AD25),0)</f>
        <v>0</v>
      </c>
      <c r="AD25" s="46">
        <f>$BH$48*'貼り付けシート（日別）'!O24+$BH$49*BA25+$BH$50</f>
        <v>0.78145999999999993</v>
      </c>
      <c r="AE25" s="46">
        <f>IF('貼り付けシート（日別）'!O24&lt;7,1+(7-'貼り付けシート（日別）'!O24)*0.0205,1)</f>
        <v>1.2378</v>
      </c>
      <c r="AF25" s="46">
        <f>IF($BH$4=7,((AL25*'貼り付けシート（日別）'!O24+AM25*(AU25+AV25+AW25+AY25)+AN25*AK25+AO25)*AG25+(0.01723*BA25+0.06099))*10^3/3600,0)</f>
        <v>0</v>
      </c>
      <c r="AG25" s="46">
        <f>IF(7&lt;='貼り付けシート（日別）'!O24,1,1+(7-'貼り付けシート（日別）'!O24)*0.0091)</f>
        <v>1.1055600000000001</v>
      </c>
      <c r="AH25" s="46">
        <f>IF($BH$4=7,((AP25*'貼り付けシート（日別）'!O24+AQ25*(AU25+AV25+AW25+AY25)+AR25*AK25+AS25)*AJ25+BA25/AI25),0)</f>
        <v>0</v>
      </c>
      <c r="AI25" s="46">
        <f>$BH$52*'貼り付けシート（日別）'!O24+$BH$53*BA25+$BH$54</f>
        <v>0.78145999999999993</v>
      </c>
      <c r="AJ25" s="46">
        <f>IF(7&lt;='貼り付けシート（日別）'!O24,1,1+(7-'貼り付けシート（日別）'!O24)*0.0205)</f>
        <v>1.2378</v>
      </c>
      <c r="AK25" s="46">
        <f>SUMIF('貼り付けシート（時刻別）'!$A$6:$A$8765,A25,'貼り付けシート（時刻別）'!$D$6:$D$8765)</f>
        <v>169.11137841950875</v>
      </c>
      <c r="AL25" s="120">
        <f>IF($AK25&gt;0,バックデータ一覧!$S$4,バックデータ一覧!$T$4)</f>
        <v>-0.51375000000000004</v>
      </c>
      <c r="AM25" s="120">
        <f>IF($AK25&gt;0,バックデータ一覧!$S$5,バックデータ一覧!$T$5)</f>
        <v>-1.7819999999999999E-2</v>
      </c>
      <c r="AN25" s="120">
        <f>IF($AK25&gt;0,バックデータ一覧!$S$6,バックデータ一覧!$T$6)</f>
        <v>0.27639999999999998</v>
      </c>
      <c r="AO25" s="120">
        <f>IF($AK25&gt;0,バックデータ一覧!$S$7,バックデータ一覧!$T$7)</f>
        <v>9.4067100000000003</v>
      </c>
      <c r="AP25" s="120">
        <f>IF($AK25&gt;0,バックデータ一覧!$S$12,バックデータ一覧!$T$12)</f>
        <v>-0.19841</v>
      </c>
      <c r="AQ25" s="120">
        <f>IF($AK25&gt;0,バックデータ一覧!$S$13,バックデータ一覧!$T$13)</f>
        <v>1.10632</v>
      </c>
      <c r="AR25" s="120">
        <f>IF($AK25&gt;0,バックデータ一覧!$S$14,バックデータ一覧!$T$14)</f>
        <v>0.19306999999999999</v>
      </c>
      <c r="AS25" s="120">
        <f>IF($AK25&gt;0,バックデータ一覧!$S$15,バックデータ一覧!$T$15)</f>
        <v>-10.36669</v>
      </c>
      <c r="AT25" s="123">
        <f>IF(データ入力と計算結果!$E$9=バックデータ一覧!$A$24,'貼り付けシート（日別）'!P24,0)</f>
        <v>0</v>
      </c>
      <c r="AU25" s="132">
        <f>'貼り付けシート（日別）'!B24</f>
        <v>13.927018030380001</v>
      </c>
      <c r="AV25" s="132">
        <f>'貼り付けシート（日別）'!C24</f>
        <v>22.707094614750002</v>
      </c>
      <c r="AW25" s="132">
        <f>'貼り付けシート（日別）'!D24</f>
        <v>4.2386576614200004</v>
      </c>
      <c r="AX25" s="132">
        <f>'貼り付けシート（日別）'!E24</f>
        <v>0</v>
      </c>
      <c r="AY25" s="132">
        <f>'貼り付けシート（日別）'!F24</f>
        <v>27.248513537700003</v>
      </c>
      <c r="AZ25" s="132">
        <f>'貼り付けシート（日別）'!G24</f>
        <v>0</v>
      </c>
      <c r="BA25" s="132">
        <f>'貼り付けシート（日別）'!H24</f>
        <v>8.19</v>
      </c>
      <c r="BC25" s="15"/>
      <c r="BD25" s="44" t="s">
        <v>14</v>
      </c>
      <c r="BE25" s="47"/>
      <c r="BF25" s="45" t="s">
        <v>46</v>
      </c>
      <c r="BG25" s="34" t="s">
        <v>22</v>
      </c>
      <c r="BH25" s="46">
        <f>IF(OR($BH$4=1,$BH$4=6),バックデータ一覧!J$7,バックデータ一覧!J$15)*$BH$27</f>
        <v>0.71159348488590612</v>
      </c>
    </row>
    <row r="26" spans="1:61" x14ac:dyDescent="0.15">
      <c r="A26" s="41">
        <v>41659</v>
      </c>
      <c r="B26" s="42">
        <f t="shared" si="3"/>
        <v>1</v>
      </c>
      <c r="C26" s="42">
        <f t="shared" si="4"/>
        <v>20</v>
      </c>
      <c r="D26" s="127">
        <f t="shared" si="9"/>
        <v>0.184764203125</v>
      </c>
      <c r="E26" s="127">
        <f t="shared" si="0"/>
        <v>115.31776624052173</v>
      </c>
      <c r="F26" s="127">
        <f t="shared" si="5"/>
        <v>0</v>
      </c>
      <c r="G26" s="130">
        <v>0</v>
      </c>
      <c r="H26" s="122">
        <f t="shared" si="1"/>
        <v>0.184764203125</v>
      </c>
      <c r="I26" s="122">
        <f>IF(AND($BH$4&lt;&gt;1,$BH$4&lt;&gt;2,$BH$4&lt;&gt;6),0,((VLOOKUP(データ入力と計算結果!$E$6,バックデータ一覧!$V$10:$AA$11,2)*'貼り付けシート（日別）'!O25+VLOOKUP(データ入力と計算結果!$E$6,バックデータ一覧!$V$10:$AA$11,3)*('貼り付けシート（日別）'!I25+'貼り付けシート（日別）'!J25+'貼り付けシート（日別）'!K25+'貼り付けシート（日別）'!L25+'貼り付けシート（日別）'!N25)+(VLOOKUP(データ入力と計算結果!$E$6,バックデータ一覧!$V$10:$AA$11,4)))*10^3/3600))</f>
        <v>0.10970930555555557</v>
      </c>
      <c r="J26" s="122">
        <f>IF(AND(OR($BH$4&lt;&gt;1,$BH$4&lt;&gt;2,$BH$4&lt;&gt;6),データ入力と計算結果!$E$7&lt;&gt;バックデータ一覧!$A$15,SUM(AX26:AY26)&gt;0),0.07*10^3/3600,0)</f>
        <v>1.9444444444444445E-2</v>
      </c>
      <c r="K26" s="122">
        <f>IF(AND(OR($BH$4=1,$BH$4=2),データ入力と計算結果!$E$7=バックデータ一覧!$A$17,AY26&gt;0),(VLOOKUP(データ入力と計算結果!$E$6,バックデータ一覧!$V$10:$AA$11,5,FALSE)*BA26+VLOOKUP(データ入力と計算結果!$E$6,バックデータ一覧!$V$10:$AA$11,6,FALSE))*10^3/3600,0)</f>
        <v>5.5610453124999987E-2</v>
      </c>
      <c r="L26" s="122">
        <f>IF(OR($BH$4=1,$BH$4=6),IF(データ入力と計算結果!$E$7=バックデータ一覧!$A$15,AU26/N26+AV26/O26+AW26/P26+AX26/Q26+AY26/S26,IF(データ入力と計算結果!$E$7=バックデータ一覧!$A$16,AU26/N26+AV26/O26+AW26/P26+AY26/R26+AZ26/S26,AU26/N26+AV26/O26+AW26/P26+AY26/R26+BA26/T26)),0)</f>
        <v>115.31776624052173</v>
      </c>
      <c r="M26" s="122">
        <f>IF($BH$4=2,IF(データ入力と計算結果!$E$7=バックデータ一覧!$A$15,AU26/N26+AV26/O26+AW26/P26+AX26/Q26+AZ26/S26,IF(データ入力と計算結果!$E$7=バックデータ一覧!$A$16,AU26/N26+AV26/O26+AW26/P26+AY26/R26+AZ26/S26,AU26/N26+AV26/O26+AW26/P26+AY26/R26+BA26/T26)),0)</f>
        <v>0</v>
      </c>
      <c r="N26" s="122">
        <f>MIN(1,$BH$6*'貼り付けシート（日別）'!O25+計算過程!$BH$13*(AU26+AW26)+$BH$20)</f>
        <v>0.60797134828769217</v>
      </c>
      <c r="O26" s="122">
        <f>MIN(1,$BH$7*'貼り付けシート（日別）'!O25+$BH$14*AV26+$BH$21)</f>
        <v>0.68129128142803985</v>
      </c>
      <c r="P26" s="122">
        <f>MIN(1,$BH$8*'貼り付けシート（日別）'!O25+$BH$15*(AU26+AW26)+$BH$22)</f>
        <v>0.60797134828769217</v>
      </c>
      <c r="Q26" s="46">
        <f>MIN(1,$BH$9*'貼り付けシート（日別）'!O25+$BH$16*AX26+$BH$23)</f>
        <v>0.71159348488590612</v>
      </c>
      <c r="R26" s="46">
        <f>MIN(1,$BH$10*'貼り付けシート（日別）'!O25+$BH$17*AY26+$BH$24)</f>
        <v>0.69813732300903675</v>
      </c>
      <c r="S26" s="46">
        <f>MIN(1,$BH$11*'貼り付けシート（日別）'!O25+$BH$18*AZ26+$BH$25)</f>
        <v>0.71159348488590612</v>
      </c>
      <c r="T26" s="46">
        <f>MIN(1,$BH$12*'貼り付けシート（日別）'!O25+$BH$19*BA26+$BH$26)</f>
        <v>0.65503421646281879</v>
      </c>
      <c r="U26" s="46">
        <f t="shared" si="2"/>
        <v>0</v>
      </c>
      <c r="V26" s="46">
        <f t="array" ref="V26">AVERAGE((IF(('貼り付けシート（時刻別）'!$E$6:$E$8765=$B26)*('貼り付けシート（時刻別）'!$F$6:$F$8765=$C26)*('貼り付けシート（時刻別）'!$G$6:$G$8765=1),'貼り付けシート（時刻別）'!$C$6:$C$8765,"")))</f>
        <v>-6.7875000000000005</v>
      </c>
      <c r="W26" s="46">
        <f t="shared" si="6"/>
        <v>1.1833737499999999</v>
      </c>
      <c r="X26" s="46">
        <f t="shared" si="7"/>
        <v>1.0871250000000001</v>
      </c>
      <c r="Y26" s="46">
        <f t="shared" si="8"/>
        <v>76.696729355549991</v>
      </c>
      <c r="Z26" s="46">
        <f>IF($BH$4=8,($BH$38*'貼り付けシート（日別）'!O25+$BH$39*Y26+$BH$40)/3.6,0)</f>
        <v>0</v>
      </c>
      <c r="AA26" s="46">
        <f>IF(OR($BH$4=3,$BH$4=4,$BH$4=5),(($BH$42*'貼り付けシート（日別）'!O25+$BH$43*SUM(AU26:AW26,AY26)+$BH$44)*AB26+(0.01723*BA26+0.06099))*10^3/3600,0)</f>
        <v>0</v>
      </c>
      <c r="AB26" s="46">
        <f>IF('貼り付けシート（日別）'!O25&lt;7,1+(7-'貼り付けシート（日別）'!O25)*0.0091,1)</f>
        <v>1.0988487499999999</v>
      </c>
      <c r="AC26" s="46">
        <f>IF(OR($BH$4=3,$BH$4=4,$BH$4=5),(($BH$45*'貼り付けシート（日別）'!O25+$BH$46*SUM(AU26:AW26,AY26)+$BH$47)*AE26+BA26/AD26),0)</f>
        <v>0</v>
      </c>
      <c r="AD26" s="46">
        <f>$BH$48*'貼り付けシート（日別）'!O25+$BH$49*BA26+$BH$50</f>
        <v>0.78433624999999996</v>
      </c>
      <c r="AE26" s="46">
        <f>IF('貼り付けシート（日別）'!O25&lt;7,1+(7-'貼り付けシート（日別）'!O25)*0.0205,1)</f>
        <v>1.2226812499999999</v>
      </c>
      <c r="AF26" s="46">
        <f>IF($BH$4=7,((AL26*'貼り付けシート（日別）'!O25+AM26*(AU26+AV26+AW26+AY26)+AN26*AK26+AO26)*AG26+(0.01723*BA26+0.06099))*10^3/3600,0)</f>
        <v>0</v>
      </c>
      <c r="AG26" s="46">
        <f>IF(7&lt;='貼り付けシート（日別）'!O25,1,1+(7-'貼り付けシート（日別）'!O25)*0.0091)</f>
        <v>1.0988487499999999</v>
      </c>
      <c r="AH26" s="46">
        <f>IF($BH$4=7,((AP26*'貼り付けシート（日別）'!O25+AQ26*(AU26+AV26+AW26+AY26)+AR26*AK26+AS26)*AJ26+BA26/AI26),0)</f>
        <v>0</v>
      </c>
      <c r="AI26" s="46">
        <f>$BH$52*'貼り付けシート（日別）'!O25+$BH$53*BA26+$BH$54</f>
        <v>0.78433624999999996</v>
      </c>
      <c r="AJ26" s="46">
        <f>IF(7&lt;='貼り付けシート（日別）'!O25,1,1+(7-'貼り付けシート（日別）'!O25)*0.0205)</f>
        <v>1.2226812499999999</v>
      </c>
      <c r="AK26" s="46">
        <f>SUMIF('貼り付けシート（時刻別）'!$A$6:$A$8765,A26,'貼り付けシート（時刻別）'!$D$6:$D$8765)</f>
        <v>161.90777062098769</v>
      </c>
      <c r="AL26" s="120">
        <f>IF($AK26&gt;0,バックデータ一覧!$S$4,バックデータ一覧!$T$4)</f>
        <v>-0.51375000000000004</v>
      </c>
      <c r="AM26" s="120">
        <f>IF($AK26&gt;0,バックデータ一覧!$S$5,バックデータ一覧!$T$5)</f>
        <v>-1.7819999999999999E-2</v>
      </c>
      <c r="AN26" s="120">
        <f>IF($AK26&gt;0,バックデータ一覧!$S$6,バックデータ一覧!$T$6)</f>
        <v>0.27639999999999998</v>
      </c>
      <c r="AO26" s="120">
        <f>IF($AK26&gt;0,バックデータ一覧!$S$7,バックデータ一覧!$T$7)</f>
        <v>9.4067100000000003</v>
      </c>
      <c r="AP26" s="120">
        <f>IF($AK26&gt;0,バックデータ一覧!$S$12,バックデータ一覧!$T$12)</f>
        <v>-0.19841</v>
      </c>
      <c r="AQ26" s="120">
        <f>IF($AK26&gt;0,バックデータ一覧!$S$13,バックデータ一覧!$T$13)</f>
        <v>1.10632</v>
      </c>
      <c r="AR26" s="120">
        <f>IF($AK26&gt;0,バックデータ一覧!$S$14,バックデータ一覧!$T$14)</f>
        <v>0.19306999999999999</v>
      </c>
      <c r="AS26" s="120">
        <f>IF($AK26&gt;0,バックデータ一覧!$S$15,バックデータ一覧!$T$15)</f>
        <v>-10.36669</v>
      </c>
      <c r="AT26" s="123">
        <f>IF(データ入力と計算結果!$E$9=バックデータ一覧!$A$24,'貼り付けシート（日別）'!P25,0)</f>
        <v>0</v>
      </c>
      <c r="AU26" s="132">
        <f>'貼り付けシート（日別）'!B25</f>
        <v>14.028436890467999</v>
      </c>
      <c r="AV26" s="132">
        <f>'貼り付けシート（日別）'!C25</f>
        <v>22.872451451849997</v>
      </c>
      <c r="AW26" s="132">
        <f>'貼り付けシート（日別）'!D25</f>
        <v>4.269524271012</v>
      </c>
      <c r="AX26" s="132">
        <f>'貼り付けシート（日別）'!E25</f>
        <v>0</v>
      </c>
      <c r="AY26" s="132">
        <f>'貼り付けシート（日別）'!F25</f>
        <v>27.446941742219998</v>
      </c>
      <c r="AZ26" s="132">
        <f>'貼り付けシート（日別）'!G25</f>
        <v>0</v>
      </c>
      <c r="BA26" s="132">
        <f>'貼り付けシート（日別）'!H25</f>
        <v>8.0793749999999989</v>
      </c>
      <c r="BC26" s="25"/>
      <c r="BD26" s="44" t="s">
        <v>15</v>
      </c>
      <c r="BE26" s="49"/>
      <c r="BF26" s="45" t="s">
        <v>47</v>
      </c>
      <c r="BG26" s="34" t="s">
        <v>22</v>
      </c>
      <c r="BH26" s="46">
        <f>IF(OR($BH$4=1,$BH$4=6),バックデータ一覧!K$7,バックデータ一覧!K$15)*$BH$27</f>
        <v>0.52432248612080534</v>
      </c>
    </row>
    <row r="27" spans="1:61" x14ac:dyDescent="0.15">
      <c r="A27" s="41">
        <v>41660</v>
      </c>
      <c r="B27" s="42">
        <f t="shared" si="3"/>
        <v>1</v>
      </c>
      <c r="C27" s="42">
        <f t="shared" si="4"/>
        <v>21</v>
      </c>
      <c r="D27" s="127">
        <f t="shared" si="9"/>
        <v>0.19378768692129633</v>
      </c>
      <c r="E27" s="127">
        <f t="shared" si="0"/>
        <v>138.22237224026441</v>
      </c>
      <c r="F27" s="127">
        <f t="shared" si="5"/>
        <v>0</v>
      </c>
      <c r="G27" s="130">
        <v>0</v>
      </c>
      <c r="H27" s="122">
        <f t="shared" si="1"/>
        <v>0.19378768692129633</v>
      </c>
      <c r="I27" s="122">
        <f>IF(AND($BH$4&lt;&gt;1,$BH$4&lt;&gt;2,$BH$4&lt;&gt;6),0,((VLOOKUP(データ入力と計算結果!$E$6,バックデータ一覧!$V$10:$AA$11,2)*'貼り付けシート（日別）'!O26+VLOOKUP(データ入力と計算結果!$E$6,バックデータ一覧!$V$10:$AA$11,3)*('貼り付けシート（日別）'!I26+'貼り付けシート（日別）'!J26+'貼り付けシート（日別）'!K26+'貼り付けシート（日別）'!L26+'貼り付けシート（日別）'!N26)+(VLOOKUP(データ入力と計算結果!$E$6,バックデータ一覧!$V$10:$AA$11,4)))*10^3/3600))</f>
        <v>0.11986949074074074</v>
      </c>
      <c r="J27" s="122">
        <f>IF(AND(OR($BH$4&lt;&gt;1,$BH$4&lt;&gt;2,$BH$4&lt;&gt;6),データ入力と計算結果!$E$7&lt;&gt;バックデータ一覧!$A$15,SUM(AX27:AY27)&gt;0),0.07*10^3/3600,0)</f>
        <v>1.9444444444444445E-2</v>
      </c>
      <c r="K27" s="122">
        <f>IF(AND(OR($BH$4=1,$BH$4=2),データ入力と計算結果!$E$7=バックデータ一覧!$A$17,AY27&gt;0),(VLOOKUP(データ入力と計算結果!$E$6,バックデータ一覧!$V$10:$AA$11,5,FALSE)*BA27+VLOOKUP(データ入力と計算結果!$E$6,バックデータ一覧!$V$10:$AA$11,6,FALSE))*10^3/3600,0)</f>
        <v>5.4473751736111117E-2</v>
      </c>
      <c r="L27" s="122">
        <f>IF(OR($BH$4=1,$BH$4=6),IF(データ入力と計算結果!$E$7=バックデータ一覧!$A$15,AU27/N27+AV27/O27+AW27/P27+AX27/Q27+AY27/S27,IF(データ入力と計算結果!$E$7=バックデータ一覧!$A$16,AU27/N27+AV27/O27+AW27/P27+AY27/R27+AZ27/S27,AU27/N27+AV27/O27+AW27/P27+AY27/R27+BA27/T27)),0)</f>
        <v>138.22237224026441</v>
      </c>
      <c r="M27" s="122">
        <f>IF($BH$4=2,IF(データ入力と計算結果!$E$7=バックデータ一覧!$A$15,AU27/N27+AV27/O27+AW27/P27+AX27/Q27+AZ27/S27,IF(データ入力と計算結果!$E$7=バックデータ一覧!$A$16,AU27/N27+AV27/O27+AW27/P27+AY27/R27+AZ27/S27,AU27/N27+AV27/O27+AW27/P27+AY27/R27+BA27/T27)),0)</f>
        <v>0</v>
      </c>
      <c r="N27" s="122">
        <f>MIN(1,$BH$6*'貼り付けシート（日別）'!O26+計算過程!$BH$13*(AU27+AW27)+$BH$20)</f>
        <v>0.61985697226809233</v>
      </c>
      <c r="O27" s="122">
        <f>MIN(1,$BH$7*'貼り付けシート（日別）'!O26+$BH$14*AV27+$BH$21)</f>
        <v>0.68568541937966454</v>
      </c>
      <c r="P27" s="122">
        <f>MIN(1,$BH$8*'貼り付けシート（日別）'!O26+$BH$15*(AU27+AW27)+$BH$22)</f>
        <v>0.61985697226809233</v>
      </c>
      <c r="Q27" s="46">
        <f>MIN(1,$BH$9*'貼り付けシート（日別）'!O26+$BH$16*AX27+$BH$23)</f>
        <v>0.71159348488590612</v>
      </c>
      <c r="R27" s="46">
        <f>MIN(1,$BH$10*'貼り付けシート（日別）'!O26+$BH$17*AY27+$BH$24)</f>
        <v>0.69807314043320134</v>
      </c>
      <c r="S27" s="46">
        <f>MIN(1,$BH$11*'貼り付けシート（日別）'!O26+$BH$18*AZ27+$BH$25)</f>
        <v>0.71159348488590612</v>
      </c>
      <c r="T27" s="46">
        <f>MIN(1,$BH$12*'貼り付けシート（日別）'!O26+$BH$19*BA27+$BH$26)</f>
        <v>0.65559475859436245</v>
      </c>
      <c r="U27" s="46">
        <f t="shared" si="2"/>
        <v>0</v>
      </c>
      <c r="V27" s="46">
        <f t="array" ref="V27">AVERAGE((IF(('貼り付けシート（時刻別）'!$E$6:$E$8765=$B27)*('貼り付けシート（時刻別）'!$F$6:$F$8765=$C27)*('貼り付けシート（時刻別）'!$G$6:$G$8765=1),'貼り付けシート（時刻別）'!$C$6:$C$8765,"")))</f>
        <v>-3.0625</v>
      </c>
      <c r="W27" s="46">
        <f t="shared" si="6"/>
        <v>1.1338312500000001</v>
      </c>
      <c r="X27" s="46">
        <f t="shared" si="7"/>
        <v>1.1243750000000001</v>
      </c>
      <c r="Y27" s="46">
        <f t="shared" si="8"/>
        <v>92.139612173650008</v>
      </c>
      <c r="Z27" s="46">
        <f>IF($BH$4=8,($BH$38*'貼り付けシート（日別）'!O26+$BH$39*Y27+$BH$40)/3.6,0)</f>
        <v>0</v>
      </c>
      <c r="AA27" s="46">
        <f>IF(OR($BH$4=3,$BH$4=4,$BH$4=5),(($BH$42*'貼り付けシート（日別）'!O26+$BH$43*SUM(AU27:AW27,AY27)+$BH$44)*AB27+(0.01723*BA27+0.06099))*10^3/3600,0)</f>
        <v>0</v>
      </c>
      <c r="AB27" s="46">
        <f>IF('貼り付けシート（日別）'!O26&lt;7,1+(7-'貼り付けシート（日別）'!O26)*0.0091,1)</f>
        <v>1.0844404166666666</v>
      </c>
      <c r="AC27" s="46">
        <f>IF(OR($BH$4=3,$BH$4=4,$BH$4=5),(($BH$45*'貼り付けシート（日別）'!O26+$BH$46*SUM(AU27:AW27,AY27)+$BH$47)*AE27+BA27/AD27),0)</f>
        <v>0</v>
      </c>
      <c r="AD27" s="46">
        <f>$BH$48*'貼り付けシート（日別）'!O26+$BH$49*BA27+$BH$50</f>
        <v>0.79051125</v>
      </c>
      <c r="AE27" s="46">
        <f>IF('貼り付けシート（日別）'!O26&lt;7,1+(7-'貼り付けシート（日別）'!O26)*0.0205,1)</f>
        <v>1.1902229166666667</v>
      </c>
      <c r="AF27" s="46">
        <f>IF($BH$4=7,((AL27*'貼り付けシート（日別）'!O26+AM27*(AU27+AV27+AW27+AY27)+AN27*AK27+AO27)*AG27+(0.01723*BA27+0.06099))*10^3/3600,0)</f>
        <v>0</v>
      </c>
      <c r="AG27" s="46">
        <f>IF(7&lt;='貼り付けシート（日別）'!O26,1,1+(7-'貼り付けシート（日別）'!O26)*0.0091)</f>
        <v>1.0844404166666666</v>
      </c>
      <c r="AH27" s="46">
        <f>IF($BH$4=7,((AP27*'貼り付けシート（日別）'!O26+AQ27*(AU27+AV27+AW27+AY27)+AR27*AK27+AS27)*AJ27+BA27/AI27),0)</f>
        <v>0</v>
      </c>
      <c r="AI27" s="46">
        <f>$BH$52*'貼り付けシート（日別）'!O26+$BH$53*BA27+$BH$54</f>
        <v>0.79051125</v>
      </c>
      <c r="AJ27" s="46">
        <f>IF(7&lt;='貼り付けシート（日別）'!O26,1,1+(7-'貼り付けシート（日別）'!O26)*0.0205)</f>
        <v>1.1902229166666667</v>
      </c>
      <c r="AK27" s="46">
        <f>SUMIF('貼り付けシート（時刻別）'!$A$6:$A$8765,A27,'貼り付けシート（時刻別）'!$D$6:$D$8765)</f>
        <v>139.40101154250365</v>
      </c>
      <c r="AL27" s="120">
        <f>IF($AK27&gt;0,バックデータ一覧!$S$4,バックデータ一覧!$T$4)</f>
        <v>-0.51375000000000004</v>
      </c>
      <c r="AM27" s="120">
        <f>IF($AK27&gt;0,バックデータ一覧!$S$5,バックデータ一覧!$T$5)</f>
        <v>-1.7819999999999999E-2</v>
      </c>
      <c r="AN27" s="120">
        <f>IF($AK27&gt;0,バックデータ一覧!$S$6,バックデータ一覧!$T$6)</f>
        <v>0.27639999999999998</v>
      </c>
      <c r="AO27" s="120">
        <f>IF($AK27&gt;0,バックデータ一覧!$S$7,バックデータ一覧!$T$7)</f>
        <v>9.4067100000000003</v>
      </c>
      <c r="AP27" s="120">
        <f>IF($AK27&gt;0,バックデータ一覧!$S$12,バックデータ一覧!$T$12)</f>
        <v>-0.19841</v>
      </c>
      <c r="AQ27" s="120">
        <f>IF($AK27&gt;0,バックデータ一覧!$S$13,バックデータ一覧!$T$13)</f>
        <v>1.10632</v>
      </c>
      <c r="AR27" s="120">
        <f>IF($AK27&gt;0,バックデータ一覧!$S$14,バックデータ一覧!$T$14)</f>
        <v>0.19306999999999999</v>
      </c>
      <c r="AS27" s="120">
        <f>IF($AK27&gt;0,バックデータ一覧!$S$15,バックデータ一覧!$T$15)</f>
        <v>-10.36669</v>
      </c>
      <c r="AT27" s="123">
        <f>IF(データ入力と計算結果!$E$9=バックデータ一覧!$A$24,'貼り付けシート（日別）'!P26,0)</f>
        <v>0</v>
      </c>
      <c r="AU27" s="132">
        <f>'貼り付けシート（日別）'!B26</f>
        <v>21.45760582602</v>
      </c>
      <c r="AV27" s="132">
        <f>'貼り付けシート（日別）'!C26</f>
        <v>30.653722608600003</v>
      </c>
      <c r="AW27" s="132">
        <f>'貼り付けシート（日別）'!D26</f>
        <v>4.5980583912900004</v>
      </c>
      <c r="AX27" s="132">
        <f>'貼り付けシート（日別）'!E26</f>
        <v>0</v>
      </c>
      <c r="AY27" s="132">
        <f>'貼り付けシート（日別）'!F26</f>
        <v>27.588350347740001</v>
      </c>
      <c r="AZ27" s="132">
        <f>'貼り付けシート（日別）'!G26</f>
        <v>0</v>
      </c>
      <c r="BA27" s="132">
        <f>'貼り付けシート（日別）'!H26</f>
        <v>7.8418749999999999</v>
      </c>
      <c r="BC27" s="44" t="s">
        <v>76</v>
      </c>
      <c r="BD27" s="45"/>
      <c r="BE27" s="24" t="s">
        <v>330</v>
      </c>
      <c r="BF27" s="34" t="s">
        <v>28</v>
      </c>
      <c r="BG27" s="34" t="s">
        <v>22</v>
      </c>
      <c r="BH27" s="43">
        <f>IF(OR($BH$4=1,$BH$4=6),(0.8754*BH28+0.06)/0.745,IF(BH4=2,(0.8669*BH28+0.091)/0.796,0))</f>
        <v>0.90776053691275171</v>
      </c>
    </row>
    <row r="28" spans="1:61" x14ac:dyDescent="0.15">
      <c r="A28" s="41">
        <v>41661</v>
      </c>
      <c r="B28" s="42">
        <f t="shared" si="3"/>
        <v>1</v>
      </c>
      <c r="C28" s="42">
        <f t="shared" si="4"/>
        <v>22</v>
      </c>
      <c r="D28" s="127">
        <f t="shared" si="9"/>
        <v>0.10725921296296297</v>
      </c>
      <c r="E28" s="127">
        <f t="shared" si="0"/>
        <v>57.832454039126034</v>
      </c>
      <c r="F28" s="127">
        <f t="shared" si="5"/>
        <v>0</v>
      </c>
      <c r="G28" s="130">
        <v>0</v>
      </c>
      <c r="H28" s="122">
        <f t="shared" si="1"/>
        <v>0.10725921296296297</v>
      </c>
      <c r="I28" s="122">
        <f>IF(AND($BH$4&lt;&gt;1,$BH$4&lt;&gt;2,$BH$4&lt;&gt;6),0,((VLOOKUP(データ入力と計算結果!$E$6,バックデータ一覧!$V$10:$AA$11,2)*'貼り付けシート（日別）'!O27+VLOOKUP(データ入力と計算結果!$E$6,バックデータ一覧!$V$10:$AA$11,3)*('貼り付けシート（日別）'!I27+'貼り付けシート（日別）'!J27+'貼り付けシート（日別）'!K27+'貼り付けシート（日別）'!L27+'貼り付けシート（日別）'!N27)+(VLOOKUP(データ入力と計算結果!$E$6,バックデータ一覧!$V$10:$AA$11,4)))*10^3/3600))</f>
        <v>0.10725921296296297</v>
      </c>
      <c r="J28" s="122">
        <f>IF(AND(OR($BH$4&lt;&gt;1,$BH$4&lt;&gt;2,$BH$4&lt;&gt;6),データ入力と計算結果!$E$7&lt;&gt;バックデータ一覧!$A$15,SUM(AX28:AY28)&gt;0),0.07*10^3/3600,0)</f>
        <v>0</v>
      </c>
      <c r="K28" s="122">
        <f>IF(AND(OR($BH$4=1,$BH$4=2),データ入力と計算結果!$E$7=バックデータ一覧!$A$17,AY28&gt;0),(VLOOKUP(データ入力と計算結果!$E$6,バックデータ一覧!$V$10:$AA$11,5,FALSE)*BA28+VLOOKUP(データ入力と計算結果!$E$6,バックデータ一覧!$V$10:$AA$11,6,FALSE))*10^3/3600,0)</f>
        <v>0</v>
      </c>
      <c r="L28" s="122">
        <f>IF(OR($BH$4=1,$BH$4=6),IF(データ入力と計算結果!$E$7=バックデータ一覧!$A$15,AU28/N28+AV28/O28+AW28/P28+AX28/Q28+AY28/S28,IF(データ入力と計算結果!$E$7=バックデータ一覧!$A$16,AU28/N28+AV28/O28+AW28/P28+AY28/R28+AZ28/S28,AU28/N28+AV28/O28+AW28/P28+AY28/R28+BA28/T28)),0)</f>
        <v>57.832454039126034</v>
      </c>
      <c r="M28" s="122">
        <f>IF($BH$4=2,IF(データ入力と計算結果!$E$7=バックデータ一覧!$A$15,AU28/N28+AV28/O28+AW28/P28+AX28/Q28+AZ28/S28,IF(データ入力と計算結果!$E$7=バックデータ一覧!$A$16,AU28/N28+AV28/O28+AW28/P28+AY28/R28+AZ28/S28,AU28/N28+AV28/O28+AW28/P28+AY28/R28+BA28/T28)),0)</f>
        <v>0</v>
      </c>
      <c r="N28" s="122">
        <f>MIN(1,$BH$6*'貼り付けシート（日別）'!O27+計算過程!$BH$13*(AU28+AW28)+$BH$20)</f>
        <v>0.59817645043082601</v>
      </c>
      <c r="O28" s="122">
        <f>MIN(1,$BH$7*'貼り付けシート（日別）'!O27+$BH$14*AV28+$BH$21)</f>
        <v>0.68441091120815201</v>
      </c>
      <c r="P28" s="122">
        <f>MIN(1,$BH$8*'貼り付けシート（日別）'!O27+$BH$15*(AU28+AW28)+$BH$22)</f>
        <v>0.59817645043082601</v>
      </c>
      <c r="Q28" s="46">
        <f>MIN(1,$BH$9*'貼り付けシート（日別）'!O27+$BH$16*AX28+$BH$23)</f>
        <v>0.71159348488590612</v>
      </c>
      <c r="R28" s="46">
        <f>MIN(1,$BH$10*'貼り付けシート（日別）'!O27+$BH$17*AY28+$BH$24)</f>
        <v>0.71059494829530212</v>
      </c>
      <c r="S28" s="46">
        <f>MIN(1,$BH$11*'貼り付けシート（日別）'!O27+$BH$18*AZ28+$BH$25)</f>
        <v>0.71159348488590612</v>
      </c>
      <c r="T28" s="46">
        <f>MIN(1,$BH$12*'貼り付けシート（日別）'!O27+$BH$19*BA28+$BH$26)</f>
        <v>0.51442449216644293</v>
      </c>
      <c r="U28" s="46">
        <f t="shared" si="2"/>
        <v>0</v>
      </c>
      <c r="V28" s="46">
        <f t="array" ref="V28">AVERAGE((IF(('貼り付けシート（時刻別）'!$E$6:$E$8765=$B28)*('貼り付けシート（時刻別）'!$F$6:$F$8765=$C28)*('貼り付けシート（時刻別）'!$G$6:$G$8765=1),'貼り付けシート（時刻別）'!$C$6:$C$8765,"")))</f>
        <v>-6.9625000000000004</v>
      </c>
      <c r="W28" s="46">
        <f t="shared" si="6"/>
        <v>1.1857012499999999</v>
      </c>
      <c r="X28" s="46">
        <f t="shared" si="7"/>
        <v>1.085375</v>
      </c>
      <c r="Y28" s="46">
        <f t="shared" si="8"/>
        <v>38.257493865499995</v>
      </c>
      <c r="Z28" s="46">
        <f>IF($BH$4=8,($BH$38*'貼り付けシート（日別）'!O27+$BH$39*Y28+$BH$40)/3.6,0)</f>
        <v>0</v>
      </c>
      <c r="AA28" s="46">
        <f>IF(OR($BH$4=3,$BH$4=4,$BH$4=5),(($BH$42*'貼り付けシート（日別）'!O27+$BH$43*SUM(AU28:AW28,AY28)+$BH$44)*AB28+(0.01723*BA28+0.06099))*10^3/3600,0)</f>
        <v>0</v>
      </c>
      <c r="AB28" s="46">
        <f>IF('貼り付けシート（日別）'!O27&lt;7,1+(7-'貼り付けシート（日別）'!O27)*0.0091,1)</f>
        <v>1.0937679166666667</v>
      </c>
      <c r="AC28" s="46">
        <f>IF(OR($BH$4=3,$BH$4=4,$BH$4=5),(($BH$45*'貼り付けシート（日別）'!O27+$BH$46*SUM(AU28:AW28,AY28)+$BH$47)*AE28+BA28/AD28),0)</f>
        <v>0</v>
      </c>
      <c r="AD28" s="46">
        <f>$BH$48*'貼り付けシート（日別）'!O27+$BH$49*BA28+$BH$50</f>
        <v>0.73853999999999997</v>
      </c>
      <c r="AE28" s="46">
        <f>IF('貼り付けシート（日別）'!O27&lt;7,1+(7-'貼り付けシート（日別）'!O27)*0.0205,1)</f>
        <v>1.2112354166666668</v>
      </c>
      <c r="AF28" s="46">
        <f>IF($BH$4=7,((AL28*'貼り付けシート（日別）'!O27+AM28*(AU28+AV28+AW28+AY28)+AN28*AK28+AO28)*AG28+(0.01723*BA28+0.06099))*10^3/3600,0)</f>
        <v>0</v>
      </c>
      <c r="AG28" s="46">
        <f>IF(7&lt;='貼り付けシート（日別）'!O27,1,1+(7-'貼り付けシート（日別）'!O27)*0.0091)</f>
        <v>1.0937679166666667</v>
      </c>
      <c r="AH28" s="46">
        <f>IF($BH$4=7,((AP28*'貼り付けシート（日別）'!O27+AQ28*(AU28+AV28+AW28+AY28)+AR28*AK28+AS28)*AJ28+BA28/AI28),0)</f>
        <v>0</v>
      </c>
      <c r="AI28" s="46">
        <f>$BH$52*'貼り付けシート（日別）'!O27+$BH$53*BA28+$BH$54</f>
        <v>0.73853999999999997</v>
      </c>
      <c r="AJ28" s="46">
        <f>IF(7&lt;='貼り付けシート（日別）'!O27,1,1+(7-'貼り付けシート（日別）'!O27)*0.0205)</f>
        <v>1.2112354166666668</v>
      </c>
      <c r="AK28" s="46">
        <f>SUMIF('貼り付けシート（時刻別）'!$A$6:$A$8765,A28,'貼り付けシート（時刻別）'!$D$6:$D$8765)</f>
        <v>143.76850166346901</v>
      </c>
      <c r="AL28" s="120">
        <f>IF($AK28&gt;0,バックデータ一覧!$S$4,バックデータ一覧!$T$4)</f>
        <v>-0.51375000000000004</v>
      </c>
      <c r="AM28" s="120">
        <f>IF($AK28&gt;0,バックデータ一覧!$S$5,バックデータ一覧!$T$5)</f>
        <v>-1.7819999999999999E-2</v>
      </c>
      <c r="AN28" s="120">
        <f>IF($AK28&gt;0,バックデータ一覧!$S$6,バックデータ一覧!$T$6)</f>
        <v>0.27639999999999998</v>
      </c>
      <c r="AO28" s="120">
        <f>IF($AK28&gt;0,バックデータ一覧!$S$7,バックデータ一覧!$T$7)</f>
        <v>9.4067100000000003</v>
      </c>
      <c r="AP28" s="120">
        <f>IF($AK28&gt;0,バックデータ一覧!$S$12,バックデータ一覧!$T$12)</f>
        <v>-0.19841</v>
      </c>
      <c r="AQ28" s="120">
        <f>IF($AK28&gt;0,バックデータ一覧!$S$13,バックデータ一覧!$T$13)</f>
        <v>1.10632</v>
      </c>
      <c r="AR28" s="120">
        <f>IF($AK28&gt;0,バックデータ一覧!$S$14,バックデータ一覧!$T$14)</f>
        <v>0.19306999999999999</v>
      </c>
      <c r="AS28" s="120">
        <f>IF($AK28&gt;0,バックデータ一覧!$S$15,バックデータ一覧!$T$15)</f>
        <v>-10.36669</v>
      </c>
      <c r="AT28" s="123">
        <f>IF(データ入力と計算結果!$E$9=バックデータ一覧!$A$24,'貼り付けシート（日別）'!P27,0)</f>
        <v>0</v>
      </c>
      <c r="AU28" s="132">
        <f>'貼り付けシート（日別）'!B27</f>
        <v>4.8969592147839993</v>
      </c>
      <c r="AV28" s="132">
        <f>'貼り付けシート（日別）'!C27</f>
        <v>29.075695337779997</v>
      </c>
      <c r="AW28" s="132">
        <f>'貼り付けシート（日別）'!D27</f>
        <v>4.2848393129359996</v>
      </c>
      <c r="AX28" s="132">
        <f>'貼り付けシート（日別）'!E27</f>
        <v>0</v>
      </c>
      <c r="AY28" s="132">
        <f>'貼り付けシート（日別）'!F27</f>
        <v>0</v>
      </c>
      <c r="AZ28" s="132">
        <f>'貼り付けシート（日別）'!G27</f>
        <v>0</v>
      </c>
      <c r="BA28" s="132">
        <f>'貼り付けシート（日別）'!H27</f>
        <v>0</v>
      </c>
      <c r="BC28" s="44" t="s">
        <v>75</v>
      </c>
      <c r="BD28" s="45"/>
      <c r="BE28" s="34" t="s">
        <v>331</v>
      </c>
      <c r="BF28" s="34" t="s">
        <v>29</v>
      </c>
      <c r="BG28" s="34" t="s">
        <v>22</v>
      </c>
      <c r="BH28" s="37">
        <f>IF(データ入力と計算結果!E8=バックデータ一覧!A20,データ入力と計算結果!E12,IF(AND(データ入力と計算結果!E8=バックデータ一覧!A21,OR(BH4=1,BH4=2)),VLOOKUP(データ入力と計算結果!E6,バックデータ一覧!V3:X6,3,FALSE),IF(AND(BH4=2,データ入力と計算結果!E8=バックデータ一覧!A20),データ入力と計算結果!E12-0.081,IF(AND(BH4=1,データ入力と計算結果!E8=バックデータ一覧!A20,データ入力と計算結果!E7=バックデータ一覧!A17),データ入力と計算結果!E12-0.064,IF(AND(BH4=1,データ入力と計算結果!E8=バックデータ一覧!A20,データ入力と計算結果!E7&lt;&gt;バックデータ一覧!A17),データ入力と計算結果!E12-0.046,IF(AND(BH4=6,データ入力と計算結果!E7=バックデータ一覧!A17),バックデータ一覧!X6-0.064,バックデータ一覧!X6-0.046))))))</f>
        <v>0.70399999999999996</v>
      </c>
    </row>
    <row r="29" spans="1:61" x14ac:dyDescent="0.15">
      <c r="A29" s="50">
        <v>41662</v>
      </c>
      <c r="B29" s="42">
        <f t="shared" si="3"/>
        <v>1</v>
      </c>
      <c r="C29" s="42">
        <f t="shared" si="4"/>
        <v>23</v>
      </c>
      <c r="D29" s="127">
        <f t="shared" si="9"/>
        <v>0.18420123032407404</v>
      </c>
      <c r="E29" s="127">
        <f t="shared" si="0"/>
        <v>115.96813970842851</v>
      </c>
      <c r="F29" s="127">
        <f t="shared" si="5"/>
        <v>0</v>
      </c>
      <c r="G29" s="130">
        <v>0</v>
      </c>
      <c r="H29" s="122">
        <f t="shared" si="1"/>
        <v>0.18420123032407404</v>
      </c>
      <c r="I29" s="122">
        <f>IF(AND($BH$4&lt;&gt;1,$BH$4&lt;&gt;2,$BH$4&lt;&gt;6),0,((VLOOKUP(データ入力と計算結果!$E$6,バックデータ一覧!$V$10:$AA$11,2)*'貼り付けシート（日別）'!O28+VLOOKUP(データ入力と計算結果!$E$6,バックデータ一覧!$V$10:$AA$11,3)*('貼り付けシート（日別）'!I28+'貼り付けシート（日別）'!J28+'貼り付けシート（日別）'!K28+'貼り付けシート（日別）'!L28+'貼り付けシート（日別）'!N28)+(VLOOKUP(データ入力と計算結果!$E$6,バックデータ一覧!$V$10:$AA$11,4)))*10^3/3600))</f>
        <v>0.10948435185185185</v>
      </c>
      <c r="J29" s="122">
        <f>IF(AND(OR($BH$4&lt;&gt;1,$BH$4&lt;&gt;2,$BH$4&lt;&gt;6),データ入力と計算結果!$E$7&lt;&gt;バックデータ一覧!$A$15,SUM(AX29:AY29)&gt;0),0.07*10^3/3600,0)</f>
        <v>1.9444444444444445E-2</v>
      </c>
      <c r="K29" s="122">
        <f>IF(AND(OR($BH$4=1,$BH$4=2),データ入力と計算結果!$E$7=バックデータ一覧!$A$17,AY29&gt;0),(VLOOKUP(データ入力と計算結果!$E$6,バックデータ一覧!$V$10:$AA$11,5,FALSE)*BA29+VLOOKUP(データ入力と計算結果!$E$6,バックデータ一覧!$V$10:$AA$11,6,FALSE))*10^3/3600,0)</f>
        <v>5.5272434027777768E-2</v>
      </c>
      <c r="L29" s="122">
        <f>IF(OR($BH$4=1,$BH$4=6),IF(データ入力と計算結果!$E$7=バックデータ一覧!$A$15,AU29/N29+AV29/O29+AW29/P29+AX29/Q29+AY29/S29,IF(データ入力と計算結果!$E$7=バックデータ一覧!$A$16,AU29/N29+AV29/O29+AW29/P29+AY29/R29+AZ29/S29,AU29/N29+AV29/O29+AW29/P29+AY29/R29+BA29/T29)),0)</f>
        <v>115.96813970842851</v>
      </c>
      <c r="M29" s="122">
        <f>IF($BH$4=2,IF(データ入力と計算結果!$E$7=バックデータ一覧!$A$15,AU29/N29+AV29/O29+AW29/P29+AX29/Q29+AZ29/S29,IF(データ入力と計算結果!$E$7=バックデータ一覧!$A$16,AU29/N29+AV29/O29+AW29/P29+AY29/R29+AZ29/S29,AU29/N29+AV29/O29+AW29/P29+AY29/R29+BA29/T29)),0)</f>
        <v>0</v>
      </c>
      <c r="N29" s="122">
        <f>MIN(1,$BH$6*'貼り付けシート（日別）'!O28+計算過程!$BH$13*(AU29+AW29)+$BH$20)</f>
        <v>0.60895567348659174</v>
      </c>
      <c r="O29" s="122">
        <f>MIN(1,$BH$7*'貼り付けシート（日別）'!O28+$BH$14*AV29+$BH$21)</f>
        <v>0.68163054000660217</v>
      </c>
      <c r="P29" s="122">
        <f>MIN(1,$BH$8*'貼り付けシート（日別）'!O28+$BH$15*(AU29+AW29)+$BH$22)</f>
        <v>0.60895567348659174</v>
      </c>
      <c r="Q29" s="46">
        <f>MIN(1,$BH$9*'貼り付けシート（日別）'!O28+$BH$16*AX29+$BH$23)</f>
        <v>0.71159348488590612</v>
      </c>
      <c r="R29" s="46">
        <f>MIN(1,$BH$10*'貼り付けシート（日別）'!O28+$BH$17*AY29+$BH$24)</f>
        <v>0.6980379435367754</v>
      </c>
      <c r="S29" s="46">
        <f>MIN(1,$BH$11*'貼り付けシート（日別）'!O28+$BH$18*AZ29+$BH$25)</f>
        <v>0.71159348488590612</v>
      </c>
      <c r="T29" s="46">
        <f>MIN(1,$BH$12*'貼り付けシート（日別）'!O28+$BH$19*BA29+$BH$26)</f>
        <v>0.6552009039914094</v>
      </c>
      <c r="U29" s="46">
        <f t="shared" si="2"/>
        <v>0</v>
      </c>
      <c r="V29" s="46">
        <f t="array" ref="V29">AVERAGE((IF(('貼り付けシート（時刻別）'!$E$6:$E$8765=$B29)*('貼り付けシート（時刻別）'!$F$6:$F$8765=$C29)*('貼り付けシート（時刻別）'!$G$6:$G$8765=1),'貼り付けシート（時刻別）'!$C$6:$C$8765,"")))</f>
        <v>-3.2374999999999998</v>
      </c>
      <c r="W29" s="46">
        <f t="shared" si="6"/>
        <v>1.1361587499999999</v>
      </c>
      <c r="X29" s="46">
        <f t="shared" si="7"/>
        <v>1.122625</v>
      </c>
      <c r="Y29" s="46">
        <f t="shared" si="8"/>
        <v>77.173492505950009</v>
      </c>
      <c r="Z29" s="46">
        <f>IF($BH$4=8,($BH$38*'貼り付けシート（日別）'!O28+$BH$39*Y29+$BH$40)/3.6,0)</f>
        <v>0</v>
      </c>
      <c r="AA29" s="46">
        <f>IF(OR($BH$4=3,$BH$4=4,$BH$4=5),(($BH$42*'貼り付けシート（日別）'!O28+$BH$43*SUM(AU29:AW29,AY29)+$BH$44)*AB29+(0.01723*BA29+0.06099))*10^3/3600,0)</f>
        <v>0</v>
      </c>
      <c r="AB29" s="46">
        <f>IF('貼り付けシート（日別）'!O28&lt;7,1+(7-'貼り付けシート（日別）'!O28)*0.0091,1)</f>
        <v>1.0945641666666668</v>
      </c>
      <c r="AC29" s="46">
        <f>IF(OR($BH$4=3,$BH$4=4,$BH$4=5),(($BH$45*'貼り付けシート（日別）'!O28+$BH$46*SUM(AU29:AW29,AY29)+$BH$47)*AE29+BA29/AD29),0)</f>
        <v>0</v>
      </c>
      <c r="AD29" s="46">
        <f>$BH$48*'貼り付けシート（日別）'!O28+$BH$49*BA29+$BH$50</f>
        <v>0.78617249999999994</v>
      </c>
      <c r="AE29" s="46">
        <f>IF('貼り付けシート（日別）'!O28&lt;7,1+(7-'貼り付けシート（日別）'!O28)*0.0205,1)</f>
        <v>1.2130291666666666</v>
      </c>
      <c r="AF29" s="46">
        <f>IF($BH$4=7,((AL29*'貼り付けシート（日別）'!O28+AM29*(AU29+AV29+AW29+AY29)+AN29*AK29+AO29)*AG29+(0.01723*BA29+0.06099))*10^3/3600,0)</f>
        <v>0</v>
      </c>
      <c r="AG29" s="46">
        <f>IF(7&lt;='貼り付けシート（日別）'!O28,1,1+(7-'貼り付けシート（日別）'!O28)*0.0091)</f>
        <v>1.0945641666666668</v>
      </c>
      <c r="AH29" s="46">
        <f>IF($BH$4=7,((AP29*'貼り付けシート（日別）'!O28+AQ29*(AU29+AV29+AW29+AY29)+AR29*AK29+AS29)*AJ29+BA29/AI29),0)</f>
        <v>0</v>
      </c>
      <c r="AI29" s="46">
        <f>$BH$52*'貼り付けシート（日別）'!O28+$BH$53*BA29+$BH$54</f>
        <v>0.78617249999999994</v>
      </c>
      <c r="AJ29" s="46">
        <f>IF(7&lt;='貼り付けシート（日別）'!O28,1,1+(7-'貼り付けシート（日別）'!O28)*0.0205)</f>
        <v>1.2130291666666666</v>
      </c>
      <c r="AK29" s="46">
        <f>SUMIF('貼り付けシート（時刻別）'!$A$6:$A$8765,A29,'貼り付けシート（時刻別）'!$D$6:$D$8765)</f>
        <v>156.63048475606126</v>
      </c>
      <c r="AL29" s="120">
        <f>IF($AK29&gt;0,バックデータ一覧!$S$4,バックデータ一覧!$T$4)</f>
        <v>-0.51375000000000004</v>
      </c>
      <c r="AM29" s="120">
        <f>IF($AK29&gt;0,バックデータ一覧!$S$5,バックデータ一覧!$T$5)</f>
        <v>-1.7819999999999999E-2</v>
      </c>
      <c r="AN29" s="120">
        <f>IF($AK29&gt;0,バックデータ一覧!$S$6,バックデータ一覧!$T$6)</f>
        <v>0.27639999999999998</v>
      </c>
      <c r="AO29" s="120">
        <f>IF($AK29&gt;0,バックデータ一覧!$S$7,バックデータ一覧!$T$7)</f>
        <v>9.4067100000000003</v>
      </c>
      <c r="AP29" s="120">
        <f>IF($AK29&gt;0,バックデータ一覧!$S$12,バックデータ一覧!$T$12)</f>
        <v>-0.19841</v>
      </c>
      <c r="AQ29" s="120">
        <f>IF($AK29&gt;0,バックデータ一覧!$S$13,バックデータ一覧!$T$13)</f>
        <v>1.10632</v>
      </c>
      <c r="AR29" s="120">
        <f>IF($AK29&gt;0,バックデータ一覧!$S$14,バックデータ一覧!$T$14)</f>
        <v>0.19306999999999999</v>
      </c>
      <c r="AS29" s="120">
        <f>IF($AK29&gt;0,バックデータ一覧!$S$15,バックデータ一覧!$T$15)</f>
        <v>-10.36669</v>
      </c>
      <c r="AT29" s="123">
        <f>IF(データ入力と計算結果!$E$9=バックデータ一覧!$A$24,'貼り付けシート（日別）'!P28,0)</f>
        <v>0</v>
      </c>
      <c r="AU29" s="132">
        <f>'貼り付けシート（日別）'!B28</f>
        <v>14.140347356772001</v>
      </c>
      <c r="AV29" s="132">
        <f>'貼り付けシート（日別）'!C28</f>
        <v>23.054914168650001</v>
      </c>
      <c r="AW29" s="132">
        <f>'貼り付けシート（日別）'!D28</f>
        <v>4.3035839781480005</v>
      </c>
      <c r="AX29" s="132">
        <f>'貼り付けシート（日別）'!E28</f>
        <v>0</v>
      </c>
      <c r="AY29" s="132">
        <f>'貼り付けシート（日別）'!F28</f>
        <v>27.665897002380003</v>
      </c>
      <c r="AZ29" s="132">
        <f>'貼り付けシート（日別）'!G28</f>
        <v>0</v>
      </c>
      <c r="BA29" s="132">
        <f>'貼り付けシート（日別）'!H28</f>
        <v>8.0087499999999991</v>
      </c>
      <c r="BC29" s="117" t="s">
        <v>91</v>
      </c>
      <c r="BD29" s="118"/>
      <c r="BE29" s="118"/>
      <c r="BF29" s="118"/>
      <c r="BG29" s="118"/>
      <c r="BH29" s="119"/>
    </row>
    <row r="30" spans="1:61" x14ac:dyDescent="0.15">
      <c r="A30" s="50">
        <v>41663</v>
      </c>
      <c r="B30" s="42">
        <f t="shared" si="3"/>
        <v>1</v>
      </c>
      <c r="C30" s="42">
        <f t="shared" si="4"/>
        <v>24</v>
      </c>
      <c r="D30" s="127">
        <f t="shared" si="9"/>
        <v>0.17426602951388886</v>
      </c>
      <c r="E30" s="127">
        <f t="shared" si="0"/>
        <v>92.875603054290764</v>
      </c>
      <c r="F30" s="127">
        <f t="shared" si="5"/>
        <v>0</v>
      </c>
      <c r="G30" s="130">
        <v>0</v>
      </c>
      <c r="H30" s="122">
        <f t="shared" si="1"/>
        <v>0.17426602951388886</v>
      </c>
      <c r="I30" s="122">
        <f>IF(AND($BH$4&lt;&gt;1,$BH$4&lt;&gt;2,$BH$4&lt;&gt;6),0,((VLOOKUP(データ入力と計算結果!$E$6,バックデータ一覧!$V$10:$AA$11,2)*'貼り付けシート（日別）'!O29+VLOOKUP(データ入力と計算結果!$E$6,バックデータ一覧!$V$10:$AA$11,3)*('貼り付けシート（日別）'!I29+'貼り付けシート（日別）'!J29+'貼り付けシート（日別）'!K29+'貼り付けシート（日別）'!L29+'貼り付けシート（日別）'!N29)+(VLOOKUP(データ入力と計算結果!$E$6,バックデータ一覧!$V$10:$AA$11,4)))*10^3/3600))</f>
        <v>9.8959861111111103E-2</v>
      </c>
      <c r="J30" s="122">
        <f>IF(AND(OR($BH$4&lt;&gt;1,$BH$4&lt;&gt;2,$BH$4&lt;&gt;6),データ入力と計算結果!$E$7&lt;&gt;バックデータ一覧!$A$15,SUM(AX30:AY30)&gt;0),0.07*10^3/3600,0)</f>
        <v>1.9444444444444445E-2</v>
      </c>
      <c r="K30" s="122">
        <f>IF(AND(OR($BH$4=1,$BH$4=2),データ入力と計算結果!$E$7=バックデータ一覧!$A$17,AY30&gt;0),(VLOOKUP(データ入力と計算結果!$E$6,バックデータ一覧!$V$10:$AA$11,5,FALSE)*BA30+VLOOKUP(データ入力と計算結果!$E$6,バックデータ一覧!$V$10:$AA$11,6,FALSE))*10^3/3600,0)</f>
        <v>5.5861723958333324E-2</v>
      </c>
      <c r="L30" s="122">
        <f>IF(OR($BH$4=1,$BH$4=6),IF(データ入力と計算結果!$E$7=バックデータ一覧!$A$15,AU30/N30+AV30/O30+AW30/P30+AX30/Q30+AY30/S30,IF(データ入力と計算結果!$E$7=バックデータ一覧!$A$16,AU30/N30+AV30/O30+AW30/P30+AY30/R30+AZ30/S30,AU30/N30+AV30/O30+AW30/P30+AY30/R30+BA30/T30)),0)</f>
        <v>92.875603054290764</v>
      </c>
      <c r="M30" s="122">
        <f>IF($BH$4=2,IF(データ入力と計算結果!$E$7=バックデータ一覧!$A$15,AU30/N30+AV30/O30+AW30/P30+AX30/Q30+AZ30/S30,IF(データ入力と計算結果!$E$7=バックデータ一覧!$A$16,AU30/N30+AV30/O30+AW30/P30+AY30/R30+AZ30/S30,AU30/N30+AV30/O30+AW30/P30+AY30/R30+BA30/T30)),0)</f>
        <v>0</v>
      </c>
      <c r="N30" s="122">
        <f>MIN(1,$BH$6*'貼り付けシート（日別）'!O29+計算過程!$BH$13*(AU30+AW30)+$BH$20)</f>
        <v>0.59849751393034811</v>
      </c>
      <c r="O30" s="122">
        <f>MIN(1,$BH$7*'貼り付けシート（日別）'!O29+$BH$14*AV30+$BH$21)</f>
        <v>0.67770998058620047</v>
      </c>
      <c r="P30" s="122">
        <f>MIN(1,$BH$8*'貼り付けシート（日別）'!O29+$BH$15*(AU30+AW30)+$BH$22)</f>
        <v>0.59849751393034811</v>
      </c>
      <c r="Q30" s="46">
        <f>MIN(1,$BH$9*'貼り付けシート（日別）'!O29+$BH$16*AX30+$BH$23)</f>
        <v>0.71159348488590612</v>
      </c>
      <c r="R30" s="46">
        <f>MIN(1,$BH$10*'貼り付けシート（日別）'!O29+$BH$17*AY30+$BH$24)</f>
        <v>0.69801171839826204</v>
      </c>
      <c r="S30" s="46">
        <f>MIN(1,$BH$11*'貼り付けシート（日別）'!O29+$BH$18*AZ30+$BH$25)</f>
        <v>0.71159348488590612</v>
      </c>
      <c r="T30" s="46">
        <f>MIN(1,$BH$12*'貼り付けシート（日別）'!O29+$BH$19*BA30+$BH$26)</f>
        <v>0.65491030714953014</v>
      </c>
      <c r="U30" s="46">
        <f t="shared" si="2"/>
        <v>0</v>
      </c>
      <c r="V30" s="46">
        <f t="array" ref="V30">AVERAGE((IF(('貼り付けシート（時刻別）'!$E$6:$E$8765=$B30)*('貼り付けシート（時刻別）'!$F$6:$F$8765=$C30)*('貼り付けシート（時刻別）'!$G$6:$G$8765=1),'貼り付けシート（時刻別）'!$C$6:$C$8765,"")))</f>
        <v>-6.9750000000000014</v>
      </c>
      <c r="W30" s="46">
        <f t="shared" si="6"/>
        <v>1.1858675000000001</v>
      </c>
      <c r="X30" s="46">
        <f t="shared" si="7"/>
        <v>1.08525</v>
      </c>
      <c r="Y30" s="46">
        <f t="shared" si="8"/>
        <v>62.039024455250008</v>
      </c>
      <c r="Z30" s="46">
        <f>IF($BH$4=8,($BH$38*'貼り付けシート（日別）'!O29+$BH$39*Y30+$BH$40)/3.6,0)</f>
        <v>0</v>
      </c>
      <c r="AA30" s="46">
        <f>IF(OR($BH$4=3,$BH$4=4,$BH$4=5),(($BH$42*'貼り付けシート（日別）'!O29+$BH$43*SUM(AU30:AW30,AY30)+$BH$44)*AB30+(0.01723*BA30+0.06099))*10^3/3600,0)</f>
        <v>0</v>
      </c>
      <c r="AB30" s="46">
        <f>IF('貼り付けシート（日別）'!O29&lt;7,1+(7-'貼り付けシート（日別）'!O29)*0.0091,1)</f>
        <v>1.1020337499999999</v>
      </c>
      <c r="AC30" s="46">
        <f>IF(OR($BH$4=3,$BH$4=4,$BH$4=5),(($BH$45*'貼り付けシート（日別）'!O29+$BH$46*SUM(AU30:AW30,AY30)+$BH$47)*AE30+BA30/AD30),0)</f>
        <v>0</v>
      </c>
      <c r="AD30" s="46">
        <f>$BH$48*'貼り付けシート（日別）'!O29+$BH$49*BA30+$BH$50</f>
        <v>0.78297125000000001</v>
      </c>
      <c r="AE30" s="46">
        <f>IF('貼り付けシート（日別）'!O29&lt;7,1+(7-'貼り付けシート（日別）'!O29)*0.0205,1)</f>
        <v>1.2298562500000001</v>
      </c>
      <c r="AF30" s="46">
        <f>IF($BH$4=7,((AL30*'貼り付けシート（日別）'!O29+AM30*(AU30+AV30+AW30+AY30)+AN30*AK30+AO30)*AG30+(0.01723*BA30+0.06099))*10^3/3600,0)</f>
        <v>0</v>
      </c>
      <c r="AG30" s="46">
        <f>IF(7&lt;='貼り付けシート（日別）'!O29,1,1+(7-'貼り付けシート（日別）'!O29)*0.0091)</f>
        <v>1.1020337499999999</v>
      </c>
      <c r="AH30" s="46">
        <f>IF($BH$4=7,((AP30*'貼り付けシート（日別）'!O29+AQ30*(AU30+AV30+AW30+AY30)+AR30*AK30+AS30)*AJ30+BA30/AI30),0)</f>
        <v>0</v>
      </c>
      <c r="AI30" s="46">
        <f>$BH$52*'貼り付けシート（日別）'!O29+$BH$53*BA30+$BH$54</f>
        <v>0.78297125000000001</v>
      </c>
      <c r="AJ30" s="46">
        <f>IF(7&lt;='貼り付けシート（日別）'!O29,1,1+(7-'貼り付けシート（日別）'!O29)*0.0205)</f>
        <v>1.2298562500000001</v>
      </c>
      <c r="AK30" s="46">
        <f>SUMIF('貼り付けシート（時刻別）'!$A$6:$A$8765,A30,'貼り付けシート（時刻別）'!$D$6:$D$8765)</f>
        <v>162.6633448516977</v>
      </c>
      <c r="AL30" s="120">
        <f>IF($AK30&gt;0,バックデータ一覧!$S$4,バックデータ一覧!$T$4)</f>
        <v>-0.51375000000000004</v>
      </c>
      <c r="AM30" s="120">
        <f>IF($AK30&gt;0,バックデータ一覧!$S$5,バックデータ一覧!$T$5)</f>
        <v>-1.7819999999999999E-2</v>
      </c>
      <c r="AN30" s="120">
        <f>IF($AK30&gt;0,バックデータ一覧!$S$6,バックデータ一覧!$T$6)</f>
        <v>0.27639999999999998</v>
      </c>
      <c r="AO30" s="120">
        <f>IF($AK30&gt;0,バックデータ一覧!$S$7,バックデータ一覧!$T$7)</f>
        <v>9.4067100000000003</v>
      </c>
      <c r="AP30" s="120">
        <f>IF($AK30&gt;0,バックデータ一覧!$S$12,バックデータ一覧!$T$12)</f>
        <v>-0.19841</v>
      </c>
      <c r="AQ30" s="120">
        <f>IF($AK30&gt;0,バックデータ一覧!$S$13,バックデータ一覧!$T$13)</f>
        <v>1.10632</v>
      </c>
      <c r="AR30" s="120">
        <f>IF($AK30&gt;0,バックデータ一覧!$S$14,バックデータ一覧!$T$14)</f>
        <v>0.19306999999999999</v>
      </c>
      <c r="AS30" s="120">
        <f>IF($AK30&gt;0,バックデータ一覧!$S$15,バックデータ一覧!$T$15)</f>
        <v>-10.36669</v>
      </c>
      <c r="AT30" s="123">
        <f>IF(データ入力と計算結果!$E$9=バックデータ一覧!$A$24,'貼り付けシート（日別）'!P29,0)</f>
        <v>0</v>
      </c>
      <c r="AU30" s="132">
        <f>'貼り付けシート（日別）'!B29</f>
        <v>9.5492664749300022</v>
      </c>
      <c r="AV30" s="132">
        <f>'貼り付けシート（日別）'!C29</f>
        <v>15.402042701500003</v>
      </c>
      <c r="AW30" s="132">
        <f>'貼り付けシート（日別）'!D29</f>
        <v>1.2321634161200001</v>
      </c>
      <c r="AX30" s="132">
        <f>'貼り付けシート（日別）'!E29</f>
        <v>0</v>
      </c>
      <c r="AY30" s="132">
        <f>'貼り付けシート（日別）'!F29</f>
        <v>27.723676862700003</v>
      </c>
      <c r="AZ30" s="132">
        <f>'貼り付けシート（日別）'!G29</f>
        <v>0</v>
      </c>
      <c r="BA30" s="132">
        <f>'貼り付けシート（日別）'!H29</f>
        <v>8.1318749999999991</v>
      </c>
      <c r="BC30" s="111" t="s">
        <v>92</v>
      </c>
      <c r="BD30" s="114"/>
      <c r="BE30" s="13" t="s">
        <v>98</v>
      </c>
      <c r="BF30" s="45" t="s">
        <v>93</v>
      </c>
      <c r="BG30" s="34" t="s">
        <v>22</v>
      </c>
      <c r="BH30" s="37">
        <v>-0.30199999999999999</v>
      </c>
    </row>
    <row r="31" spans="1:61" x14ac:dyDescent="0.15">
      <c r="A31" s="50">
        <v>41664</v>
      </c>
      <c r="B31" s="42">
        <f t="shared" si="3"/>
        <v>1</v>
      </c>
      <c r="C31" s="42">
        <f t="shared" si="4"/>
        <v>25</v>
      </c>
      <c r="D31" s="127">
        <f t="shared" si="9"/>
        <v>0.19398696932870368</v>
      </c>
      <c r="E31" s="127">
        <f t="shared" si="0"/>
        <v>139.51781727353574</v>
      </c>
      <c r="F31" s="127">
        <f t="shared" si="5"/>
        <v>0</v>
      </c>
      <c r="G31" s="130">
        <v>0</v>
      </c>
      <c r="H31" s="122">
        <f t="shared" si="1"/>
        <v>0.19398696932870368</v>
      </c>
      <c r="I31" s="122">
        <f>IF(AND($BH$4&lt;&gt;1,$BH$4&lt;&gt;2,$BH$4&lt;&gt;6),0,((VLOOKUP(データ入力と計算結果!$E$6,バックデータ一覧!$V$10:$AA$11,2)*'貼り付けシート（日別）'!O30+VLOOKUP(データ入力と計算結果!$E$6,バックデータ一覧!$V$10:$AA$11,3)*('貼り付けシート（日別）'!I30+'貼り付けシート（日別）'!J30+'貼り付けシート（日別）'!K30+'貼り付けシート（日別）'!L30+'貼り付けシート（日別）'!N30)+(VLOOKUP(データ入力と計算結果!$E$6,バックデータ一覧!$V$10:$AA$11,4)))*10^3/3600))</f>
        <v>0.11994912037037037</v>
      </c>
      <c r="J31" s="122">
        <f>IF(AND(OR($BH$4&lt;&gt;1,$BH$4&lt;&gt;2,$BH$4&lt;&gt;6),データ入力と計算結果!$E$7&lt;&gt;バックデータ一覧!$A$15,SUM(AX31:AY31)&gt;0),0.07*10^3/3600,0)</f>
        <v>1.9444444444444445E-2</v>
      </c>
      <c r="K31" s="122">
        <f>IF(AND(OR($BH$4=1,$BH$4=2),データ入力と計算結果!$E$7=バックデータ一覧!$A$17,AY31&gt;0),(VLOOKUP(データ入力と計算結果!$E$6,バックデータ一覧!$V$10:$AA$11,5,FALSE)*BA31+VLOOKUP(データ入力と計算結果!$E$6,バックデータ一覧!$V$10:$AA$11,6,FALSE))*10^3/3600,0)</f>
        <v>5.4593404513888881E-2</v>
      </c>
      <c r="L31" s="122">
        <f>IF(OR($BH$4=1,$BH$4=6),IF(データ入力と計算結果!$E$7=バックデータ一覧!$A$15,AU31/N31+AV31/O31+AW31/P31+AX31/Q31+AY31/S31,IF(データ入力と計算結果!$E$7=バックデータ一覧!$A$16,AU31/N31+AV31/O31+AW31/P31+AY31/R31+AZ31/S31,AU31/N31+AV31/O31+AW31/P31+AY31/R31+BA31/T31)),0)</f>
        <v>139.51781727353574</v>
      </c>
      <c r="M31" s="122">
        <f>IF($BH$4=2,IF(データ入力と計算結果!$E$7=バックデータ一覧!$A$15,AU31/N31+AV31/O31+AW31/P31+AX31/Q31+AZ31/S31,IF(データ入力と計算結果!$E$7=バックデータ一覧!$A$16,AU31/N31+AV31/O31+AW31/P31+AY31/R31+AZ31/S31,AU31/N31+AV31/O31+AW31/P31+AY31/R31+BA31/T31)),0)</f>
        <v>0</v>
      </c>
      <c r="N31" s="122">
        <f>MIN(1,$BH$6*'貼り付けシート（日別）'!O30+計算過程!$BH$13*(AU31+AW31)+$BH$20)</f>
        <v>0.61987476636693395</v>
      </c>
      <c r="O31" s="122">
        <f>MIN(1,$BH$7*'貼り付けシート（日別）'!O30+$BH$14*AV31+$BH$21)</f>
        <v>0.68573276622289514</v>
      </c>
      <c r="P31" s="122">
        <f>MIN(1,$BH$8*'貼り付けシート（日別）'!O30+$BH$15*(AU31+AW31)+$BH$22)</f>
        <v>0.61987476636693395</v>
      </c>
      <c r="Q31" s="46">
        <f>MIN(1,$BH$9*'貼り付けシート（日別）'!O30+$BH$16*AX31+$BH$23)</f>
        <v>0.71159348488590612</v>
      </c>
      <c r="R31" s="46">
        <f>MIN(1,$BH$10*'貼り付けシート（日別）'!O30+$BH$17*AY31+$BH$24)</f>
        <v>0.69794882982597162</v>
      </c>
      <c r="S31" s="46">
        <f>MIN(1,$BH$11*'貼り付けシート（日別）'!O30+$BH$18*AZ31+$BH$25)</f>
        <v>0.71159348488590612</v>
      </c>
      <c r="T31" s="46">
        <f>MIN(1,$BH$12*'貼り付けシート（日別）'!O30+$BH$19*BA31+$BH$26)</f>
        <v>0.65553575415946308</v>
      </c>
      <c r="U31" s="46">
        <f t="shared" si="2"/>
        <v>0</v>
      </c>
      <c r="V31" s="46">
        <f t="array" ref="V31">AVERAGE((IF(('貼り付けシート（時刻別）'!$E$6:$E$8765=$B31)*('貼り付けシート（時刻別）'!$F$6:$F$8765=$C31)*('貼り付けシート（時刻別）'!$G$6:$G$8765=1),'貼り付けシート（時刻別）'!$C$6:$C$8765,"")))</f>
        <v>-4.7375000000000007</v>
      </c>
      <c r="W31" s="46">
        <f t="shared" si="6"/>
        <v>1.15610875</v>
      </c>
      <c r="X31" s="46">
        <f t="shared" si="7"/>
        <v>1.1076250000000001</v>
      </c>
      <c r="Y31" s="46">
        <f t="shared" si="8"/>
        <v>93.001480380825001</v>
      </c>
      <c r="Z31" s="46">
        <f>IF($BH$4=8,($BH$38*'貼り付けシート（日別）'!O30+$BH$39*Y31+$BH$40)/3.6,0)</f>
        <v>0</v>
      </c>
      <c r="AA31" s="46">
        <f>IF(OR($BH$4=3,$BH$4=4,$BH$4=5),(($BH$42*'貼り付けシート（日別）'!O30+$BH$43*SUM(AU31:AW31,AY31)+$BH$44)*AB31+(0.01723*BA31+0.06099))*10^3/3600,0)</f>
        <v>0</v>
      </c>
      <c r="AB31" s="46">
        <f>IF('貼り付けシート（日別）'!O30&lt;7,1+(7-'貼り付けシート（日別）'!O30)*0.0091,1)</f>
        <v>1.0859570833333334</v>
      </c>
      <c r="AC31" s="46">
        <f>IF(OR($BH$4=3,$BH$4=4,$BH$4=5),(($BH$45*'貼り付けシート（日別）'!O30+$BH$46*SUM(AU31:AW31,AY31)+$BH$47)*AE31+BA31/AD31),0)</f>
        <v>0</v>
      </c>
      <c r="AD31" s="46">
        <f>$BH$48*'貼り付けシート（日別）'!O30+$BH$49*BA31+$BH$50</f>
        <v>0.78986124999999996</v>
      </c>
      <c r="AE31" s="46">
        <f>IF('貼り付けシート（日別）'!O30&lt;7,1+(7-'貼り付けシート（日別）'!O30)*0.0205,1)</f>
        <v>1.1936395833333333</v>
      </c>
      <c r="AF31" s="46">
        <f>IF($BH$4=7,((AL31*'貼り付けシート（日別）'!O30+AM31*(AU31+AV31+AW31+AY31)+AN31*AK31+AO31)*AG31+(0.01723*BA31+0.06099))*10^3/3600,0)</f>
        <v>0</v>
      </c>
      <c r="AG31" s="46">
        <f>IF(7&lt;='貼り付けシート（日別）'!O30,1,1+(7-'貼り付けシート（日別）'!O30)*0.0091)</f>
        <v>1.0859570833333334</v>
      </c>
      <c r="AH31" s="46">
        <f>IF($BH$4=7,((AP31*'貼り付けシート（日別）'!O30+AQ31*(AU31+AV31+AW31+AY31)+AR31*AK31+AS31)*AJ31+BA31/AI31),0)</f>
        <v>0</v>
      </c>
      <c r="AI31" s="46">
        <f>$BH$52*'貼り付けシート（日別）'!O30+$BH$53*BA31+$BH$54</f>
        <v>0.78986124999999996</v>
      </c>
      <c r="AJ31" s="46">
        <f>IF(7&lt;='貼り付けシート（日別）'!O30,1,1+(7-'貼り付けシート（日別）'!O30)*0.0205)</f>
        <v>1.1936395833333333</v>
      </c>
      <c r="AK31" s="46">
        <f>SUMIF('貼り付けシート（時刻別）'!$A$6:$A$8765,A31,'貼り付けシート（時刻別）'!$D$6:$D$8765)</f>
        <v>166.08812841096326</v>
      </c>
      <c r="AL31" s="120">
        <f>IF($AK31&gt;0,バックデータ一覧!$S$4,バックデータ一覧!$T$4)</f>
        <v>-0.51375000000000004</v>
      </c>
      <c r="AM31" s="120">
        <f>IF($AK31&gt;0,バックデータ一覧!$S$5,バックデータ一覧!$T$5)</f>
        <v>-1.7819999999999999E-2</v>
      </c>
      <c r="AN31" s="120">
        <f>IF($AK31&gt;0,バックデータ一覧!$S$6,バックデータ一覧!$T$6)</f>
        <v>0.27639999999999998</v>
      </c>
      <c r="AO31" s="120">
        <f>IF($AK31&gt;0,バックデータ一覧!$S$7,バックデータ一覧!$T$7)</f>
        <v>9.4067100000000003</v>
      </c>
      <c r="AP31" s="120">
        <f>IF($AK31&gt;0,バックデータ一覧!$S$12,バックデータ一覧!$T$12)</f>
        <v>-0.19841</v>
      </c>
      <c r="AQ31" s="120">
        <f>IF($AK31&gt;0,バックデータ一覧!$S$13,バックデータ一覧!$T$13)</f>
        <v>1.10632</v>
      </c>
      <c r="AR31" s="120">
        <f>IF($AK31&gt;0,バックデータ一覧!$S$14,バックデータ一覧!$T$14)</f>
        <v>0.19306999999999999</v>
      </c>
      <c r="AS31" s="120">
        <f>IF($AK31&gt;0,バックデータ一覧!$S$15,バックデータ一覧!$T$15)</f>
        <v>-10.36669</v>
      </c>
      <c r="AT31" s="123">
        <f>IF(データ入力と計算結果!$E$9=バックデータ一覧!$A$24,'貼り付けシート（日別）'!P30,0)</f>
        <v>0</v>
      </c>
      <c r="AU31" s="132">
        <f>'貼り付けシート（日別）'!B30</f>
        <v>21.051466057804003</v>
      </c>
      <c r="AV31" s="132">
        <f>'貼り付けシート（日別）'!C30</f>
        <v>30.958038320299998</v>
      </c>
      <c r="AW31" s="132">
        <f>'貼り付けシート（日別）'!D30</f>
        <v>5.2628665144510007</v>
      </c>
      <c r="AX31" s="132">
        <f>'貼り付けシート（日別）'!E30</f>
        <v>0</v>
      </c>
      <c r="AY31" s="132">
        <f>'貼り付けシート（日別）'!F30</f>
        <v>27.862234488270001</v>
      </c>
      <c r="AZ31" s="132">
        <f>'貼り付けシート（日別）'!G30</f>
        <v>0</v>
      </c>
      <c r="BA31" s="132">
        <f>'貼り付けシート（日別）'!H30</f>
        <v>7.8668750000000003</v>
      </c>
      <c r="BC31" s="112"/>
      <c r="BD31" s="115"/>
      <c r="BE31" s="17"/>
      <c r="BF31" s="45" t="s">
        <v>94</v>
      </c>
      <c r="BG31" s="34" t="s">
        <v>22</v>
      </c>
      <c r="BH31" s="37">
        <v>0.26300000000000001</v>
      </c>
    </row>
    <row r="32" spans="1:61" x14ac:dyDescent="0.15">
      <c r="A32" s="50">
        <v>41665</v>
      </c>
      <c r="B32" s="42">
        <f t="shared" si="3"/>
        <v>1</v>
      </c>
      <c r="C32" s="42">
        <f t="shared" si="4"/>
        <v>26</v>
      </c>
      <c r="D32" s="127">
        <f t="shared" si="9"/>
        <v>0.16889038657407407</v>
      </c>
      <c r="E32" s="127">
        <f t="shared" si="0"/>
        <v>91.939071705896424</v>
      </c>
      <c r="F32" s="127">
        <f t="shared" si="5"/>
        <v>0</v>
      </c>
      <c r="G32" s="130">
        <v>0</v>
      </c>
      <c r="H32" s="122">
        <f t="shared" si="1"/>
        <v>0.16889038657407407</v>
      </c>
      <c r="I32" s="122">
        <f>IF(AND($BH$4&lt;&gt;1,$BH$4&lt;&gt;2,$BH$4&lt;&gt;6),0,((VLOOKUP(データ入力と計算結果!$E$6,バックデータ一覧!$V$10:$AA$11,2)*'貼り付けシート（日別）'!O31+VLOOKUP(データ入力と計算結果!$E$6,バックデータ一覧!$V$10:$AA$11,3)*('貼り付けシート（日別）'!I31+'貼り付けシート（日別）'!J31+'貼り付けシート（日別）'!K31+'貼り付けシート（日別）'!L31+'貼り付けシート（日別）'!N31)+(VLOOKUP(データ入力と計算結果!$E$6,バックデータ一覧!$V$10:$AA$11,4)))*10^3/3600))</f>
        <v>9.6811851851851843E-2</v>
      </c>
      <c r="J32" s="122">
        <f>IF(AND(OR($BH$4&lt;&gt;1,$BH$4&lt;&gt;2,$BH$4&lt;&gt;6),データ入力と計算結果!$E$7&lt;&gt;バックデータ一覧!$A$15,SUM(AX32:AY32)&gt;0),0.07*10^3/3600,0)</f>
        <v>1.9444444444444445E-2</v>
      </c>
      <c r="K32" s="122">
        <f>IF(AND(OR($BH$4=1,$BH$4=2),データ入力と計算結果!$E$7=バックデータ一覧!$A$17,AY32&gt;0),(VLOOKUP(データ入力と計算結果!$E$6,バックデータ一覧!$V$10:$AA$11,5,FALSE)*BA32+VLOOKUP(データ入力と計算結果!$E$6,バックデータ一覧!$V$10:$AA$11,6,FALSE))*10^3/3600,0)</f>
        <v>5.2634090277777781E-2</v>
      </c>
      <c r="L32" s="122">
        <f>IF(OR($BH$4=1,$BH$4=6),IF(データ入力と計算結果!$E$7=バックデータ一覧!$A$15,AU32/N32+AV32/O32+AW32/P32+AX32/Q32+AY32/S32,IF(データ入力と計算結果!$E$7=バックデータ一覧!$A$16,AU32/N32+AV32/O32+AW32/P32+AY32/R32+AZ32/S32,AU32/N32+AV32/O32+AW32/P32+AY32/R32+BA32/T32)),0)</f>
        <v>91.939071705896424</v>
      </c>
      <c r="M32" s="122">
        <f>IF($BH$4=2,IF(データ入力と計算結果!$E$7=バックデータ一覧!$A$15,AU32/N32+AV32/O32+AW32/P32+AX32/Q32+AZ32/S32,IF(データ入力と計算結果!$E$7=バックデータ一覧!$A$16,AU32/N32+AV32/O32+AW32/P32+AY32/R32+AZ32/S32,AU32/N32+AV32/O32+AW32/P32+AY32/R32+BA32/T32)),0)</f>
        <v>0</v>
      </c>
      <c r="N32" s="122">
        <f>MIN(1,$BH$6*'貼り付けシート（日別）'!O31+計算過程!$BH$13*(AU32+AW32)+$BH$20)</f>
        <v>0.6063203264921736</v>
      </c>
      <c r="O32" s="122">
        <f>MIN(1,$BH$7*'貼り付けシート（日別）'!O31+$BH$14*AV32+$BH$21)</f>
        <v>0.68019638244155856</v>
      </c>
      <c r="P32" s="122">
        <f>MIN(1,$BH$8*'貼り付けシート（日別）'!O31+$BH$15*(AU32+AW32)+$BH$22)</f>
        <v>0.6063203264921736</v>
      </c>
      <c r="Q32" s="46">
        <f>MIN(1,$BH$9*'貼り付けシート（日別）'!O31+$BH$16*AX32+$BH$23)</f>
        <v>0.71159348488590612</v>
      </c>
      <c r="R32" s="46">
        <f>MIN(1,$BH$10*'貼り付けシート（日別）'!O31+$BH$17*AY32+$BH$24)</f>
        <v>0.69794382634559737</v>
      </c>
      <c r="S32" s="46">
        <f>MIN(1,$BH$11*'貼り付けシート（日別）'!O31+$BH$18*AZ32+$BH$25)</f>
        <v>0.71159348488590612</v>
      </c>
      <c r="T32" s="46">
        <f>MIN(1,$BH$12*'貼り付けシート（日別）'!O31+$BH$19*BA32+$BH$26)</f>
        <v>0.65650195178093962</v>
      </c>
      <c r="U32" s="46">
        <f t="shared" si="2"/>
        <v>0</v>
      </c>
      <c r="V32" s="46">
        <f t="array" ref="V32">AVERAGE((IF(('貼り付けシート（時刻別）'!$E$6:$E$8765=$B32)*('貼り付けシート（時刻別）'!$F$6:$F$8765=$C32)*('貼り付けシート（時刻別）'!$G$6:$G$8765=1),'貼り付けシート（時刻別）'!$C$6:$C$8765,"")))</f>
        <v>-1.1874999999999998</v>
      </c>
      <c r="W32" s="46">
        <f t="shared" si="6"/>
        <v>1.10889375</v>
      </c>
      <c r="X32" s="46">
        <f t="shared" si="7"/>
        <v>1.12890625</v>
      </c>
      <c r="Y32" s="46">
        <f t="shared" si="8"/>
        <v>61.655502206075006</v>
      </c>
      <c r="Z32" s="46">
        <f>IF($BH$4=8,($BH$38*'貼り付けシート（日別）'!O31+$BH$39*Y32+$BH$40)/3.6,0)</f>
        <v>0</v>
      </c>
      <c r="AA32" s="46">
        <f>IF(OR($BH$4=3,$BH$4=4,$BH$4=5),(($BH$42*'貼り付けシート（日別）'!O31+$BH$43*SUM(AU32:AW32,AY32)+$BH$44)*AB32+(0.01723*BA32+0.06099))*10^3/3600,0)</f>
        <v>0</v>
      </c>
      <c r="AB32" s="46">
        <f>IF('貼り付けシート（日別）'!O31&lt;7,1+(7-'貼り付けシート（日別）'!O31)*0.0091,1)</f>
        <v>1.0611216666666667</v>
      </c>
      <c r="AC32" s="46">
        <f>IF(OR($BH$4=3,$BH$4=4,$BH$4=5),(($BH$45*'貼り付けシート（日別）'!O31+$BH$46*SUM(AU32:AW32,AY32)+$BH$47)*AE32+BA32/AD32),0)</f>
        <v>0</v>
      </c>
      <c r="AD32" s="46">
        <f>$BH$48*'貼り付けシート（日別）'!O31+$BH$49*BA32+$BH$50</f>
        <v>0.80050500000000002</v>
      </c>
      <c r="AE32" s="46">
        <f>IF('貼り付けシート（日別）'!O31&lt;7,1+(7-'貼り付けシート（日別）'!O31)*0.0205,1)</f>
        <v>1.1376916666666668</v>
      </c>
      <c r="AF32" s="46">
        <f>IF($BH$4=7,((AL32*'貼り付けシート（日別）'!O31+AM32*(AU32+AV32+AW32+AY32)+AN32*AK32+AO32)*AG32+(0.01723*BA32+0.06099))*10^3/3600,0)</f>
        <v>0</v>
      </c>
      <c r="AG32" s="46">
        <f>IF(7&lt;='貼り付けシート（日別）'!O31,1,1+(7-'貼り付けシート（日別）'!O31)*0.0091)</f>
        <v>1.0611216666666667</v>
      </c>
      <c r="AH32" s="46">
        <f>IF($BH$4=7,((AP32*'貼り付けシート（日別）'!O31+AQ32*(AU32+AV32+AW32+AY32)+AR32*AK32+AS32)*AJ32+BA32/AI32),0)</f>
        <v>0</v>
      </c>
      <c r="AI32" s="46">
        <f>$BH$52*'貼り付けシート（日別）'!O31+$BH$53*BA32+$BH$54</f>
        <v>0.80050500000000002</v>
      </c>
      <c r="AJ32" s="46">
        <f>IF(7&lt;='貼り付けシート（日別）'!O31,1,1+(7-'貼り付けシート（日別）'!O31)*0.0205)</f>
        <v>1.1376916666666668</v>
      </c>
      <c r="AK32" s="46">
        <f>SUMIF('貼り付けシート（時刻別）'!$A$6:$A$8765,A32,'貼り付けシート（時刻別）'!$D$6:$D$8765)</f>
        <v>148.91063738286539</v>
      </c>
      <c r="AL32" s="120">
        <f>IF($AK32&gt;0,バックデータ一覧!$S$4,バックデータ一覧!$T$4)</f>
        <v>-0.51375000000000004</v>
      </c>
      <c r="AM32" s="120">
        <f>IF($AK32&gt;0,バックデータ一覧!$S$5,バックデータ一覧!$T$5)</f>
        <v>-1.7819999999999999E-2</v>
      </c>
      <c r="AN32" s="120">
        <f>IF($AK32&gt;0,バックデータ一覧!$S$6,バックデータ一覧!$T$6)</f>
        <v>0.27639999999999998</v>
      </c>
      <c r="AO32" s="120">
        <f>IF($AK32&gt;0,バックデータ一覧!$S$7,バックデータ一覧!$T$7)</f>
        <v>9.4067100000000003</v>
      </c>
      <c r="AP32" s="120">
        <f>IF($AK32&gt;0,バックデータ一覧!$S$12,バックデータ一覧!$T$12)</f>
        <v>-0.19841</v>
      </c>
      <c r="AQ32" s="120">
        <f>IF($AK32&gt;0,バックデータ一覧!$S$13,バックデータ一覧!$T$13)</f>
        <v>1.10632</v>
      </c>
      <c r="AR32" s="120">
        <f>IF($AK32&gt;0,バックデータ一覧!$S$14,バックデータ一覧!$T$14)</f>
        <v>0.19306999999999999</v>
      </c>
      <c r="AS32" s="120">
        <f>IF($AK32&gt;0,バックデータ一覧!$S$15,バックデータ一覧!$T$15)</f>
        <v>-10.36669</v>
      </c>
      <c r="AT32" s="123">
        <f>IF(データ入力と計算結果!$E$9=バックデータ一覧!$A$24,'貼り付けシート（日別）'!P31,0)</f>
        <v>0</v>
      </c>
      <c r="AU32" s="132">
        <f>'貼り付けシート（日別）'!B31</f>
        <v>9.6007889622189992</v>
      </c>
      <c r="AV32" s="132">
        <f>'貼り付けシート（日別）'!C31</f>
        <v>15.485143487450001</v>
      </c>
      <c r="AW32" s="132">
        <f>'貼り付けシート（日別）'!D31</f>
        <v>1.2388114789960001</v>
      </c>
      <c r="AX32" s="132">
        <f>'貼り付けシート（日別）'!E31</f>
        <v>0</v>
      </c>
      <c r="AY32" s="132">
        <f>'貼り付けシート（日別）'!F31</f>
        <v>27.873258277410002</v>
      </c>
      <c r="AZ32" s="132">
        <f>'貼り付けシート（日別）'!G31</f>
        <v>0</v>
      </c>
      <c r="BA32" s="132">
        <f>'貼り付けシート（日別）'!H31</f>
        <v>7.4575000000000005</v>
      </c>
      <c r="BC32" s="112"/>
      <c r="BD32" s="115"/>
      <c r="BE32" s="17"/>
      <c r="BF32" s="45" t="s">
        <v>95</v>
      </c>
      <c r="BG32" s="34" t="s">
        <v>22</v>
      </c>
      <c r="BH32" s="37">
        <v>-4.383</v>
      </c>
    </row>
    <row r="33" spans="1:60" x14ac:dyDescent="0.15">
      <c r="A33" s="50">
        <v>41666</v>
      </c>
      <c r="B33" s="42">
        <f t="shared" si="3"/>
        <v>1</v>
      </c>
      <c r="C33" s="42">
        <f t="shared" si="4"/>
        <v>27</v>
      </c>
      <c r="D33" s="127">
        <f t="shared" si="9"/>
        <v>0.18344893923611111</v>
      </c>
      <c r="E33" s="127">
        <f t="shared" si="0"/>
        <v>116.05135463387106</v>
      </c>
      <c r="F33" s="127">
        <f t="shared" si="5"/>
        <v>0</v>
      </c>
      <c r="G33" s="130">
        <v>0</v>
      </c>
      <c r="H33" s="122">
        <f t="shared" si="1"/>
        <v>0.18344893923611111</v>
      </c>
      <c r="I33" s="122">
        <f>IF(AND($BH$4&lt;&gt;1,$BH$4&lt;&gt;2,$BH$4&lt;&gt;6),0,((VLOOKUP(データ入力と計算結果!$E$6,バックデータ一覧!$V$10:$AA$11,2)*'貼り付けシート（日別）'!O32+VLOOKUP(データ入力と計算結果!$E$6,バックデータ一覧!$V$10:$AA$11,3)*('貼り付けシート（日別）'!I32+'貼り付けシート（日別）'!J32+'貼り付けシート（日別）'!K32+'貼り付けシート（日別）'!L32+'貼り付けシート（日別）'!N32)+(VLOOKUP(データ入力と計算結果!$E$6,バックデータ一覧!$V$10:$AA$11,4)))*10^3/3600))</f>
        <v>0.10918375000000001</v>
      </c>
      <c r="J33" s="122">
        <f>IF(AND(OR($BH$4&lt;&gt;1,$BH$4&lt;&gt;2,$BH$4&lt;&gt;6),データ入力と計算結果!$E$7&lt;&gt;バックデータ一覧!$A$15,SUM(AX33:AY33)&gt;0),0.07*10^3/3600,0)</f>
        <v>1.9444444444444445E-2</v>
      </c>
      <c r="K33" s="122">
        <f>IF(AND(OR($BH$4=1,$BH$4=2),データ入力と計算結果!$E$7=バックデータ一覧!$A$17,AY33&gt;0),(VLOOKUP(データ入力と計算結果!$E$6,バックデータ一覧!$V$10:$AA$11,5,FALSE)*BA33+VLOOKUP(データ入力と計算結果!$E$6,バックデータ一覧!$V$10:$AA$11,6,FALSE))*10^3/3600,0)</f>
        <v>5.4820744791666667E-2</v>
      </c>
      <c r="L33" s="122">
        <f>IF(OR($BH$4=1,$BH$4=6),IF(データ入力と計算結果!$E$7=バックデータ一覧!$A$15,AU33/N33+AV33/O33+AW33/P33+AX33/Q33+AY33/S33,IF(データ入力と計算結果!$E$7=バックデータ一覧!$A$16,AU33/N33+AV33/O33+AW33/P33+AY33/R33+AZ33/S33,AU33/N33+AV33/O33+AW33/P33+AY33/R33+BA33/T33)),0)</f>
        <v>116.05135463387106</v>
      </c>
      <c r="M33" s="122">
        <f>IF($BH$4=2,IF(データ入力と計算結果!$E$7=バックデータ一覧!$A$15,AU33/N33+AV33/O33+AW33/P33+AX33/Q33+AZ33/S33,IF(データ入力と計算結果!$E$7=バックデータ一覧!$A$16,AU33/N33+AV33/O33+AW33/P33+AY33/R33+AZ33/S33,AU33/N33+AV33/O33+AW33/P33+AY33/R33+BA33/T33)),0)</f>
        <v>0</v>
      </c>
      <c r="N33" s="122">
        <f>MIN(1,$BH$6*'貼り付けシート（日別）'!O32+計算過程!$BH$13*(AU33+AW33)+$BH$20)</f>
        <v>0.61010482410153521</v>
      </c>
      <c r="O33" s="122">
        <f>MIN(1,$BH$7*'貼り付けシート（日別）'!O32+$BH$14*AV33+$BH$21)</f>
        <v>0.6820039881380251</v>
      </c>
      <c r="P33" s="122">
        <f>MIN(1,$BH$8*'貼り付けシート（日別）'!O32+$BH$15*(AU33+AW33)+$BH$22)</f>
        <v>0.61010482410153521</v>
      </c>
      <c r="Q33" s="46">
        <f>MIN(1,$BH$9*'貼り付けシート（日別）'!O32+$BH$16*AX33+$BH$23)</f>
        <v>0.71159348488590612</v>
      </c>
      <c r="R33" s="46">
        <f>MIN(1,$BH$10*'貼り付けシート（日別）'!O32+$BH$17*AY33+$BH$24)</f>
        <v>0.69800102130228947</v>
      </c>
      <c r="S33" s="46">
        <f>MIN(1,$BH$11*'貼り付けシート（日別）'!O32+$BH$18*AZ33+$BH$25)</f>
        <v>0.71159348488590612</v>
      </c>
      <c r="T33" s="46">
        <f>MIN(1,$BH$12*'貼り付けシート（日別）'!O32+$BH$19*BA33+$BH$26)</f>
        <v>0.65542364573315437</v>
      </c>
      <c r="U33" s="46">
        <f t="shared" si="2"/>
        <v>0</v>
      </c>
      <c r="V33" s="46">
        <f t="array" ref="V33">AVERAGE((IF(('貼り付けシート（時刻別）'!$E$6:$E$8765=$B33)*('貼り付けシート（時刻別）'!$F$6:$F$8765=$C33)*('貼り付けシート（時刻別）'!$G$6:$G$8765=1),'貼り付けシート（時刻別）'!$C$6:$C$8765,"")))</f>
        <v>-1.4874999999999998</v>
      </c>
      <c r="W33" s="46">
        <f t="shared" si="6"/>
        <v>1.1128837499999999</v>
      </c>
      <c r="X33" s="46">
        <f t="shared" si="7"/>
        <v>1.1311562500000001</v>
      </c>
      <c r="Y33" s="46">
        <f t="shared" si="8"/>
        <v>77.28248740905002</v>
      </c>
      <c r="Z33" s="46">
        <f>IF($BH$4=8,($BH$38*'貼り付けシート（日別）'!O32+$BH$39*Y33+$BH$40)/3.6,0)</f>
        <v>0</v>
      </c>
      <c r="AA33" s="46">
        <f>IF(OR($BH$4=3,$BH$4=4,$BH$4=5),(($BH$42*'貼り付けシート（日別）'!O32+$BH$43*SUM(AU33:AW33,AY33)+$BH$44)*AB33+(0.01723*BA33+0.06099))*10^3/3600,0)</f>
        <v>0</v>
      </c>
      <c r="AB33" s="46">
        <f>IF('貼り付けシート（日別）'!O32&lt;7,1+(7-'貼り付けシート（日別）'!O32)*0.0091,1)</f>
        <v>1.0888387500000001</v>
      </c>
      <c r="AC33" s="46">
        <f>IF(OR($BH$4=3,$BH$4=4,$BH$4=5),(($BH$45*'貼り付けシート（日別）'!O32+$BH$46*SUM(AU33:AW33,AY33)+$BH$47)*AE33+BA33/AD33),0)</f>
        <v>0</v>
      </c>
      <c r="AD33" s="46">
        <f>$BH$48*'貼り付けシート（日別）'!O32+$BH$49*BA33+$BH$50</f>
        <v>0.78862624999999997</v>
      </c>
      <c r="AE33" s="46">
        <f>IF('貼り付けシート（日別）'!O32&lt;7,1+(7-'貼り付けシート（日別）'!O32)*0.0205,1)</f>
        <v>1.2001312500000001</v>
      </c>
      <c r="AF33" s="46">
        <f>IF($BH$4=7,((AL33*'貼り付けシート（日別）'!O32+AM33*(AU33+AV33+AW33+AY33)+AN33*AK33+AO33)*AG33+(0.01723*BA33+0.06099))*10^3/3600,0)</f>
        <v>0</v>
      </c>
      <c r="AG33" s="46">
        <f>IF(7&lt;='貼り付けシート（日別）'!O32,1,1+(7-'貼り付けシート（日別）'!O32)*0.0091)</f>
        <v>1.0888387500000001</v>
      </c>
      <c r="AH33" s="46">
        <f>IF($BH$4=7,((AP33*'貼り付けシート（日別）'!O32+AQ33*(AU33+AV33+AW33+AY33)+AR33*AK33+AS33)*AJ33+BA33/AI33),0)</f>
        <v>0</v>
      </c>
      <c r="AI33" s="46">
        <f>$BH$52*'貼り付けシート（日別）'!O32+$BH$53*BA33+$BH$54</f>
        <v>0.78862624999999997</v>
      </c>
      <c r="AJ33" s="46">
        <f>IF(7&lt;='貼り付けシート（日別）'!O32,1,1+(7-'貼り付けシート（日別）'!O32)*0.0205)</f>
        <v>1.2001312500000001</v>
      </c>
      <c r="AK33" s="46">
        <f>SUMIF('貼り付けシート（時刻別）'!$A$6:$A$8765,A33,'貼り付けシート（時刻別）'!$D$6:$D$8765)</f>
        <v>159.68315162003901</v>
      </c>
      <c r="AL33" s="120">
        <f>IF($AK33&gt;0,バックデータ一覧!$S$4,バックデータ一覧!$T$4)</f>
        <v>-0.51375000000000004</v>
      </c>
      <c r="AM33" s="120">
        <f>IF($AK33&gt;0,バックデータ一覧!$S$5,バックデータ一覧!$T$5)</f>
        <v>-1.7819999999999999E-2</v>
      </c>
      <c r="AN33" s="120">
        <f>IF($AK33&gt;0,バックデータ一覧!$S$6,バックデータ一覧!$T$6)</f>
        <v>0.27639999999999998</v>
      </c>
      <c r="AO33" s="120">
        <f>IF($AK33&gt;0,バックデータ一覧!$S$7,バックデータ一覧!$T$7)</f>
        <v>9.4067100000000003</v>
      </c>
      <c r="AP33" s="120">
        <f>IF($AK33&gt;0,バックデータ一覧!$S$12,バックデータ一覧!$T$12)</f>
        <v>-0.19841</v>
      </c>
      <c r="AQ33" s="120">
        <f>IF($AK33&gt;0,バックデータ一覧!$S$13,バックデータ一覧!$T$13)</f>
        <v>1.10632</v>
      </c>
      <c r="AR33" s="120">
        <f>IF($AK33&gt;0,バックデータ一覧!$S$14,バックデータ一覧!$T$14)</f>
        <v>0.19306999999999999</v>
      </c>
      <c r="AS33" s="120">
        <f>IF($AK33&gt;0,バックデータ一覧!$S$15,バックデータ一覧!$T$15)</f>
        <v>-10.36669</v>
      </c>
      <c r="AT33" s="123">
        <f>IF(データ入力と計算結果!$E$9=バックデータ一覧!$A$24,'貼り付けシート（日別）'!P32,0)</f>
        <v>0</v>
      </c>
      <c r="AU33" s="132">
        <f>'貼り付けシート（日別）'!B32</f>
        <v>14.181925203628001</v>
      </c>
      <c r="AV33" s="132">
        <f>'貼り付けシート（日別）'!C32</f>
        <v>23.122704136349999</v>
      </c>
      <c r="AW33" s="132">
        <f>'貼り付けシート（日別）'!D32</f>
        <v>4.3162381054520003</v>
      </c>
      <c r="AX33" s="132">
        <f>'貼り付けシート（日別）'!E32</f>
        <v>0</v>
      </c>
      <c r="AY33" s="132">
        <f>'貼り付けシート（日別）'!F32</f>
        <v>27.747244963620005</v>
      </c>
      <c r="AZ33" s="132">
        <f>'貼り付けシート（日別）'!G32</f>
        <v>0</v>
      </c>
      <c r="BA33" s="132">
        <f>'貼り付けシート（日別）'!H32</f>
        <v>7.9143749999999997</v>
      </c>
      <c r="BC33" s="112"/>
      <c r="BD33" s="115"/>
      <c r="BE33" s="17"/>
      <c r="BF33" s="45" t="s">
        <v>96</v>
      </c>
      <c r="BG33" s="34" t="s">
        <v>22</v>
      </c>
      <c r="BH33" s="37">
        <v>20.754000000000001</v>
      </c>
    </row>
    <row r="34" spans="1:60" x14ac:dyDescent="0.15">
      <c r="A34" s="50">
        <v>41667</v>
      </c>
      <c r="B34" s="42">
        <f t="shared" si="3"/>
        <v>1</v>
      </c>
      <c r="C34" s="42">
        <f t="shared" si="4"/>
        <v>28</v>
      </c>
      <c r="D34" s="127">
        <f t="shared" si="9"/>
        <v>0.19579545717592592</v>
      </c>
      <c r="E34" s="127">
        <f t="shared" si="0"/>
        <v>140.70903509359263</v>
      </c>
      <c r="F34" s="127">
        <f t="shared" si="5"/>
        <v>0</v>
      </c>
      <c r="G34" s="130">
        <v>0</v>
      </c>
      <c r="H34" s="122">
        <f t="shared" si="1"/>
        <v>0.19579545717592592</v>
      </c>
      <c r="I34" s="122">
        <f>IF(AND($BH$4&lt;&gt;1,$BH$4&lt;&gt;2,$BH$4&lt;&gt;6),0,((VLOOKUP(データ入力と計算結果!$E$6,バックデータ一覧!$V$10:$AA$11,2)*'貼り付けシート（日別）'!O33+VLOOKUP(データ入力と計算結果!$E$6,バックデータ一覧!$V$10:$AA$11,3)*('貼り付けシート（日別）'!I33+'貼り付けシート（日別）'!J33+'貼り付けシート（日別）'!K33+'貼り付けシート（日別）'!L33+'貼り付けシート（日別）'!N33)+(VLOOKUP(データ入力と計算結果!$E$6,バックデータ一覧!$V$10:$AA$11,4)))*10^3/3600))</f>
        <v>0.12067175925925927</v>
      </c>
      <c r="J34" s="122">
        <f>IF(AND(OR($BH$4&lt;&gt;1,$BH$4&lt;&gt;2,$BH$4&lt;&gt;6),データ入力と計算結果!$E$7&lt;&gt;バックデータ一覧!$A$15,SUM(AX34:AY34)&gt;0),0.07*10^3/3600,0)</f>
        <v>1.9444444444444445E-2</v>
      </c>
      <c r="K34" s="122">
        <f>IF(AND(OR($BH$4=1,$BH$4=2),データ入力と計算結果!$E$7=バックデータ一覧!$A$17,AY34&gt;0),(VLOOKUP(データ入力と計算結果!$E$6,バックデータ一覧!$V$10:$AA$11,5,FALSE)*BA34+VLOOKUP(データ入力と計算結果!$E$6,バックデータ一覧!$V$10:$AA$11,6,FALSE))*10^3/3600,0)</f>
        <v>5.5679253472222218E-2</v>
      </c>
      <c r="L34" s="122">
        <f>IF(OR($BH$4=1,$BH$4=6),IF(データ入力と計算結果!$E$7=バックデータ一覧!$A$15,AU34/N34+AV34/O34+AW34/P34+AX34/Q34+AY34/S34,IF(データ入力と計算結果!$E$7=バックデータ一覧!$A$16,AU34/N34+AV34/O34+AW34/P34+AY34/R34+AZ34/S34,AU34/N34+AV34/O34+AW34/P34+AY34/R34+BA34/T34)),0)</f>
        <v>140.70903509359263</v>
      </c>
      <c r="M34" s="122">
        <f>IF($BH$4=2,IF(データ入力と計算結果!$E$7=バックデータ一覧!$A$15,AU34/N34+AV34/O34+AW34/P34+AX34/Q34+AZ34/S34,IF(データ入力と計算結果!$E$7=バックデータ一覧!$A$16,AU34/N34+AV34/O34+AW34/P34+AY34/R34+AZ34/S34,AU34/N34+AV34/O34+AW34/P34+AY34/R34+BA34/T34)),0)</f>
        <v>0</v>
      </c>
      <c r="N34" s="122">
        <f>MIN(1,$BH$6*'貼り付けシート（日別）'!O33+計算過程!$BH$13*(AU34+AW34)+$BH$20)</f>
        <v>0.61741500824455331</v>
      </c>
      <c r="O34" s="122">
        <f>MIN(1,$BH$7*'貼り付けシート（日別）'!O33+$BH$14*AV34+$BH$21)</f>
        <v>0.68497635757210495</v>
      </c>
      <c r="P34" s="122">
        <f>MIN(1,$BH$8*'貼り付けシート（日別）'!O33+$BH$15*(AU34+AW34)+$BH$22)</f>
        <v>0.61741500824455331</v>
      </c>
      <c r="Q34" s="46">
        <f>MIN(1,$BH$9*'貼り付けシート（日別）'!O33+$BH$16*AX34+$BH$23)</f>
        <v>0.71159348488590612</v>
      </c>
      <c r="R34" s="46">
        <f>MIN(1,$BH$10*'貼り付けシート（日別）'!O33+$BH$17*AY34+$BH$24)</f>
        <v>0.69788818419315934</v>
      </c>
      <c r="S34" s="46">
        <f>MIN(1,$BH$11*'貼り付けシート（日別）'!O33+$BH$18*AZ34+$BH$25)</f>
        <v>0.71159348488590612</v>
      </c>
      <c r="T34" s="46">
        <f>MIN(1,$BH$12*'貼り付けシート（日別）'!O33+$BH$19*BA34+$BH$26)</f>
        <v>0.65500028891275164</v>
      </c>
      <c r="U34" s="46">
        <f t="shared" si="2"/>
        <v>0</v>
      </c>
      <c r="V34" s="46">
        <f t="array" ref="V34">AVERAGE((IF(('貼り付けシート（時刻別）'!$E$6:$E$8765=$B34)*('貼り付けシート（時刻別）'!$F$6:$F$8765=$C34)*('貼り付けシート（時刻別）'!$G$6:$G$8765=1),'貼り付けシート（時刻別）'!$C$6:$C$8765,"")))</f>
        <v>-5.7374999999999998</v>
      </c>
      <c r="W34" s="46">
        <f t="shared" si="6"/>
        <v>1.1694087500000001</v>
      </c>
      <c r="X34" s="46">
        <f t="shared" si="7"/>
        <v>1.0976250000000001</v>
      </c>
      <c r="Y34" s="46">
        <f t="shared" si="8"/>
        <v>93.636626268850009</v>
      </c>
      <c r="Z34" s="46">
        <f>IF($BH$4=8,($BH$38*'貼り付けシート（日別）'!O33+$BH$39*Y34+$BH$40)/3.6,0)</f>
        <v>0</v>
      </c>
      <c r="AA34" s="46">
        <f>IF(OR($BH$4=3,$BH$4=4,$BH$4=5),(($BH$42*'貼り付けシート（日別）'!O33+$BH$43*SUM(AU34:AW34,AY34)+$BH$44)*AB34+(0.01723*BA34+0.06099))*10^3/3600,0)</f>
        <v>0</v>
      </c>
      <c r="AB34" s="46">
        <f>IF('貼り付けシート（日別）'!O33&lt;7,1+(7-'貼り付けシート（日別）'!O33)*0.0091,1)</f>
        <v>1.0997208333333333</v>
      </c>
      <c r="AC34" s="46">
        <f>IF(OR($BH$4=3,$BH$4=4,$BH$4=5),(($BH$45*'貼り付けシート（日別）'!O33+$BH$46*SUM(AU34:AW34,AY34)+$BH$47)*AE34+BA34/AD34),0)</f>
        <v>0</v>
      </c>
      <c r="AD34" s="46">
        <f>$BH$48*'貼り付けシート（日別）'!O33+$BH$49*BA34+$BH$50</f>
        <v>0.78396250000000001</v>
      </c>
      <c r="AE34" s="46">
        <f>IF('貼り付けシート（日別）'!O33&lt;7,1+(7-'貼り付けシート（日別）'!O33)*0.0205,1)</f>
        <v>1.2246458333333334</v>
      </c>
      <c r="AF34" s="46">
        <f>IF($BH$4=7,((AL34*'貼り付けシート（日別）'!O33+AM34*(AU34+AV34+AW34+AY34)+AN34*AK34+AO34)*AG34+(0.01723*BA34+0.06099))*10^3/3600,0)</f>
        <v>0</v>
      </c>
      <c r="AG34" s="46">
        <f>IF(7&lt;='貼り付けシート（日別）'!O33,1,1+(7-'貼り付けシート（日別）'!O33)*0.0091)</f>
        <v>1.0997208333333333</v>
      </c>
      <c r="AH34" s="46">
        <f>IF($BH$4=7,((AP34*'貼り付けシート（日別）'!O33+AQ34*(AU34+AV34+AW34+AY34)+AR34*AK34+AS34)*AJ34+BA34/AI34),0)</f>
        <v>0</v>
      </c>
      <c r="AI34" s="46">
        <f>$BH$52*'貼り付けシート（日別）'!O33+$BH$53*BA34+$BH$54</f>
        <v>0.78396250000000001</v>
      </c>
      <c r="AJ34" s="46">
        <f>IF(7&lt;='貼り付けシート（日別）'!O33,1,1+(7-'貼り付けシート（日別）'!O33)*0.0205)</f>
        <v>1.2246458333333334</v>
      </c>
      <c r="AK34" s="46">
        <f>SUMIF('貼り付けシート（時刻別）'!$A$6:$A$8765,A34,'貼り付けシート（時刻別）'!$D$6:$D$8765)</f>
        <v>143.10734494013019</v>
      </c>
      <c r="AL34" s="120">
        <f>IF($AK34&gt;0,バックデータ一覧!$S$4,バックデータ一覧!$T$4)</f>
        <v>-0.51375000000000004</v>
      </c>
      <c r="AM34" s="120">
        <f>IF($AK34&gt;0,バックデータ一覧!$S$5,バックデータ一覧!$T$5)</f>
        <v>-1.7819999999999999E-2</v>
      </c>
      <c r="AN34" s="120">
        <f>IF($AK34&gt;0,バックデータ一覧!$S$6,バックデータ一覧!$T$6)</f>
        <v>0.27639999999999998</v>
      </c>
      <c r="AO34" s="120">
        <f>IF($AK34&gt;0,バックデータ一覧!$S$7,バックデータ一覧!$T$7)</f>
        <v>9.4067100000000003</v>
      </c>
      <c r="AP34" s="120">
        <f>IF($AK34&gt;0,バックデータ一覧!$S$12,バックデータ一覧!$T$12)</f>
        <v>-0.19841</v>
      </c>
      <c r="AQ34" s="120">
        <f>IF($AK34&gt;0,バックデータ一覧!$S$13,バックデータ一覧!$T$13)</f>
        <v>1.10632</v>
      </c>
      <c r="AR34" s="120">
        <f>IF($AK34&gt;0,バックデータ一覧!$S$14,バックデータ一覧!$T$14)</f>
        <v>0.19306999999999999</v>
      </c>
      <c r="AS34" s="120">
        <f>IF($AK34&gt;0,バックデータ一覧!$S$15,バックデータ一覧!$T$15)</f>
        <v>-10.36669</v>
      </c>
      <c r="AT34" s="123">
        <f>IF(データ入力と計算結果!$E$9=バックデータ一覧!$A$24,'貼り付けシート（日別）'!P33,0)</f>
        <v>0</v>
      </c>
      <c r="AU34" s="132">
        <f>'貼り付けシート（日別）'!B33</f>
        <v>21.774550322980001</v>
      </c>
      <c r="AV34" s="132">
        <f>'貼り付けシート（日別）'!C33</f>
        <v>31.106500461400003</v>
      </c>
      <c r="AW34" s="132">
        <f>'貼り付けシート（日別）'!D33</f>
        <v>4.6659750692099999</v>
      </c>
      <c r="AX34" s="132">
        <f>'貼り付けシート（日別）'!E33</f>
        <v>0</v>
      </c>
      <c r="AY34" s="132">
        <f>'貼り付けシート（日別）'!F33</f>
        <v>27.995850415260001</v>
      </c>
      <c r="AZ34" s="132">
        <f>'貼り付けシート（日別）'!G33</f>
        <v>0</v>
      </c>
      <c r="BA34" s="132">
        <f>'貼り付けシート（日別）'!H33</f>
        <v>8.09375</v>
      </c>
      <c r="BC34" s="113"/>
      <c r="BD34" s="116"/>
      <c r="BE34" s="24"/>
      <c r="BF34" s="45" t="s">
        <v>97</v>
      </c>
      <c r="BG34" s="34" t="s">
        <v>22</v>
      </c>
      <c r="BH34" s="37">
        <v>0.23499999999999999</v>
      </c>
    </row>
    <row r="35" spans="1:60" x14ac:dyDescent="0.15">
      <c r="A35" s="50">
        <v>41668</v>
      </c>
      <c r="B35" s="42">
        <f t="shared" si="3"/>
        <v>1</v>
      </c>
      <c r="C35" s="42">
        <f t="shared" si="4"/>
        <v>29</v>
      </c>
      <c r="D35" s="127">
        <f t="shared" si="9"/>
        <v>0.20601463541666662</v>
      </c>
      <c r="E35" s="127">
        <f t="shared" si="0"/>
        <v>164.11697344006208</v>
      </c>
      <c r="F35" s="127">
        <f t="shared" si="5"/>
        <v>0</v>
      </c>
      <c r="G35" s="130">
        <v>0</v>
      </c>
      <c r="H35" s="122">
        <f t="shared" si="1"/>
        <v>0.20601463541666662</v>
      </c>
      <c r="I35" s="122">
        <f>IF(AND($BH$4&lt;&gt;1,$BH$4&lt;&gt;2,$BH$4&lt;&gt;6),0,((VLOOKUP(データ入力と計算結果!$E$6,バックデータ一覧!$V$10:$AA$11,2)*'貼り付けシート（日別）'!O34+VLOOKUP(データ入力と計算結果!$E$6,バックデータ一覧!$V$10:$AA$11,3)*('貼り付けシート（日別）'!I34+'貼り付けシート（日別）'!J34+'貼り付けシート（日別）'!K34+'貼り付けシート（日別）'!L34+'貼り付けシート（日別）'!N34)+(VLOOKUP(データ入力と計算結果!$E$6,バックデータ一覧!$V$10:$AA$11,4)))*10^3/3600))</f>
        <v>0.1313097222222222</v>
      </c>
      <c r="J35" s="122">
        <f>IF(AND(OR($BH$4&lt;&gt;1,$BH$4&lt;&gt;2,$BH$4&lt;&gt;6),データ入力と計算結果!$E$7&lt;&gt;バックデータ一覧!$A$15,SUM(AX35:AY35)&gt;0),0.07*10^3/3600,0)</f>
        <v>1.9444444444444445E-2</v>
      </c>
      <c r="K35" s="122">
        <f>IF(AND(OR($BH$4=1,$BH$4=2),データ入力と計算結果!$E$7=バックデータ一覧!$A$17,AY35&gt;0),(VLOOKUP(データ入力と計算結果!$E$6,バックデータ一覧!$V$10:$AA$11,5,FALSE)*BA35+VLOOKUP(データ入力と計算結果!$E$6,バックデータ一覧!$V$10:$AA$11,6,FALSE))*10^3/3600,0)</f>
        <v>5.5260468749999986E-2</v>
      </c>
      <c r="L35" s="122">
        <f>IF(OR($BH$4=1,$BH$4=6),IF(データ入力と計算結果!$E$7=バックデータ一覧!$A$15,AU35/N35+AV35/O35+AW35/P35+AX35/Q35+AY35/S35,IF(データ入力と計算結果!$E$7=バックデータ一覧!$A$16,AU35/N35+AV35/O35+AW35/P35+AY35/R35+AZ35/S35,AU35/N35+AV35/O35+AW35/P35+AY35/R35+BA35/T35)),0)</f>
        <v>164.11697344006208</v>
      </c>
      <c r="M35" s="122">
        <f>IF($BH$4=2,IF(データ入力と計算結果!$E$7=バックデータ一覧!$A$15,AU35/N35+AV35/O35+AW35/P35+AX35/Q35+AZ35/S35,IF(データ入力と計算結果!$E$7=バックデータ一覧!$A$16,AU35/N35+AV35/O35+AW35/P35+AY35/R35+AZ35/S35,AU35/N35+AV35/O35+AW35/P35+AY35/R35+BA35/T35)),0)</f>
        <v>0</v>
      </c>
      <c r="N35" s="122">
        <f>MIN(1,$BH$6*'貼り付けシート（日別）'!O34+計算過程!$BH$13*(AU35+AW35)+$BH$20)</f>
        <v>0.62963597645729819</v>
      </c>
      <c r="O35" s="122">
        <f>MIN(1,$BH$7*'貼り付けシート（日別）'!O34+$BH$14*AV35+$BH$21)</f>
        <v>0.68819900502741782</v>
      </c>
      <c r="P35" s="122">
        <f>MIN(1,$BH$8*'貼り付けシート（日別）'!O34+$BH$15*(AU35+AW35)+$BH$22)</f>
        <v>0.62963597645729819</v>
      </c>
      <c r="Q35" s="46">
        <f>MIN(1,$BH$9*'貼り付けシート（日別）'!O34+$BH$16*AX35+$BH$23)</f>
        <v>0.71159348488590612</v>
      </c>
      <c r="R35" s="46">
        <f>MIN(1,$BH$10*'貼り付けシート（日別）'!O34+$BH$17*AY35+$BH$24)</f>
        <v>0.6978272797596381</v>
      </c>
      <c r="S35" s="46">
        <f>MIN(1,$BH$11*'貼り付けシート（日別）'!O34+$BH$18*AZ35+$BH$25)</f>
        <v>0.71159348488590612</v>
      </c>
      <c r="T35" s="46">
        <f>MIN(1,$BH$12*'貼り付けシート（日別）'!O34+$BH$19*BA35+$BH$26)</f>
        <v>0.65520680443489931</v>
      </c>
      <c r="U35" s="46">
        <f t="shared" si="2"/>
        <v>0</v>
      </c>
      <c r="V35" s="46">
        <f t="array" ref="V35">AVERAGE((IF(('貼り付けシート（時刻別）'!$E$6:$E$8765=$B35)*('貼り付けシート（時刻別）'!$F$6:$F$8765=$C35)*('貼り付けシート（時刻別）'!$G$6:$G$8765=1),'貼り付けシート（時刻別）'!$C$6:$C$8765,"")))</f>
        <v>-5.9124999999999996</v>
      </c>
      <c r="W35" s="46">
        <f t="shared" si="6"/>
        <v>1.1717362499999999</v>
      </c>
      <c r="X35" s="46">
        <f t="shared" si="7"/>
        <v>1.0958749999999999</v>
      </c>
      <c r="Y35" s="46">
        <f t="shared" si="8"/>
        <v>109.5869374992</v>
      </c>
      <c r="Z35" s="46">
        <f>IF($BH$4=8,($BH$38*'貼り付けシート（日別）'!O34+$BH$39*Y35+$BH$40)/3.6,0)</f>
        <v>0</v>
      </c>
      <c r="AA35" s="46">
        <f>IF(OR($BH$4=3,$BH$4=4,$BH$4=5),(($BH$42*'貼り付けシート（日別）'!O34+$BH$43*SUM(AU35:AW35,AY35)+$BH$44)*AB35+(0.01723*BA35+0.06099))*10^3/3600,0)</f>
        <v>0</v>
      </c>
      <c r="AB35" s="46">
        <f>IF('貼り付けシート（日別）'!O34&lt;7,1+(7-'貼り付けシート（日別）'!O34)*0.0091,1)</f>
        <v>1.0944125</v>
      </c>
      <c r="AC35" s="46">
        <f>IF(OR($BH$4=3,$BH$4=4,$BH$4=5),(($BH$45*'貼り付けシート（日別）'!O34+$BH$46*SUM(AU35:AW35,AY35)+$BH$47)*AE35+BA35/AD35),0)</f>
        <v>0</v>
      </c>
      <c r="AD35" s="46">
        <f>$BH$48*'貼り付けシート（日別）'!O34+$BH$49*BA35+$BH$50</f>
        <v>0.78623749999999992</v>
      </c>
      <c r="AE35" s="46">
        <f>IF('貼り付けシート（日別）'!O34&lt;7,1+(7-'貼り付けシート（日別）'!O34)*0.0205,1)</f>
        <v>1.2126874999999999</v>
      </c>
      <c r="AF35" s="46">
        <f>IF($BH$4=7,((AL35*'貼り付けシート（日別）'!O34+AM35*(AU35+AV35+AW35+AY35)+AN35*AK35+AO35)*AG35+(0.01723*BA35+0.06099))*10^3/3600,0)</f>
        <v>0</v>
      </c>
      <c r="AG35" s="46">
        <f>IF(7&lt;='貼り付けシート（日別）'!O34,1,1+(7-'貼り付けシート（日別）'!O34)*0.0091)</f>
        <v>1.0944125</v>
      </c>
      <c r="AH35" s="46">
        <f>IF($BH$4=7,((AP35*'貼り付けシート（日別）'!O34+AQ35*(AU35+AV35+AW35+AY35)+AR35*AK35+AS35)*AJ35+BA35/AI35),0)</f>
        <v>0</v>
      </c>
      <c r="AI35" s="46">
        <f>$BH$52*'貼り付けシート（日別）'!O34+$BH$53*BA35+$BH$54</f>
        <v>0.78623749999999992</v>
      </c>
      <c r="AJ35" s="46">
        <f>IF(7&lt;='貼り付けシート（日別）'!O34,1,1+(7-'貼り付けシート（日別）'!O34)*0.0205)</f>
        <v>1.2126874999999999</v>
      </c>
      <c r="AK35" s="46">
        <f>SUMIF('貼り付けシート（時刻別）'!$A$6:$A$8765,A35,'貼り付けシート（時刻別）'!$D$6:$D$8765)</f>
        <v>153.54373908283242</v>
      </c>
      <c r="AL35" s="120">
        <f>IF($AK35&gt;0,バックデータ一覧!$S$4,バックデータ一覧!$T$4)</f>
        <v>-0.51375000000000004</v>
      </c>
      <c r="AM35" s="120">
        <f>IF($AK35&gt;0,バックデータ一覧!$S$5,バックデータ一覧!$T$5)</f>
        <v>-1.7819999999999999E-2</v>
      </c>
      <c r="AN35" s="120">
        <f>IF($AK35&gt;0,バックデータ一覧!$S$6,バックデータ一覧!$T$6)</f>
        <v>0.27639999999999998</v>
      </c>
      <c r="AO35" s="120">
        <f>IF($AK35&gt;0,バックデータ一覧!$S$7,バックデータ一覧!$T$7)</f>
        <v>9.4067100000000003</v>
      </c>
      <c r="AP35" s="120">
        <f>IF($AK35&gt;0,バックデータ一覧!$S$12,バックデータ一覧!$T$12)</f>
        <v>-0.19841</v>
      </c>
      <c r="AQ35" s="120">
        <f>IF($AK35&gt;0,バックデータ一覧!$S$13,バックデータ一覧!$T$13)</f>
        <v>1.10632</v>
      </c>
      <c r="AR35" s="120">
        <f>IF($AK35&gt;0,バックデータ一覧!$S$14,バックデータ一覧!$T$14)</f>
        <v>0.19306999999999999</v>
      </c>
      <c r="AS35" s="120">
        <f>IF($AK35&gt;0,バックデータ一覧!$S$15,バックデータ一覧!$T$15)</f>
        <v>-10.36669</v>
      </c>
      <c r="AT35" s="123">
        <f>IF(データ入力と計算結果!$E$9=バックデータ一覧!$A$24,'貼り付けシート（日別）'!P34,0)</f>
        <v>0</v>
      </c>
      <c r="AU35" s="132">
        <f>'貼り付けシート（日別）'!B34</f>
        <v>28.755148461312</v>
      </c>
      <c r="AV35" s="132">
        <f>'貼り付けシート（日別）'!C34</f>
        <v>37.50671538432001</v>
      </c>
      <c r="AW35" s="132">
        <f>'貼り付けシート（日別）'!D34</f>
        <v>7.1887871153280001</v>
      </c>
      <c r="AX35" s="132">
        <f>'貼り付けシート（日別）'!E34</f>
        <v>0</v>
      </c>
      <c r="AY35" s="132">
        <f>'貼り付けシート（日別）'!F34</f>
        <v>28.130036538240002</v>
      </c>
      <c r="AZ35" s="132">
        <f>'貼り付けシート（日別）'!G34</f>
        <v>0</v>
      </c>
      <c r="BA35" s="132">
        <f>'貼り付けシート（日別）'!H34</f>
        <v>8.0062499999999996</v>
      </c>
      <c r="BC35" s="44" t="s">
        <v>102</v>
      </c>
      <c r="BD35" s="45"/>
      <c r="BE35" s="34" t="s">
        <v>332</v>
      </c>
      <c r="BF35" s="9" t="s">
        <v>101</v>
      </c>
      <c r="BG35" s="34" t="s">
        <v>22</v>
      </c>
      <c r="BH35" s="37">
        <v>0.4</v>
      </c>
    </row>
    <row r="36" spans="1:60" x14ac:dyDescent="0.15">
      <c r="A36" s="50">
        <v>41669</v>
      </c>
      <c r="B36" s="42">
        <f t="shared" si="3"/>
        <v>1</v>
      </c>
      <c r="C36" s="42">
        <f t="shared" si="4"/>
        <v>30</v>
      </c>
      <c r="D36" s="127">
        <f t="shared" si="9"/>
        <v>0.18615419791666665</v>
      </c>
      <c r="E36" s="127">
        <f t="shared" si="0"/>
        <v>118.05836793226362</v>
      </c>
      <c r="F36" s="127">
        <f t="shared" si="5"/>
        <v>0</v>
      </c>
      <c r="G36" s="130">
        <v>0</v>
      </c>
      <c r="H36" s="122">
        <f t="shared" si="1"/>
        <v>0.18615419791666665</v>
      </c>
      <c r="I36" s="122">
        <f>IF(AND($BH$4&lt;&gt;1,$BH$4&lt;&gt;2,$BH$4&lt;&gt;6),0,((VLOOKUP(データ入力と計算結果!$E$6,バックデータ一覧!$V$10:$AA$11,2)*'貼り付けシート（日別）'!O35+VLOOKUP(データ入力と計算結果!$E$6,バックデータ一覧!$V$10:$AA$11,3)*('貼り付けシート（日別）'!I35+'貼り付けシート（日別）'!J35+'貼り付けシート（日別）'!K35+'貼り付けシート（日別）'!L35+'貼り付けシート（日別）'!N35)+(VLOOKUP(データ入力と計算結果!$E$6,バックデータ一覧!$V$10:$AA$11,4)))*10^3/3600))</f>
        <v>0.11026472222222221</v>
      </c>
      <c r="J36" s="122">
        <f>IF(AND(OR($BH$4&lt;&gt;1,$BH$4&lt;&gt;2,$BH$4&lt;&gt;6),データ入力と計算結果!$E$7&lt;&gt;バックデータ一覧!$A$15,SUM(AX36:AY36)&gt;0),0.07*10^3/3600,0)</f>
        <v>1.9444444444444445E-2</v>
      </c>
      <c r="K36" s="122">
        <f>IF(AND(OR($BH$4=1,$BH$4=2),データ入力と計算結果!$E$7=バックデータ一覧!$A$17,AY36&gt;0),(VLOOKUP(データ入力と計算結果!$E$6,バックデータ一覧!$V$10:$AA$11,5,FALSE)*BA36+VLOOKUP(データ入力と計算結果!$E$6,バックデータ一覧!$V$10:$AA$11,6,FALSE))*10^3/3600,0)</f>
        <v>5.6445031249999993E-2</v>
      </c>
      <c r="L36" s="122">
        <f>IF(OR($BH$4=1,$BH$4=6),IF(データ入力と計算結果!$E$7=バックデータ一覧!$A$15,AU36/N36+AV36/O36+AW36/P36+AX36/Q36+AY36/S36,IF(データ入力と計算結果!$E$7=バックデータ一覧!$A$16,AU36/N36+AV36/O36+AW36/P36+AY36/R36+AZ36/S36,AU36/N36+AV36/O36+AW36/P36+AY36/R36+BA36/T36)),0)</f>
        <v>118.05836793226362</v>
      </c>
      <c r="M36" s="122">
        <f>IF($BH$4=2,IF(データ入力と計算結果!$E$7=バックデータ一覧!$A$15,AU36/N36+AV36/O36+AW36/P36+AX36/Q36+AZ36/S36,IF(データ入力と計算結果!$E$7=バックデータ一覧!$A$16,AU36/N36+AV36/O36+AW36/P36+AY36/R36+AZ36/S36,AU36/N36+AV36/O36+AW36/P36+AY36/R36+BA36/T36)),0)</f>
        <v>0</v>
      </c>
      <c r="N36" s="122">
        <f>MIN(1,$BH$6*'貼り付けシート（日別）'!O35+計算過程!$BH$13*(AU36+AW36)+$BH$20)</f>
        <v>0.60645977888697278</v>
      </c>
      <c r="O36" s="122">
        <f>MIN(1,$BH$7*'貼り付けシート（日別）'!O35+$BH$14*AV36+$BH$21)</f>
        <v>0.6808953524368061</v>
      </c>
      <c r="P36" s="122">
        <f>MIN(1,$BH$8*'貼り付けシート（日別）'!O35+$BH$15*(AU36+AW36)+$BH$22)</f>
        <v>0.60645977888697278</v>
      </c>
      <c r="Q36" s="46">
        <f>MIN(1,$BH$9*'貼り付けシート（日別）'!O35+$BH$16*AX36+$BH$23)</f>
        <v>0.71159348488590612</v>
      </c>
      <c r="R36" s="46">
        <f>MIN(1,$BH$10*'貼り付けシート（日別）'!O35+$BH$17*AY36+$BH$24)</f>
        <v>0.69785264222912147</v>
      </c>
      <c r="S36" s="46">
        <f>MIN(1,$BH$11*'貼り付けシート（日別）'!O35+$BH$18*AZ36+$BH$25)</f>
        <v>0.71159348488590612</v>
      </c>
      <c r="T36" s="46">
        <f>MIN(1,$BH$12*'貼り付けシート（日別）'!O35+$BH$19*BA36+$BH$26)</f>
        <v>0.65462266052939599</v>
      </c>
      <c r="U36" s="46">
        <f t="shared" si="2"/>
        <v>0</v>
      </c>
      <c r="V36" s="46">
        <f t="array" ref="V36">AVERAGE((IF(('貼り付けシート（時刻別）'!$E$6:$E$8765=$B36)*('貼り付けシート（時刻別）'!$F$6:$F$8765=$C36)*('貼り付けシート（時刻別）'!$G$6:$G$8765=1),'貼り付けシート（時刻別）'!$C$6:$C$8765,"")))</f>
        <v>-5.8249999999999993</v>
      </c>
      <c r="W36" s="46">
        <f t="shared" si="6"/>
        <v>1.1705725</v>
      </c>
      <c r="X36" s="46">
        <f t="shared" si="7"/>
        <v>1.0967500000000001</v>
      </c>
      <c r="Y36" s="46">
        <f t="shared" si="8"/>
        <v>78.439143328049994</v>
      </c>
      <c r="Z36" s="46">
        <f>IF($BH$4=8,($BH$38*'貼り付けシート（日別）'!O35+$BH$39*Y36+$BH$40)/3.6,0)</f>
        <v>0</v>
      </c>
      <c r="AA36" s="46">
        <f>IF(OR($BH$4=3,$BH$4=4,$BH$4=5),(($BH$42*'貼り付けシート（日別）'!O35+$BH$43*SUM(AU36:AW36,AY36)+$BH$44)*AB36+(0.01723*BA36+0.06099))*10^3/3600,0)</f>
        <v>0</v>
      </c>
      <c r="AB36" s="46">
        <f>IF('貼り付けシート（日別）'!O35&lt;7,1+(7-'貼り付けシート（日別）'!O35)*0.0091,1)</f>
        <v>1.1094275</v>
      </c>
      <c r="AC36" s="46">
        <f>IF(OR($BH$4=3,$BH$4=4,$BH$4=5),(($BH$45*'貼り付けシート（日別）'!O35+$BH$46*SUM(AU36:AW36,AY36)+$BH$47)*AE36+BA36/AD36),0)</f>
        <v>0</v>
      </c>
      <c r="AD36" s="46">
        <f>$BH$48*'貼り付けシート（日別）'!O35+$BH$49*BA36+$BH$50</f>
        <v>0.77980249999999995</v>
      </c>
      <c r="AE36" s="46">
        <f>IF('貼り付けシート（日別）'!O35&lt;7,1+(7-'貼り付けシート（日別）'!O35)*0.0205,1)</f>
        <v>1.2465125000000001</v>
      </c>
      <c r="AF36" s="46">
        <f>IF($BH$4=7,((AL36*'貼り付けシート（日別）'!O35+AM36*(AU36+AV36+AW36+AY36)+AN36*AK36+AO36)*AG36+(0.01723*BA36+0.06099))*10^3/3600,0)</f>
        <v>0</v>
      </c>
      <c r="AG36" s="46">
        <f>IF(7&lt;='貼り付けシート（日別）'!O35,1,1+(7-'貼り付けシート（日別）'!O35)*0.0091)</f>
        <v>1.1094275</v>
      </c>
      <c r="AH36" s="46">
        <f>IF($BH$4=7,((AP36*'貼り付けシート（日別）'!O35+AQ36*(AU36+AV36+AW36+AY36)+AR36*AK36+AS36)*AJ36+BA36/AI36),0)</f>
        <v>0</v>
      </c>
      <c r="AI36" s="46">
        <f>$BH$52*'貼り付けシート（日別）'!O35+$BH$53*BA36+$BH$54</f>
        <v>0.77980249999999995</v>
      </c>
      <c r="AJ36" s="46">
        <f>IF(7&lt;='貼り付けシート（日別）'!O35,1,1+(7-'貼り付けシート（日別）'!O35)*0.0205)</f>
        <v>1.2465125000000001</v>
      </c>
      <c r="AK36" s="46">
        <f>SUMIF('貼り付けシート（時刻別）'!$A$6:$A$8765,A36,'貼り付けシート（時刻別）'!$D$6:$D$8765)</f>
        <v>152.02096630120593</v>
      </c>
      <c r="AL36" s="120">
        <f>IF($AK36&gt;0,バックデータ一覧!$S$4,バックデータ一覧!$T$4)</f>
        <v>-0.51375000000000004</v>
      </c>
      <c r="AM36" s="120">
        <f>IF($AK36&gt;0,バックデータ一覧!$S$5,バックデータ一覧!$T$5)</f>
        <v>-1.7819999999999999E-2</v>
      </c>
      <c r="AN36" s="120">
        <f>IF($AK36&gt;0,バックデータ一覧!$S$6,バックデータ一覧!$T$6)</f>
        <v>0.27639999999999998</v>
      </c>
      <c r="AO36" s="120">
        <f>IF($AK36&gt;0,バックデータ一覧!$S$7,バックデータ一覧!$T$7)</f>
        <v>9.4067100000000003</v>
      </c>
      <c r="AP36" s="120">
        <f>IF($AK36&gt;0,バックデータ一覧!$S$12,バックデータ一覧!$T$12)</f>
        <v>-0.19841</v>
      </c>
      <c r="AQ36" s="120">
        <f>IF($AK36&gt;0,バックデータ一覧!$S$13,バックデータ一覧!$T$13)</f>
        <v>1.10632</v>
      </c>
      <c r="AR36" s="120">
        <f>IF($AK36&gt;0,バックデータ一覧!$S$14,バックデータ一覧!$T$14)</f>
        <v>0.19306999999999999</v>
      </c>
      <c r="AS36" s="120">
        <f>IF($AK36&gt;0,バックデータ一覧!$S$15,バックデータ一覧!$T$15)</f>
        <v>-10.36669</v>
      </c>
      <c r="AT36" s="123">
        <f>IF(データ入力と計算結果!$E$9=バックデータ一覧!$A$24,'貼り付けシート（日別）'!P35,0)</f>
        <v>0</v>
      </c>
      <c r="AU36" s="132">
        <f>'貼り付けシート（日別）'!B35</f>
        <v>14.349013747067998</v>
      </c>
      <c r="AV36" s="132">
        <f>'貼り付けシート（日別）'!C35</f>
        <v>23.39513110935</v>
      </c>
      <c r="AW36" s="132">
        <f>'貼り付けシート（日別）'!D35</f>
        <v>4.3670911404120005</v>
      </c>
      <c r="AX36" s="132">
        <f>'貼り付けシート（日別）'!E35</f>
        <v>0</v>
      </c>
      <c r="AY36" s="132">
        <f>'貼り付けシート（日別）'!F35</f>
        <v>28.074157331220004</v>
      </c>
      <c r="AZ36" s="132">
        <f>'貼り付けシート（日別）'!G35</f>
        <v>0</v>
      </c>
      <c r="BA36" s="132">
        <f>'貼り付けシート（日別）'!H35</f>
        <v>8.2537500000000001</v>
      </c>
      <c r="BC36" s="44" t="s">
        <v>75</v>
      </c>
      <c r="BD36" s="45"/>
      <c r="BE36" s="34" t="s">
        <v>333</v>
      </c>
      <c r="BF36" s="34" t="s">
        <v>29</v>
      </c>
      <c r="BG36" s="34" t="s">
        <v>22</v>
      </c>
      <c r="BH36" s="51" t="str">
        <f>IF(BH4&lt;&gt;9,"-",IF(データ入力と計算結果!E8=バックデータ一覧!A21,VLOOKUP(データ入力と計算結果!E6,バックデータ一覧!V3:X6,3,FALSE),IF(AND(計算過程!BH4=9,データ入力と計算結果!E7=バックデータ一覧!A17),データ入力と計算結果!E15-0.7,データ入力と計算結果!E15-0.5)))</f>
        <v>-</v>
      </c>
    </row>
    <row r="37" spans="1:60" x14ac:dyDescent="0.15">
      <c r="A37" s="50">
        <v>41670</v>
      </c>
      <c r="B37" s="42">
        <f t="shared" si="3"/>
        <v>1</v>
      </c>
      <c r="C37" s="42">
        <f t="shared" si="4"/>
        <v>31</v>
      </c>
      <c r="D37" s="127">
        <f t="shared" si="9"/>
        <v>0.17554641898148149</v>
      </c>
      <c r="E37" s="127">
        <f t="shared" si="0"/>
        <v>94.377104927775292</v>
      </c>
      <c r="F37" s="127">
        <f t="shared" si="5"/>
        <v>0</v>
      </c>
      <c r="G37" s="130">
        <v>0</v>
      </c>
      <c r="H37" s="122">
        <f t="shared" si="1"/>
        <v>0.17554641898148149</v>
      </c>
      <c r="I37" s="122">
        <f>IF(AND($BH$4&lt;&gt;1,$BH$4&lt;&gt;2,$BH$4&lt;&gt;6),0,((VLOOKUP(データ入力と計算結果!$E$6,バックデータ一覧!$V$10:$AA$11,2)*'貼り付けシート（日別）'!O36+VLOOKUP(データ入力と計算結果!$E$6,バックデータ一覧!$V$10:$AA$11,3)*('貼り付けシート（日別）'!I36+'貼り付けシート（日別）'!J36+'貼り付けシート（日別）'!K36+'貼り付けシート（日別）'!L36+'貼り付けシート（日別）'!N36)+(VLOOKUP(データ入力と計算結果!$E$6,バックデータ一覧!$V$10:$AA$11,4)))*10^3/3600))</f>
        <v>9.9471481481481494E-2</v>
      </c>
      <c r="J37" s="122">
        <f>IF(AND(OR($BH$4&lt;&gt;1,$BH$4&lt;&gt;2,$BH$4&lt;&gt;6),データ入力と計算結果!$E$7&lt;&gt;バックデータ一覧!$A$15,SUM(AX37:AY37)&gt;0),0.07*10^3/3600,0)</f>
        <v>1.9444444444444445E-2</v>
      </c>
      <c r="K37" s="122">
        <f>IF(AND(OR($BH$4=1,$BH$4=2),データ入力と計算結果!$E$7=バックデータ一覧!$A$17,AY37&gt;0),(VLOOKUP(データ入力と計算結果!$E$6,バックデータ一覧!$V$10:$AA$11,5,FALSE)*BA37+VLOOKUP(データ入力と計算結果!$E$6,バックデータ一覧!$V$10:$AA$11,6,FALSE))*10^3/3600,0)</f>
        <v>5.663049305555555E-2</v>
      </c>
      <c r="L37" s="122">
        <f>IF(OR($BH$4=1,$BH$4=6),IF(データ入力と計算結果!$E$7=バックデータ一覧!$A$15,AU37/N37+AV37/O37+AW37/P37+AX37/Q37+AY37/S37,IF(データ入力と計算結果!$E$7=バックデータ一覧!$A$16,AU37/N37+AV37/O37+AW37/P37+AY37/R37+AZ37/S37,AU37/N37+AV37/O37+AW37/P37+AY37/R37+BA37/T37)),0)</f>
        <v>94.377104927775292</v>
      </c>
      <c r="M37" s="122">
        <f>IF($BH$4=2,IF(データ入力と計算結果!$E$7=バックデータ一覧!$A$15,AU37/N37+AV37/O37+AW37/P37+AX37/Q37+AZ37/S37,IF(データ入力と計算結果!$E$7=バックデータ一覧!$A$16,AU37/N37+AV37/O37+AW37/P37+AY37/R37+AZ37/S37,AU37/N37+AV37/O37+AW37/P37+AY37/R37+BA37/T37)),0)</f>
        <v>0</v>
      </c>
      <c r="N37" s="122">
        <f>MIN(1,$BH$6*'貼り付けシート（日別）'!O36+計算過程!$BH$13*(AU37+AW37)+$BH$20)</f>
        <v>0.59683577904675633</v>
      </c>
      <c r="O37" s="122">
        <f>MIN(1,$BH$7*'貼り付けシート（日別）'!O36+$BH$14*AV37+$BH$21)</f>
        <v>0.67722849146072228</v>
      </c>
      <c r="P37" s="122">
        <f>MIN(1,$BH$8*'貼り付けシート（日別）'!O36+$BH$15*(AU37+AW37)+$BH$22)</f>
        <v>0.59683577904675633</v>
      </c>
      <c r="Q37" s="46">
        <f>MIN(1,$BH$9*'貼り付けシート（日別）'!O36+$BH$16*AX37+$BH$23)</f>
        <v>0.71159348488590612</v>
      </c>
      <c r="R37" s="46">
        <f>MIN(1,$BH$10*'貼り付けシート（日別）'!O36+$BH$17*AY37+$BH$24)</f>
        <v>0.69782857376318319</v>
      </c>
      <c r="S37" s="46">
        <f>MIN(1,$BH$11*'貼り付けシート（日別）'!O36+$BH$18*AZ37+$BH$25)</f>
        <v>0.71159348488590612</v>
      </c>
      <c r="T37" s="46">
        <f>MIN(1,$BH$12*'貼り付けシート（日別）'!O36+$BH$19*BA37+$BH$26)</f>
        <v>0.65453120365530204</v>
      </c>
      <c r="U37" s="46">
        <f t="shared" si="2"/>
        <v>0</v>
      </c>
      <c r="V37" s="46">
        <f t="array" ref="V37">AVERAGE((IF(('貼り付けシート（時刻別）'!$E$6:$E$8765=$B37)*('貼り付けシート（時刻別）'!$F$6:$F$8765=$C37)*('貼り付けシート（時刻別）'!$G$6:$G$8765=1),'貼り付けシート（時刻別）'!$C$6:$C$8765,"")))</f>
        <v>-11.799999999999999</v>
      </c>
      <c r="W37" s="46">
        <f t="shared" si="6"/>
        <v>1.2500399999999998</v>
      </c>
      <c r="X37" s="46">
        <f t="shared" si="7"/>
        <v>1.0369999999999999</v>
      </c>
      <c r="Y37" s="46">
        <f t="shared" si="8"/>
        <v>62.984249696675008</v>
      </c>
      <c r="Z37" s="46">
        <f>IF($BH$4=8,($BH$38*'貼り付けシート（日別）'!O36+$BH$39*Y37+$BH$40)/3.6,0)</f>
        <v>0</v>
      </c>
      <c r="AA37" s="46">
        <f>IF(OR($BH$4=3,$BH$4=4,$BH$4=5),(($BH$42*'貼り付けシート（日別）'!O36+$BH$43*SUM(AU37:AW37,AY37)+$BH$44)*AB37+(0.01723*BA37+0.06099))*10^3/3600,0)</f>
        <v>0</v>
      </c>
      <c r="AB37" s="46">
        <f>IF('貼り付けシート（日別）'!O36&lt;7,1+(7-'貼り付けシート（日別）'!O36)*0.0091,1)</f>
        <v>1.1117783333333333</v>
      </c>
      <c r="AC37" s="46">
        <f>IF(OR($BH$4=3,$BH$4=4,$BH$4=5),(($BH$45*'貼り付けシート（日別）'!O36+$BH$46*SUM(AU37:AW37,AY37)+$BH$47)*AE37+BA37/AD37),0)</f>
        <v>0</v>
      </c>
      <c r="AD37" s="46">
        <f>$BH$48*'貼り付けシート（日別）'!O36+$BH$49*BA37+$BH$50</f>
        <v>0.7787949999999999</v>
      </c>
      <c r="AE37" s="46">
        <f>IF('貼り付けシート（日別）'!O36&lt;7,1+(7-'貼り付けシート（日別）'!O36)*0.0205,1)</f>
        <v>1.2518083333333334</v>
      </c>
      <c r="AF37" s="46">
        <f>IF($BH$4=7,((AL37*'貼り付けシート（日別）'!O36+AM37*(AU37+AV37+AW37+AY37)+AN37*AK37+AO37)*AG37+(0.01723*BA37+0.06099))*10^3/3600,0)</f>
        <v>0</v>
      </c>
      <c r="AG37" s="46">
        <f>IF(7&lt;='貼り付けシート（日別）'!O36,1,1+(7-'貼り付けシート（日別）'!O36)*0.0091)</f>
        <v>1.1117783333333333</v>
      </c>
      <c r="AH37" s="46">
        <f>IF($BH$4=7,((AP37*'貼り付けシート（日別）'!O36+AQ37*(AU37+AV37+AW37+AY37)+AR37*AK37+AS37)*AJ37+BA37/AI37),0)</f>
        <v>0</v>
      </c>
      <c r="AI37" s="46">
        <f>$BH$52*'貼り付けシート（日別）'!O36+$BH$53*BA37+$BH$54</f>
        <v>0.7787949999999999</v>
      </c>
      <c r="AJ37" s="46">
        <f>IF(7&lt;='貼り付けシート（日別）'!O36,1,1+(7-'貼り付けシート（日別）'!O36)*0.0205)</f>
        <v>1.2518083333333334</v>
      </c>
      <c r="AK37" s="46">
        <f>SUMIF('貼り付けシート（時刻別）'!$A$6:$A$8765,A37,'貼り付けシート（時刻別）'!$D$6:$D$8765)</f>
        <v>153.82122607082448</v>
      </c>
      <c r="AL37" s="120">
        <f>IF($AK37&gt;0,バックデータ一覧!$S$4,バックデータ一覧!$T$4)</f>
        <v>-0.51375000000000004</v>
      </c>
      <c r="AM37" s="120">
        <f>IF($AK37&gt;0,バックデータ一覧!$S$5,バックデータ一覧!$T$5)</f>
        <v>-1.7819999999999999E-2</v>
      </c>
      <c r="AN37" s="120">
        <f>IF($AK37&gt;0,バックデータ一覧!$S$6,バックデータ一覧!$T$6)</f>
        <v>0.27639999999999998</v>
      </c>
      <c r="AO37" s="120">
        <f>IF($AK37&gt;0,バックデータ一覧!$S$7,バックデータ一覧!$T$7)</f>
        <v>9.4067100000000003</v>
      </c>
      <c r="AP37" s="120">
        <f>IF($AK37&gt;0,バックデータ一覧!$S$12,バックデータ一覧!$T$12)</f>
        <v>-0.19841</v>
      </c>
      <c r="AQ37" s="120">
        <f>IF($AK37&gt;0,バックデータ一覧!$S$13,バックデータ一覧!$T$13)</f>
        <v>1.10632</v>
      </c>
      <c r="AR37" s="120">
        <f>IF($AK37&gt;0,バックデータ一覧!$S$14,バックデータ一覧!$T$14)</f>
        <v>0.19306999999999999</v>
      </c>
      <c r="AS37" s="120">
        <f>IF($AK37&gt;0,バックデータ一覧!$S$15,バックデータ一覧!$T$15)</f>
        <v>-10.36669</v>
      </c>
      <c r="AT37" s="123">
        <f>IF(データ入力と計算結果!$E$9=バックデータ一覧!$A$24,'貼り付けシート（日別）'!P36,0)</f>
        <v>0</v>
      </c>
      <c r="AU37" s="132">
        <f>'貼り付けシート（日別）'!B36</f>
        <v>9.6882528034109985</v>
      </c>
      <c r="AV37" s="132">
        <f>'貼り付けシート（日別）'!C36</f>
        <v>15.626214199050001</v>
      </c>
      <c r="AW37" s="132">
        <f>'貼り付けシート（日別）'!D36</f>
        <v>1.2500971359240001</v>
      </c>
      <c r="AX37" s="132">
        <f>'貼り付けシート（日別）'!E36</f>
        <v>0</v>
      </c>
      <c r="AY37" s="132">
        <f>'貼り付けシート（日別）'!F36</f>
        <v>28.127185558289998</v>
      </c>
      <c r="AZ37" s="132">
        <f>'貼り付けシート（日別）'!G36</f>
        <v>0</v>
      </c>
      <c r="BA37" s="132">
        <f>'貼り付けシート（日別）'!H36</f>
        <v>8.2925000000000004</v>
      </c>
      <c r="BC37" s="117" t="s">
        <v>109</v>
      </c>
      <c r="BD37" s="118"/>
      <c r="BE37" s="118"/>
      <c r="BF37" s="118"/>
      <c r="BG37" s="118"/>
      <c r="BH37" s="119"/>
    </row>
    <row r="38" spans="1:60" x14ac:dyDescent="0.15">
      <c r="A38" s="50">
        <v>41671</v>
      </c>
      <c r="B38" s="42">
        <f t="shared" si="3"/>
        <v>2</v>
      </c>
      <c r="C38" s="42">
        <f t="shared" si="4"/>
        <v>1</v>
      </c>
      <c r="D38" s="127">
        <f t="shared" si="9"/>
        <v>0.18188955439814816</v>
      </c>
      <c r="E38" s="127">
        <f t="shared" si="0"/>
        <v>117.5157774639533</v>
      </c>
      <c r="F38" s="127">
        <f t="shared" si="5"/>
        <v>0</v>
      </c>
      <c r="G38" s="130">
        <v>0</v>
      </c>
      <c r="H38" s="122">
        <f t="shared" si="1"/>
        <v>0.18188955439814816</v>
      </c>
      <c r="I38" s="122">
        <f>IF(AND($BH$4&lt;&gt;1,$BH$4&lt;&gt;2,$BH$4&lt;&gt;6),0,((VLOOKUP(データ入力と計算結果!$E$6,バックデータ一覧!$V$10:$AA$11,2)*'貼り付けシート（日別）'!O37+VLOOKUP(データ入力と計算結果!$E$6,バックデータ一覧!$V$10:$AA$11,3)*('貼り付けシート（日別）'!I37+'貼り付けシート（日別）'!J37+'貼り付けシート（日別）'!K37+'貼り付けシート（日別）'!L37+'貼り付けシート（日別）'!N37)+(VLOOKUP(データ入力と計算結果!$E$6,バックデータ一覧!$V$10:$AA$11,4)))*10^3/3600))</f>
        <v>0.10856064814814816</v>
      </c>
      <c r="J38" s="122">
        <f>IF(AND(OR($BH$4&lt;&gt;1,$BH$4&lt;&gt;2,$BH$4&lt;&gt;6),データ入力と計算結果!$E$7&lt;&gt;バックデータ一覧!$A$15,SUM(AX38:AY38)&gt;0),0.07*10^3/3600,0)</f>
        <v>1.9444444444444445E-2</v>
      </c>
      <c r="K38" s="122">
        <f>IF(AND(OR($BH$4=1,$BH$4=2),データ入力と計算結果!$E$7=バックデータ一覧!$A$17,AY38&gt;0),(VLOOKUP(データ入力と計算結果!$E$6,バックデータ一覧!$V$10:$AA$11,5,FALSE)*BA38+VLOOKUP(データ入力と計算結果!$E$6,バックデータ一覧!$V$10:$AA$11,6,FALSE))*10^3/3600,0)</f>
        <v>5.3884461805555554E-2</v>
      </c>
      <c r="L38" s="122">
        <f>IF(OR($BH$4=1,$BH$4=6),IF(データ入力と計算結果!$E$7=バックデータ一覧!$A$15,AU38/N38+AV38/O38+AW38/P38+AX38/Q38+AY38/S38,IF(データ入力と計算結果!$E$7=バックデータ一覧!$A$16,AU38/N38+AV38/O38+AW38/P38+AY38/R38+AZ38/S38,AU38/N38+AV38/O38+AW38/P38+AY38/R38+BA38/T38)),0)</f>
        <v>117.5157774639533</v>
      </c>
      <c r="M38" s="122">
        <f>IF($BH$4=2,IF(データ入力と計算結果!$E$7=バックデータ一覧!$A$15,AU38/N38+AV38/O38+AW38/P38+AX38/Q38+AZ38/S38,IF(データ入力と計算結果!$E$7=バックデータ一覧!$A$16,AU38/N38+AV38/O38+AW38/P38+AY38/R38+AZ38/S38,AU38/N38+AV38/O38+AW38/P38+AY38/R38+BA38/T38)),0)</f>
        <v>0</v>
      </c>
      <c r="N38" s="122">
        <f>MIN(1,$BH$6*'貼り付けシート（日別）'!O37+計算過程!$BH$13*(AU38+AW38)+$BH$20)</f>
        <v>0.6127608987573262</v>
      </c>
      <c r="O38" s="122">
        <f>MIN(1,$BH$7*'貼り付けシート（日別）'!O37+$BH$14*AV38+$BH$21)</f>
        <v>0.68290984907163654</v>
      </c>
      <c r="P38" s="122">
        <f>MIN(1,$BH$8*'貼り付けシート（日別）'!O37+$BH$15*(AU38+AW38)+$BH$22)</f>
        <v>0.6127608987573262</v>
      </c>
      <c r="Q38" s="46">
        <f>MIN(1,$BH$9*'貼り付けシート（日別）'!O37+$BH$16*AX38+$BH$23)</f>
        <v>0.71159348488590612</v>
      </c>
      <c r="R38" s="46">
        <f>MIN(1,$BH$10*'貼り付けシート（日別）'!O37+$BH$17*AY38+$BH$24)</f>
        <v>0.69776637532611685</v>
      </c>
      <c r="S38" s="46">
        <f>MIN(1,$BH$11*'貼り付けシート（日別）'!O37+$BH$18*AZ38+$BH$25)</f>
        <v>0.71159348488590612</v>
      </c>
      <c r="T38" s="46">
        <f>MIN(1,$BH$12*'貼り付けシート（日別）'!O37+$BH$19*BA38+$BH$26)</f>
        <v>0.6558853554362416</v>
      </c>
      <c r="U38" s="46">
        <f t="shared" si="2"/>
        <v>0</v>
      </c>
      <c r="V38" s="46">
        <f t="array" ref="V38">AVERAGE((IF(('貼り付けシート（時刻別）'!$E$6:$E$8765=$B38)*('貼り付けシート（時刻別）'!$F$6:$F$8765=$C38)*('貼り付けシート（時刻別）'!$G$6:$G$8765=1),'貼り付けシート（時刻別）'!$C$6:$C$8765,"")))</f>
        <v>-1.7124999999999999</v>
      </c>
      <c r="W38" s="46">
        <f t="shared" si="6"/>
        <v>1.1158762499999999</v>
      </c>
      <c r="X38" s="46">
        <f t="shared" si="7"/>
        <v>1.1328437500000001</v>
      </c>
      <c r="Y38" s="46">
        <f t="shared" si="8"/>
        <v>78.379306653050008</v>
      </c>
      <c r="Z38" s="46">
        <f>IF($BH$4=8,($BH$38*'貼り付けシート（日別）'!O37+$BH$39*Y38+$BH$40)/3.6,0)</f>
        <v>0</v>
      </c>
      <c r="AA38" s="46">
        <f>IF(OR($BH$4=3,$BH$4=4,$BH$4=5),(($BH$42*'貼り付けシート（日別）'!O37+$BH$43*SUM(AU38:AW38,AY38)+$BH$44)*AB38+(0.01723*BA38+0.06099))*10^3/3600,0)</f>
        <v>0</v>
      </c>
      <c r="AB38" s="46">
        <f>IF('貼り付けシート（日別）'!O37&lt;7,1+(7-'貼り付けシート（日別）'!O37)*0.0091,1)</f>
        <v>1.0769708333333334</v>
      </c>
      <c r="AC38" s="46">
        <f>IF(OR($BH$4=3,$BH$4=4,$BH$4=5),(($BH$45*'貼り付けシート（日別）'!O37+$BH$46*SUM(AU38:AW38,AY38)+$BH$47)*AE38+BA38/AD38),0)</f>
        <v>0</v>
      </c>
      <c r="AD38" s="46">
        <f>$BH$48*'貼り付けシート（日別）'!O37+$BH$49*BA38+$BH$50</f>
        <v>0.79371249999999993</v>
      </c>
      <c r="AE38" s="46">
        <f>IF('貼り付けシート（日別）'!O37&lt;7,1+(7-'貼り付けシート（日別）'!O37)*0.0205,1)</f>
        <v>1.1733958333333334</v>
      </c>
      <c r="AF38" s="46">
        <f>IF($BH$4=7,((AL38*'貼り付けシート（日別）'!O37+AM38*(AU38+AV38+AW38+AY38)+AN38*AK38+AO38)*AG38+(0.01723*BA38+0.06099))*10^3/3600,0)</f>
        <v>0</v>
      </c>
      <c r="AG38" s="46">
        <f>IF(7&lt;='貼り付けシート（日別）'!O37,1,1+(7-'貼り付けシート（日別）'!O37)*0.0091)</f>
        <v>1.0769708333333334</v>
      </c>
      <c r="AH38" s="46">
        <f>IF($BH$4=7,((AP38*'貼り付けシート（日別）'!O37+AQ38*(AU38+AV38+AW38+AY38)+AR38*AK38+AS38)*AJ38+BA38/AI38),0)</f>
        <v>0</v>
      </c>
      <c r="AI38" s="46">
        <f>$BH$52*'貼り付けシート（日別）'!O37+$BH$53*BA38+$BH$54</f>
        <v>0.79371249999999993</v>
      </c>
      <c r="AJ38" s="46">
        <f>IF(7&lt;='貼り付けシート（日別）'!O37,1,1+(7-'貼り付けシート（日別）'!O37)*0.0205)</f>
        <v>1.1733958333333334</v>
      </c>
      <c r="AK38" s="46">
        <f>SUMIF('貼り付けシート（時刻別）'!$A$6:$A$8765,A38,'貼り付けシート（時刻別）'!$D$6:$D$8765)</f>
        <v>157.28152418257756</v>
      </c>
      <c r="AL38" s="120">
        <f>IF($AK38&gt;0,バックデータ一覧!$S$4,バックデータ一覧!$T$4)</f>
        <v>-0.51375000000000004</v>
      </c>
      <c r="AM38" s="120">
        <f>IF($AK38&gt;0,バックデータ一覧!$S$5,バックデータ一覧!$T$5)</f>
        <v>-1.7819999999999999E-2</v>
      </c>
      <c r="AN38" s="120">
        <f>IF($AK38&gt;0,バックデータ一覧!$S$6,バックデータ一覧!$T$6)</f>
        <v>0.27639999999999998</v>
      </c>
      <c r="AO38" s="120">
        <f>IF($AK38&gt;0,バックデータ一覧!$S$7,バックデータ一覧!$T$7)</f>
        <v>9.4067100000000003</v>
      </c>
      <c r="AP38" s="120">
        <f>IF($AK38&gt;0,バックデータ一覧!$S$12,バックデータ一覧!$T$12)</f>
        <v>-0.19841</v>
      </c>
      <c r="AQ38" s="120">
        <f>IF($AK38&gt;0,バックデータ一覧!$S$13,バックデータ一覧!$T$13)</f>
        <v>1.10632</v>
      </c>
      <c r="AR38" s="120">
        <f>IF($AK38&gt;0,バックデータ一覧!$S$14,バックデータ一覧!$T$14)</f>
        <v>0.19306999999999999</v>
      </c>
      <c r="AS38" s="120">
        <f>IF($AK38&gt;0,バックデータ一覧!$S$15,バックデータ一覧!$T$15)</f>
        <v>-10.36669</v>
      </c>
      <c r="AT38" s="123">
        <f>IF(データ入力と計算結果!$E$9=バックデータ一覧!$A$24,'貼り付けシート（日別）'!P37,0)</f>
        <v>0</v>
      </c>
      <c r="AU38" s="132">
        <f>'貼り付けシート（日別）'!B37</f>
        <v>14.446158249068002</v>
      </c>
      <c r="AV38" s="132">
        <f>'貼り付けシート（日別）'!C37</f>
        <v>23.553518884350005</v>
      </c>
      <c r="AW38" s="132">
        <f>'貼り付けシート（日別）'!D37</f>
        <v>4.3966568584120003</v>
      </c>
      <c r="AX38" s="132">
        <f>'貼り付けシート（日別）'!E37</f>
        <v>0</v>
      </c>
      <c r="AY38" s="132">
        <f>'貼り付けシート（日別）'!F37</f>
        <v>28.264222661220003</v>
      </c>
      <c r="AZ38" s="132">
        <f>'貼り付けシート（日別）'!G37</f>
        <v>0</v>
      </c>
      <c r="BA38" s="132">
        <f>'貼り付けシート（日別）'!H37</f>
        <v>7.71875</v>
      </c>
      <c r="BC38" s="44" t="s">
        <v>110</v>
      </c>
      <c r="BD38" s="45"/>
      <c r="BE38" s="136" t="s">
        <v>119</v>
      </c>
      <c r="BF38" s="34" t="s">
        <v>113</v>
      </c>
      <c r="BG38" s="34" t="s">
        <v>22</v>
      </c>
      <c r="BH38" s="37">
        <v>-0.13800999999999999</v>
      </c>
    </row>
    <row r="39" spans="1:60" x14ac:dyDescent="0.15">
      <c r="A39" s="50">
        <v>41672</v>
      </c>
      <c r="B39" s="42">
        <f t="shared" si="3"/>
        <v>2</v>
      </c>
      <c r="C39" s="42">
        <f t="shared" si="4"/>
        <v>2</v>
      </c>
      <c r="D39" s="127">
        <f t="shared" si="9"/>
        <v>0.18281123553240741</v>
      </c>
      <c r="E39" s="127">
        <f t="shared" si="0"/>
        <v>117.47255857125833</v>
      </c>
      <c r="F39" s="127">
        <f t="shared" si="5"/>
        <v>0</v>
      </c>
      <c r="G39" s="130">
        <v>0</v>
      </c>
      <c r="H39" s="122">
        <f t="shared" si="1"/>
        <v>0.18281123553240741</v>
      </c>
      <c r="I39" s="122">
        <f>IF(AND($BH$4&lt;&gt;1,$BH$4&lt;&gt;2,$BH$4&lt;&gt;6),0,((VLOOKUP(データ入力と計算結果!$E$6,バックデータ一覧!$V$10:$AA$11,2)*'貼り付けシート（日別）'!O38+VLOOKUP(データ入力と計算結果!$E$6,バックデータ一覧!$V$10:$AA$11,3)*('貼り付けシート（日別）'!I38+'貼り付けシート（日別）'!J38+'貼り付けシート（日別）'!K38+'貼り付けシート（日別）'!L38+'貼り付けシート（日別）'!N38)+(VLOOKUP(データ入力と計算結果!$E$6,バックデータ一覧!$V$10:$AA$11,4)))*10^3/3600))</f>
        <v>0.10892893518518519</v>
      </c>
      <c r="J39" s="122">
        <f>IF(AND(OR($BH$4&lt;&gt;1,$BH$4&lt;&gt;2,$BH$4&lt;&gt;6),データ入力と計算結果!$E$7&lt;&gt;バックデータ一覧!$A$15,SUM(AX39:AY39)&gt;0),0.07*10^3/3600,0)</f>
        <v>1.9444444444444445E-2</v>
      </c>
      <c r="K39" s="122">
        <f>IF(AND(OR($BH$4=1,$BH$4=2),データ入力と計算結果!$E$7=バックデータ一覧!$A$17,AY39&gt;0),(VLOOKUP(データ入力と計算結果!$E$6,バックデータ一覧!$V$10:$AA$11,5,FALSE)*BA39+VLOOKUP(データ入力と計算結果!$E$6,バックデータ一覧!$V$10:$AA$11,6,FALSE))*10^3/3600,0)</f>
        <v>5.4437855902777776E-2</v>
      </c>
      <c r="L39" s="122">
        <f>IF(OR($BH$4=1,$BH$4=6),IF(データ入力と計算結果!$E$7=バックデータ一覧!$A$15,AU39/N39+AV39/O39+AW39/P39+AX39/Q39+AY39/S39,IF(データ入力と計算結果!$E$7=バックデータ一覧!$A$16,AU39/N39+AV39/O39+AW39/P39+AY39/R39+AZ39/S39,AU39/N39+AV39/O39+AW39/P39+AY39/R39+BA39/T39)),0)</f>
        <v>117.47255857125833</v>
      </c>
      <c r="M39" s="122">
        <f>IF($BH$4=2,IF(データ入力と計算結果!$E$7=バックデータ一覧!$A$15,AU39/N39+AV39/O39+AW39/P39+AX39/Q39+AZ39/S39,IF(データ入力と計算結果!$E$7=バックデータ一覧!$A$16,AU39/N39+AV39/O39+AW39/P39+AY39/R39+AZ39/S39,AU39/N39+AV39/O39+AW39/P39+AY39/R39+BA39/T39)),0)</f>
        <v>0</v>
      </c>
      <c r="N39" s="122">
        <f>MIN(1,$BH$6*'貼り付けシート（日別）'!O38+計算過程!$BH$13*(AU39+AW39)+$BH$20)</f>
        <v>0.61136516632505222</v>
      </c>
      <c r="O39" s="122">
        <f>MIN(1,$BH$7*'貼り付けシート（日別）'!O38+$BH$14*AV39+$BH$21)</f>
        <v>0.68245816295828854</v>
      </c>
      <c r="P39" s="122">
        <f>MIN(1,$BH$8*'貼り付けシート（日別）'!O38+$BH$15*(AU39+AW39)+$BH$22)</f>
        <v>0.61136516632505222</v>
      </c>
      <c r="Q39" s="46">
        <f>MIN(1,$BH$9*'貼り付けシート（日別）'!O38+$BH$16*AX39+$BH$23)</f>
        <v>0.71159348488590612</v>
      </c>
      <c r="R39" s="46">
        <f>MIN(1,$BH$10*'貼り付けシート（日別）'!O38+$BH$17*AY39+$BH$24)</f>
        <v>0.69780459156414787</v>
      </c>
      <c r="S39" s="46">
        <f>MIN(1,$BH$11*'貼り付けシート（日別）'!O38+$BH$18*AZ39+$BH$25)</f>
        <v>0.71159348488590612</v>
      </c>
      <c r="T39" s="46">
        <f>MIN(1,$BH$12*'貼り付けシート（日別）'!O38+$BH$19*BA39+$BH$26)</f>
        <v>0.65561245992483219</v>
      </c>
      <c r="U39" s="46">
        <f t="shared" si="2"/>
        <v>0</v>
      </c>
      <c r="V39" s="46">
        <f t="array" ref="V39">AVERAGE((IF(('貼り付けシート（時刻別）'!$E$6:$E$8765=$B39)*('貼り付けシート（時刻別）'!$F$6:$F$8765=$C39)*('貼り付けシート（時刻別）'!$G$6:$G$8765=1),'貼り付けシート（時刻別）'!$C$6:$C$8765,"")))</f>
        <v>-5.3875000000000002</v>
      </c>
      <c r="W39" s="46">
        <f t="shared" si="6"/>
        <v>1.16475375</v>
      </c>
      <c r="X39" s="46">
        <f t="shared" si="7"/>
        <v>1.1011250000000001</v>
      </c>
      <c r="Y39" s="46">
        <f t="shared" si="8"/>
        <v>78.284434300074992</v>
      </c>
      <c r="Z39" s="46">
        <f>IF($BH$4=8,($BH$38*'貼り付けシート（日別）'!O38+$BH$39*Y39+$BH$40)/3.6,0)</f>
        <v>0</v>
      </c>
      <c r="AA39" s="46">
        <f>IF(OR($BH$4=3,$BH$4=4,$BH$4=5),(($BH$42*'貼り付けシート（日別）'!O38+$BH$43*SUM(AU39:AW39,AY39)+$BH$44)*AB39+(0.01723*BA39+0.06099))*10^3/3600,0)</f>
        <v>0</v>
      </c>
      <c r="AB39" s="46">
        <f>IF('貼り付けシート（日別）'!O38&lt;7,1+(7-'貼り付けシート（日別）'!O38)*0.0091,1)</f>
        <v>1.0839854166666667</v>
      </c>
      <c r="AC39" s="46">
        <f>IF(OR($BH$4=3,$BH$4=4,$BH$4=5),(($BH$45*'貼り付けシート（日別）'!O38+$BH$46*SUM(AU39:AW39,AY39)+$BH$47)*AE39+BA39/AD39),0)</f>
        <v>0</v>
      </c>
      <c r="AD39" s="46">
        <f>$BH$48*'貼り付けシート（日別）'!O38+$BH$49*BA39+$BH$50</f>
        <v>0.79070624999999994</v>
      </c>
      <c r="AE39" s="46">
        <f>IF('貼り付けシート（日別）'!O38&lt;7,1+(7-'貼り付けシート（日別）'!O38)*0.0205,1)</f>
        <v>1.1891979166666666</v>
      </c>
      <c r="AF39" s="46">
        <f>IF($BH$4=7,((AL39*'貼り付けシート（日別）'!O38+AM39*(AU39+AV39+AW39+AY39)+AN39*AK39+AO39)*AG39+(0.01723*BA39+0.06099))*10^3/3600,0)</f>
        <v>0</v>
      </c>
      <c r="AG39" s="46">
        <f>IF(7&lt;='貼り付けシート（日別）'!O38,1,1+(7-'貼り付けシート（日別）'!O38)*0.0091)</f>
        <v>1.0839854166666667</v>
      </c>
      <c r="AH39" s="46">
        <f>IF($BH$4=7,((AP39*'貼り付けシート（日別）'!O38+AQ39*(AU39+AV39+AW39+AY39)+AR39*AK39+AS39)*AJ39+BA39/AI39),0)</f>
        <v>0</v>
      </c>
      <c r="AI39" s="46">
        <f>$BH$52*'貼り付けシート（日別）'!O38+$BH$53*BA39+$BH$54</f>
        <v>0.79070624999999994</v>
      </c>
      <c r="AJ39" s="46">
        <f>IF(7&lt;='貼り付けシート（日別）'!O38,1,1+(7-'貼り付けシート（日別）'!O38)*0.0205)</f>
        <v>1.1891979166666666</v>
      </c>
      <c r="AK39" s="46">
        <f>SUMIF('貼り付けシート（時刻別）'!$A$6:$A$8765,A39,'貼り付けシート（時刻別）'!$D$6:$D$8765)</f>
        <v>112.50529562147734</v>
      </c>
      <c r="AL39" s="120">
        <f>IF($AK39&gt;0,バックデータ一覧!$S$4,バックデータ一覧!$T$4)</f>
        <v>-0.51375000000000004</v>
      </c>
      <c r="AM39" s="120">
        <f>IF($AK39&gt;0,バックデータ一覧!$S$5,バックデータ一覧!$T$5)</f>
        <v>-1.7819999999999999E-2</v>
      </c>
      <c r="AN39" s="120">
        <f>IF($AK39&gt;0,バックデータ一覧!$S$6,バックデータ一覧!$T$6)</f>
        <v>0.27639999999999998</v>
      </c>
      <c r="AO39" s="120">
        <f>IF($AK39&gt;0,バックデータ一覧!$S$7,バックデータ一覧!$T$7)</f>
        <v>9.4067100000000003</v>
      </c>
      <c r="AP39" s="120">
        <f>IF($AK39&gt;0,バックデータ一覧!$S$12,バックデータ一覧!$T$12)</f>
        <v>-0.19841</v>
      </c>
      <c r="AQ39" s="120">
        <f>IF($AK39&gt;0,バックデータ一覧!$S$13,バックデータ一覧!$T$13)</f>
        <v>1.10632</v>
      </c>
      <c r="AR39" s="120">
        <f>IF($AK39&gt;0,バックデータ一覧!$S$14,バックデータ一覧!$T$14)</f>
        <v>0.19306999999999999</v>
      </c>
      <c r="AS39" s="120">
        <f>IF($AK39&gt;0,バックデータ一覧!$S$15,バックデータ一覧!$T$15)</f>
        <v>-10.36669</v>
      </c>
      <c r="AT39" s="123">
        <f>IF(データ入力と計算結果!$E$9=バックデータ一覧!$A$24,'貼り付けシート（日別）'!P38,0)</f>
        <v>0</v>
      </c>
      <c r="AU39" s="132">
        <f>'貼り付けシート（日別）'!B38</f>
        <v>14.403123234682001</v>
      </c>
      <c r="AV39" s="132">
        <f>'貼り付けシート（日別）'!C38</f>
        <v>23.483353100025003</v>
      </c>
      <c r="AW39" s="132">
        <f>'貼り付けシート（日別）'!D38</f>
        <v>4.3835592453380006</v>
      </c>
      <c r="AX39" s="132">
        <f>'貼り付けシート（日別）'!E38</f>
        <v>0</v>
      </c>
      <c r="AY39" s="132">
        <f>'貼り付けシート（日別）'!F38</f>
        <v>28.18002372003</v>
      </c>
      <c r="AZ39" s="132">
        <f>'貼り付けシート（日別）'!G38</f>
        <v>0</v>
      </c>
      <c r="BA39" s="132">
        <f>'貼り付けシート（日別）'!H38</f>
        <v>7.8343749999999996</v>
      </c>
      <c r="BC39" s="44" t="s">
        <v>111</v>
      </c>
      <c r="BD39" s="45"/>
      <c r="BE39" s="148"/>
      <c r="BF39" s="34" t="s">
        <v>114</v>
      </c>
      <c r="BG39" s="34" t="s">
        <v>22</v>
      </c>
      <c r="BH39" s="37">
        <v>0.97585299999999997</v>
      </c>
    </row>
    <row r="40" spans="1:60" x14ac:dyDescent="0.15">
      <c r="A40" s="50">
        <v>41673</v>
      </c>
      <c r="B40" s="42">
        <f t="shared" si="3"/>
        <v>2</v>
      </c>
      <c r="C40" s="42">
        <f t="shared" si="4"/>
        <v>3</v>
      </c>
      <c r="D40" s="127">
        <f t="shared" si="9"/>
        <v>0.18197424942129631</v>
      </c>
      <c r="E40" s="127">
        <f t="shared" si="0"/>
        <v>117.03145527974561</v>
      </c>
      <c r="F40" s="127">
        <f t="shared" si="5"/>
        <v>0</v>
      </c>
      <c r="G40" s="130">
        <v>0</v>
      </c>
      <c r="H40" s="122">
        <f t="shared" si="1"/>
        <v>0.18197424942129631</v>
      </c>
      <c r="I40" s="122">
        <f>IF(AND($BH$4&lt;&gt;1,$BH$4&lt;&gt;2,$BH$4&lt;&gt;6),0,((VLOOKUP(データ入力と計算結果!$E$6,バックデータ一覧!$V$10:$AA$11,2)*'貼り付けシート（日別）'!O39+VLOOKUP(データ入力と計算結果!$E$6,バックデータ一覧!$V$10:$AA$11,3)*('貼り付けシート（日別）'!I39+'貼り付けシート（日別）'!J39+'貼り付けシート（日別）'!K39+'貼り付けシート（日別）'!L39+'貼り付けシート（日別）'!N39)+(VLOOKUP(データ入力と計算結果!$E$6,バックデータ一覧!$V$10:$AA$11,4)))*10^3/3600))</f>
        <v>0.10859449074074075</v>
      </c>
      <c r="J40" s="122">
        <f>IF(AND(OR($BH$4&lt;&gt;1,$BH$4&lt;&gt;2,$BH$4&lt;&gt;6),データ入力と計算結果!$E$7&lt;&gt;バックデータ一覧!$A$15,SUM(AX40:AY40)&gt;0),0.07*10^3/3600,0)</f>
        <v>1.9444444444444445E-2</v>
      </c>
      <c r="K40" s="122">
        <f>IF(AND(OR($BH$4=1,$BH$4=2),データ入力と計算結果!$E$7=バックデータ一覧!$A$17,AY40&gt;0),(VLOOKUP(データ入力と計算結果!$E$6,バックデータ一覧!$V$10:$AA$11,5,FALSE)*BA40+VLOOKUP(データ入力と計算結果!$E$6,バックデータ一覧!$V$10:$AA$11,6,FALSE))*10^3/3600,0)</f>
        <v>5.3935314236111115E-2</v>
      </c>
      <c r="L40" s="122">
        <f>IF(OR($BH$4=1,$BH$4=6),IF(データ入力と計算結果!$E$7=バックデータ一覧!$A$15,AU40/N40+AV40/O40+AW40/P40+AX40/Q40+AY40/S40,IF(データ入力と計算結果!$E$7=バックデータ一覧!$A$16,AU40/N40+AV40/O40+AW40/P40+AY40/R40+AZ40/S40,AU40/N40+AV40/O40+AW40/P40+AY40/R40+BA40/T40)),0)</f>
        <v>117.03145527974561</v>
      </c>
      <c r="M40" s="122">
        <f>IF($BH$4=2,IF(データ入力と計算結果!$E$7=バックデータ一覧!$A$15,AU40/N40+AV40/O40+AW40/P40+AX40/Q40+AZ40/S40,IF(データ入力と計算結果!$E$7=バックデータ一覧!$A$16,AU40/N40+AV40/O40+AW40/P40+AY40/R40+AZ40/S40,AU40/N40+AV40/O40+AW40/P40+AY40/R40+BA40/T40)),0)</f>
        <v>0</v>
      </c>
      <c r="N40" s="122">
        <f>MIN(1,$BH$6*'貼り付けシート（日別）'!O39+計算過程!$BH$13*(AU40+AW40)+$BH$20)</f>
        <v>0.61253076916485316</v>
      </c>
      <c r="O40" s="122">
        <f>MIN(1,$BH$7*'貼り付けシート（日別）'!O39+$BH$14*AV40+$BH$21)</f>
        <v>0.68281936532884324</v>
      </c>
      <c r="P40" s="122">
        <f>MIN(1,$BH$8*'貼り付けシート（日別）'!O39+$BH$15*(AU40+AW40)+$BH$22)</f>
        <v>0.61253076916485316</v>
      </c>
      <c r="Q40" s="46">
        <f>MIN(1,$BH$9*'貼り付けシート（日別）'!O39+$BH$16*AX40+$BH$23)</f>
        <v>0.71159348488590612</v>
      </c>
      <c r="R40" s="46">
        <f>MIN(1,$BH$10*'貼り付けシート（日別）'!O39+$BH$17*AY40+$BH$24)</f>
        <v>0.69782866003008615</v>
      </c>
      <c r="S40" s="46">
        <f>MIN(1,$BH$11*'貼り付けシート（日別）'!O39+$BH$18*AZ40+$BH$25)</f>
        <v>0.71159348488590612</v>
      </c>
      <c r="T40" s="46">
        <f>MIN(1,$BH$12*'貼り付けシート（日別）'!O39+$BH$19*BA40+$BH$26)</f>
        <v>0.65586027855140938</v>
      </c>
      <c r="U40" s="46">
        <f t="shared" si="2"/>
        <v>0</v>
      </c>
      <c r="V40" s="46">
        <f t="array" ref="V40">AVERAGE((IF(('貼り付けシート（時刻別）'!$E$6:$E$8765=$B40)*('貼り付けシート（時刻別）'!$F$6:$F$8765=$C40)*('貼り付けシート（時刻別）'!$G$6:$G$8765=1),'貼り付けシート（時刻別）'!$C$6:$C$8765,"")))</f>
        <v>-4.125</v>
      </c>
      <c r="W40" s="46">
        <f t="shared" si="6"/>
        <v>1.1479625</v>
      </c>
      <c r="X40" s="46">
        <f t="shared" si="7"/>
        <v>1.11375</v>
      </c>
      <c r="Y40" s="46">
        <f t="shared" si="8"/>
        <v>78.046863732400013</v>
      </c>
      <c r="Z40" s="46">
        <f>IF($BH$4=8,($BH$38*'貼り付けシート（日別）'!O39+$BH$39*Y40+$BH$40)/3.6,0)</f>
        <v>0</v>
      </c>
      <c r="AA40" s="46">
        <f>IF(OR($BH$4=3,$BH$4=4,$BH$4=5),(($BH$42*'貼り付けシート（日別）'!O39+$BH$43*SUM(AU40:AW40,AY40)+$BH$44)*AB40+(0.01723*BA40+0.06099))*10^3/3600,0)</f>
        <v>0</v>
      </c>
      <c r="AB40" s="46">
        <f>IF('貼り付けシート（日別）'!O39&lt;7,1+(7-'貼り付けシート（日別）'!O39)*0.0091,1)</f>
        <v>1.0776154166666667</v>
      </c>
      <c r="AC40" s="46">
        <f>IF(OR($BH$4=3,$BH$4=4,$BH$4=5),(($BH$45*'貼り付けシート（日別）'!O39+$BH$46*SUM(AU40:AW40,AY40)+$BH$47)*AE40+BA40/AD40),0)</f>
        <v>0</v>
      </c>
      <c r="AD40" s="46">
        <f>$BH$48*'貼り付けシート（日別）'!O39+$BH$49*BA40+$BH$50</f>
        <v>0.79343624999999995</v>
      </c>
      <c r="AE40" s="46">
        <f>IF('貼り付けシート（日別）'!O39&lt;7,1+(7-'貼り付けシート（日別）'!O39)*0.0205,1)</f>
        <v>1.1748479166666668</v>
      </c>
      <c r="AF40" s="46">
        <f>IF($BH$4=7,((AL40*'貼り付けシート（日別）'!O39+AM40*(AU40+AV40+AW40+AY40)+AN40*AK40+AO40)*AG40+(0.01723*BA40+0.06099))*10^3/3600,0)</f>
        <v>0</v>
      </c>
      <c r="AG40" s="46">
        <f>IF(7&lt;='貼り付けシート（日別）'!O39,1,1+(7-'貼り付けシート（日別）'!O39)*0.0091)</f>
        <v>1.0776154166666667</v>
      </c>
      <c r="AH40" s="46">
        <f>IF($BH$4=7,((AP40*'貼り付けシート（日別）'!O39+AQ40*(AU40+AV40+AW40+AY40)+AR40*AK40+AS40)*AJ40+BA40/AI40),0)</f>
        <v>0</v>
      </c>
      <c r="AI40" s="46">
        <f>$BH$52*'貼り付けシート（日別）'!O39+$BH$53*BA40+$BH$54</f>
        <v>0.79343624999999995</v>
      </c>
      <c r="AJ40" s="46">
        <f>IF(7&lt;='貼り付けシート（日別）'!O39,1,1+(7-'貼り付けシート（日別）'!O39)*0.0205)</f>
        <v>1.1748479166666668</v>
      </c>
      <c r="AK40" s="46">
        <f>SUMIF('貼り付けシート（時刻別）'!$A$6:$A$8765,A40,'貼り付けシート（時刻別）'!$D$6:$D$8765)</f>
        <v>138.75658305451995</v>
      </c>
      <c r="AL40" s="120">
        <f>IF($AK40&gt;0,バックデータ一覧!$S$4,バックデータ一覧!$T$4)</f>
        <v>-0.51375000000000004</v>
      </c>
      <c r="AM40" s="120">
        <f>IF($AK40&gt;0,バックデータ一覧!$S$5,バックデータ一覧!$T$5)</f>
        <v>-1.7819999999999999E-2</v>
      </c>
      <c r="AN40" s="120">
        <f>IF($AK40&gt;0,バックデータ一覧!$S$6,バックデータ一覧!$T$6)</f>
        <v>0.27639999999999998</v>
      </c>
      <c r="AO40" s="120">
        <f>IF($AK40&gt;0,バックデータ一覧!$S$7,バックデータ一覧!$T$7)</f>
        <v>9.4067100000000003</v>
      </c>
      <c r="AP40" s="120">
        <f>IF($AK40&gt;0,バックデータ一覧!$S$12,バックデータ一覧!$T$12)</f>
        <v>-0.19841</v>
      </c>
      <c r="AQ40" s="120">
        <f>IF($AK40&gt;0,バックデータ一覧!$S$13,バックデータ一覧!$T$13)</f>
        <v>1.10632</v>
      </c>
      <c r="AR40" s="120">
        <f>IF($AK40&gt;0,バックデータ一覧!$S$14,バックデータ一覧!$T$14)</f>
        <v>0.19306999999999999</v>
      </c>
      <c r="AS40" s="120">
        <f>IF($AK40&gt;0,バックデータ一覧!$S$15,バックデータ一覧!$T$15)</f>
        <v>-10.36669</v>
      </c>
      <c r="AT40" s="123">
        <f>IF(データ入力と計算結果!$E$9=バックデータ一覧!$A$24,'貼り付けシート（日別）'!P39,0)</f>
        <v>0</v>
      </c>
      <c r="AU40" s="132">
        <f>'貼り付けシート（日別）'!B39</f>
        <v>14.376019918624003</v>
      </c>
      <c r="AV40" s="132">
        <f>'貼り付けシート（日別）'!C39</f>
        <v>23.4391629108</v>
      </c>
      <c r="AW40" s="132">
        <f>'貼り付けシート（日別）'!D39</f>
        <v>4.3753104100160005</v>
      </c>
      <c r="AX40" s="132">
        <f>'貼り付けシート（日別）'!E39</f>
        <v>0</v>
      </c>
      <c r="AY40" s="132">
        <f>'貼り付けシート（日別）'!F39</f>
        <v>28.126995492960003</v>
      </c>
      <c r="AZ40" s="132">
        <f>'貼り付けシート（日別）'!G39</f>
        <v>0</v>
      </c>
      <c r="BA40" s="132">
        <f>'貼り付けシート（日別）'!H39</f>
        <v>7.729375000000001</v>
      </c>
      <c r="BC40" s="44" t="s">
        <v>112</v>
      </c>
      <c r="BD40" s="45"/>
      <c r="BE40" s="137"/>
      <c r="BF40" s="34" t="s">
        <v>115</v>
      </c>
      <c r="BG40" s="34" t="s">
        <v>22</v>
      </c>
      <c r="BH40" s="37">
        <v>13.742599999999999</v>
      </c>
    </row>
    <row r="41" spans="1:60" x14ac:dyDescent="0.15">
      <c r="A41" s="50">
        <v>41674</v>
      </c>
      <c r="B41" s="42">
        <f t="shared" si="3"/>
        <v>2</v>
      </c>
      <c r="C41" s="42">
        <f t="shared" si="4"/>
        <v>4</v>
      </c>
      <c r="D41" s="127">
        <f t="shared" si="9"/>
        <v>0.19305034201388888</v>
      </c>
      <c r="E41" s="127">
        <f t="shared" si="0"/>
        <v>139.85220003467572</v>
      </c>
      <c r="F41" s="127">
        <f t="shared" si="5"/>
        <v>0</v>
      </c>
      <c r="G41" s="130">
        <v>0</v>
      </c>
      <c r="H41" s="122">
        <f t="shared" si="1"/>
        <v>0.19305034201388888</v>
      </c>
      <c r="I41" s="122">
        <f>IF(AND($BH$4&lt;&gt;1,$BH$4&lt;&gt;2,$BH$4&lt;&gt;6),0,((VLOOKUP(データ入力と計算結果!$E$6,バックデータ一覧!$V$10:$AA$11,2)*'貼り付けシート（日別）'!O40+VLOOKUP(データ入力と計算結果!$E$6,バックデータ一覧!$V$10:$AA$11,3)*('貼り付けシート（日別）'!I40+'貼り付けシート（日別）'!J40+'貼り付けシート（日別）'!K40+'貼り付けシート（日別）'!L40+'貼り付けシート（日別）'!N40)+(VLOOKUP(データ入力と計算結果!$E$6,バックデータ一覧!$V$10:$AA$11,4)))*10^3/3600))</f>
        <v>0.11957486111111111</v>
      </c>
      <c r="J41" s="122">
        <f>IF(AND(OR($BH$4&lt;&gt;1,$BH$4&lt;&gt;2,$BH$4&lt;&gt;6),データ入力と計算結果!$E$7&lt;&gt;バックデータ一覧!$A$15,SUM(AX41:AY41)&gt;0),0.07*10^3/3600,0)</f>
        <v>1.9444444444444445E-2</v>
      </c>
      <c r="K41" s="122">
        <f>IF(AND(OR($BH$4=1,$BH$4=2),データ入力と計算結果!$E$7=バックデータ一覧!$A$17,AY41&gt;0),(VLOOKUP(データ入力と計算結果!$E$6,バックデータ一覧!$V$10:$AA$11,5,FALSE)*BA41+VLOOKUP(データ入力と計算結果!$E$6,バックデータ一覧!$V$10:$AA$11,6,FALSE))*10^3/3600,0)</f>
        <v>5.4031036458333334E-2</v>
      </c>
      <c r="L41" s="122">
        <f>IF(OR($BH$4=1,$BH$4=6),IF(データ入力と計算結果!$E$7=バックデータ一覧!$A$15,AU41/N41+AV41/O41+AW41/P41+AX41/Q41+AY41/S41,IF(データ入力と計算結果!$E$7=バックデータ一覧!$A$16,AU41/N41+AV41/O41+AW41/P41+AY41/R41+AZ41/S41,AU41/N41+AV41/O41+AW41/P41+AY41/R41+BA41/T41)),0)</f>
        <v>139.85220003467572</v>
      </c>
      <c r="M41" s="122">
        <f>IF($BH$4=2,IF(データ入力と計算結果!$E$7=バックデータ一覧!$A$15,AU41/N41+AV41/O41+AW41/P41+AX41/Q41+AZ41/S41,IF(データ入力と計算結果!$E$7=バックデータ一覧!$A$16,AU41/N41+AV41/O41+AW41/P41+AY41/R41+AZ41/S41,AU41/N41+AV41/O41+AW41/P41+AY41/R41+BA41/T41)),0)</f>
        <v>0</v>
      </c>
      <c r="N41" s="122">
        <f>MIN(1,$BH$6*'貼り付けシート（日別）'!O40+計算過程!$BH$13*(AU41+AW41)+$BH$20)</f>
        <v>0.62138447967923305</v>
      </c>
      <c r="O41" s="122">
        <f>MIN(1,$BH$7*'貼り付けシート（日別）'!O40+$BH$14*AV41+$BH$21)</f>
        <v>0.68623120690896688</v>
      </c>
      <c r="P41" s="122">
        <f>MIN(1,$BH$8*'貼り付けシート（日別）'!O40+$BH$15*(AU41+AW41)+$BH$22)</f>
        <v>0.62138447967923305</v>
      </c>
      <c r="Q41" s="46">
        <f>MIN(1,$BH$9*'貼り付けシート（日別）'!O40+$BH$16*AX41+$BH$23)</f>
        <v>0.71159348488590612</v>
      </c>
      <c r="R41" s="46">
        <f>MIN(1,$BH$10*'貼り付けシート（日別）'!O40+$BH$17*AY41+$BH$24)</f>
        <v>0.69788421591562111</v>
      </c>
      <c r="S41" s="46">
        <f>MIN(1,$BH$11*'貼り付けシート（日別）'!O40+$BH$18*AZ41+$BH$25)</f>
        <v>0.71159348488590612</v>
      </c>
      <c r="T41" s="46">
        <f>MIN(1,$BH$12*'貼り付けシート（日別）'!O40+$BH$19*BA41+$BH$26)</f>
        <v>0.65581307500348995</v>
      </c>
      <c r="U41" s="46">
        <f t="shared" si="2"/>
        <v>0</v>
      </c>
      <c r="V41" s="46">
        <f t="array" ref="V41">AVERAGE((IF(('貼り付けシート（時刻別）'!$E$6:$E$8765=$B41)*('貼り付けシート（時刻別）'!$F$6:$F$8765=$C41)*('貼り付けシート（時刻別）'!$G$6:$G$8765=1),'貼り付けシート（時刻別）'!$C$6:$C$8765,"")))</f>
        <v>-2.2749999999999999</v>
      </c>
      <c r="W41" s="46">
        <f t="shared" si="6"/>
        <v>1.1233575</v>
      </c>
      <c r="X41" s="46">
        <f t="shared" si="7"/>
        <v>1.13225</v>
      </c>
      <c r="Y41" s="46">
        <f t="shared" si="8"/>
        <v>93.318966006899998</v>
      </c>
      <c r="Z41" s="46">
        <f>IF($BH$4=8,($BH$38*'貼り付けシート（日別）'!O40+$BH$39*Y41+$BH$40)/3.6,0)</f>
        <v>0</v>
      </c>
      <c r="AA41" s="46">
        <f>IF(OR($BH$4=3,$BH$4=4,$BH$4=5),(($BH$42*'貼り付けシート（日別）'!O40+$BH$43*SUM(AU41:AW41,AY41)+$BH$44)*AB41+(0.01723*BA41+0.06099))*10^3/3600,0)</f>
        <v>0</v>
      </c>
      <c r="AB41" s="46">
        <f>IF('貼り付けシート（日別）'!O40&lt;7,1+(7-'貼り付けシート（日別）'!O40)*0.0091,1)</f>
        <v>1.07882875</v>
      </c>
      <c r="AC41" s="46">
        <f>IF(OR($BH$4=3,$BH$4=4,$BH$4=5),(($BH$45*'貼り付けシート（日別）'!O40+$BH$46*SUM(AU41:AW41,AY41)+$BH$47)*AE41+BA41/AD41),0)</f>
        <v>0</v>
      </c>
      <c r="AD41" s="46">
        <f>$BH$48*'貼り付けシート（日別）'!O40+$BH$49*BA41+$BH$50</f>
        <v>0.79291624999999999</v>
      </c>
      <c r="AE41" s="46">
        <f>IF('貼り付けシート（日別）'!O40&lt;7,1+(7-'貼り付けシート（日別）'!O40)*0.0205,1)</f>
        <v>1.17758125</v>
      </c>
      <c r="AF41" s="46">
        <f>IF($BH$4=7,((AL41*'貼り付けシート（日別）'!O40+AM41*(AU41+AV41+AW41+AY41)+AN41*AK41+AO41)*AG41+(0.01723*BA41+0.06099))*10^3/3600,0)</f>
        <v>0</v>
      </c>
      <c r="AG41" s="46">
        <f>IF(7&lt;='貼り付けシート（日別）'!O40,1,1+(7-'貼り付けシート（日別）'!O40)*0.0091)</f>
        <v>1.07882875</v>
      </c>
      <c r="AH41" s="46">
        <f>IF($BH$4=7,((AP41*'貼り付けシート（日別）'!O40+AQ41*(AU41+AV41+AW41+AY41)+AR41*AK41+AS41)*AJ41+BA41/AI41),0)</f>
        <v>0</v>
      </c>
      <c r="AI41" s="46">
        <f>$BH$52*'貼り付けシート（日別）'!O40+$BH$53*BA41+$BH$54</f>
        <v>0.79291624999999999</v>
      </c>
      <c r="AJ41" s="46">
        <f>IF(7&lt;='貼り付けシート（日別）'!O40,1,1+(7-'貼り付けシート（日別）'!O40)*0.0205)</f>
        <v>1.17758125</v>
      </c>
      <c r="AK41" s="46">
        <f>SUMIF('貼り付けシート（時刻別）'!$A$6:$A$8765,A41,'貼り付けシート（時刻別）'!$D$6:$D$8765)</f>
        <v>141.5964643123302</v>
      </c>
      <c r="AL41" s="120">
        <f>IF($AK41&gt;0,バックデータ一覧!$S$4,バックデータ一覧!$T$4)</f>
        <v>-0.51375000000000004</v>
      </c>
      <c r="AM41" s="120">
        <f>IF($AK41&gt;0,バックデータ一覧!$S$5,バックデータ一覧!$T$5)</f>
        <v>-1.7819999999999999E-2</v>
      </c>
      <c r="AN41" s="120">
        <f>IF($AK41&gt;0,バックデータ一覧!$S$6,バックデータ一覧!$T$6)</f>
        <v>0.27639999999999998</v>
      </c>
      <c r="AO41" s="120">
        <f>IF($AK41&gt;0,バックデータ一覧!$S$7,バックデータ一覧!$T$7)</f>
        <v>9.4067100000000003</v>
      </c>
      <c r="AP41" s="120">
        <f>IF($AK41&gt;0,バックデータ一覧!$S$12,バックデータ一覧!$T$12)</f>
        <v>-0.19841</v>
      </c>
      <c r="AQ41" s="120">
        <f>IF($AK41&gt;0,バックデータ一覧!$S$13,バックデータ一覧!$T$13)</f>
        <v>1.10632</v>
      </c>
      <c r="AR41" s="120">
        <f>IF($AK41&gt;0,バックデータ一覧!$S$14,バックデータ一覧!$T$14)</f>
        <v>0.19306999999999999</v>
      </c>
      <c r="AS41" s="120">
        <f>IF($AK41&gt;0,バックデータ一覧!$S$15,バックデータ一覧!$T$15)</f>
        <v>-10.36669</v>
      </c>
      <c r="AT41" s="123">
        <f>IF(データ入力と計算結果!$E$9=バックデータ一覧!$A$24,'貼り付けシート（日別）'!P40,0)</f>
        <v>0</v>
      </c>
      <c r="AU41" s="132">
        <f>'貼り付けシート（日別）'!B40</f>
        <v>21.78135043812</v>
      </c>
      <c r="AV41" s="132">
        <f>'貼り付けシート（日別）'!C40</f>
        <v>31.1162149116</v>
      </c>
      <c r="AW41" s="132">
        <f>'貼り付けシート（日別）'!D40</f>
        <v>4.6674322367399999</v>
      </c>
      <c r="AX41" s="132">
        <f>'貼り付けシート（日別）'!E40</f>
        <v>0</v>
      </c>
      <c r="AY41" s="132">
        <f>'貼り付けシート（日別）'!F40</f>
        <v>28.004593420439999</v>
      </c>
      <c r="AZ41" s="132">
        <f>'貼り付けシート（日別）'!G40</f>
        <v>0</v>
      </c>
      <c r="BA41" s="132">
        <f>'貼り付けシート（日別）'!H40</f>
        <v>7.7493749999999997</v>
      </c>
      <c r="BC41" s="117" t="s">
        <v>121</v>
      </c>
      <c r="BD41" s="118"/>
      <c r="BE41" s="118"/>
      <c r="BF41" s="118"/>
      <c r="BG41" s="118"/>
      <c r="BH41" s="119"/>
    </row>
    <row r="42" spans="1:60" x14ac:dyDescent="0.15">
      <c r="A42" s="50">
        <v>41675</v>
      </c>
      <c r="B42" s="42">
        <f t="shared" si="3"/>
        <v>2</v>
      </c>
      <c r="C42" s="42">
        <f t="shared" si="4"/>
        <v>5</v>
      </c>
      <c r="D42" s="127">
        <f t="shared" si="9"/>
        <v>0.10692476851851852</v>
      </c>
      <c r="E42" s="127">
        <f t="shared" si="0"/>
        <v>58.649033765811225</v>
      </c>
      <c r="F42" s="127">
        <f t="shared" si="5"/>
        <v>0</v>
      </c>
      <c r="G42" s="130">
        <v>0</v>
      </c>
      <c r="H42" s="122">
        <f t="shared" si="1"/>
        <v>0.10692476851851852</v>
      </c>
      <c r="I42" s="122">
        <f>IF(AND($BH$4&lt;&gt;1,$BH$4&lt;&gt;2,$BH$4&lt;&gt;6),0,((VLOOKUP(データ入力と計算結果!$E$6,バックデータ一覧!$V$10:$AA$11,2)*'貼り付けシート（日別）'!O41+VLOOKUP(データ入力と計算結果!$E$6,バックデータ一覧!$V$10:$AA$11,3)*('貼り付けシート（日別）'!I41+'貼り付けシート（日別）'!J41+'貼り付けシート（日別）'!K41+'貼り付けシート（日別）'!L41+'貼り付けシート（日別）'!N41)+(VLOOKUP(データ入力と計算結果!$E$6,バックデータ一覧!$V$10:$AA$11,4)))*10^3/3600))</f>
        <v>0.10692476851851852</v>
      </c>
      <c r="J42" s="122">
        <f>IF(AND(OR($BH$4&lt;&gt;1,$BH$4&lt;&gt;2,$BH$4&lt;&gt;6),データ入力と計算結果!$E$7&lt;&gt;バックデータ一覧!$A$15,SUM(AX42:AY42)&gt;0),0.07*10^3/3600,0)</f>
        <v>0</v>
      </c>
      <c r="K42" s="122">
        <f>IF(AND(OR($BH$4=1,$BH$4=2),データ入力と計算結果!$E$7=バックデータ一覧!$A$17,AY42&gt;0),(VLOOKUP(データ入力と計算結果!$E$6,バックデータ一覧!$V$10:$AA$11,5,FALSE)*BA42+VLOOKUP(データ入力と計算結果!$E$6,バックデータ一覧!$V$10:$AA$11,6,FALSE))*10^3/3600,0)</f>
        <v>0</v>
      </c>
      <c r="L42" s="122">
        <f>IF(OR($BH$4=1,$BH$4=6),IF(データ入力と計算結果!$E$7=バックデータ一覧!$A$15,AU42/N42+AV42/O42+AW42/P42+AX42/Q42+AY42/S42,IF(データ入力と計算結果!$E$7=バックデータ一覧!$A$16,AU42/N42+AV42/O42+AW42/P42+AY42/R42+AZ42/S42,AU42/N42+AV42/O42+AW42/P42+AY42/R42+BA42/T42)),0)</f>
        <v>58.649033765811225</v>
      </c>
      <c r="M42" s="122">
        <f>IF($BH$4=2,IF(データ入力と計算結果!$E$7=バックデータ一覧!$A$15,AU42/N42+AV42/O42+AW42/P42+AX42/Q42+AZ42/S42,IF(データ入力と計算結果!$E$7=バックデータ一覧!$A$16,AU42/N42+AV42/O42+AW42/P42+AY42/R42+AZ42/S42,AU42/N42+AV42/O42+AW42/P42+AY42/R42+BA42/T42)),0)</f>
        <v>0</v>
      </c>
      <c r="N42" s="122">
        <f>MIN(1,$BH$6*'貼り付けシート（日別）'!O41+計算過程!$BH$13*(AU42+AW42)+$BH$20)</f>
        <v>0.59955034758349512</v>
      </c>
      <c r="O42" s="122">
        <f>MIN(1,$BH$7*'貼り付けシート（日別）'!O41+$BH$14*AV42+$BH$21)</f>
        <v>0.68499505121909932</v>
      </c>
      <c r="P42" s="122">
        <f>MIN(1,$BH$8*'貼り付けシート（日別）'!O41+$BH$15*(AU42+AW42)+$BH$22)</f>
        <v>0.59955034758349512</v>
      </c>
      <c r="Q42" s="46">
        <f>MIN(1,$BH$9*'貼り付けシート（日別）'!O41+$BH$16*AX42+$BH$23)</f>
        <v>0.71159348488590612</v>
      </c>
      <c r="R42" s="46">
        <f>MIN(1,$BH$10*'貼り付けシート（日別）'!O41+$BH$17*AY42+$BH$24)</f>
        <v>0.71059494829530212</v>
      </c>
      <c r="S42" s="46">
        <f>MIN(1,$BH$11*'貼り付けシート（日別）'!O41+$BH$18*AZ42+$BH$25)</f>
        <v>0.71159348488590612</v>
      </c>
      <c r="T42" s="46">
        <f>MIN(1,$BH$12*'貼り付けシート（日別）'!O41+$BH$19*BA42+$BH$26)</f>
        <v>0.51652141900671134</v>
      </c>
      <c r="U42" s="46">
        <f t="shared" si="2"/>
        <v>0</v>
      </c>
      <c r="V42" s="46">
        <f t="array" ref="V42">AVERAGE((IF(('貼り付けシート（時刻別）'!$E$6:$E$8765=$B42)*('貼り付けシート（時刻別）'!$F$6:$F$8765=$C42)*('貼り付けシート（時刻別）'!$G$6:$G$8765=1),'貼り付けシート（時刻別）'!$C$6:$C$8765,"")))</f>
        <v>-5.4999999999999991</v>
      </c>
      <c r="W42" s="46">
        <f t="shared" si="6"/>
        <v>1.16625</v>
      </c>
      <c r="X42" s="46">
        <f t="shared" si="7"/>
        <v>1.1000000000000001</v>
      </c>
      <c r="Y42" s="46">
        <f t="shared" si="8"/>
        <v>38.845640469999999</v>
      </c>
      <c r="Z42" s="46">
        <f>IF($BH$4=8,($BH$38*'貼り付けシート（日別）'!O41+$BH$39*Y42+$BH$40)/3.6,0)</f>
        <v>0</v>
      </c>
      <c r="AA42" s="46">
        <f>IF(OR($BH$4=3,$BH$4=4,$BH$4=5),(($BH$42*'貼り付けシート（日別）'!O41+$BH$43*SUM(AU42:AW42,AY42)+$BH$44)*AB42+(0.01723*BA42+0.06099))*10^3/3600,0)</f>
        <v>0</v>
      </c>
      <c r="AB42" s="46">
        <f>IF('貼り付けシート（日別）'!O41&lt;7,1+(7-'貼り付けシート（日別）'!O41)*0.0091,1)</f>
        <v>1.0873979166666667</v>
      </c>
      <c r="AC42" s="46">
        <f>IF(OR($BH$4=3,$BH$4=4,$BH$4=5),(($BH$45*'貼り付けシート（日別）'!O41+$BH$46*SUM(AU42:AW42,AY42)+$BH$47)*AE42+BA42/AD42),0)</f>
        <v>0</v>
      </c>
      <c r="AD42" s="46">
        <f>$BH$48*'貼り付けシート（日別）'!O41+$BH$49*BA42+$BH$50</f>
        <v>0.7419</v>
      </c>
      <c r="AE42" s="46">
        <f>IF('貼り付けシート（日別）'!O41&lt;7,1+(7-'貼り付けシート（日別）'!O41)*0.0205,1)</f>
        <v>1.1968854166666667</v>
      </c>
      <c r="AF42" s="46">
        <f>IF($BH$4=7,((AL42*'貼り付けシート（日別）'!O41+AM42*(AU42+AV42+AW42+AY42)+AN42*AK42+AO42)*AG42+(0.01723*BA42+0.06099))*10^3/3600,0)</f>
        <v>0</v>
      </c>
      <c r="AG42" s="46">
        <f>IF(7&lt;='貼り付けシート（日別）'!O41,1,1+(7-'貼り付けシート（日別）'!O41)*0.0091)</f>
        <v>1.0873979166666667</v>
      </c>
      <c r="AH42" s="46">
        <f>IF($BH$4=7,((AP42*'貼り付けシート（日別）'!O41+AQ42*(AU42+AV42+AW42+AY42)+AR42*AK42+AS42)*AJ42+BA42/AI42),0)</f>
        <v>0</v>
      </c>
      <c r="AI42" s="46">
        <f>$BH$52*'貼り付けシート（日別）'!O41+$BH$53*BA42+$BH$54</f>
        <v>0.7419</v>
      </c>
      <c r="AJ42" s="46">
        <f>IF(7&lt;='貼り付けシート（日別）'!O41,1,1+(7-'貼り付けシート（日別）'!O41)*0.0205)</f>
        <v>1.1968854166666667</v>
      </c>
      <c r="AK42" s="46">
        <f>SUMIF('貼り付けシート（時刻別）'!$A$6:$A$8765,A42,'貼り付けシート（時刻別）'!$D$6:$D$8765)</f>
        <v>145.04328204262646</v>
      </c>
      <c r="AL42" s="120">
        <f>IF($AK42&gt;0,バックデータ一覧!$S$4,バックデータ一覧!$T$4)</f>
        <v>-0.51375000000000004</v>
      </c>
      <c r="AM42" s="120">
        <f>IF($AK42&gt;0,バックデータ一覧!$S$5,バックデータ一覧!$T$5)</f>
        <v>-1.7819999999999999E-2</v>
      </c>
      <c r="AN42" s="120">
        <f>IF($AK42&gt;0,バックデータ一覧!$S$6,バックデータ一覧!$T$6)</f>
        <v>0.27639999999999998</v>
      </c>
      <c r="AO42" s="120">
        <f>IF($AK42&gt;0,バックデータ一覧!$S$7,バックデータ一覧!$T$7)</f>
        <v>9.4067100000000003</v>
      </c>
      <c r="AP42" s="120">
        <f>IF($AK42&gt;0,バックデータ一覧!$S$12,バックデータ一覧!$T$12)</f>
        <v>-0.19841</v>
      </c>
      <c r="AQ42" s="120">
        <f>IF($AK42&gt;0,バックデータ一覧!$S$13,バックデータ一覧!$T$13)</f>
        <v>1.10632</v>
      </c>
      <c r="AR42" s="120">
        <f>IF($AK42&gt;0,バックデータ一覧!$S$14,バックデータ一覧!$T$14)</f>
        <v>0.19306999999999999</v>
      </c>
      <c r="AS42" s="120">
        <f>IF($AK42&gt;0,バックデータ一覧!$S$15,バックデータ一覧!$T$15)</f>
        <v>-10.36669</v>
      </c>
      <c r="AT42" s="123">
        <f>IF(データ入力と計算結果!$E$9=バックデータ一覧!$A$24,'貼り付けシート（日別）'!P41,0)</f>
        <v>0</v>
      </c>
      <c r="AU42" s="132">
        <f>'貼り付けシート（日別）'!B41</f>
        <v>4.9722419801599997</v>
      </c>
      <c r="AV42" s="132">
        <f>'貼り付けシート（日別）'!C41</f>
        <v>29.522686757199999</v>
      </c>
      <c r="AW42" s="132">
        <f>'貼り付けシート（日別）'!D41</f>
        <v>4.3507117326400007</v>
      </c>
      <c r="AX42" s="132">
        <f>'貼り付けシート（日別）'!E41</f>
        <v>0</v>
      </c>
      <c r="AY42" s="132">
        <f>'貼り付けシート（日別）'!F41</f>
        <v>0</v>
      </c>
      <c r="AZ42" s="132">
        <f>'貼り付けシート（日別）'!G41</f>
        <v>0</v>
      </c>
      <c r="BA42" s="132">
        <f>'貼り付けシート（日別）'!H41</f>
        <v>0</v>
      </c>
      <c r="BC42" s="44" t="s">
        <v>110</v>
      </c>
      <c r="BD42" s="45"/>
      <c r="BE42" s="136" t="s">
        <v>120</v>
      </c>
      <c r="BF42" s="34" t="s">
        <v>113</v>
      </c>
      <c r="BG42" s="34" t="s">
        <v>22</v>
      </c>
      <c r="BH42" s="37">
        <f>IF(OR($BH$4=3,$BH$4=5),バックデータ一覧!N4,バックデータ一覧!O4)</f>
        <v>-0.18114</v>
      </c>
    </row>
    <row r="43" spans="1:60" x14ac:dyDescent="0.15">
      <c r="A43" s="50">
        <v>41676</v>
      </c>
      <c r="B43" s="42">
        <f t="shared" si="3"/>
        <v>2</v>
      </c>
      <c r="C43" s="42">
        <f t="shared" si="4"/>
        <v>6</v>
      </c>
      <c r="D43" s="127">
        <f t="shared" si="9"/>
        <v>0.18238776041666666</v>
      </c>
      <c r="E43" s="127">
        <f t="shared" si="0"/>
        <v>117.05403399361045</v>
      </c>
      <c r="F43" s="127">
        <f t="shared" si="5"/>
        <v>0</v>
      </c>
      <c r="G43" s="130">
        <v>0</v>
      </c>
      <c r="H43" s="122">
        <f t="shared" si="1"/>
        <v>0.18238776041666666</v>
      </c>
      <c r="I43" s="122">
        <f>IF(AND($BH$4&lt;&gt;1,$BH$4&lt;&gt;2,$BH$4&lt;&gt;6),0,((VLOOKUP(データ入力と計算結果!$E$6,バックデータ一覧!$V$10:$AA$11,2)*'貼り付けシート（日別）'!O42+VLOOKUP(データ入力と計算結果!$E$6,バックデータ一覧!$V$10:$AA$11,3)*('貼り付けシート（日別）'!I42+'貼り付けシート（日別）'!J42+'貼り付けシート（日別）'!K42+'貼り付けシート（日別）'!L42+'貼り付けシート（日別）'!N42)+(VLOOKUP(データ入力と計算結果!$E$6,バックデータ一覧!$V$10:$AA$11,4)))*10^3/3600))</f>
        <v>0.10875972222222223</v>
      </c>
      <c r="J43" s="122">
        <f>IF(AND(OR($BH$4&lt;&gt;1,$BH$4&lt;&gt;2,$BH$4&lt;&gt;6),データ入力と計算結果!$E$7&lt;&gt;バックデータ一覧!$A$15,SUM(AX43:AY43)&gt;0),0.07*10^3/3600,0)</f>
        <v>1.9444444444444445E-2</v>
      </c>
      <c r="K43" s="122">
        <f>IF(AND(OR($BH$4=1,$BH$4=2),データ入力と計算結果!$E$7=バックデータ一覧!$A$17,AY43&gt;0),(VLOOKUP(データ入力と計算結果!$E$6,バックデータ一覧!$V$10:$AA$11,5,FALSE)*BA43+VLOOKUP(データ入力と計算結果!$E$6,バックデータ一覧!$V$10:$AA$11,6,FALSE))*10^3/3600,0)</f>
        <v>5.4183593749999988E-2</v>
      </c>
      <c r="L43" s="122">
        <f>IF(OR($BH$4=1,$BH$4=6),IF(データ入力と計算結果!$E$7=バックデータ一覧!$A$15,AU43/N43+AV43/O43+AW43/P43+AX43/Q43+AY43/S43,IF(データ入力と計算結果!$E$7=バックデータ一覧!$A$16,AU43/N43+AV43/O43+AW43/P43+AY43/R43+AZ43/S43,AU43/N43+AV43/O43+AW43/P43+AY43/R43+BA43/T43)),0)</f>
        <v>117.05403399361045</v>
      </c>
      <c r="M43" s="122">
        <f>IF($BH$4=2,IF(データ入力と計算結果!$E$7=バックデータ一覧!$A$15,AU43/N43+AV43/O43+AW43/P43+AX43/Q43+AZ43/S43,IF(データ入力と計算結果!$E$7=バックデータ一覧!$A$16,AU43/N43+AV43/O43+AW43/P43+AY43/R43+AZ43/S43,AU43/N43+AV43/O43+AW43/P43+AY43/R43+BA43/T43)),0)</f>
        <v>0</v>
      </c>
      <c r="N43" s="122">
        <f>MIN(1,$BH$6*'貼り付けシート（日別）'!O42+計算過程!$BH$13*(AU43+AW43)+$BH$20)</f>
        <v>0.61191351027289276</v>
      </c>
      <c r="O43" s="122">
        <f>MIN(1,$BH$7*'貼り付けシート（日別）'!O42+$BH$14*AV43+$BH$21)</f>
        <v>0.68262101243450257</v>
      </c>
      <c r="P43" s="122">
        <f>MIN(1,$BH$8*'貼り付けシート（日別）'!O42+$BH$15*(AU43+AW43)+$BH$22)</f>
        <v>0.61191351027289276</v>
      </c>
      <c r="Q43" s="46">
        <f>MIN(1,$BH$9*'貼り付けシート（日別）'!O42+$BH$16*AX43+$BH$23)</f>
        <v>0.71159348488590612</v>
      </c>
      <c r="R43" s="46">
        <f>MIN(1,$BH$10*'貼り付けシート（日別）'!O42+$BH$17*AY43+$BH$24)</f>
        <v>0.69784065112960381</v>
      </c>
      <c r="S43" s="46">
        <f>MIN(1,$BH$11*'貼り付けシート（日別）'!O42+$BH$18*AZ43+$BH$25)</f>
        <v>0.71159348488590612</v>
      </c>
      <c r="T43" s="46">
        <f>MIN(1,$BH$12*'貼り付けシート（日別）'!O42+$BH$19*BA43+$BH$26)</f>
        <v>0.65573784434899329</v>
      </c>
      <c r="U43" s="46">
        <f t="shared" si="2"/>
        <v>0</v>
      </c>
      <c r="V43" s="46">
        <f t="array" ref="V43">AVERAGE((IF(('貼り付けシート（時刻別）'!$E$6:$E$8765=$B43)*('貼り付けシート（時刻別）'!$F$6:$F$8765=$C43)*('貼り付けシート（時刻別）'!$G$6:$G$8765=1),'貼り付けシート（時刻別）'!$C$6:$C$8765,"")))</f>
        <v>-3.1999999999999997</v>
      </c>
      <c r="W43" s="46">
        <f t="shared" si="6"/>
        <v>1.1356599999999999</v>
      </c>
      <c r="X43" s="46">
        <f t="shared" si="7"/>
        <v>1.123</v>
      </c>
      <c r="Y43" s="46">
        <f t="shared" si="8"/>
        <v>78.03269103022501</v>
      </c>
      <c r="Z43" s="46">
        <f>IF($BH$4=8,($BH$38*'貼り付けシート（日別）'!O42+$BH$39*Y43+$BH$40)/3.6,0)</f>
        <v>0</v>
      </c>
      <c r="AA43" s="46">
        <f>IF(OR($BH$4=3,$BH$4=4,$BH$4=5),(($BH$42*'貼り付けシート（日別）'!O42+$BH$43*SUM(AU43:AW43,AY43)+$BH$44)*AB43+(0.01723*BA43+0.06099))*10^3/3600,0)</f>
        <v>0</v>
      </c>
      <c r="AB43" s="46">
        <f>IF('貼り付けシート（日別）'!O42&lt;7,1+(7-'貼り付けシート（日別）'!O42)*0.0091,1)</f>
        <v>1.0807625000000001</v>
      </c>
      <c r="AC43" s="46">
        <f>IF(OR($BH$4=3,$BH$4=4,$BH$4=5),(($BH$45*'貼り付けシート（日別）'!O42+$BH$46*SUM(AU43:AW43,AY43)+$BH$47)*AE43+BA43/AD43),0)</f>
        <v>0</v>
      </c>
      <c r="AD43" s="46">
        <f>$BH$48*'貼り付けシート（日別）'!O42+$BH$49*BA43+$BH$50</f>
        <v>0.79208749999999994</v>
      </c>
      <c r="AE43" s="46">
        <f>IF('貼り付けシート（日別）'!O42&lt;7,1+(7-'貼り付けシート（日別）'!O42)*0.0205,1)</f>
        <v>1.1819375000000001</v>
      </c>
      <c r="AF43" s="46">
        <f>IF($BH$4=7,((AL43*'貼り付けシート（日別）'!O42+AM43*(AU43+AV43+AW43+AY43)+AN43*AK43+AO43)*AG43+(0.01723*BA43+0.06099))*10^3/3600,0)</f>
        <v>0</v>
      </c>
      <c r="AG43" s="46">
        <f>IF(7&lt;='貼り付けシート（日別）'!O42,1,1+(7-'貼り付けシート（日別）'!O42)*0.0091)</f>
        <v>1.0807625000000001</v>
      </c>
      <c r="AH43" s="46">
        <f>IF($BH$4=7,((AP43*'貼り付けシート（日別）'!O42+AQ43*(AU43+AV43+AW43+AY43)+AR43*AK43+AS43)*AJ43+BA43/AI43),0)</f>
        <v>0</v>
      </c>
      <c r="AI43" s="46">
        <f>$BH$52*'貼り付けシート（日別）'!O42+$BH$53*BA43+$BH$54</f>
        <v>0.79208749999999994</v>
      </c>
      <c r="AJ43" s="46">
        <f>IF(7&lt;='貼り付けシート（日別）'!O42,1,1+(7-'貼り付けシート（日別）'!O42)*0.0205)</f>
        <v>1.1819375000000001</v>
      </c>
      <c r="AK43" s="46">
        <f>SUMIF('貼り付けシート（時刻別）'!$A$6:$A$8765,A43,'貼り付けシート（時刻別）'!$D$6:$D$8765)</f>
        <v>164.52521036256354</v>
      </c>
      <c r="AL43" s="120">
        <f>IF($AK43&gt;0,バックデータ一覧!$S$4,バックデータ一覧!$T$4)</f>
        <v>-0.51375000000000004</v>
      </c>
      <c r="AM43" s="120">
        <f>IF($AK43&gt;0,バックデータ一覧!$S$5,バックデータ一覧!$T$5)</f>
        <v>-1.7819999999999999E-2</v>
      </c>
      <c r="AN43" s="120">
        <f>IF($AK43&gt;0,バックデータ一覧!$S$6,バックデータ一覧!$T$6)</f>
        <v>0.27639999999999998</v>
      </c>
      <c r="AO43" s="120">
        <f>IF($AK43&gt;0,バックデータ一覧!$S$7,バックデータ一覧!$T$7)</f>
        <v>9.4067100000000003</v>
      </c>
      <c r="AP43" s="120">
        <f>IF($AK43&gt;0,バックデータ一覧!$S$12,バックデータ一覧!$T$12)</f>
        <v>-0.19841</v>
      </c>
      <c r="AQ43" s="120">
        <f>IF($AK43&gt;0,バックデータ一覧!$S$13,バックデータ一覧!$T$13)</f>
        <v>1.10632</v>
      </c>
      <c r="AR43" s="120">
        <f>IF($AK43&gt;0,バックデータ一覧!$S$14,バックデータ一覧!$T$14)</f>
        <v>0.19306999999999999</v>
      </c>
      <c r="AS43" s="120">
        <f>IF($AK43&gt;0,バックデータ一覧!$S$15,バックデータ一覧!$T$15)</f>
        <v>-10.36669</v>
      </c>
      <c r="AT43" s="123">
        <f>IF(データ入力と計算結果!$E$9=バックデータ一覧!$A$24,'貼り付けシート（日別）'!P42,0)</f>
        <v>0</v>
      </c>
      <c r="AU43" s="132">
        <f>'貼り付けシート（日別）'!B42</f>
        <v>14.362516832846001</v>
      </c>
      <c r="AV43" s="132">
        <f>'貼り付けシート（日別）'!C42</f>
        <v>23.417147010075002</v>
      </c>
      <c r="AW43" s="132">
        <f>'貼り付けシート（日別）'!D42</f>
        <v>4.3712007752140005</v>
      </c>
      <c r="AX43" s="132">
        <f>'貼り付けシート（日別）'!E42</f>
        <v>0</v>
      </c>
      <c r="AY43" s="132">
        <f>'貼り付けシート（日別）'!F42</f>
        <v>28.10057641209</v>
      </c>
      <c r="AZ43" s="132">
        <f>'貼り付けシート（日別）'!G42</f>
        <v>0</v>
      </c>
      <c r="BA43" s="132">
        <f>'貼り付けシート（日別）'!H42</f>
        <v>7.78125</v>
      </c>
      <c r="BC43" s="44" t="s">
        <v>111</v>
      </c>
      <c r="BD43" s="45"/>
      <c r="BE43" s="148"/>
      <c r="BF43" s="34" t="s">
        <v>114</v>
      </c>
      <c r="BG43" s="34" t="s">
        <v>22</v>
      </c>
      <c r="BH43" s="37">
        <f>IF(OR($BH$4=3,$BH$4=5),バックデータ一覧!N5,バックデータ一覧!O5)</f>
        <v>0.10483000000000001</v>
      </c>
    </row>
    <row r="44" spans="1:60" x14ac:dyDescent="0.15">
      <c r="A44" s="50">
        <v>41677</v>
      </c>
      <c r="B44" s="42">
        <f t="shared" si="3"/>
        <v>2</v>
      </c>
      <c r="C44" s="42">
        <f t="shared" si="4"/>
        <v>7</v>
      </c>
      <c r="D44" s="127">
        <f t="shared" si="9"/>
        <v>0.1718796226851852</v>
      </c>
      <c r="E44" s="127">
        <f t="shared" si="0"/>
        <v>93.24209921205356</v>
      </c>
      <c r="F44" s="127">
        <f t="shared" si="5"/>
        <v>0</v>
      </c>
      <c r="G44" s="130">
        <v>0</v>
      </c>
      <c r="H44" s="122">
        <f t="shared" si="1"/>
        <v>0.1718796226851852</v>
      </c>
      <c r="I44" s="122">
        <f>IF(AND($BH$4&lt;&gt;1,$BH$4&lt;&gt;2,$BH$4&lt;&gt;6),0,((VLOOKUP(データ入力と計算結果!$E$6,バックデータ一覧!$V$10:$AA$11,2)*'貼り付けシート（日別）'!O43+VLOOKUP(データ入力と計算結果!$E$6,バックデータ一覧!$V$10:$AA$11,3)*('貼り付けシート（日別）'!I43+'貼り付けシート（日別）'!J43+'貼り付けシート（日別）'!K43+'貼り付けシート（日別）'!L43+'貼り付けシート（日別）'!N43)+(VLOOKUP(データ入力と計算結果!$E$6,バックデータ一覧!$V$10:$AA$11,4)))*10^3/3600))</f>
        <v>9.80062962962963E-2</v>
      </c>
      <c r="J44" s="122">
        <f>IF(AND(OR($BH$4&lt;&gt;1,$BH$4&lt;&gt;2,$BH$4&lt;&gt;6),データ入力と計算結果!$E$7&lt;&gt;バックデータ一覧!$A$15,SUM(AX44:AY44)&gt;0),0.07*10^3/3600,0)</f>
        <v>1.9444444444444445E-2</v>
      </c>
      <c r="K44" s="122">
        <f>IF(AND(OR($BH$4=1,$BH$4=2),データ入力と計算結果!$E$7=バックデータ一覧!$A$17,AY44&gt;0),(VLOOKUP(データ入力と計算結果!$E$6,バックデータ一覧!$V$10:$AA$11,5,FALSE)*BA44+VLOOKUP(データ入力と計算結果!$E$6,バックデータ一覧!$V$10:$AA$11,6,FALSE))*10^3/3600,0)</f>
        <v>5.4428881944444445E-2</v>
      </c>
      <c r="L44" s="122">
        <f>IF(OR($BH$4=1,$BH$4=6),IF(データ入力と計算結果!$E$7=バックデータ一覧!$A$15,AU44/N44+AV44/O44+AW44/P44+AX44/Q44+AY44/S44,IF(データ入力と計算結果!$E$7=バックデータ一覧!$A$16,AU44/N44+AV44/O44+AW44/P44+AY44/R44+AZ44/S44,AU44/N44+AV44/O44+AW44/P44+AY44/R44+BA44/T44)),0)</f>
        <v>93.24209921205356</v>
      </c>
      <c r="M44" s="122">
        <f>IF($BH$4=2,IF(データ入力と計算結果!$E$7=バックデータ一覧!$A$15,AU44/N44+AV44/O44+AW44/P44+AX44/Q44+AZ44/S44,IF(データ入力と計算結果!$E$7=バックデータ一覧!$A$16,AU44/N44+AV44/O44+AW44/P44+AY44/R44+AZ44/S44,AU44/N44+AV44/O44+AW44/P44+AY44/R44+BA44/T44)),0)</f>
        <v>0</v>
      </c>
      <c r="N44" s="122">
        <f>MIN(1,$BH$6*'貼り付けシート（日別）'!O43+計算過程!$BH$13*(AU44+AW44)+$BH$20)</f>
        <v>0.60209420653377665</v>
      </c>
      <c r="O44" s="122">
        <f>MIN(1,$BH$7*'貼り付けシート（日別）'!O43+$BH$14*AV44+$BH$21)</f>
        <v>0.67888185295044146</v>
      </c>
      <c r="P44" s="122">
        <f>MIN(1,$BH$8*'貼り付けシート（日別）'!O43+$BH$15*(AU44+AW44)+$BH$22)</f>
        <v>0.60209420653377665</v>
      </c>
      <c r="Q44" s="46">
        <f>MIN(1,$BH$9*'貼り付けシート（日別）'!O43+$BH$16*AX44+$BH$23)</f>
        <v>0.71159348488590612</v>
      </c>
      <c r="R44" s="46">
        <f>MIN(1,$BH$10*'貼り付けシート（日別）'!O43+$BH$17*AY44+$BH$24)</f>
        <v>0.69785902597994376</v>
      </c>
      <c r="S44" s="46">
        <f>MIN(1,$BH$11*'貼り付けシート（日別）'!O43+$BH$18*AZ44+$BH$25)</f>
        <v>0.71159348488590612</v>
      </c>
      <c r="T44" s="46">
        <f>MIN(1,$BH$12*'貼り付けシート（日別）'!O43+$BH$19*BA44+$BH$26)</f>
        <v>0.65561688525744966</v>
      </c>
      <c r="U44" s="46">
        <f t="shared" si="2"/>
        <v>0</v>
      </c>
      <c r="V44" s="46">
        <f t="array" ref="V44">AVERAGE((IF(('貼り付けシート（時刻別）'!$E$6:$E$8765=$B44)*('貼り付けシート（時刻別）'!$F$6:$F$8765=$C44)*('貼り付けシート（時刻別）'!$G$6:$G$8765=1),'貼り付けシート（時刻別）'!$C$6:$C$8765,"")))</f>
        <v>-5.5750000000000002</v>
      </c>
      <c r="W44" s="46">
        <f t="shared" si="6"/>
        <v>1.1672475</v>
      </c>
      <c r="X44" s="46">
        <f t="shared" si="7"/>
        <v>1.0992500000000001</v>
      </c>
      <c r="Y44" s="46">
        <f t="shared" si="8"/>
        <v>62.393790965999997</v>
      </c>
      <c r="Z44" s="46">
        <f>IF($BH$4=8,($BH$38*'貼り付けシート（日別）'!O43+$BH$39*Y44+$BH$40)/3.6,0)</f>
        <v>0</v>
      </c>
      <c r="AA44" s="46">
        <f>IF(OR($BH$4=3,$BH$4=4,$BH$4=5),(($BH$42*'貼り付けシート（日別）'!O43+$BH$43*SUM(AU44:AW44,AY44)+$BH$44)*AB44+(0.01723*BA44+0.06099))*10^3/3600,0)</f>
        <v>0</v>
      </c>
      <c r="AB44" s="46">
        <f>IF('貼り付けシート（日別）'!O43&lt;7,1+(7-'貼り付けシート（日別）'!O43)*0.0091,1)</f>
        <v>1.0838716666666666</v>
      </c>
      <c r="AC44" s="46">
        <f>IF(OR($BH$4=3,$BH$4=4,$BH$4=5),(($BH$45*'貼り付けシート（日別）'!O43+$BH$46*SUM(AU44:AW44,AY44)+$BH$47)*AE44+BA44/AD44),0)</f>
        <v>0</v>
      </c>
      <c r="AD44" s="46">
        <f>$BH$48*'貼り付けシート（日別）'!O43+$BH$49*BA44+$BH$50</f>
        <v>0.79075499999999999</v>
      </c>
      <c r="AE44" s="46">
        <f>IF('貼り付けシート（日別）'!O43&lt;7,1+(7-'貼り付けシート（日別）'!O43)*0.0205,1)</f>
        <v>1.1889416666666666</v>
      </c>
      <c r="AF44" s="46">
        <f>IF($BH$4=7,((AL44*'貼り付けシート（日別）'!O43+AM44*(AU44+AV44+AW44+AY44)+AN44*AK44+AO44)*AG44+(0.01723*BA44+0.06099))*10^3/3600,0)</f>
        <v>0</v>
      </c>
      <c r="AG44" s="46">
        <f>IF(7&lt;='貼り付けシート（日別）'!O43,1,1+(7-'貼り付けシート（日別）'!O43)*0.0091)</f>
        <v>1.0838716666666666</v>
      </c>
      <c r="AH44" s="46">
        <f>IF($BH$4=7,((AP44*'貼り付けシート（日別）'!O43+AQ44*(AU44+AV44+AW44+AY44)+AR44*AK44+AS44)*AJ44+BA44/AI44),0)</f>
        <v>0</v>
      </c>
      <c r="AI44" s="46">
        <f>$BH$52*'貼り付けシート（日別）'!O43+$BH$53*BA44+$BH$54</f>
        <v>0.79075499999999999</v>
      </c>
      <c r="AJ44" s="46">
        <f>IF(7&lt;='貼り付けシート（日別）'!O43,1,1+(7-'貼り付けシート（日別）'!O43)*0.0205)</f>
        <v>1.1889416666666666</v>
      </c>
      <c r="AK44" s="46">
        <f>SUMIF('貼り付けシート（時刻別）'!$A$6:$A$8765,A44,'貼り付けシート（時刻別）'!$D$6:$D$8765)</f>
        <v>115.13644572932463</v>
      </c>
      <c r="AL44" s="120">
        <f>IF($AK44&gt;0,バックデータ一覧!$S$4,バックデータ一覧!$T$4)</f>
        <v>-0.51375000000000004</v>
      </c>
      <c r="AM44" s="120">
        <f>IF($AK44&gt;0,バックデータ一覧!$S$5,バックデータ一覧!$T$5)</f>
        <v>-1.7819999999999999E-2</v>
      </c>
      <c r="AN44" s="120">
        <f>IF($AK44&gt;0,バックデータ一覧!$S$6,バックデータ一覧!$T$6)</f>
        <v>0.27639999999999998</v>
      </c>
      <c r="AO44" s="120">
        <f>IF($AK44&gt;0,バックデータ一覧!$S$7,バックデータ一覧!$T$7)</f>
        <v>9.4067100000000003</v>
      </c>
      <c r="AP44" s="120">
        <f>IF($AK44&gt;0,バックデータ一覧!$S$12,バックデータ一覧!$T$12)</f>
        <v>-0.19841</v>
      </c>
      <c r="AQ44" s="120">
        <f>IF($AK44&gt;0,バックデータ一覧!$S$13,バックデータ一覧!$T$13)</f>
        <v>1.10632</v>
      </c>
      <c r="AR44" s="120">
        <f>IF($AK44&gt;0,バックデータ一覧!$S$14,バックデータ一覧!$T$14)</f>
        <v>0.19306999999999999</v>
      </c>
      <c r="AS44" s="120">
        <f>IF($AK44&gt;0,バックデータ一覧!$S$15,バックデータ一覧!$T$15)</f>
        <v>-10.36669</v>
      </c>
      <c r="AT44" s="123">
        <f>IF(データ入力と計算結果!$E$9=バックデータ一覧!$A$24,'貼り付けシート（日別）'!P43,0)</f>
        <v>0</v>
      </c>
      <c r="AU44" s="132">
        <f>'貼り付けシート（日別）'!B43</f>
        <v>9.6651429711199999</v>
      </c>
      <c r="AV44" s="132">
        <f>'貼り付けシート（日別）'!C43</f>
        <v>15.588940275999999</v>
      </c>
      <c r="AW44" s="132">
        <f>'貼り付けシート（日別）'!D43</f>
        <v>1.2471152220799999</v>
      </c>
      <c r="AX44" s="132">
        <f>'貼り付けシート（日別）'!E43</f>
        <v>0</v>
      </c>
      <c r="AY44" s="132">
        <f>'貼り付けシート（日別）'!F43</f>
        <v>28.060092496799999</v>
      </c>
      <c r="AZ44" s="132">
        <f>'貼り付けシート（日別）'!G43</f>
        <v>0</v>
      </c>
      <c r="BA44" s="132">
        <f>'貼り付けシート（日別）'!H43</f>
        <v>7.8324999999999996</v>
      </c>
      <c r="BC44" s="44" t="s">
        <v>112</v>
      </c>
      <c r="BD44" s="45"/>
      <c r="BE44" s="137"/>
      <c r="BF44" s="34" t="s">
        <v>115</v>
      </c>
      <c r="BG44" s="34" t="s">
        <v>22</v>
      </c>
      <c r="BH44" s="37">
        <f>IF(OR($BH$4=3,$BH$4=5),バックデータ一覧!N6,バックデータ一覧!O6)</f>
        <v>5.8528500000000001</v>
      </c>
    </row>
    <row r="45" spans="1:60" x14ac:dyDescent="0.15">
      <c r="A45" s="50">
        <v>41678</v>
      </c>
      <c r="B45" s="42">
        <f t="shared" si="3"/>
        <v>2</v>
      </c>
      <c r="C45" s="42">
        <f t="shared" si="4"/>
        <v>8</v>
      </c>
      <c r="D45" s="127">
        <f t="shared" si="9"/>
        <v>0.19438055208333335</v>
      </c>
      <c r="E45" s="127">
        <f t="shared" si="0"/>
        <v>140.17819877541518</v>
      </c>
      <c r="F45" s="127">
        <f t="shared" si="5"/>
        <v>0</v>
      </c>
      <c r="G45" s="130">
        <v>0</v>
      </c>
      <c r="H45" s="122">
        <f t="shared" si="1"/>
        <v>0.19438055208333335</v>
      </c>
      <c r="I45" s="122">
        <f>IF(AND($BH$4&lt;&gt;1,$BH$4&lt;&gt;2,$BH$4&lt;&gt;6),0,((VLOOKUP(データ入力と計算結果!$E$6,バックデータ一覧!$V$10:$AA$11,2)*'貼り付けシート（日別）'!O44+VLOOKUP(データ入力と計算結果!$E$6,バックデータ一覧!$V$10:$AA$11,3)*('貼り付けシート（日別）'!I44+'貼り付けシート（日別）'!J44+'貼り付けシート（日別）'!K44+'貼り付けシート（日別）'!L44+'貼り付けシート（日別）'!N44)+(VLOOKUP(データ入力と計算結果!$E$6,バックデータ一覧!$V$10:$AA$11,4)))*10^3/3600))</f>
        <v>0.1201063888888889</v>
      </c>
      <c r="J45" s="122">
        <f>IF(AND(OR($BH$4&lt;&gt;1,$BH$4&lt;&gt;2,$BH$4&lt;&gt;6),データ入力と計算結果!$E$7&lt;&gt;バックデータ一覧!$A$15,SUM(AX45:AY45)&gt;0),0.07*10^3/3600,0)</f>
        <v>1.9444444444444445E-2</v>
      </c>
      <c r="K45" s="122">
        <f>IF(AND(OR($BH$4=1,$BH$4=2),データ入力と計算結果!$E$7=バックデータ一覧!$A$17,AY45&gt;0),(VLOOKUP(データ入力と計算結果!$E$6,バックデータ一覧!$V$10:$AA$11,5,FALSE)*BA45+VLOOKUP(データ入力と計算結果!$E$6,バックデータ一覧!$V$10:$AA$11,6,FALSE))*10^3/3600,0)</f>
        <v>5.4829718749999999E-2</v>
      </c>
      <c r="L45" s="122">
        <f>IF(OR($BH$4=1,$BH$4=6),IF(データ入力と計算結果!$E$7=バックデータ一覧!$A$15,AU45/N45+AV45/O45+AW45/P45+AX45/Q45+AY45/S45,IF(データ入力と計算結果!$E$7=バックデータ一覧!$A$16,AU45/N45+AV45/O45+AW45/P45+AY45/R45+AZ45/S45,AU45/N45+AV45/O45+AW45/P45+AY45/R45+BA45/T45)),0)</f>
        <v>140.17819877541518</v>
      </c>
      <c r="M45" s="122">
        <f>IF($BH$4=2,IF(データ入力と計算結果!$E$7=バックデータ一覧!$A$15,AU45/N45+AV45/O45+AW45/P45+AX45/Q45+AZ45/S45,IF(データ入力と計算結果!$E$7=バックデータ一覧!$A$16,AU45/N45+AV45/O45+AW45/P45+AY45/R45+AZ45/S45,AU45/N45+AV45/O45+AW45/P45+AY45/R45+BA45/T45)),0)</f>
        <v>0</v>
      </c>
      <c r="N45" s="122">
        <f>MIN(1,$BH$6*'貼り付けシート（日別）'!O44+計算過程!$BH$13*(AU45+AW45)+$BH$20)</f>
        <v>0.61943900986454414</v>
      </c>
      <c r="O45" s="122">
        <f>MIN(1,$BH$7*'貼り付けシート（日別）'!O44+$BH$14*AV45+$BH$21)</f>
        <v>0.68561319938415699</v>
      </c>
      <c r="P45" s="122">
        <f>MIN(1,$BH$8*'貼り付けシート（日別）'!O44+$BH$15*(AU45+AW45)+$BH$22)</f>
        <v>0.61943900986454414</v>
      </c>
      <c r="Q45" s="46">
        <f>MIN(1,$BH$9*'貼り付けシート（日別）'!O44+$BH$16*AX45+$BH$23)</f>
        <v>0.71159348488590612</v>
      </c>
      <c r="R45" s="46">
        <f>MIN(1,$BH$10*'貼り付けシート（日別）'!O44+$BH$17*AY45+$BH$24)</f>
        <v>0.6978950855453997</v>
      </c>
      <c r="S45" s="46">
        <f>MIN(1,$BH$11*'貼り付けシート（日別）'!O44+$BH$18*AZ45+$BH$25)</f>
        <v>0.71159348488590612</v>
      </c>
      <c r="T45" s="46">
        <f>MIN(1,$BH$12*'貼り付けシート（日別）'!O44+$BH$19*BA45+$BH$26)</f>
        <v>0.65541922040053691</v>
      </c>
      <c r="U45" s="46">
        <f t="shared" si="2"/>
        <v>0</v>
      </c>
      <c r="V45" s="46">
        <f t="array" ref="V45">AVERAGE((IF(('貼り付けシート（時刻別）'!$E$6:$E$8765=$B45)*('貼り付けシート（時刻別）'!$F$6:$F$8765=$C45)*('貼り付けシート（時刻別）'!$G$6:$G$8765=1),'貼り付けシート（時刻別）'!$C$6:$C$8765,"")))</f>
        <v>-4.9874999999999998</v>
      </c>
      <c r="W45" s="46">
        <f t="shared" si="6"/>
        <v>1.15943375</v>
      </c>
      <c r="X45" s="46">
        <f t="shared" si="7"/>
        <v>1.1051250000000001</v>
      </c>
      <c r="Y45" s="46">
        <f t="shared" si="8"/>
        <v>93.412665854850005</v>
      </c>
      <c r="Z45" s="46">
        <f>IF($BH$4=8,($BH$38*'貼り付けシート（日別）'!O44+$BH$39*Y45+$BH$40)/3.6,0)</f>
        <v>0</v>
      </c>
      <c r="AA45" s="46">
        <f>IF(OR($BH$4=3,$BH$4=4,$BH$4=5),(($BH$42*'貼り付けシート（日別）'!O44+$BH$43*SUM(AU45:AW45,AY45)+$BH$44)*AB45+(0.01723*BA45+0.06099))*10^3/3600,0)</f>
        <v>0</v>
      </c>
      <c r="AB45" s="46">
        <f>IF('貼り付けシート（日別）'!O44&lt;7,1+(7-'貼り付けシート（日別）'!O44)*0.0091,1)</f>
        <v>1.0889525</v>
      </c>
      <c r="AC45" s="46">
        <f>IF(OR($BH$4=3,$BH$4=4,$BH$4=5),(($BH$45*'貼り付けシート（日別）'!O44+$BH$46*SUM(AU45:AW45,AY45)+$BH$47)*AE45+BA45/AD45),0)</f>
        <v>0</v>
      </c>
      <c r="AD45" s="46">
        <f>$BH$48*'貼り付けシート（日別）'!O44+$BH$49*BA45+$BH$50</f>
        <v>0.78857749999999993</v>
      </c>
      <c r="AE45" s="46">
        <f>IF('貼り付けシート（日別）'!O44&lt;7,1+(7-'貼り付けシート（日別）'!O44)*0.0205,1)</f>
        <v>1.2003874999999999</v>
      </c>
      <c r="AF45" s="46">
        <f>IF($BH$4=7,((AL45*'貼り付けシート（日別）'!O44+AM45*(AU45+AV45+AW45+AY45)+AN45*AK45+AO45)*AG45+(0.01723*BA45+0.06099))*10^3/3600,0)</f>
        <v>0</v>
      </c>
      <c r="AG45" s="46">
        <f>IF(7&lt;='貼り付けシート（日別）'!O44,1,1+(7-'貼り付けシート（日別）'!O44)*0.0091)</f>
        <v>1.0889525</v>
      </c>
      <c r="AH45" s="46">
        <f>IF($BH$4=7,((AP45*'貼り付けシート（日別）'!O44+AQ45*(AU45+AV45+AW45+AY45)+AR45*AK45+AS45)*AJ45+BA45/AI45),0)</f>
        <v>0</v>
      </c>
      <c r="AI45" s="46">
        <f>$BH$52*'貼り付けシート（日別）'!O44+$BH$53*BA45+$BH$54</f>
        <v>0.78857749999999993</v>
      </c>
      <c r="AJ45" s="46">
        <f>IF(7&lt;='貼り付けシート（日別）'!O44,1,1+(7-'貼り付けシート（日別）'!O44)*0.0205)</f>
        <v>1.2003874999999999</v>
      </c>
      <c r="AK45" s="46">
        <f>SUMIF('貼り付けシート（時刻別）'!$A$6:$A$8765,A45,'貼り付けシート（時刻別）'!$D$6:$D$8765)</f>
        <v>160.2781567651046</v>
      </c>
      <c r="AL45" s="120">
        <f>IF($AK45&gt;0,バックデータ一覧!$S$4,バックデータ一覧!$T$4)</f>
        <v>-0.51375000000000004</v>
      </c>
      <c r="AM45" s="120">
        <f>IF($AK45&gt;0,バックデータ一覧!$S$5,バックデータ一覧!$T$5)</f>
        <v>-1.7819999999999999E-2</v>
      </c>
      <c r="AN45" s="120">
        <f>IF($AK45&gt;0,バックデータ一覧!$S$6,バックデータ一覧!$T$6)</f>
        <v>0.27639999999999998</v>
      </c>
      <c r="AO45" s="120">
        <f>IF($AK45&gt;0,バックデータ一覧!$S$7,バックデータ一覧!$T$7)</f>
        <v>9.4067100000000003</v>
      </c>
      <c r="AP45" s="120">
        <f>IF($AK45&gt;0,バックデータ一覧!$S$12,バックデータ一覧!$T$12)</f>
        <v>-0.19841</v>
      </c>
      <c r="AQ45" s="120">
        <f>IF($AK45&gt;0,バックデータ一覧!$S$13,バックデータ一覧!$T$13)</f>
        <v>1.10632</v>
      </c>
      <c r="AR45" s="120">
        <f>IF($AK45&gt;0,バックデータ一覧!$S$14,バックデータ一覧!$T$14)</f>
        <v>0.19306999999999999</v>
      </c>
      <c r="AS45" s="120">
        <f>IF($AK45&gt;0,バックデータ一覧!$S$15,バックデータ一覧!$T$15)</f>
        <v>-10.36669</v>
      </c>
      <c r="AT45" s="123">
        <f>IF(データ入力と計算結果!$E$9=バックデータ一覧!$A$24,'貼り付けシート（日別）'!P44,0)</f>
        <v>0</v>
      </c>
      <c r="AU45" s="132">
        <f>'貼り付けシート（日別）'!B44</f>
        <v>21.140931920471999</v>
      </c>
      <c r="AV45" s="132">
        <f>'貼り付けシート（日別）'!C44</f>
        <v>31.089605765400002</v>
      </c>
      <c r="AW45" s="132">
        <f>'貼り付けシート（日別）'!D44</f>
        <v>5.2852329801179998</v>
      </c>
      <c r="AX45" s="132">
        <f>'貼り付けシート（日別）'!E44</f>
        <v>0</v>
      </c>
      <c r="AY45" s="132">
        <f>'貼り付けシート（日別）'!F44</f>
        <v>27.980645188859999</v>
      </c>
      <c r="AZ45" s="132">
        <f>'貼り付けシート（日別）'!G44</f>
        <v>0</v>
      </c>
      <c r="BA45" s="132">
        <f>'貼り付けシート（日別）'!H44</f>
        <v>7.9162499999999998</v>
      </c>
      <c r="BC45" s="44" t="s">
        <v>130</v>
      </c>
      <c r="BD45" s="45"/>
      <c r="BE45" s="149" t="s">
        <v>122</v>
      </c>
      <c r="BF45" s="34" t="s">
        <v>127</v>
      </c>
      <c r="BG45" s="34" t="s">
        <v>22</v>
      </c>
      <c r="BH45" s="37">
        <f>IF(OR($BH$4=3,$BH$4=5),バックデータ一覧!N11,バックデータ一覧!O11)</f>
        <v>-5.7700000000000001E-2</v>
      </c>
    </row>
    <row r="46" spans="1:60" x14ac:dyDescent="0.15">
      <c r="A46" s="50">
        <v>41679</v>
      </c>
      <c r="B46" s="42">
        <f t="shared" si="3"/>
        <v>2</v>
      </c>
      <c r="C46" s="42">
        <f t="shared" si="4"/>
        <v>9</v>
      </c>
      <c r="D46" s="127">
        <f t="shared" si="9"/>
        <v>0.17057930497685186</v>
      </c>
      <c r="E46" s="127">
        <f t="shared" si="0"/>
        <v>92.600527514955175</v>
      </c>
      <c r="F46" s="127">
        <f t="shared" si="5"/>
        <v>0</v>
      </c>
      <c r="G46" s="130">
        <v>0</v>
      </c>
      <c r="H46" s="122">
        <f t="shared" si="1"/>
        <v>0.17057930497685186</v>
      </c>
      <c r="I46" s="122">
        <f>IF(AND($BH$4&lt;&gt;1,$BH$4&lt;&gt;2,$BH$4&lt;&gt;6),0,((VLOOKUP(データ入力と計算結果!$E$6,バックデータ一覧!$V$10:$AA$11,2)*'貼り付けシート（日別）'!O45+VLOOKUP(データ入力と計算結果!$E$6,バックデータ一覧!$V$10:$AA$11,3)*('貼り付けシート（日別）'!I45+'貼り付けシート（日別）'!J45+'貼り付けシート（日別）'!K45+'貼り付けシート（日別）'!L45+'貼り付けシート（日別）'!N45)+(VLOOKUP(データ入力と計算結果!$E$6,バックデータ一覧!$V$10:$AA$11,4)))*10^3/3600))</f>
        <v>9.7486712962962976E-2</v>
      </c>
      <c r="J46" s="122">
        <f>IF(AND(OR($BH$4&lt;&gt;1,$BH$4&lt;&gt;2,$BH$4&lt;&gt;6),データ入力と計算結果!$E$7&lt;&gt;バックデータ一覧!$A$15,SUM(AX46:AY46)&gt;0),0.07*10^3/3600,0)</f>
        <v>1.9444444444444445E-2</v>
      </c>
      <c r="K46" s="122">
        <f>IF(AND(OR($BH$4=1,$BH$4=2),データ入力と計算結果!$E$7=バックデータ一覧!$A$17,AY46&gt;0),(VLOOKUP(データ入力と計算結果!$E$6,バックデータ一覧!$V$10:$AA$11,5,FALSE)*BA46+VLOOKUP(データ入力と計算結果!$E$6,バックデータ一覧!$V$10:$AA$11,6,FALSE))*10^3/3600,0)</f>
        <v>5.3648147569444443E-2</v>
      </c>
      <c r="L46" s="122">
        <f>IF(OR($BH$4=1,$BH$4=6),IF(データ入力と計算結果!$E$7=バックデータ一覧!$A$15,AU46/N46+AV46/O46+AW46/P46+AX46/Q46+AY46/S46,IF(データ入力と計算結果!$E$7=バックデータ一覧!$A$16,AU46/N46+AV46/O46+AW46/P46+AY46/R46+AZ46/S46,AU46/N46+AV46/O46+AW46/P46+AY46/R46+BA46/T46)),0)</f>
        <v>92.600527514955175</v>
      </c>
      <c r="M46" s="122">
        <f>IF($BH$4=2,IF(データ入力と計算結果!$E$7=バックデータ一覧!$A$15,AU46/N46+AV46/O46+AW46/P46+AX46/Q46+AZ46/S46,IF(データ入力と計算結果!$E$7=バックデータ一覧!$A$16,AU46/N46+AV46/O46+AW46/P46+AY46/R46+AZ46/S46,AU46/N46+AV46/O46+AW46/P46+AY46/R46+BA46/T46)),0)</f>
        <v>0</v>
      </c>
      <c r="N46" s="122">
        <f>MIN(1,$BH$6*'貼り付けシート（日別）'!O45+計算過程!$BH$13*(AU46+AW46)+$BH$20)</f>
        <v>0.60392084605480079</v>
      </c>
      <c r="O46" s="122">
        <f>MIN(1,$BH$7*'貼り付けシート（日別）'!O45+$BH$14*AV46+$BH$21)</f>
        <v>0.67944723225661663</v>
      </c>
      <c r="P46" s="122">
        <f>MIN(1,$BH$8*'貼り付けシート（日別）'!O45+$BH$15*(AU46+AW46)+$BH$22)</f>
        <v>0.60392084605480079</v>
      </c>
      <c r="Q46" s="46">
        <f>MIN(1,$BH$9*'貼り付けシート（日別）'!O45+$BH$16*AX46+$BH$23)</f>
        <v>0.71159348488590612</v>
      </c>
      <c r="R46" s="46">
        <f>MIN(1,$BH$10*'貼り付けシート（日別）'!O45+$BH$17*AY46+$BH$24)</f>
        <v>0.69790750797943246</v>
      </c>
      <c r="S46" s="46">
        <f>MIN(1,$BH$11*'貼り付けシート（日別）'!O45+$BH$18*AZ46+$BH$25)</f>
        <v>0.71159348488590612</v>
      </c>
      <c r="T46" s="46">
        <f>MIN(1,$BH$12*'貼り付けシート（日別）'!O45+$BH$19*BA46+$BH$26)</f>
        <v>0.65600188919516778</v>
      </c>
      <c r="U46" s="46">
        <f t="shared" si="2"/>
        <v>0</v>
      </c>
      <c r="V46" s="46">
        <f t="array" ref="V46">AVERAGE((IF(('貼り付けシート（時刻別）'!$E$6:$E$8765=$B46)*('貼り付けシート（時刻別）'!$F$6:$F$8765=$C46)*('貼り付けシート（時刻別）'!$G$6:$G$8765=1),'貼り付けシート（時刻別）'!$C$6:$C$8765,"")))</f>
        <v>-5.3500000000000005</v>
      </c>
      <c r="W46" s="46">
        <f t="shared" si="6"/>
        <v>1.164255</v>
      </c>
      <c r="X46" s="46">
        <f t="shared" si="7"/>
        <v>1.1014999999999999</v>
      </c>
      <c r="Y46" s="46">
        <f t="shared" si="8"/>
        <v>62.022966797049996</v>
      </c>
      <c r="Z46" s="46">
        <f>IF($BH$4=8,($BH$38*'貼り付けシート（日別）'!O45+$BH$39*Y46+$BH$40)/3.6,0)</f>
        <v>0</v>
      </c>
      <c r="AA46" s="46">
        <f>IF(OR($BH$4=3,$BH$4=4,$BH$4=5),(($BH$42*'貼り付けシート（日別）'!O45+$BH$43*SUM(AU46:AW46,AY46)+$BH$44)*AB46+(0.01723*BA46+0.06099))*10^3/3600,0)</f>
        <v>0</v>
      </c>
      <c r="AB46" s="46">
        <f>IF('貼り付けシート（日別）'!O45&lt;7,1+(7-'貼り付けシート（日別）'!O45)*0.0091,1)</f>
        <v>1.0739754166666666</v>
      </c>
      <c r="AC46" s="46">
        <f>IF(OR($BH$4=3,$BH$4=4,$BH$4=5),(($BH$45*'貼り付けシート（日別）'!O45+$BH$46*SUM(AU46:AW46,AY46)+$BH$47)*AE46+BA46/AD46),0)</f>
        <v>0</v>
      </c>
      <c r="AD46" s="46">
        <f>$BH$48*'貼り付けシート（日別）'!O45+$BH$49*BA46+$BH$50</f>
        <v>0.79499624999999996</v>
      </c>
      <c r="AE46" s="46">
        <f>IF('貼り付けシート（日別）'!O45&lt;7,1+(7-'貼り付けシート（日別）'!O45)*0.0205,1)</f>
        <v>1.1666479166666668</v>
      </c>
      <c r="AF46" s="46">
        <f>IF($BH$4=7,((AL46*'貼り付けシート（日別）'!O45+AM46*(AU46+AV46+AW46+AY46)+AN46*AK46+AO46)*AG46+(0.01723*BA46+0.06099))*10^3/3600,0)</f>
        <v>0</v>
      </c>
      <c r="AG46" s="46">
        <f>IF(7&lt;='貼り付けシート（日別）'!O45,1,1+(7-'貼り付けシート（日別）'!O45)*0.0091)</f>
        <v>1.0739754166666666</v>
      </c>
      <c r="AH46" s="46">
        <f>IF($BH$4=7,((AP46*'貼り付けシート（日別）'!O45+AQ46*(AU46+AV46+AW46+AY46)+AR46*AK46+AS46)*AJ46+BA46/AI46),0)</f>
        <v>0</v>
      </c>
      <c r="AI46" s="46">
        <f>$BH$52*'貼り付けシート（日別）'!O45+$BH$53*BA46+$BH$54</f>
        <v>0.79499624999999996</v>
      </c>
      <c r="AJ46" s="46">
        <f>IF(7&lt;='貼り付けシート（日別）'!O45,1,1+(7-'貼り付けシート（日別）'!O45)*0.0205)</f>
        <v>1.1666479166666668</v>
      </c>
      <c r="AK46" s="46">
        <f>SUMIF('貼り付けシート（時刻別）'!$A$6:$A$8765,A46,'貼り付けシート（時刻別）'!$D$6:$D$8765)</f>
        <v>114.51105537833695</v>
      </c>
      <c r="AL46" s="120">
        <f>IF($AK46&gt;0,バックデータ一覧!$S$4,バックデータ一覧!$T$4)</f>
        <v>-0.51375000000000004</v>
      </c>
      <c r="AM46" s="120">
        <f>IF($AK46&gt;0,バックデータ一覧!$S$5,バックデータ一覧!$T$5)</f>
        <v>-1.7819999999999999E-2</v>
      </c>
      <c r="AN46" s="120">
        <f>IF($AK46&gt;0,バックデータ一覧!$S$6,バックデータ一覧!$T$6)</f>
        <v>0.27639999999999998</v>
      </c>
      <c r="AO46" s="120">
        <f>IF($AK46&gt;0,バックデータ一覧!$S$7,バックデータ一覧!$T$7)</f>
        <v>9.4067100000000003</v>
      </c>
      <c r="AP46" s="120">
        <f>IF($AK46&gt;0,バックデータ一覧!$S$12,バックデータ一覧!$T$12)</f>
        <v>-0.19841</v>
      </c>
      <c r="AQ46" s="120">
        <f>IF($AK46&gt;0,バックデータ一覧!$S$13,バックデータ一覧!$T$13)</f>
        <v>1.10632</v>
      </c>
      <c r="AR46" s="120">
        <f>IF($AK46&gt;0,バックデータ一覧!$S$14,バックデータ一覧!$T$14)</f>
        <v>0.19306999999999999</v>
      </c>
      <c r="AS46" s="120">
        <f>IF($AK46&gt;0,バックデータ一覧!$S$15,バックデータ一覧!$T$15)</f>
        <v>-10.36669</v>
      </c>
      <c r="AT46" s="123">
        <f>IF(データ入力と計算結果!$E$9=バックデータ一覧!$A$24,'貼り付けシート（日別）'!P45,0)</f>
        <v>0</v>
      </c>
      <c r="AU46" s="132">
        <f>'貼り付けシート（日別）'!B45</f>
        <v>9.6283505469059989</v>
      </c>
      <c r="AV46" s="132">
        <f>'貼り付けシート（日別）'!C45</f>
        <v>15.529597656299998</v>
      </c>
      <c r="AW46" s="132">
        <f>'貼り付けシート（日別）'!D45</f>
        <v>1.2423678125039999</v>
      </c>
      <c r="AX46" s="132">
        <f>'貼り付けシート（日別）'!E45</f>
        <v>0</v>
      </c>
      <c r="AY46" s="132">
        <f>'貼り付けシート（日別）'!F45</f>
        <v>27.953275781339997</v>
      </c>
      <c r="AZ46" s="132">
        <f>'貼り付けシート（日別）'!G45</f>
        <v>0</v>
      </c>
      <c r="BA46" s="132">
        <f>'貼り付けシート（日別）'!H45</f>
        <v>7.6693750000000005</v>
      </c>
      <c r="BC46" s="44" t="s">
        <v>131</v>
      </c>
      <c r="BD46" s="45"/>
      <c r="BE46" s="149"/>
      <c r="BF46" s="34" t="s">
        <v>124</v>
      </c>
      <c r="BG46" s="34" t="s">
        <v>22</v>
      </c>
      <c r="BH46" s="37">
        <f>IF(OR($BH$4=3,$BH$4=5),バックデータ一覧!N12,バックデータ一覧!O12)</f>
        <v>0.47525000000000001</v>
      </c>
    </row>
    <row r="47" spans="1:60" x14ac:dyDescent="0.15">
      <c r="A47" s="50">
        <v>41680</v>
      </c>
      <c r="B47" s="42">
        <f t="shared" si="3"/>
        <v>2</v>
      </c>
      <c r="C47" s="42">
        <f t="shared" si="4"/>
        <v>10</v>
      </c>
      <c r="D47" s="127">
        <f t="shared" si="9"/>
        <v>0.18060418287037039</v>
      </c>
      <c r="E47" s="127">
        <f t="shared" si="0"/>
        <v>115.33015892483931</v>
      </c>
      <c r="F47" s="127">
        <f t="shared" si="5"/>
        <v>0</v>
      </c>
      <c r="G47" s="130">
        <v>0</v>
      </c>
      <c r="H47" s="122">
        <f t="shared" si="1"/>
        <v>0.18060418287037039</v>
      </c>
      <c r="I47" s="122">
        <f>IF(AND($BH$4&lt;&gt;1,$BH$4&lt;&gt;2,$BH$4&lt;&gt;6),0,((VLOOKUP(データ入力と計算結果!$E$6,バックデータ一覧!$V$10:$AA$11,2)*'貼り付けシート（日別）'!O46+VLOOKUP(データ入力と計算結果!$E$6,バックデータ一覧!$V$10:$AA$11,3)*('貼り付けシート（日別）'!I46+'貼り付けシート（日別）'!J46+'貼り付けシート（日別）'!K46+'貼り付けシート（日別）'!L46+'貼り付けシート（日別）'!N46)+(VLOOKUP(データ入力と計算結果!$E$6,バックデータ一覧!$V$10:$AA$11,4)))*10^3/3600))</f>
        <v>0.10804703703703704</v>
      </c>
      <c r="J47" s="122">
        <f>IF(AND(OR($BH$4&lt;&gt;1,$BH$4&lt;&gt;2,$BH$4&lt;&gt;6),データ入力と計算結果!$E$7&lt;&gt;バックデータ一覧!$A$15,SUM(AX47:AY47)&gt;0),0.07*10^3/3600,0)</f>
        <v>1.9444444444444445E-2</v>
      </c>
      <c r="K47" s="122">
        <f>IF(AND(OR($BH$4=1,$BH$4=2),データ入力と計算結果!$E$7=バックデータ一覧!$A$17,AY47&gt;0),(VLOOKUP(データ入力と計算結果!$E$6,バックデータ一覧!$V$10:$AA$11,5,FALSE)*BA47+VLOOKUP(データ入力と計算結果!$E$6,バックデータ一覧!$V$10:$AA$11,6,FALSE))*10^3/3600,0)</f>
        <v>5.3112701388888892E-2</v>
      </c>
      <c r="L47" s="122">
        <f>IF(OR($BH$4=1,$BH$4=6),IF(データ入力と計算結果!$E$7=バックデータ一覧!$A$15,AU47/N47+AV47/O47+AW47/P47+AX47/Q47+AY47/S47,IF(データ入力と計算結果!$E$7=バックデータ一覧!$A$16,AU47/N47+AV47/O47+AW47/P47+AY47/R47+AZ47/S47,AU47/N47+AV47/O47+AW47/P47+AY47/R47+BA47/T47)),0)</f>
        <v>115.33015892483931</v>
      </c>
      <c r="M47" s="122">
        <f>IF($BH$4=2,IF(データ入力と計算結果!$E$7=バックデータ一覧!$A$15,AU47/N47+AV47/O47+AW47/P47+AX47/Q47+AZ47/S47,IF(データ入力と計算結果!$E$7=バックデータ一覧!$A$16,AU47/N47+AV47/O47+AW47/P47+AY47/R47+AZ47/S47,AU47/N47+AV47/O47+AW47/P47+AY47/R47+BA47/T47)),0)</f>
        <v>0</v>
      </c>
      <c r="N47" s="122">
        <f>MIN(1,$BH$6*'貼り付けシート（日別）'!O46+計算過程!$BH$13*(AU47+AW47)+$BH$20)</f>
        <v>0.61423055982742059</v>
      </c>
      <c r="O47" s="122">
        <f>MIN(1,$BH$7*'貼り付けシート（日別）'!O46+$BH$14*AV47+$BH$21)</f>
        <v>0.68331052777825785</v>
      </c>
      <c r="P47" s="122">
        <f>MIN(1,$BH$8*'貼り付けシート（日別）'!O46+$BH$15*(AU47+AW47)+$BH$22)</f>
        <v>0.61423055982742059</v>
      </c>
      <c r="Q47" s="46">
        <f>MIN(1,$BH$9*'貼り付けシート（日別）'!O46+$BH$16*AX47+$BH$23)</f>
        <v>0.71159348488590612</v>
      </c>
      <c r="R47" s="46">
        <f>MIN(1,$BH$10*'貼り付けシート（日別）'!O46+$BH$17*AY47+$BH$24)</f>
        <v>0.69798816753374171</v>
      </c>
      <c r="S47" s="46">
        <f>MIN(1,$BH$11*'貼り付けシート（日別）'!O46+$BH$18*AZ47+$BH$25)</f>
        <v>0.71159348488590612</v>
      </c>
      <c r="T47" s="46">
        <f>MIN(1,$BH$12*'貼り付けシート（日別）'!O46+$BH$19*BA47+$BH$26)</f>
        <v>0.65626593404134226</v>
      </c>
      <c r="U47" s="46">
        <f t="shared" si="2"/>
        <v>0</v>
      </c>
      <c r="V47" s="46">
        <f t="array" ref="V47">AVERAGE((IF(('貼り付けシート（時刻別）'!$E$6:$E$8765=$B47)*('貼り付けシート（時刻別）'!$F$6:$F$8765=$C47)*('貼り付けシート（時刻別）'!$G$6:$G$8765=1),'貼り付けシート（時刻別）'!$C$6:$C$8765,"")))</f>
        <v>-1.9750000000000001</v>
      </c>
      <c r="W47" s="46">
        <f t="shared" si="6"/>
        <v>1.1193675000000001</v>
      </c>
      <c r="X47" s="46">
        <f t="shared" si="7"/>
        <v>1.1348125</v>
      </c>
      <c r="Y47" s="46">
        <f t="shared" si="8"/>
        <v>76.996411744475012</v>
      </c>
      <c r="Z47" s="46">
        <f>IF($BH$4=8,($BH$38*'貼り付けシート（日別）'!O46+$BH$39*Y47+$BH$40)/3.6,0)</f>
        <v>0</v>
      </c>
      <c r="AA47" s="46">
        <f>IF(OR($BH$4=3,$BH$4=4,$BH$4=5),(($BH$42*'貼り付けシート（日別）'!O46+$BH$43*SUM(AU47:AW47,AY47)+$BH$44)*AB47+(0.01723*BA47+0.06099))*10^3/3600,0)</f>
        <v>0</v>
      </c>
      <c r="AB47" s="46">
        <f>IF('貼り付けシート（日別）'!O46&lt;7,1+(7-'貼り付けシート（日別）'!O46)*0.0091,1)</f>
        <v>1.0671883333333334</v>
      </c>
      <c r="AC47" s="46">
        <f>IF(OR($BH$4=3,$BH$4=4,$BH$4=5),(($BH$45*'貼り付けシート（日別）'!O46+$BH$46*SUM(AU47:AW47,AY47)+$BH$47)*AE47+BA47/AD47),0)</f>
        <v>0</v>
      </c>
      <c r="AD47" s="46">
        <f>$BH$48*'貼り付けシート（日別）'!O46+$BH$49*BA47+$BH$50</f>
        <v>0.79790499999999998</v>
      </c>
      <c r="AE47" s="46">
        <f>IF('貼り付けシート（日別）'!O46&lt;7,1+(7-'貼り付けシート（日別）'!O46)*0.0205,1)</f>
        <v>1.1513583333333333</v>
      </c>
      <c r="AF47" s="46">
        <f>IF($BH$4=7,((AL47*'貼り付けシート（日別）'!O46+AM47*(AU47+AV47+AW47+AY47)+AN47*AK47+AO47)*AG47+(0.01723*BA47+0.06099))*10^3/3600,0)</f>
        <v>0</v>
      </c>
      <c r="AG47" s="46">
        <f>IF(7&lt;='貼り付けシート（日別）'!O46,1,1+(7-'貼り付けシート（日別）'!O46)*0.0091)</f>
        <v>1.0671883333333334</v>
      </c>
      <c r="AH47" s="46">
        <f>IF($BH$4=7,((AP47*'貼り付けシート（日別）'!O46+AQ47*(AU47+AV47+AW47+AY47)+AR47*AK47+AS47)*AJ47+BA47/AI47),0)</f>
        <v>0</v>
      </c>
      <c r="AI47" s="46">
        <f>$BH$52*'貼り付けシート（日別）'!O46+$BH$53*BA47+$BH$54</f>
        <v>0.79790499999999998</v>
      </c>
      <c r="AJ47" s="46">
        <f>IF(7&lt;='貼り付けシート（日別）'!O46,1,1+(7-'貼り付けシート（日別）'!O46)*0.0205)</f>
        <v>1.1513583333333333</v>
      </c>
      <c r="AK47" s="46">
        <f>SUMIF('貼り付けシート（時刻別）'!$A$6:$A$8765,A47,'貼り付けシート（時刻別）'!$D$6:$D$8765)</f>
        <v>152.35518488075067</v>
      </c>
      <c r="AL47" s="120">
        <f>IF($AK47&gt;0,バックデータ一覧!$S$4,バックデータ一覧!$T$4)</f>
        <v>-0.51375000000000004</v>
      </c>
      <c r="AM47" s="120">
        <f>IF($AK47&gt;0,バックデータ一覧!$S$5,バックデータ一覧!$T$5)</f>
        <v>-1.7819999999999999E-2</v>
      </c>
      <c r="AN47" s="120">
        <f>IF($AK47&gt;0,バックデータ一覧!$S$6,バックデータ一覧!$T$6)</f>
        <v>0.27639999999999998</v>
      </c>
      <c r="AO47" s="120">
        <f>IF($AK47&gt;0,バックデータ一覧!$S$7,バックデータ一覧!$T$7)</f>
        <v>9.4067100000000003</v>
      </c>
      <c r="AP47" s="120">
        <f>IF($AK47&gt;0,バックデータ一覧!$S$12,バックデータ一覧!$T$12)</f>
        <v>-0.19841</v>
      </c>
      <c r="AQ47" s="120">
        <f>IF($AK47&gt;0,バックデータ一覧!$S$13,バックデータ一覧!$T$13)</f>
        <v>1.10632</v>
      </c>
      <c r="AR47" s="120">
        <f>IF($AK47&gt;0,バックデータ一覧!$S$14,バックデータ一覧!$T$14)</f>
        <v>0.19306999999999999</v>
      </c>
      <c r="AS47" s="120">
        <f>IF($AK47&gt;0,バックデータ一覧!$S$15,バックデータ一覧!$T$15)</f>
        <v>-10.36669</v>
      </c>
      <c r="AT47" s="123">
        <f>IF(データ入力と計算結果!$E$9=バックデータ一覧!$A$24,'貼り付けシート（日別）'!P46,0)</f>
        <v>0</v>
      </c>
      <c r="AU47" s="132">
        <f>'貼り付けシート（日別）'!B46</f>
        <v>14.196399734425999</v>
      </c>
      <c r="AV47" s="132">
        <f>'貼り付けシート（日別）'!C46</f>
        <v>23.146303914825001</v>
      </c>
      <c r="AW47" s="132">
        <f>'貼り付けシート（日別）'!D46</f>
        <v>4.3206433974340008</v>
      </c>
      <c r="AX47" s="132">
        <f>'貼り付けシート（日別）'!E46</f>
        <v>0</v>
      </c>
      <c r="AY47" s="132">
        <f>'貼り付けシート（日別）'!F46</f>
        <v>27.775564697789999</v>
      </c>
      <c r="AZ47" s="132">
        <f>'貼り付けシート（日別）'!G46</f>
        <v>0</v>
      </c>
      <c r="BA47" s="132">
        <f>'貼り付けシート（日別）'!H46</f>
        <v>7.5575000000000001</v>
      </c>
      <c r="BC47" s="44" t="s">
        <v>132</v>
      </c>
      <c r="BD47" s="45"/>
      <c r="BE47" s="149"/>
      <c r="BF47" s="34" t="s">
        <v>125</v>
      </c>
      <c r="BG47" s="34" t="s">
        <v>22</v>
      </c>
      <c r="BH47" s="37">
        <f>IF(OR($BH$4=3,$BH$4=5),バックデータ一覧!N13,バックデータ一覧!O13)</f>
        <v>-6.3459300000000001</v>
      </c>
    </row>
    <row r="48" spans="1:60" x14ac:dyDescent="0.15">
      <c r="A48" s="50">
        <v>41681</v>
      </c>
      <c r="B48" s="42">
        <f t="shared" si="3"/>
        <v>2</v>
      </c>
      <c r="C48" s="42">
        <f t="shared" si="4"/>
        <v>11</v>
      </c>
      <c r="D48" s="127">
        <f t="shared" si="9"/>
        <v>0.18936859953703702</v>
      </c>
      <c r="E48" s="127">
        <f t="shared" si="0"/>
        <v>136.63342921075866</v>
      </c>
      <c r="F48" s="127">
        <f t="shared" si="5"/>
        <v>0</v>
      </c>
      <c r="G48" s="130">
        <v>0</v>
      </c>
      <c r="H48" s="122">
        <f t="shared" si="1"/>
        <v>0.18936859953703702</v>
      </c>
      <c r="I48" s="122">
        <f>IF(AND($BH$4&lt;&gt;1,$BH$4&lt;&gt;2,$BH$4&lt;&gt;6),0,((VLOOKUP(データ入力と計算結果!$E$6,バックデータ一覧!$V$10:$AA$11,2)*'貼り付けシート（日別）'!O47+VLOOKUP(データ入力と計算結果!$E$6,バックデータ一覧!$V$10:$AA$11,3)*('貼り付けシート（日別）'!I47+'貼り付けシート（日別）'!J47+'貼り付けシート（日別）'!K47+'貼り付けシート（日別）'!L47+'貼り付けシート（日別）'!N47)+(VLOOKUP(データ入力と計算結果!$E$6,バックデータ一覧!$V$10:$AA$11,4)))*10^3/3600))</f>
        <v>0.11810370370370371</v>
      </c>
      <c r="J48" s="122">
        <f>IF(AND(OR($BH$4&lt;&gt;1,$BH$4&lt;&gt;2,$BH$4&lt;&gt;6),データ入力と計算結果!$E$7&lt;&gt;バックデータ一覧!$A$15,SUM(AX48:AY48)&gt;0),0.07*10^3/3600,0)</f>
        <v>1.9444444444444445E-2</v>
      </c>
      <c r="K48" s="122">
        <f>IF(AND(OR($BH$4=1,$BH$4=2),データ入力と計算結果!$E$7=バックデータ一覧!$A$17,AY48&gt;0),(VLOOKUP(データ入力と計算結果!$E$6,バックデータ一覧!$V$10:$AA$11,5,FALSE)*BA48+VLOOKUP(データ入力と計算結果!$E$6,バックデータ一覧!$V$10:$AA$11,6,FALSE))*10^3/3600,0)</f>
        <v>5.182045138888889E-2</v>
      </c>
      <c r="L48" s="122">
        <f>IF(OR($BH$4=1,$BH$4=6),IF(データ入力と計算結果!$E$7=バックデータ一覧!$A$15,AU48/N48+AV48/O48+AW48/P48+AX48/Q48+AY48/S48,IF(データ入力と計算結果!$E$7=バックデータ一覧!$A$16,AU48/N48+AV48/O48+AW48/P48+AY48/R48+AZ48/S48,AU48/N48+AV48/O48+AW48/P48+AY48/R48+BA48/T48)),0)</f>
        <v>136.63342921075866</v>
      </c>
      <c r="M48" s="122">
        <f>IF($BH$4=2,IF(データ入力と計算結果!$E$7=バックデータ一覧!$A$15,AU48/N48+AV48/O48+AW48/P48+AX48/Q48+AZ48/S48,IF(データ入力と計算結果!$E$7=バックデータ一覧!$A$16,AU48/N48+AV48/O48+AW48/P48+AY48/R48+AZ48/S48,AU48/N48+AV48/O48+AW48/P48+AY48/R48+BA48/T48)),0)</f>
        <v>0</v>
      </c>
      <c r="N48" s="122">
        <f>MIN(1,$BH$6*'貼り付けシート（日別）'!O47+計算過程!$BH$13*(AU48+AW48)+$BH$20)</f>
        <v>0.62619088226897468</v>
      </c>
      <c r="O48" s="122">
        <f>MIN(1,$BH$7*'貼り付けシート（日別）'!O47+$BH$14*AV48+$BH$21)</f>
        <v>0.68768007061640868</v>
      </c>
      <c r="P48" s="122">
        <f>MIN(1,$BH$8*'貼り付けシート（日別）'!O47+$BH$15*(AU48+AW48)+$BH$22)</f>
        <v>0.62619088226897468</v>
      </c>
      <c r="Q48" s="46">
        <f>MIN(1,$BH$9*'貼り付けシート（日別）'!O47+$BH$16*AX48+$BH$23)</f>
        <v>0.71159348488590612</v>
      </c>
      <c r="R48" s="46">
        <f>MIN(1,$BH$10*'貼り付けシート（日別）'!O47+$BH$17*AY48+$BH$24)</f>
        <v>0.69808961741167519</v>
      </c>
      <c r="S48" s="46">
        <f>MIN(1,$BH$11*'貼り付けシート（日別）'!O47+$BH$18*AZ48+$BH$25)</f>
        <v>0.71159348488590612</v>
      </c>
      <c r="T48" s="46">
        <f>MIN(1,$BH$12*'貼り付けシート（日別）'!O47+$BH$19*BA48+$BH$26)</f>
        <v>0.65690318193825503</v>
      </c>
      <c r="U48" s="46">
        <f t="shared" si="2"/>
        <v>0</v>
      </c>
      <c r="V48" s="46">
        <f t="array" ref="V48">AVERAGE((IF(('貼り付けシート（時刻別）'!$E$6:$E$8765=$B48)*('貼り付けシート（時刻別）'!$F$6:$F$8765=$C48)*('貼り付けシート（時刻別）'!$G$6:$G$8765=1),'貼り付けシート（時刻別）'!$C$6:$C$8765,"")))</f>
        <v>-0.875</v>
      </c>
      <c r="W48" s="46">
        <f t="shared" si="6"/>
        <v>1.1047374999999999</v>
      </c>
      <c r="X48" s="46">
        <f t="shared" si="7"/>
        <v>1.1265625000000001</v>
      </c>
      <c r="Y48" s="46">
        <f t="shared" si="8"/>
        <v>91.474312935224987</v>
      </c>
      <c r="Z48" s="46">
        <f>IF($BH$4=8,($BH$38*'貼り付けシート（日別）'!O47+$BH$39*Y48+$BH$40)/3.6,0)</f>
        <v>0</v>
      </c>
      <c r="AA48" s="46">
        <f>IF(OR($BH$4=3,$BH$4=4,$BH$4=5),(($BH$42*'貼り付けシート（日別）'!O47+$BH$43*SUM(AU48:AW48,AY48)+$BH$44)*AB48+(0.01723*BA48+0.06099))*10^3/3600,0)</f>
        <v>0</v>
      </c>
      <c r="AB48" s="46">
        <f>IF('貼り付けシート（日別）'!O47&lt;7,1+(7-'貼り付けシート（日別）'!O47)*0.0091,1)</f>
        <v>1.0508083333333333</v>
      </c>
      <c r="AC48" s="46">
        <f>IF(OR($BH$4=3,$BH$4=4,$BH$4=5),(($BH$45*'貼り付けシート（日別）'!O47+$BH$46*SUM(AU48:AW48,AY48)+$BH$47)*AE48+BA48/AD48),0)</f>
        <v>0</v>
      </c>
      <c r="AD48" s="46">
        <f>$BH$48*'貼り付けシート（日別）'!O47+$BH$49*BA48+$BH$50</f>
        <v>0.804925</v>
      </c>
      <c r="AE48" s="46">
        <f>IF('貼り付けシート（日別）'!O47&lt;7,1+(7-'貼り付けシート（日別）'!O47)*0.0205,1)</f>
        <v>1.1144583333333333</v>
      </c>
      <c r="AF48" s="46">
        <f>IF($BH$4=7,((AL48*'貼り付けシート（日別）'!O47+AM48*(AU48+AV48+AW48+AY48)+AN48*AK48+AO48)*AG48+(0.01723*BA48+0.06099))*10^3/3600,0)</f>
        <v>0</v>
      </c>
      <c r="AG48" s="46">
        <f>IF(7&lt;='貼り付けシート（日別）'!O47,1,1+(7-'貼り付けシート（日別）'!O47)*0.0091)</f>
        <v>1.0508083333333333</v>
      </c>
      <c r="AH48" s="46">
        <f>IF($BH$4=7,((AP48*'貼り付けシート（日別）'!O47+AQ48*(AU48+AV48+AW48+AY48)+AR48*AK48+AS48)*AJ48+BA48/AI48),0)</f>
        <v>0</v>
      </c>
      <c r="AI48" s="46">
        <f>$BH$52*'貼り付けシート（日別）'!O47+$BH$53*BA48+$BH$54</f>
        <v>0.804925</v>
      </c>
      <c r="AJ48" s="46">
        <f>IF(7&lt;='貼り付けシート（日別）'!O47,1,1+(7-'貼り付けシート（日別）'!O47)*0.0205)</f>
        <v>1.1144583333333333</v>
      </c>
      <c r="AK48" s="46">
        <f>SUMIF('貼り付けシート（時刻別）'!$A$6:$A$8765,A48,'貼り付けシート（時刻別）'!$D$6:$D$8765)</f>
        <v>96.924038244397551</v>
      </c>
      <c r="AL48" s="120">
        <f>IF($AK48&gt;0,バックデータ一覧!$S$4,バックデータ一覧!$T$4)</f>
        <v>-0.51375000000000004</v>
      </c>
      <c r="AM48" s="120">
        <f>IF($AK48&gt;0,バックデータ一覧!$S$5,バックデータ一覧!$T$5)</f>
        <v>-1.7819999999999999E-2</v>
      </c>
      <c r="AN48" s="120">
        <f>IF($AK48&gt;0,バックデータ一覧!$S$6,バックデータ一覧!$T$6)</f>
        <v>0.27639999999999998</v>
      </c>
      <c r="AO48" s="120">
        <f>IF($AK48&gt;0,バックデータ一覧!$S$7,バックデータ一覧!$T$7)</f>
        <v>9.4067100000000003</v>
      </c>
      <c r="AP48" s="120">
        <f>IF($AK48&gt;0,バックデータ一覧!$S$12,バックデータ一覧!$T$12)</f>
        <v>-0.19841</v>
      </c>
      <c r="AQ48" s="120">
        <f>IF($AK48&gt;0,バックデータ一覧!$S$13,バックデータ一覧!$T$13)</f>
        <v>1.10632</v>
      </c>
      <c r="AR48" s="120">
        <f>IF($AK48&gt;0,バックデータ一覧!$S$14,バックデータ一覧!$T$14)</f>
        <v>0.19306999999999999</v>
      </c>
      <c r="AS48" s="120">
        <f>IF($AK48&gt;0,バックデータ一覧!$S$15,バックデータ一覧!$T$15)</f>
        <v>-10.36669</v>
      </c>
      <c r="AT48" s="123">
        <f>IF(データ入力と計算結果!$E$9=バックデータ一覧!$A$24,'貼り付けシート（日別）'!P47,0)</f>
        <v>0</v>
      </c>
      <c r="AU48" s="132">
        <f>'貼り付けシート（日別）'!B47</f>
        <v>21.42937056533</v>
      </c>
      <c r="AV48" s="132">
        <f>'貼り付けシート（日別）'!C47</f>
        <v>30.613386521899997</v>
      </c>
      <c r="AW48" s="132">
        <f>'貼り付けシート（日別）'!D47</f>
        <v>4.5920079782850003</v>
      </c>
      <c r="AX48" s="132">
        <f>'貼り付けシート（日別）'!E47</f>
        <v>0</v>
      </c>
      <c r="AY48" s="132">
        <f>'貼り付けシート（日別）'!F47</f>
        <v>27.552047869709998</v>
      </c>
      <c r="AZ48" s="132">
        <f>'貼り付けシート（日別）'!G47</f>
        <v>0</v>
      </c>
      <c r="BA48" s="132">
        <f>'貼り付けシート（日別）'!H47</f>
        <v>7.2874999999999996</v>
      </c>
      <c r="BC48" s="44" t="s">
        <v>133</v>
      </c>
      <c r="BD48" s="45"/>
      <c r="BE48" s="149" t="s">
        <v>123</v>
      </c>
      <c r="BF48" s="34" t="s">
        <v>126</v>
      </c>
      <c r="BG48" s="34" t="s">
        <v>22</v>
      </c>
      <c r="BH48" s="37">
        <v>4.7999999999999996E-3</v>
      </c>
    </row>
    <row r="49" spans="1:60" x14ac:dyDescent="0.15">
      <c r="A49" s="50">
        <v>41682</v>
      </c>
      <c r="B49" s="42">
        <f t="shared" si="3"/>
        <v>2</v>
      </c>
      <c r="C49" s="42">
        <f t="shared" si="4"/>
        <v>12</v>
      </c>
      <c r="D49" s="127">
        <f t="shared" si="9"/>
        <v>0.20347876678240739</v>
      </c>
      <c r="E49" s="127">
        <f t="shared" si="0"/>
        <v>159.48685899308327</v>
      </c>
      <c r="F49" s="127">
        <f t="shared" si="5"/>
        <v>0</v>
      </c>
      <c r="G49" s="130">
        <v>0</v>
      </c>
      <c r="H49" s="122">
        <f t="shared" si="1"/>
        <v>0.20347876678240739</v>
      </c>
      <c r="I49" s="122">
        <f>IF(AND($BH$4&lt;&gt;1,$BH$4&lt;&gt;2,$BH$4&lt;&gt;6),0,((VLOOKUP(データ入力と計算結果!$E$6,バックデータ一覧!$V$10:$AA$11,2)*'貼り付けシート（日別）'!O48+VLOOKUP(データ入力と計算結果!$E$6,バックデータ一覧!$V$10:$AA$11,3)*('貼り付けシート（日別）'!I48+'貼り付けシート（日別）'!J48+'貼り付けシート（日別）'!K48+'貼り付けシート（日別）'!L48+'貼り付けシート（日別）'!N48)+(VLOOKUP(データ入力と計算結果!$E$6,バックデータ一覧!$V$10:$AA$11,4)))*10^3/3600))</f>
        <v>0.13029643518518519</v>
      </c>
      <c r="J49" s="122">
        <f>IF(AND(OR($BH$4&lt;&gt;1,$BH$4&lt;&gt;2,$BH$4&lt;&gt;6),データ入力と計算結果!$E$7&lt;&gt;バックデータ一覧!$A$15,SUM(AX49:AY49)&gt;0),0.07*10^3/3600,0)</f>
        <v>1.9444444444444445E-2</v>
      </c>
      <c r="K49" s="122">
        <f>IF(AND(OR($BH$4=1,$BH$4=2),データ入力と計算結果!$E$7=バックデータ一覧!$A$17,AY49&gt;0),(VLOOKUP(データ入力と計算結果!$E$6,バックデータ一覧!$V$10:$AA$11,5,FALSE)*BA49+VLOOKUP(データ入力と計算結果!$E$6,バックデータ一覧!$V$10:$AA$11,6,FALSE))*10^3/3600,0)</f>
        <v>5.3737887152777782E-2</v>
      </c>
      <c r="L49" s="122">
        <f>IF(OR($BH$4=1,$BH$4=6),IF(データ入力と計算結果!$E$7=バックデータ一覧!$A$15,AU49/N49+AV49/O49+AW49/P49+AX49/Q49+AY49/S49,IF(データ入力と計算結果!$E$7=バックデータ一覧!$A$16,AU49/N49+AV49/O49+AW49/P49+AY49/R49+AZ49/S49,AU49/N49+AV49/O49+AW49/P49+AY49/R49+BA49/T49)),0)</f>
        <v>159.48685899308327</v>
      </c>
      <c r="M49" s="122">
        <f>IF($BH$4=2,IF(データ入力と計算結果!$E$7=バックデータ一覧!$A$15,AU49/N49+AV49/O49+AW49/P49+AX49/Q49+AZ49/S49,IF(データ入力と計算結果!$E$7=バックデータ一覧!$A$16,AU49/N49+AV49/O49+AW49/P49+AY49/R49+AZ49/S49,AU49/N49+AV49/O49+AW49/P49+AY49/R49+BA49/T49)),0)</f>
        <v>0</v>
      </c>
      <c r="N49" s="122">
        <f>MIN(1,$BH$6*'貼り付けシート（日別）'!O48+計算過程!$BH$13*(AU49+AW49)+$BH$20)</f>
        <v>0.63222457671285515</v>
      </c>
      <c r="O49" s="122">
        <f>MIN(1,$BH$7*'貼り付けシート（日別）'!O48+$BH$14*AV49+$BH$21)</f>
        <v>0.68892498122382551</v>
      </c>
      <c r="P49" s="122">
        <f>MIN(1,$BH$8*'貼り付けシート（日別）'!O48+$BH$15*(AU49+AW49)+$BH$22)</f>
        <v>0.63222457671285515</v>
      </c>
      <c r="Q49" s="46">
        <f>MIN(1,$BH$9*'貼り付けシート（日別）'!O48+$BH$16*AX49+$BH$23)</f>
        <v>0.71159348488590612</v>
      </c>
      <c r="R49" s="46">
        <f>MIN(1,$BH$10*'貼り付けシート（日別）'!O48+$BH$17*AY49+$BH$24)</f>
        <v>0.69814914157474839</v>
      </c>
      <c r="S49" s="46">
        <f>MIN(1,$BH$11*'貼り付けシート（日別）'!O48+$BH$18*AZ49+$BH$25)</f>
        <v>0.71159348488590612</v>
      </c>
      <c r="T49" s="46">
        <f>MIN(1,$BH$12*'貼り付けシート（日別）'!O48+$BH$19*BA49+$BH$26)</f>
        <v>0.65595763586899325</v>
      </c>
      <c r="U49" s="46">
        <f t="shared" si="2"/>
        <v>0</v>
      </c>
      <c r="V49" s="46">
        <f t="array" ref="V49">AVERAGE((IF(('貼り付けシート（時刻別）'!$E$6:$E$8765=$B49)*('貼り付けシート（時刻別）'!$F$6:$F$8765=$C49)*('貼り付けシート（時刻別）'!$G$6:$G$8765=1),'貼り付けシート（時刻別）'!$C$6:$C$8765,"")))</f>
        <v>-4</v>
      </c>
      <c r="W49" s="46">
        <f t="shared" si="6"/>
        <v>1.1463000000000001</v>
      </c>
      <c r="X49" s="46">
        <f t="shared" si="7"/>
        <v>1.115</v>
      </c>
      <c r="Y49" s="46">
        <f t="shared" si="8"/>
        <v>106.708051748925</v>
      </c>
      <c r="Z49" s="46">
        <f>IF($BH$4=8,($BH$38*'貼り付けシート（日別）'!O48+$BH$39*Y49+$BH$40)/3.6,0)</f>
        <v>0</v>
      </c>
      <c r="AA49" s="46">
        <f>IF(OR($BH$4=3,$BH$4=4,$BH$4=5),(($BH$42*'貼り付けシート（日別）'!O48+$BH$43*SUM(AU49:AW49,AY49)+$BH$44)*AB49+(0.01723*BA49+0.06099))*10^3/3600,0)</f>
        <v>0</v>
      </c>
      <c r="AB49" s="46">
        <f>IF('貼り付けシート（日別）'!O48&lt;7,1+(7-'貼り付けシート（日別）'!O48)*0.0091,1)</f>
        <v>1.0751129166666666</v>
      </c>
      <c r="AC49" s="46">
        <f>IF(OR($BH$4=3,$BH$4=4,$BH$4=5),(($BH$45*'貼り付けシート（日別）'!O48+$BH$46*SUM(AU49:AW49,AY49)+$BH$47)*AE49+BA49/AD49),0)</f>
        <v>0</v>
      </c>
      <c r="AD49" s="46">
        <f>$BH$48*'貼り付けシート（日別）'!O48+$BH$49*BA49+$BH$50</f>
        <v>0.79450874999999999</v>
      </c>
      <c r="AE49" s="46">
        <f>IF('貼り付けシート（日別）'!O48&lt;7,1+(7-'貼り付けシート（日別）'!O48)*0.0205,1)</f>
        <v>1.1692104166666666</v>
      </c>
      <c r="AF49" s="46">
        <f>IF($BH$4=7,((AL49*'貼り付けシート（日別）'!O48+AM49*(AU49+AV49+AW49+AY49)+AN49*AK49+AO49)*AG49+(0.01723*BA49+0.06099))*10^3/3600,0)</f>
        <v>0</v>
      </c>
      <c r="AG49" s="46">
        <f>IF(7&lt;='貼り付けシート（日別）'!O48,1,1+(7-'貼り付けシート（日別）'!O48)*0.0091)</f>
        <v>1.0751129166666666</v>
      </c>
      <c r="AH49" s="46">
        <f>IF($BH$4=7,((AP49*'貼り付けシート（日別）'!O48+AQ49*(AU49+AV49+AW49+AY49)+AR49*AK49+AS49)*AJ49+BA49/AI49),0)</f>
        <v>0</v>
      </c>
      <c r="AI49" s="46">
        <f>$BH$52*'貼り付けシート（日別）'!O48+$BH$53*BA49+$BH$54</f>
        <v>0.79450874999999999</v>
      </c>
      <c r="AJ49" s="46">
        <f>IF(7&lt;='貼り付けシート（日別）'!O48,1,1+(7-'貼り付けシート（日別）'!O48)*0.0205)</f>
        <v>1.1692104166666666</v>
      </c>
      <c r="AK49" s="46">
        <f>SUMIF('貼り付けシート（時刻別）'!$A$6:$A$8765,A49,'貼り付けシート（時刻別）'!$D$6:$D$8765)</f>
        <v>138.34690062343196</v>
      </c>
      <c r="AL49" s="120">
        <f>IF($AK49&gt;0,バックデータ一覧!$S$4,バックデータ一覧!$T$4)</f>
        <v>-0.51375000000000004</v>
      </c>
      <c r="AM49" s="120">
        <f>IF($AK49&gt;0,バックデータ一覧!$S$5,バックデータ一覧!$T$5)</f>
        <v>-1.7819999999999999E-2</v>
      </c>
      <c r="AN49" s="120">
        <f>IF($AK49&gt;0,バックデータ一覧!$S$6,バックデータ一覧!$T$6)</f>
        <v>0.27639999999999998</v>
      </c>
      <c r="AO49" s="120">
        <f>IF($AK49&gt;0,バックデータ一覧!$S$7,バックデータ一覧!$T$7)</f>
        <v>9.4067100000000003</v>
      </c>
      <c r="AP49" s="120">
        <f>IF($AK49&gt;0,バックデータ一覧!$S$12,バックデータ一覧!$T$12)</f>
        <v>-0.19841</v>
      </c>
      <c r="AQ49" s="120">
        <f>IF($AK49&gt;0,バックデータ一覧!$S$13,バックデータ一覧!$T$13)</f>
        <v>1.10632</v>
      </c>
      <c r="AR49" s="120">
        <f>IF($AK49&gt;0,バックデータ一覧!$S$14,バックデータ一覧!$T$14)</f>
        <v>0.19306999999999999</v>
      </c>
      <c r="AS49" s="120">
        <f>IF($AK49&gt;0,バックデータ一覧!$S$15,バックデータ一覧!$T$15)</f>
        <v>-10.36669</v>
      </c>
      <c r="AT49" s="123">
        <f>IF(データ入力と計算結果!$E$9=バックデータ一覧!$A$24,'貼り付けシート（日別）'!P48,0)</f>
        <v>0</v>
      </c>
      <c r="AU49" s="132">
        <f>'貼り付けシート（日別）'!B48</f>
        <v>28.030256187388002</v>
      </c>
      <c r="AV49" s="132">
        <f>'貼り付けシート（日別）'!C48</f>
        <v>36.561203722680013</v>
      </c>
      <c r="AW49" s="132">
        <f>'貼り付けシート（日別）'!D48</f>
        <v>7.0075640468470004</v>
      </c>
      <c r="AX49" s="132">
        <f>'貼り付けシート（日別）'!E48</f>
        <v>0</v>
      </c>
      <c r="AY49" s="132">
        <f>'貼り付けシート（日別）'!F48</f>
        <v>27.420902792010001</v>
      </c>
      <c r="AZ49" s="132">
        <f>'貼り付けシート（日別）'!G48</f>
        <v>0</v>
      </c>
      <c r="BA49" s="132">
        <f>'貼り付けシート（日別）'!H48</f>
        <v>7.6881250000000003</v>
      </c>
      <c r="BC49" s="44" t="s">
        <v>134</v>
      </c>
      <c r="BD49" s="45"/>
      <c r="BE49" s="149"/>
      <c r="BF49" s="34" t="s">
        <v>128</v>
      </c>
      <c r="BG49" s="34" t="s">
        <v>22</v>
      </c>
      <c r="BH49" s="37">
        <v>6.0000000000000001E-3</v>
      </c>
    </row>
    <row r="50" spans="1:60" x14ac:dyDescent="0.15">
      <c r="A50" s="50">
        <v>41683</v>
      </c>
      <c r="B50" s="42">
        <f t="shared" si="3"/>
        <v>2</v>
      </c>
      <c r="C50" s="42">
        <f t="shared" si="4"/>
        <v>13</v>
      </c>
      <c r="D50" s="127">
        <f t="shared" si="9"/>
        <v>0.18054439814814816</v>
      </c>
      <c r="E50" s="127">
        <f t="shared" si="0"/>
        <v>113.83349315428262</v>
      </c>
      <c r="F50" s="127">
        <f t="shared" si="5"/>
        <v>0</v>
      </c>
      <c r="G50" s="130">
        <v>0</v>
      </c>
      <c r="H50" s="122">
        <f t="shared" si="1"/>
        <v>0.18054439814814816</v>
      </c>
      <c r="I50" s="122">
        <f>IF(AND($BH$4&lt;&gt;1,$BH$4&lt;&gt;2,$BH$4&lt;&gt;6),0,((VLOOKUP(データ入力と計算結果!$E$6,バックデータ一覧!$V$10:$AA$11,2)*'貼り付けシート（日別）'!O49+VLOOKUP(データ入力と計算結果!$E$6,バックデータ一覧!$V$10:$AA$11,3)*('貼り付けシート（日別）'!I49+'貼り付けシート（日別）'!J49+'貼り付けシート（日別）'!K49+'貼り付けシート（日別）'!L49+'貼り付けシート（日別）'!N49)+(VLOOKUP(データ入力と計算結果!$E$6,バックデータ一覧!$V$10:$AA$11,4)))*10^3/3600))</f>
        <v>0.10802314814814816</v>
      </c>
      <c r="J50" s="122">
        <f>IF(AND(OR($BH$4&lt;&gt;1,$BH$4&lt;&gt;2,$BH$4&lt;&gt;6),データ入力と計算結果!$E$7&lt;&gt;バックデータ一覧!$A$15,SUM(AX50:AY50)&gt;0),0.07*10^3/3600,0)</f>
        <v>1.9444444444444445E-2</v>
      </c>
      <c r="K50" s="122">
        <f>IF(AND(OR($BH$4=1,$BH$4=2),データ入力と計算結果!$E$7=バックデータ一覧!$A$17,AY50&gt;0),(VLOOKUP(データ入力と計算結果!$E$6,バックデータ一覧!$V$10:$AA$11,5,FALSE)*BA50+VLOOKUP(データ入力と計算結果!$E$6,バックデータ一覧!$V$10:$AA$11,6,FALSE))*10^3/3600,0)</f>
        <v>5.3076805555555551E-2</v>
      </c>
      <c r="L50" s="122">
        <f>IF(OR($BH$4=1,$BH$4=6),IF(データ入力と計算結果!$E$7=バックデータ一覧!$A$15,AU50/N50+AV50/O50+AW50/P50+AX50/Q50+AY50/S50,IF(データ入力と計算結果!$E$7=バックデータ一覧!$A$16,AU50/N50+AV50/O50+AW50/P50+AY50/R50+AZ50/S50,AU50/N50+AV50/O50+AW50/P50+AY50/R50+BA50/T50)),0)</f>
        <v>113.83349315428262</v>
      </c>
      <c r="M50" s="122">
        <f>IF($BH$4=2,IF(データ入力と計算結果!$E$7=バックデータ一覧!$A$15,AU50/N50+AV50/O50+AW50/P50+AX50/Q50+AZ50/S50,IF(データ入力と計算結果!$E$7=バックデータ一覧!$A$16,AU50/N50+AV50/O50+AW50/P50+AY50/R50+AZ50/S50,AU50/N50+AV50/O50+AW50/P50+AY50/R50+BA50/T50)),0)</f>
        <v>0</v>
      </c>
      <c r="N50" s="122">
        <f>MIN(1,$BH$6*'貼り付けシート（日別）'!O49+計算過程!$BH$13*(AU50+AW50)+$BH$20)</f>
        <v>0.61400278555149035</v>
      </c>
      <c r="O50" s="122">
        <f>MIN(1,$BH$7*'貼り付けシート（日別）'!O49+$BH$14*AV50+$BH$21)</f>
        <v>0.68318679351410705</v>
      </c>
      <c r="P50" s="122">
        <f>MIN(1,$BH$8*'貼り付けシート（日別）'!O49+$BH$15*(AU50+AW50)+$BH$22)</f>
        <v>0.61400278555149035</v>
      </c>
      <c r="Q50" s="46">
        <f>MIN(1,$BH$9*'貼り付けシート（日別）'!O49+$BH$16*AX50+$BH$23)</f>
        <v>0.71159348488590612</v>
      </c>
      <c r="R50" s="46">
        <f>MIN(1,$BH$10*'貼り付けシート（日別）'!O49+$BH$17*AY50+$BH$24)</f>
        <v>0.69816932803005149</v>
      </c>
      <c r="S50" s="46">
        <f>MIN(1,$BH$11*'貼り付けシート（日別）'!O49+$BH$18*AZ50+$BH$25)</f>
        <v>0.71159348488590612</v>
      </c>
      <c r="T50" s="46">
        <f>MIN(1,$BH$12*'貼り付けシート（日別）'!O49+$BH$19*BA50+$BH$26)</f>
        <v>0.656283635371812</v>
      </c>
      <c r="U50" s="46">
        <f t="shared" si="2"/>
        <v>0</v>
      </c>
      <c r="V50" s="46">
        <f t="array" ref="V50">AVERAGE((IF(('貼り付けシート（時刻別）'!$E$6:$E$8765=$B50)*('貼り付けシート（時刻別）'!$F$6:$F$8765=$C50)*('貼り付けシート（時刻別）'!$G$6:$G$8765=1),'貼り付けシート（時刻別）'!$C$6:$C$8765,"")))</f>
        <v>-3.3125000000000004</v>
      </c>
      <c r="W50" s="46">
        <f t="shared" si="6"/>
        <v>1.1371562499999999</v>
      </c>
      <c r="X50" s="46">
        <f t="shared" si="7"/>
        <v>1.121875</v>
      </c>
      <c r="Y50" s="46">
        <f t="shared" si="8"/>
        <v>75.991068761975001</v>
      </c>
      <c r="Z50" s="46">
        <f>IF($BH$4=8,($BH$38*'貼り付けシート（日別）'!O49+$BH$39*Y50+$BH$40)/3.6,0)</f>
        <v>0</v>
      </c>
      <c r="AA50" s="46">
        <f>IF(OR($BH$4=3,$BH$4=4,$BH$4=5),(($BH$42*'貼り付けシート（日別）'!O49+$BH$43*SUM(AU50:AW50,AY50)+$BH$44)*AB50+(0.01723*BA50+0.06099))*10^3/3600,0)</f>
        <v>0</v>
      </c>
      <c r="AB50" s="46">
        <f>IF('貼り付けシート（日別）'!O49&lt;7,1+(7-'貼り付けシート（日別）'!O49)*0.0091,1)</f>
        <v>1.0667333333333333</v>
      </c>
      <c r="AC50" s="46">
        <f>IF(OR($BH$4=3,$BH$4=4,$BH$4=5),(($BH$45*'貼り付けシート（日別）'!O49+$BH$46*SUM(AU50:AW50,AY50)+$BH$47)*AE50+BA50/AD50),0)</f>
        <v>0</v>
      </c>
      <c r="AD50" s="46">
        <f>$BH$48*'貼り付けシート（日別）'!O49+$BH$49*BA50+$BH$50</f>
        <v>0.79809999999999992</v>
      </c>
      <c r="AE50" s="46">
        <f>IF('貼り付けシート（日別）'!O49&lt;7,1+(7-'貼り付けシート（日別）'!O49)*0.0205,1)</f>
        <v>1.1503333333333334</v>
      </c>
      <c r="AF50" s="46">
        <f>IF($BH$4=7,((AL50*'貼り付けシート（日別）'!O49+AM50*(AU50+AV50+AW50+AY50)+AN50*AK50+AO50)*AG50+(0.01723*BA50+0.06099))*10^3/3600,0)</f>
        <v>0</v>
      </c>
      <c r="AG50" s="46">
        <f>IF(7&lt;='貼り付けシート（日別）'!O49,1,1+(7-'貼り付けシート（日別）'!O49)*0.0091)</f>
        <v>1.0667333333333333</v>
      </c>
      <c r="AH50" s="46">
        <f>IF($BH$4=7,((AP50*'貼り付けシート（日別）'!O49+AQ50*(AU50+AV50+AW50+AY50)+AR50*AK50+AS50)*AJ50+BA50/AI50),0)</f>
        <v>0</v>
      </c>
      <c r="AI50" s="46">
        <f>$BH$52*'貼り付けシート（日別）'!O49+$BH$53*BA50+$BH$54</f>
        <v>0.79809999999999992</v>
      </c>
      <c r="AJ50" s="46">
        <f>IF(7&lt;='貼り付けシート（日別）'!O49,1,1+(7-'貼り付けシート（日別）'!O49)*0.0205)</f>
        <v>1.1503333333333334</v>
      </c>
      <c r="AK50" s="46">
        <f>SUMIF('貼り付けシート（時刻別）'!$A$6:$A$8765,A50,'貼り付けシート（時刻別）'!$D$6:$D$8765)</f>
        <v>113.982376017409</v>
      </c>
      <c r="AL50" s="120">
        <f>IF($AK50&gt;0,バックデータ一覧!$S$4,バックデータ一覧!$T$4)</f>
        <v>-0.51375000000000004</v>
      </c>
      <c r="AM50" s="120">
        <f>IF($AK50&gt;0,バックデータ一覧!$S$5,バックデータ一覧!$T$5)</f>
        <v>-1.7819999999999999E-2</v>
      </c>
      <c r="AN50" s="120">
        <f>IF($AK50&gt;0,バックデータ一覧!$S$6,バックデータ一覧!$T$6)</f>
        <v>0.27639999999999998</v>
      </c>
      <c r="AO50" s="120">
        <f>IF($AK50&gt;0,バックデータ一覧!$S$7,バックデータ一覧!$T$7)</f>
        <v>9.4067100000000003</v>
      </c>
      <c r="AP50" s="120">
        <f>IF($AK50&gt;0,バックデータ一覧!$S$12,バックデータ一覧!$T$12)</f>
        <v>-0.19841</v>
      </c>
      <c r="AQ50" s="120">
        <f>IF($AK50&gt;0,バックデータ一覧!$S$13,バックデータ一覧!$T$13)</f>
        <v>1.10632</v>
      </c>
      <c r="AR50" s="120">
        <f>IF($AK50&gt;0,バックデータ一覧!$S$14,バックデータ一覧!$T$14)</f>
        <v>0.19306999999999999</v>
      </c>
      <c r="AS50" s="120">
        <f>IF($AK50&gt;0,バックデータ一覧!$S$15,バックデータ一覧!$T$15)</f>
        <v>-10.36669</v>
      </c>
      <c r="AT50" s="123">
        <f>IF(データ入力と計算結果!$E$9=バックデータ一覧!$A$24,'貼り付けシート（日別）'!P49,0)</f>
        <v>0</v>
      </c>
      <c r="AU50" s="132">
        <f>'貼り付けシート（日別）'!B49</f>
        <v>13.992396280226</v>
      </c>
      <c r="AV50" s="132">
        <f>'貼り付けシート（日別）'!C49</f>
        <v>22.813689587325001</v>
      </c>
      <c r="AW50" s="132">
        <f>'貼り付けシート（日別）'!D49</f>
        <v>4.2585553896340009</v>
      </c>
      <c r="AX50" s="132">
        <f>'貼り付けシート（日別）'!E49</f>
        <v>0</v>
      </c>
      <c r="AY50" s="132">
        <f>'貼り付けシート（日別）'!F49</f>
        <v>27.376427504790001</v>
      </c>
      <c r="AZ50" s="132">
        <f>'貼り付けシート（日別）'!G49</f>
        <v>0</v>
      </c>
      <c r="BA50" s="132">
        <f>'貼り付けシート（日別）'!H49</f>
        <v>7.55</v>
      </c>
      <c r="BC50" s="44" t="s">
        <v>135</v>
      </c>
      <c r="BD50" s="45"/>
      <c r="BE50" s="149"/>
      <c r="BF50" s="34" t="s">
        <v>129</v>
      </c>
      <c r="BG50" s="34" t="s">
        <v>22</v>
      </c>
      <c r="BH50" s="37">
        <v>0.75439999999999996</v>
      </c>
    </row>
    <row r="51" spans="1:60" x14ac:dyDescent="0.15">
      <c r="A51" s="50">
        <v>41684</v>
      </c>
      <c r="B51" s="42">
        <f t="shared" si="3"/>
        <v>2</v>
      </c>
      <c r="C51" s="42">
        <f t="shared" si="4"/>
        <v>14</v>
      </c>
      <c r="D51" s="127">
        <f t="shared" si="9"/>
        <v>0.1689451892361111</v>
      </c>
      <c r="E51" s="127">
        <f t="shared" si="0"/>
        <v>90.356779088030308</v>
      </c>
      <c r="F51" s="127">
        <f t="shared" si="5"/>
        <v>0</v>
      </c>
      <c r="G51" s="130">
        <v>0</v>
      </c>
      <c r="H51" s="122">
        <f t="shared" si="1"/>
        <v>0.1689451892361111</v>
      </c>
      <c r="I51" s="122">
        <f>IF(AND($BH$4&lt;&gt;1,$BH$4&lt;&gt;2,$BH$4&lt;&gt;6),0,((VLOOKUP(データ入力と計算結果!$E$6,バックデータ一覧!$V$10:$AA$11,2)*'貼り付けシート（日別）'!O50+VLOOKUP(データ入力と計算結果!$E$6,バックデータ一覧!$V$10:$AA$11,3)*('貼り付けシート（日別）'!I50+'貼り付けシート（日別）'!J50+'貼り付けシート（日別）'!K50+'貼り付けシート（日別）'!L50+'貼り付けシート（日別）'!N50)+(VLOOKUP(データ入力と計算結果!$E$6,バックデータ一覧!$V$10:$AA$11,4)))*10^3/3600))</f>
        <v>9.6833749999999996E-2</v>
      </c>
      <c r="J51" s="122">
        <f>IF(AND(OR($BH$4&lt;&gt;1,$BH$4&lt;&gt;2,$BH$4&lt;&gt;6),データ入力と計算結果!$E$7&lt;&gt;バックデータ一覧!$A$15,SUM(AX51:AY51)&gt;0),0.07*10^3/3600,0)</f>
        <v>1.9444444444444445E-2</v>
      </c>
      <c r="K51" s="122">
        <f>IF(AND(OR($BH$4=1,$BH$4=2),データ入力と計算結果!$E$7=バックデータ一覧!$A$17,AY51&gt;0),(VLOOKUP(データ入力と計算結果!$E$6,バックデータ一覧!$V$10:$AA$11,5,FALSE)*BA51+VLOOKUP(データ入力と計算結果!$E$6,バックデータ一覧!$V$10:$AA$11,6,FALSE))*10^3/3600,0)</f>
        <v>5.2666994791666658E-2</v>
      </c>
      <c r="L51" s="122">
        <f>IF(OR($BH$4=1,$BH$4=6),IF(データ入力と計算結果!$E$7=バックデータ一覧!$A$15,AU51/N51+AV51/O51+AW51/P51+AX51/Q51+AY51/S51,IF(データ入力と計算結果!$E$7=バックデータ一覧!$A$16,AU51/N51+AV51/O51+AW51/P51+AY51/R51+AZ51/S51,AU51/N51+AV51/O51+AW51/P51+AY51/R51+BA51/T51)),0)</f>
        <v>90.356779088030308</v>
      </c>
      <c r="M51" s="122">
        <f>IF($BH$4=2,IF(データ入力と計算結果!$E$7=バックデータ一覧!$A$15,AU51/N51+AV51/O51+AW51/P51+AX51/Q51+AZ51/S51,IF(データ入力と計算結果!$E$7=バックデータ一覧!$A$16,AU51/N51+AV51/O51+AW51/P51+AY51/R51+AZ51/S51,AU51/N51+AV51/O51+AW51/P51+AY51/R51+BA51/T51)),0)</f>
        <v>0</v>
      </c>
      <c r="N51" s="122">
        <f>MIN(1,$BH$6*'貼り付けシート（日別）'!O50+計算過程!$BH$13*(AU51+AW51)+$BH$20)</f>
        <v>0.60598823472329411</v>
      </c>
      <c r="O51" s="122">
        <f>MIN(1,$BH$7*'貼り付けシート（日別）'!O50+$BH$14*AV51+$BH$21)</f>
        <v>0.68003238553478429</v>
      </c>
      <c r="P51" s="122">
        <f>MIN(1,$BH$8*'貼り付けシート（日別）'!O50+$BH$15*(AU51+AW51)+$BH$22)</f>
        <v>0.60598823472329411</v>
      </c>
      <c r="Q51" s="46">
        <f>MIN(1,$BH$9*'貼り付けシート（日別）'!O50+$BH$16*AX51+$BH$23)</f>
        <v>0.71159348488590612</v>
      </c>
      <c r="R51" s="46">
        <f>MIN(1,$BH$10*'貼り付けシート（日別）'!O50+$BH$17*AY51+$BH$24)</f>
        <v>0.69819408663121385</v>
      </c>
      <c r="S51" s="46">
        <f>MIN(1,$BH$11*'貼り付けシート（日別）'!O50+$BH$18*AZ51+$BH$25)</f>
        <v>0.71159348488590612</v>
      </c>
      <c r="T51" s="46">
        <f>MIN(1,$BH$12*'貼り付けシート（日別）'!O50+$BH$19*BA51+$BH$26)</f>
        <v>0.65648572556134233</v>
      </c>
      <c r="U51" s="46">
        <f t="shared" si="2"/>
        <v>0</v>
      </c>
      <c r="V51" s="46">
        <f t="array" ref="V51">AVERAGE((IF(('貼り付けシート（時刻別）'!$E$6:$E$8765=$B51)*('貼り付けシート（時刻別）'!$F$6:$F$8765=$C51)*('貼り付けシート（時刻別）'!$G$6:$G$8765=1),'貼り付けシート（時刻別）'!$C$6:$C$8765,"")))</f>
        <v>-2.3250000000000002</v>
      </c>
      <c r="W51" s="46">
        <f t="shared" si="6"/>
        <v>1.1240224999999999</v>
      </c>
      <c r="X51" s="46">
        <f t="shared" si="7"/>
        <v>1.13175</v>
      </c>
      <c r="Y51" s="46">
        <f t="shared" si="8"/>
        <v>60.590250357099997</v>
      </c>
      <c r="Z51" s="46">
        <f>IF($BH$4=8,($BH$38*'貼り付けシート（日別）'!O50+$BH$39*Y51+$BH$40)/3.6,0)</f>
        <v>0</v>
      </c>
      <c r="AA51" s="46">
        <f>IF(OR($BH$4=3,$BH$4=4,$BH$4=5),(($BH$42*'貼り付けシート（日別）'!O50+$BH$43*SUM(AU51:AW51,AY51)+$BH$44)*AB51+(0.01723*BA51+0.06099))*10^3/3600,0)</f>
        <v>0</v>
      </c>
      <c r="AB51" s="46">
        <f>IF('貼り付けシート（日別）'!O50&lt;7,1+(7-'貼り付けシート（日別）'!O50)*0.0091,1)</f>
        <v>1.06153875</v>
      </c>
      <c r="AC51" s="46">
        <f>IF(OR($BH$4=3,$BH$4=4,$BH$4=5),(($BH$45*'貼り付けシート（日別）'!O50+$BH$46*SUM(AU51:AW51,AY51)+$BH$47)*AE51+BA51/AD51),0)</f>
        <v>0</v>
      </c>
      <c r="AD51" s="46">
        <f>$BH$48*'貼り付けシート（日別）'!O50+$BH$49*BA51+$BH$50</f>
        <v>0.80032624999999991</v>
      </c>
      <c r="AE51" s="46">
        <f>IF('貼り付けシート（日別）'!O50&lt;7,1+(7-'貼り付けシート（日別）'!O50)*0.0205,1)</f>
        <v>1.13863125</v>
      </c>
      <c r="AF51" s="46">
        <f>IF($BH$4=7,((AL51*'貼り付けシート（日別）'!O50+AM51*(AU51+AV51+AW51+AY51)+AN51*AK51+AO51)*AG51+(0.01723*BA51+0.06099))*10^3/3600,0)</f>
        <v>0</v>
      </c>
      <c r="AG51" s="46">
        <f>IF(7&lt;='貼り付けシート（日別）'!O50,1,1+(7-'貼り付けシート（日別）'!O50)*0.0091)</f>
        <v>1.06153875</v>
      </c>
      <c r="AH51" s="46">
        <f>IF($BH$4=7,((AP51*'貼り付けシート（日別）'!O50+AQ51*(AU51+AV51+AW51+AY51)+AR51*AK51+AS51)*AJ51+BA51/AI51),0)</f>
        <v>0</v>
      </c>
      <c r="AI51" s="46">
        <f>$BH$52*'貼り付けシート（日別）'!O50+$BH$53*BA51+$BH$54</f>
        <v>0.80032624999999991</v>
      </c>
      <c r="AJ51" s="46">
        <f>IF(7&lt;='貼り付けシート（日別）'!O50,1,1+(7-'貼り付けシート（日別）'!O50)*0.0205)</f>
        <v>1.13863125</v>
      </c>
      <c r="AK51" s="46">
        <f>SUMIF('貼り付けシート（時刻別）'!$A$6:$A$8765,A51,'貼り付けシート（時刻別）'!$D$6:$D$8765)</f>
        <v>127.10212478588373</v>
      </c>
      <c r="AL51" s="120">
        <f>IF($AK51&gt;0,バックデータ一覧!$S$4,バックデータ一覧!$T$4)</f>
        <v>-0.51375000000000004</v>
      </c>
      <c r="AM51" s="120">
        <f>IF($AK51&gt;0,バックデータ一覧!$S$5,バックデータ一覧!$T$5)</f>
        <v>-1.7819999999999999E-2</v>
      </c>
      <c r="AN51" s="120">
        <f>IF($AK51&gt;0,バックデータ一覧!$S$6,バックデータ一覧!$T$6)</f>
        <v>0.27639999999999998</v>
      </c>
      <c r="AO51" s="120">
        <f>IF($AK51&gt;0,バックデータ一覧!$S$7,バックデータ一覧!$T$7)</f>
        <v>9.4067100000000003</v>
      </c>
      <c r="AP51" s="120">
        <f>IF($AK51&gt;0,バックデータ一覧!$S$12,バックデータ一覧!$T$12)</f>
        <v>-0.19841</v>
      </c>
      <c r="AQ51" s="120">
        <f>IF($AK51&gt;0,バックデータ一覧!$S$13,バックデータ一覧!$T$13)</f>
        <v>1.10632</v>
      </c>
      <c r="AR51" s="120">
        <f>IF($AK51&gt;0,バックデータ一覧!$S$14,バックデータ一覧!$T$14)</f>
        <v>0.19306999999999999</v>
      </c>
      <c r="AS51" s="120">
        <f>IF($AK51&gt;0,バックデータ一覧!$S$15,バックデータ一覧!$T$15)</f>
        <v>-10.36669</v>
      </c>
      <c r="AT51" s="123">
        <f>IF(データ入力と計算結果!$E$9=バックデータ一覧!$A$24,'貼り付けシート（日別）'!P50,0)</f>
        <v>0</v>
      </c>
      <c r="AU51" s="132">
        <f>'貼り付けシート（日別）'!B50</f>
        <v>9.4108693489720014</v>
      </c>
      <c r="AV51" s="132">
        <f>'貼り付けシート（日別）'!C50</f>
        <v>15.178821530600001</v>
      </c>
      <c r="AW51" s="132">
        <f>'貼り付けシート（日別）'!D50</f>
        <v>1.2143057224480001</v>
      </c>
      <c r="AX51" s="132">
        <f>'貼り付けシート（日別）'!E50</f>
        <v>0</v>
      </c>
      <c r="AY51" s="132">
        <f>'貼り付けシート（日別）'!F50</f>
        <v>27.32187875508</v>
      </c>
      <c r="AZ51" s="132">
        <f>'貼り付けシート（日別）'!G50</f>
        <v>0</v>
      </c>
      <c r="BA51" s="132">
        <f>'貼り付けシート（日別）'!H50</f>
        <v>7.4643749999999995</v>
      </c>
      <c r="BC51" s="117" t="s">
        <v>301</v>
      </c>
      <c r="BD51" s="118"/>
      <c r="BE51" s="118"/>
      <c r="BF51" s="118"/>
      <c r="BG51" s="118"/>
      <c r="BH51" s="119"/>
    </row>
    <row r="52" spans="1:60" x14ac:dyDescent="0.15">
      <c r="A52" s="50">
        <v>41685</v>
      </c>
      <c r="B52" s="42">
        <f t="shared" si="3"/>
        <v>2</v>
      </c>
      <c r="C52" s="42">
        <f t="shared" si="4"/>
        <v>15</v>
      </c>
      <c r="D52" s="127">
        <f t="shared" si="9"/>
        <v>0.17929888310185185</v>
      </c>
      <c r="E52" s="127">
        <f t="shared" si="0"/>
        <v>112.95172038304297</v>
      </c>
      <c r="F52" s="127">
        <f t="shared" si="5"/>
        <v>0</v>
      </c>
      <c r="G52" s="130">
        <v>0</v>
      </c>
      <c r="H52" s="122">
        <f t="shared" si="1"/>
        <v>0.17929888310185185</v>
      </c>
      <c r="I52" s="122">
        <f>IF(AND($BH$4&lt;&gt;1,$BH$4&lt;&gt;2,$BH$4&lt;&gt;6),0,((VLOOKUP(データ入力と計算結果!$E$6,バックデータ一覧!$V$10:$AA$11,2)*'貼り付けシート（日別）'!O51+VLOOKUP(データ入力と計算結果!$E$6,バックデータ一覧!$V$10:$AA$11,3)*('貼り付けシート（日別）'!I51+'貼り付けシート（日別）'!J51+'貼り付けシート（日別）'!K51+'貼り付けシート（日別）'!L51+'貼り付けシート（日別）'!N51)+(VLOOKUP(データ入力と計算結果!$E$6,バックデータ一覧!$V$10:$AA$11,4)))*10^3/3600))</f>
        <v>0.10752546296296296</v>
      </c>
      <c r="J52" s="122">
        <f>IF(AND(OR($BH$4&lt;&gt;1,$BH$4&lt;&gt;2,$BH$4&lt;&gt;6),データ入力と計算結果!$E$7&lt;&gt;バックデータ一覧!$A$15,SUM(AX52:AY52)&gt;0),0.07*10^3/3600,0)</f>
        <v>1.9444444444444445E-2</v>
      </c>
      <c r="K52" s="122">
        <f>IF(AND(OR($BH$4=1,$BH$4=2),データ入力と計算結果!$E$7=バックデータ一覧!$A$17,AY52&gt;0),(VLOOKUP(データ入力と計算結果!$E$6,バックデータ一覧!$V$10:$AA$11,5,FALSE)*BA52+VLOOKUP(データ入力と計算結果!$E$6,バックデータ一覧!$V$10:$AA$11,6,FALSE))*10^3/3600,0)</f>
        <v>5.2328975694444439E-2</v>
      </c>
      <c r="L52" s="122">
        <f>IF(OR($BH$4=1,$BH$4=6),IF(データ入力と計算結果!$E$7=バックデータ一覧!$A$15,AU52/N52+AV52/O52+AW52/P52+AX52/Q52+AY52/S52,IF(データ入力と計算結果!$E$7=バックデータ一覧!$A$16,AU52/N52+AV52/O52+AW52/P52+AY52/R52+AZ52/S52,AU52/N52+AV52/O52+AW52/P52+AY52/R52+BA52/T52)),0)</f>
        <v>112.95172038304297</v>
      </c>
      <c r="M52" s="122">
        <f>IF($BH$4=2,IF(データ入力と計算結果!$E$7=バックデータ一覧!$A$15,AU52/N52+AV52/O52+AW52/P52+AX52/Q52+AZ52/S52,IF(データ入力と計算結果!$E$7=バックデータ一覧!$A$16,AU52/N52+AV52/O52+AW52/P52+AY52/R52+AZ52/S52,AU52/N52+AV52/O52+AW52/P52+AY52/R52+BA52/T52)),0)</f>
        <v>0</v>
      </c>
      <c r="N52" s="122">
        <f>MIN(1,$BH$6*'貼り付けシート（日別）'!O51+計算過程!$BH$13*(AU52+AW52)+$BH$20)</f>
        <v>0.61568829467864727</v>
      </c>
      <c r="O52" s="122">
        <f>MIN(1,$BH$7*'貼り付けシート（日別）'!O51+$BH$14*AV52+$BH$21)</f>
        <v>0.68370073025890044</v>
      </c>
      <c r="P52" s="122">
        <f>MIN(1,$BH$8*'貼り付けシート（日別）'!O51+$BH$15*(AU52+AW52)+$BH$22)</f>
        <v>0.61568829467864727</v>
      </c>
      <c r="Q52" s="46">
        <f>MIN(1,$BH$9*'貼り付けシート（日別）'!O51+$BH$16*AX52+$BH$23)</f>
        <v>0.71159348488590612</v>
      </c>
      <c r="R52" s="46">
        <f>MIN(1,$BH$10*'貼り付けシート（日別）'!O51+$BH$17*AY52+$BH$24)</f>
        <v>0.69823342433898394</v>
      </c>
      <c r="S52" s="46">
        <f>MIN(1,$BH$11*'貼り付けシート（日別）'!O51+$BH$18*AZ52+$BH$25)</f>
        <v>0.71159348488590612</v>
      </c>
      <c r="T52" s="46">
        <f>MIN(1,$BH$12*'貼り付けシート（日別）'!O51+$BH$19*BA52+$BH$26)</f>
        <v>0.65665241308993294</v>
      </c>
      <c r="U52" s="46">
        <f t="shared" si="2"/>
        <v>0</v>
      </c>
      <c r="V52" s="46">
        <f t="array" ref="V52">AVERAGE((IF(('貼り付けシート（時刻別）'!$E$6:$E$8765=$B52)*('貼り付けシート（時刻別）'!$F$6:$F$8765=$C52)*('貼り付けシート（時刻別）'!$G$6:$G$8765=1),'貼り付けシート（時刻別）'!$C$6:$C$8765,"")))</f>
        <v>-0.88750000000000007</v>
      </c>
      <c r="W52" s="46">
        <f t="shared" si="6"/>
        <v>1.1049037500000001</v>
      </c>
      <c r="X52" s="46">
        <f t="shared" si="7"/>
        <v>1.1266562500000001</v>
      </c>
      <c r="Y52" s="46">
        <f t="shared" si="8"/>
        <v>75.481772411500003</v>
      </c>
      <c r="Z52" s="46">
        <f>IF($BH$4=8,($BH$38*'貼り付けシート（日別）'!O51+$BH$39*Y52+$BH$40)/3.6,0)</f>
        <v>0</v>
      </c>
      <c r="AA52" s="46">
        <f>IF(OR($BH$4=3,$BH$4=4,$BH$4=5),(($BH$42*'貼り付けシート（日別）'!O51+$BH$43*SUM(AU52:AW52,AY52)+$BH$44)*AB52+(0.01723*BA52+0.06099))*10^3/3600,0)</f>
        <v>0</v>
      </c>
      <c r="AB52" s="46">
        <f>IF('貼り付けシート（日別）'!O51&lt;7,1+(7-'貼り付けシート（日別）'!O51)*0.0091,1)</f>
        <v>1.0572541666666666</v>
      </c>
      <c r="AC52" s="46">
        <f>IF(OR($BH$4=3,$BH$4=4,$BH$4=5),(($BH$45*'貼り付けシート（日別）'!O51+$BH$46*SUM(AU52:AW52,AY52)+$BH$47)*AE52+BA52/AD52),0)</f>
        <v>0</v>
      </c>
      <c r="AD52" s="46">
        <f>$BH$48*'貼り付けシート（日別）'!O51+$BH$49*BA52+$BH$50</f>
        <v>0.8021625</v>
      </c>
      <c r="AE52" s="46">
        <f>IF('貼り付けシート（日別）'!O51&lt;7,1+(7-'貼り付けシート（日別）'!O51)*0.0205,1)</f>
        <v>1.1289791666666666</v>
      </c>
      <c r="AF52" s="46">
        <f>IF($BH$4=7,((AL52*'貼り付けシート（日別）'!O51+AM52*(AU52+AV52+AW52+AY52)+AN52*AK52+AO52)*AG52+(0.01723*BA52+0.06099))*10^3/3600,0)</f>
        <v>0</v>
      </c>
      <c r="AG52" s="46">
        <f>IF(7&lt;='貼り付けシート（日別）'!O51,1,1+(7-'貼り付けシート（日別）'!O51)*0.0091)</f>
        <v>1.0572541666666666</v>
      </c>
      <c r="AH52" s="46">
        <f>IF($BH$4=7,((AP52*'貼り付けシート（日別）'!O51+AQ52*(AU52+AV52+AW52+AY52)+AR52*AK52+AS52)*AJ52+BA52/AI52),0)</f>
        <v>0</v>
      </c>
      <c r="AI52" s="46">
        <f>$BH$52*'貼り付けシート（日別）'!O51+$BH$53*BA52+$BH$54</f>
        <v>0.8021625</v>
      </c>
      <c r="AJ52" s="46">
        <f>IF(7&lt;='貼り付けシート（日別）'!O51,1,1+(7-'貼り付けシート（日別）'!O51)*0.0205)</f>
        <v>1.1289791666666666</v>
      </c>
      <c r="AK52" s="46">
        <f>SUMIF('貼り付けシート（時刻別）'!$A$6:$A$8765,A52,'貼り付けシート（時刻別）'!$D$6:$D$8765)</f>
        <v>153.24657872428591</v>
      </c>
      <c r="AL52" s="120">
        <f>IF($AK52&gt;0,バックデータ一覧!$S$4,バックデータ一覧!$T$4)</f>
        <v>-0.51375000000000004</v>
      </c>
      <c r="AM52" s="120">
        <f>IF($AK52&gt;0,バックデータ一覧!$S$5,バックデータ一覧!$T$5)</f>
        <v>-1.7819999999999999E-2</v>
      </c>
      <c r="AN52" s="120">
        <f>IF($AK52&gt;0,バックデータ一覧!$S$6,バックデータ一覧!$T$6)</f>
        <v>0.27639999999999998</v>
      </c>
      <c r="AO52" s="120">
        <f>IF($AK52&gt;0,バックデータ一覧!$S$7,バックデータ一覧!$T$7)</f>
        <v>9.4067100000000003</v>
      </c>
      <c r="AP52" s="120">
        <f>IF($AK52&gt;0,バックデータ一覧!$S$12,バックデータ一覧!$T$12)</f>
        <v>-0.19841</v>
      </c>
      <c r="AQ52" s="120">
        <f>IF($AK52&gt;0,バックデータ一覧!$S$13,バックデータ一覧!$T$13)</f>
        <v>1.10632</v>
      </c>
      <c r="AR52" s="120">
        <f>IF($AK52&gt;0,バックデータ一覧!$S$14,バックデータ一覧!$T$14)</f>
        <v>0.19306999999999999</v>
      </c>
      <c r="AS52" s="120">
        <f>IF($AK52&gt;0,バックデータ一覧!$S$15,バックデータ一覧!$T$15)</f>
        <v>-10.36669</v>
      </c>
      <c r="AT52" s="123">
        <f>IF(データ入力と計算結果!$E$9=バックデータ一覧!$A$24,'貼り付けシート（日別）'!P51,0)</f>
        <v>0</v>
      </c>
      <c r="AU52" s="132">
        <f>'貼り付けシート（日別）'!B51</f>
        <v>13.92021791524</v>
      </c>
      <c r="AV52" s="132">
        <f>'貼り付けシート（日別）'!C51</f>
        <v>22.6960074705</v>
      </c>
      <c r="AW52" s="132">
        <f>'貼り付けシート（日別）'!D51</f>
        <v>4.2365880611600009</v>
      </c>
      <c r="AX52" s="132">
        <f>'貼り付けシート（日別）'!E51</f>
        <v>0</v>
      </c>
      <c r="AY52" s="132">
        <f>'貼り付けシート（日別）'!F51</f>
        <v>27.235208964600002</v>
      </c>
      <c r="AZ52" s="132">
        <f>'貼り付けシート（日別）'!G51</f>
        <v>0</v>
      </c>
      <c r="BA52" s="132">
        <f>'貼り付けシート（日別）'!H51</f>
        <v>7.3937499999999998</v>
      </c>
      <c r="BC52" s="44" t="s">
        <v>166</v>
      </c>
      <c r="BD52" s="45"/>
      <c r="BE52" s="135" t="s">
        <v>172</v>
      </c>
      <c r="BF52" s="34" t="s">
        <v>169</v>
      </c>
      <c r="BG52" s="34" t="s">
        <v>22</v>
      </c>
      <c r="BH52" s="37">
        <v>4.7999999999999996E-3</v>
      </c>
    </row>
    <row r="53" spans="1:60" x14ac:dyDescent="0.15">
      <c r="A53" s="50">
        <v>41686</v>
      </c>
      <c r="B53" s="42">
        <f t="shared" si="3"/>
        <v>2</v>
      </c>
      <c r="C53" s="42">
        <f t="shared" si="4"/>
        <v>16</v>
      </c>
      <c r="D53" s="127">
        <f t="shared" si="9"/>
        <v>0.17824766840277775</v>
      </c>
      <c r="E53" s="127">
        <f t="shared" si="0"/>
        <v>112.09088952633365</v>
      </c>
      <c r="F53" s="127">
        <f t="shared" si="5"/>
        <v>0</v>
      </c>
      <c r="G53" s="130">
        <v>0</v>
      </c>
      <c r="H53" s="122">
        <f t="shared" si="1"/>
        <v>0.17824766840277775</v>
      </c>
      <c r="I53" s="122">
        <f>IF(AND($BH$4&lt;&gt;1,$BH$4&lt;&gt;2,$BH$4&lt;&gt;6),0,((VLOOKUP(データ入力と計算結果!$E$6,バックデータ一覧!$V$10:$AA$11,2)*'貼り付けシート（日別）'!O52+VLOOKUP(データ入力と計算結果!$E$6,バックデータ一覧!$V$10:$AA$11,3)*('貼り付けシート（日別）'!I52+'貼り付けシート（日別）'!J52+'貼り付けシート（日別）'!K52+'貼り付けシート（日別）'!L52+'貼り付けシート（日別）'!N52)+(VLOOKUP(データ入力と計算結果!$E$6,バックデータ一覧!$V$10:$AA$11,4)))*10^3/3600))</f>
        <v>0.10710541666666666</v>
      </c>
      <c r="J53" s="122">
        <f>IF(AND(OR($BH$4&lt;&gt;1,$BH$4&lt;&gt;2,$BH$4&lt;&gt;6),データ入力と計算結果!$E$7&lt;&gt;バックデータ一覧!$A$15,SUM(AX53:AY53)&gt;0),0.07*10^3/3600,0)</f>
        <v>1.9444444444444445E-2</v>
      </c>
      <c r="K53" s="122">
        <f>IF(AND(OR($BH$4=1,$BH$4=2),データ入力と計算結果!$E$7=バックデータ一覧!$A$17,AY53&gt;0),(VLOOKUP(データ入力と計算結果!$E$6,バックデータ一覧!$V$10:$AA$11,5,FALSE)*BA53+VLOOKUP(データ入力と計算結果!$E$6,バックデータ一覧!$V$10:$AA$11,6,FALSE))*10^3/3600,0)</f>
        <v>5.1697807291666655E-2</v>
      </c>
      <c r="L53" s="122">
        <f>IF(OR($BH$4=1,$BH$4=6),IF(データ入力と計算結果!$E$7=バックデータ一覧!$A$15,AU53/N53+AV53/O53+AW53/P53+AX53/Q53+AY53/S53,IF(データ入力と計算結果!$E$7=バックデータ一覧!$A$16,AU53/N53+AV53/O53+AW53/P53+AY53/R53+AZ53/S53,AU53/N53+AV53/O53+AW53/P53+AY53/R53+BA53/T53)),0)</f>
        <v>112.09088952633365</v>
      </c>
      <c r="M53" s="122">
        <f>IF($BH$4=2,IF(データ入力と計算結果!$E$7=バックデータ一覧!$A$15,AU53/N53+AV53/O53+AW53/P53+AX53/Q53+AZ53/S53,IF(データ入力と計算結果!$E$7=バックデータ一覧!$A$16,AU53/N53+AV53/O53+AW53/P53+AY53/R53+AZ53/S53,AU53/N53+AV53/O53+AW53/P53+AY53/R53+BA53/T53)),0)</f>
        <v>0</v>
      </c>
      <c r="N53" s="122">
        <f>MIN(1,$BH$6*'貼り付けシート（日別）'!O52+計算過程!$BH$13*(AU53+AW53)+$BH$20)</f>
        <v>0.61708575721650816</v>
      </c>
      <c r="O53" s="122">
        <f>MIN(1,$BH$7*'貼り付けシート（日別）'!O52+$BH$14*AV53+$BH$21)</f>
        <v>0.68412242211888141</v>
      </c>
      <c r="P53" s="122">
        <f>MIN(1,$BH$8*'貼り付けシート（日別）'!O52+$BH$15*(AU53+AW53)+$BH$22)</f>
        <v>0.61708575721650816</v>
      </c>
      <c r="Q53" s="46">
        <f>MIN(1,$BH$9*'貼り付けシート（日別）'!O52+$BH$16*AX53+$BH$23)</f>
        <v>0.71159348488590612</v>
      </c>
      <c r="R53" s="46">
        <f>MIN(1,$BH$10*'貼り付けシート（日別）'!O52+$BH$17*AY53+$BH$24)</f>
        <v>0.69830200652687269</v>
      </c>
      <c r="S53" s="46">
        <f>MIN(1,$BH$11*'貼り付けシート（日別）'!O52+$BH$18*AZ53+$BH$25)</f>
        <v>0.71159348488590612</v>
      </c>
      <c r="T53" s="46">
        <f>MIN(1,$BH$12*'貼り付けシート（日別）'!O52+$BH$19*BA53+$BH$26)</f>
        <v>0.65696366148402685</v>
      </c>
      <c r="U53" s="46">
        <f t="shared" si="2"/>
        <v>0</v>
      </c>
      <c r="V53" s="46">
        <f t="array" ref="V53">AVERAGE((IF(('貼り付けシート（時刻別）'!$E$6:$E$8765=$B53)*('貼り付けシート（時刻別）'!$F$6:$F$8765=$C53)*('貼り付けシート（時刻別）'!$G$6:$G$8765=1),'貼り付けシート（時刻別）'!$C$6:$C$8765,"")))</f>
        <v>3.2875000000000001</v>
      </c>
      <c r="W53" s="46">
        <f t="shared" si="6"/>
        <v>1.0493762499999999</v>
      </c>
      <c r="X53" s="46">
        <f t="shared" si="7"/>
        <v>1.0599375</v>
      </c>
      <c r="Y53" s="46">
        <f t="shared" si="8"/>
        <v>74.972142568125008</v>
      </c>
      <c r="Z53" s="46">
        <f>IF($BH$4=8,($BH$38*'貼り付けシート（日別）'!O52+$BH$39*Y53+$BH$40)/3.6,0)</f>
        <v>0</v>
      </c>
      <c r="AA53" s="46">
        <f>IF(OR($BH$4=3,$BH$4=4,$BH$4=5),(($BH$42*'貼り付けシート（日別）'!O52+$BH$43*SUM(AU53:AW53,AY53)+$BH$44)*AB53+(0.01723*BA53+0.06099))*10^3/3600,0)</f>
        <v>0</v>
      </c>
      <c r="AB53" s="46">
        <f>IF('貼り付けシート（日別）'!O52&lt;7,1+(7-'貼り付けシート（日別）'!O52)*0.0091,1)</f>
        <v>1.0492537500000001</v>
      </c>
      <c r="AC53" s="46">
        <f>IF(OR($BH$4=3,$BH$4=4,$BH$4=5),(($BH$45*'貼り付けシート（日別）'!O52+$BH$46*SUM(AU53:AW53,AY53)+$BH$47)*AE53+BA53/AD53),0)</f>
        <v>0</v>
      </c>
      <c r="AD53" s="46">
        <f>$BH$48*'貼り付けシート（日別）'!O52+$BH$49*BA53+$BH$50</f>
        <v>0.80559124999999998</v>
      </c>
      <c r="AE53" s="46">
        <f>IF('貼り付けシート（日別）'!O52&lt;7,1+(7-'貼り付けシート（日別）'!O52)*0.0205,1)</f>
        <v>1.1109562500000001</v>
      </c>
      <c r="AF53" s="46">
        <f>IF($BH$4=7,((AL53*'貼り付けシート（日別）'!O52+AM53*(AU53+AV53+AW53+AY53)+AN53*AK53+AO53)*AG53+(0.01723*BA53+0.06099))*10^3/3600,0)</f>
        <v>0</v>
      </c>
      <c r="AG53" s="46">
        <f>IF(7&lt;='貼り付けシート（日別）'!O52,1,1+(7-'貼り付けシート（日別）'!O52)*0.0091)</f>
        <v>1.0492537500000001</v>
      </c>
      <c r="AH53" s="46">
        <f>IF($BH$4=7,((AP53*'貼り付けシート（日別）'!O52+AQ53*(AU53+AV53+AW53+AY53)+AR53*AK53+AS53)*AJ53+BA53/AI53),0)</f>
        <v>0</v>
      </c>
      <c r="AI53" s="46">
        <f>$BH$52*'貼り付けシート（日別）'!O52+$BH$53*BA53+$BH$54</f>
        <v>0.80559124999999998</v>
      </c>
      <c r="AJ53" s="46">
        <f>IF(7&lt;='貼り付けシート（日別）'!O52,1,1+(7-'貼り付けシート（日別）'!O52)*0.0205)</f>
        <v>1.1109562500000001</v>
      </c>
      <c r="AK53" s="46">
        <f>SUMIF('貼り付けシート（時刻別）'!$A$6:$A$8765,A53,'貼り付けシート（時刻別）'!$D$6:$D$8765)</f>
        <v>140.30006576325331</v>
      </c>
      <c r="AL53" s="120">
        <f>IF($AK53&gt;0,バックデータ一覧!$S$4,バックデータ一覧!$T$4)</f>
        <v>-0.51375000000000004</v>
      </c>
      <c r="AM53" s="120">
        <f>IF($AK53&gt;0,バックデータ一覧!$S$5,バックデータ一覧!$T$5)</f>
        <v>-1.7819999999999999E-2</v>
      </c>
      <c r="AN53" s="120">
        <f>IF($AK53&gt;0,バックデータ一覧!$S$6,バックデータ一覧!$T$6)</f>
        <v>0.27639999999999998</v>
      </c>
      <c r="AO53" s="120">
        <f>IF($AK53&gt;0,バックデータ一覧!$S$7,バックデータ一覧!$T$7)</f>
        <v>9.4067100000000003</v>
      </c>
      <c r="AP53" s="120">
        <f>IF($AK53&gt;0,バックデータ一覧!$S$12,バックデータ一覧!$T$12)</f>
        <v>-0.19841</v>
      </c>
      <c r="AQ53" s="120">
        <f>IF($AK53&gt;0,バックデータ一覧!$S$13,バックデータ一覧!$T$13)</f>
        <v>1.10632</v>
      </c>
      <c r="AR53" s="120">
        <f>IF($AK53&gt;0,バックデータ一覧!$S$14,バックデータ一覧!$T$14)</f>
        <v>0.19306999999999999</v>
      </c>
      <c r="AS53" s="120">
        <f>IF($AK53&gt;0,バックデータ一覧!$S$15,バックデータ一覧!$T$15)</f>
        <v>-10.36669</v>
      </c>
      <c r="AT53" s="123">
        <f>IF(データ入力と計算結果!$E$9=バックデータ一覧!$A$24,'貼り付けシート（日別）'!P52,0)</f>
        <v>0</v>
      </c>
      <c r="AU53" s="132">
        <f>'貼り付けシート（日別）'!B52</f>
        <v>13.84298803615</v>
      </c>
      <c r="AV53" s="132">
        <f>'貼り付けシート（日別）'!C52</f>
        <v>22.570089189375</v>
      </c>
      <c r="AW53" s="132">
        <f>'貼り付けシート（日別）'!D52</f>
        <v>4.2130833153500005</v>
      </c>
      <c r="AX53" s="132">
        <f>'貼り付けシート（日別）'!E52</f>
        <v>0</v>
      </c>
      <c r="AY53" s="132">
        <f>'貼り付けシート（日別）'!F52</f>
        <v>27.084107027249999</v>
      </c>
      <c r="AZ53" s="132">
        <f>'貼り付けシート（日別）'!G52</f>
        <v>0</v>
      </c>
      <c r="BA53" s="132">
        <f>'貼り付けシート（日別）'!H52</f>
        <v>7.2618749999999999</v>
      </c>
      <c r="BC53" s="44" t="s">
        <v>167</v>
      </c>
      <c r="BD53" s="45"/>
      <c r="BE53" s="135"/>
      <c r="BF53" s="34" t="s">
        <v>170</v>
      </c>
      <c r="BG53" s="34" t="s">
        <v>22</v>
      </c>
      <c r="BH53" s="46">
        <v>6.0000000000000001E-3</v>
      </c>
    </row>
    <row r="54" spans="1:60" x14ac:dyDescent="0.15">
      <c r="A54" s="50">
        <v>41687</v>
      </c>
      <c r="B54" s="42">
        <f t="shared" si="3"/>
        <v>2</v>
      </c>
      <c r="C54" s="42">
        <f t="shared" si="4"/>
        <v>17</v>
      </c>
      <c r="D54" s="127">
        <f t="shared" si="9"/>
        <v>0.18232299363425924</v>
      </c>
      <c r="E54" s="127">
        <f t="shared" si="0"/>
        <v>112.67556736405626</v>
      </c>
      <c r="F54" s="127">
        <f t="shared" si="5"/>
        <v>0</v>
      </c>
      <c r="G54" s="130">
        <v>0</v>
      </c>
      <c r="H54" s="122">
        <f t="shared" si="1"/>
        <v>0.18232299363425924</v>
      </c>
      <c r="I54" s="122">
        <f>IF(AND($BH$4&lt;&gt;1,$BH$4&lt;&gt;2,$BH$4&lt;&gt;6),0,((VLOOKUP(データ入力と計算結果!$E$6,バックデータ一覧!$V$10:$AA$11,2)*'貼り付けシート（日別）'!O53+VLOOKUP(データ入力と計算結果!$E$6,バックデータ一覧!$V$10:$AA$11,3)*('貼り付けシート（日別）'!I53+'貼り付けシート（日別）'!J53+'貼り付けシート（日別）'!K53+'貼り付けシート（日別）'!L53+'貼り付けシート（日別）'!N53)+(VLOOKUP(データ入力と計算結果!$E$6,バックデータ一覧!$V$10:$AA$11,4)))*10^3/3600))</f>
        <v>0.1087338425925926</v>
      </c>
      <c r="J54" s="122">
        <f>IF(AND(OR($BH$4&lt;&gt;1,$BH$4&lt;&gt;2,$BH$4&lt;&gt;6),データ入力と計算結果!$E$7&lt;&gt;バックデータ一覧!$A$15,SUM(AX54:AY54)&gt;0),0.07*10^3/3600,0)</f>
        <v>1.9444444444444445E-2</v>
      </c>
      <c r="K54" s="122">
        <f>IF(AND(OR($BH$4=1,$BH$4=2),データ入力と計算結果!$E$7=バックデータ一覧!$A$17,AY54&gt;0),(VLOOKUP(データ入力と計算結果!$E$6,バックデータ一覧!$V$10:$AA$11,5,FALSE)*BA54+VLOOKUP(データ入力と計算結果!$E$6,バックデータ一覧!$V$10:$AA$11,6,FALSE))*10^3/3600,0)</f>
        <v>5.414470659722221E-2</v>
      </c>
      <c r="L54" s="122">
        <f>IF(OR($BH$4=1,$BH$4=6),IF(データ入力と計算結果!$E$7=バックデータ一覧!$A$15,AU54/N54+AV54/O54+AW54/P54+AX54/Q54+AY54/S54,IF(データ入力と計算結果!$E$7=バックデータ一覧!$A$16,AU54/N54+AV54/O54+AW54/P54+AY54/R54+AZ54/S54,AU54/N54+AV54/O54+AW54/P54+AY54/R54+BA54/T54)),0)</f>
        <v>112.67556736405626</v>
      </c>
      <c r="M54" s="122">
        <f>IF($BH$4=2,IF(データ入力と計算結果!$E$7=バックデータ一覧!$A$15,AU54/N54+AV54/O54+AW54/P54+AX54/Q54+AZ54/S54,IF(データ入力と計算結果!$E$7=バックデータ一覧!$A$16,AU54/N54+AV54/O54+AW54/P54+AY54/R54+AZ54/S54,AU54/N54+AV54/O54+AW54/P54+AY54/R54+BA54/T54)),0)</f>
        <v>0</v>
      </c>
      <c r="N54" s="122">
        <f>MIN(1,$BH$6*'貼り付けシート（日別）'!O53+計算過程!$BH$13*(AU54+AW54)+$BH$20)</f>
        <v>0.61108299242579611</v>
      </c>
      <c r="O54" s="122">
        <f>MIN(1,$BH$7*'貼り付けシート（日別）'!O53+$BH$14*AV54+$BH$21)</f>
        <v>0.68220631199056403</v>
      </c>
      <c r="P54" s="122">
        <f>MIN(1,$BH$8*'貼り付けシート（日別）'!O53+$BH$15*(AU54+AW54)+$BH$22)</f>
        <v>0.61108299242579611</v>
      </c>
      <c r="Q54" s="46">
        <f>MIN(1,$BH$9*'貼り付けシート（日別）'!O53+$BH$16*AX54+$BH$23)</f>
        <v>0.71159348488590612</v>
      </c>
      <c r="R54" s="46">
        <f>MIN(1,$BH$10*'貼り付けシート（日別）'!O53+$BH$17*AY54+$BH$24)</f>
        <v>0.69837369432326957</v>
      </c>
      <c r="S54" s="46">
        <f>MIN(1,$BH$11*'貼り付けシート（日別）'!O53+$BH$18*AZ54+$BH$25)</f>
        <v>0.71159348488590612</v>
      </c>
      <c r="T54" s="46">
        <f>MIN(1,$BH$12*'貼り付けシート（日別）'!O53+$BH$19*BA54+$BH$26)</f>
        <v>0.6557570207903356</v>
      </c>
      <c r="U54" s="46">
        <f t="shared" si="2"/>
        <v>0</v>
      </c>
      <c r="V54" s="46">
        <f t="array" ref="V54">AVERAGE((IF(('貼り付けシート（時刻別）'!$E$6:$E$8765=$B54)*('貼り付けシート（時刻別）'!$F$6:$F$8765=$C54)*('貼り付けシート（時刻別）'!$G$6:$G$8765=1),'貼り付けシート（時刻別）'!$C$6:$C$8765,"")))</f>
        <v>-1.7249999999999999</v>
      </c>
      <c r="W54" s="46">
        <f t="shared" si="6"/>
        <v>1.1160425</v>
      </c>
      <c r="X54" s="46">
        <f t="shared" si="7"/>
        <v>1.1329375000000002</v>
      </c>
      <c r="Y54" s="46">
        <f t="shared" si="8"/>
        <v>75.088531845049999</v>
      </c>
      <c r="Z54" s="46">
        <f>IF($BH$4=8,($BH$38*'貼り付けシート（日別）'!O53+$BH$39*Y54+$BH$40)/3.6,0)</f>
        <v>0</v>
      </c>
      <c r="AA54" s="46">
        <f>IF(OR($BH$4=3,$BH$4=4,$BH$4=5),(($BH$42*'貼り付けシート（日別）'!O53+$BH$43*SUM(AU54:AW54,AY54)+$BH$44)*AB54+(0.01723*BA54+0.06099))*10^3/3600,0)</f>
        <v>0</v>
      </c>
      <c r="AB54" s="46">
        <f>IF('貼り付けシート（日別）'!O53&lt;7,1+(7-'貼り付けシート（日別）'!O53)*0.0091,1)</f>
        <v>1.0802695833333333</v>
      </c>
      <c r="AC54" s="46">
        <f>IF(OR($BH$4=3,$BH$4=4,$BH$4=5),(($BH$45*'貼り付けシート（日別）'!O53+$BH$46*SUM(AU54:AW54,AY54)+$BH$47)*AE54+BA54/AD54),0)</f>
        <v>0</v>
      </c>
      <c r="AD54" s="46">
        <f>$BH$48*'貼り付けシート（日別）'!O53+$BH$49*BA54+$BH$50</f>
        <v>0.79229874999999994</v>
      </c>
      <c r="AE54" s="46">
        <f>IF('貼り付けシート（日別）'!O53&lt;7,1+(7-'貼り付けシート（日別）'!O53)*0.0205,1)</f>
        <v>1.1808270833333334</v>
      </c>
      <c r="AF54" s="46">
        <f>IF($BH$4=7,((AL54*'貼り付けシート（日別）'!O53+AM54*(AU54+AV54+AW54+AY54)+AN54*AK54+AO54)*AG54+(0.01723*BA54+0.06099))*10^3/3600,0)</f>
        <v>0</v>
      </c>
      <c r="AG54" s="46">
        <f>IF(7&lt;='貼り付けシート（日別）'!O53,1,1+(7-'貼り付けシート（日別）'!O53)*0.0091)</f>
        <v>1.0802695833333333</v>
      </c>
      <c r="AH54" s="46">
        <f>IF($BH$4=7,((AP54*'貼り付けシート（日別）'!O53+AQ54*(AU54+AV54+AW54+AY54)+AR54*AK54+AS54)*AJ54+BA54/AI54),0)</f>
        <v>0</v>
      </c>
      <c r="AI54" s="46">
        <f>$BH$52*'貼り付けシート（日別）'!O53+$BH$53*BA54+$BH$54</f>
        <v>0.79229874999999994</v>
      </c>
      <c r="AJ54" s="46">
        <f>IF(7&lt;='貼り付けシート（日別）'!O53,1,1+(7-'貼り付けシート（日別）'!O53)*0.0205)</f>
        <v>1.1808270833333334</v>
      </c>
      <c r="AK54" s="46">
        <f>SUMIF('貼り付けシート（時刻別）'!$A$6:$A$8765,A54,'貼り付けシート（時刻別）'!$D$6:$D$8765)</f>
        <v>141.00499284349632</v>
      </c>
      <c r="AL54" s="120">
        <f>IF($AK54&gt;0,バックデータ一覧!$S$4,バックデータ一覧!$T$4)</f>
        <v>-0.51375000000000004</v>
      </c>
      <c r="AM54" s="120">
        <f>IF($AK54&gt;0,バックデータ一覧!$S$5,バックデータ一覧!$T$5)</f>
        <v>-1.7819999999999999E-2</v>
      </c>
      <c r="AN54" s="120">
        <f>IF($AK54&gt;0,バックデータ一覧!$S$6,バックデータ一覧!$T$6)</f>
        <v>0.27639999999999998</v>
      </c>
      <c r="AO54" s="120">
        <f>IF($AK54&gt;0,バックデータ一覧!$S$7,バックデータ一覧!$T$7)</f>
        <v>9.4067100000000003</v>
      </c>
      <c r="AP54" s="120">
        <f>IF($AK54&gt;0,バックデータ一覧!$S$12,バックデータ一覧!$T$12)</f>
        <v>-0.19841</v>
      </c>
      <c r="AQ54" s="120">
        <f>IF($AK54&gt;0,バックデータ一覧!$S$13,バックデータ一覧!$T$13)</f>
        <v>1.10632</v>
      </c>
      <c r="AR54" s="120">
        <f>IF($AK54&gt;0,バックデータ一覧!$S$14,バックデータ一覧!$T$14)</f>
        <v>0.19306999999999999</v>
      </c>
      <c r="AS54" s="120">
        <f>IF($AK54&gt;0,バックデータ一覧!$S$15,バックデータ一覧!$T$15)</f>
        <v>-10.36669</v>
      </c>
      <c r="AT54" s="123">
        <f>IF(データ入力と計算結果!$E$9=バックデータ一覧!$A$24,'貼り付けシート（日別）'!P53,0)</f>
        <v>0</v>
      </c>
      <c r="AU54" s="132">
        <f>'貼り付けシート（日別）'!B53</f>
        <v>13.762260954987999</v>
      </c>
      <c r="AV54" s="132">
        <f>'貼り付けシート（日別）'!C53</f>
        <v>22.43846894835</v>
      </c>
      <c r="AW54" s="132">
        <f>'貼り付けシート（日別）'!D53</f>
        <v>4.1885142036919998</v>
      </c>
      <c r="AX54" s="132">
        <f>'貼り付けシート（日別）'!E53</f>
        <v>0</v>
      </c>
      <c r="AY54" s="132">
        <f>'貼り付けシート（日別）'!F53</f>
        <v>26.92616273802</v>
      </c>
      <c r="AZ54" s="132">
        <f>'貼り付けシート（日別）'!G53</f>
        <v>0</v>
      </c>
      <c r="BA54" s="132">
        <f>'貼り付けシート（日別）'!H53</f>
        <v>7.7731249999999994</v>
      </c>
      <c r="BC54" s="44" t="s">
        <v>168</v>
      </c>
      <c r="BD54" s="45"/>
      <c r="BE54" s="135"/>
      <c r="BF54" s="34" t="s">
        <v>171</v>
      </c>
      <c r="BG54" s="34" t="s">
        <v>22</v>
      </c>
      <c r="BH54" s="37">
        <v>0.75439999999999996</v>
      </c>
    </row>
    <row r="55" spans="1:60" x14ac:dyDescent="0.15">
      <c r="A55" s="50">
        <v>41688</v>
      </c>
      <c r="B55" s="42">
        <f t="shared" si="3"/>
        <v>2</v>
      </c>
      <c r="C55" s="42">
        <f t="shared" si="4"/>
        <v>18</v>
      </c>
      <c r="D55" s="127">
        <f t="shared" si="9"/>
        <v>0.19494850694444443</v>
      </c>
      <c r="E55" s="127">
        <f t="shared" si="0"/>
        <v>135.53768338683471</v>
      </c>
      <c r="F55" s="127">
        <f t="shared" si="5"/>
        <v>0</v>
      </c>
      <c r="G55" s="130">
        <v>0</v>
      </c>
      <c r="H55" s="122">
        <f t="shared" si="1"/>
        <v>0.19494850694444443</v>
      </c>
      <c r="I55" s="122">
        <f>IF(AND($BH$4&lt;&gt;1,$BH$4&lt;&gt;2,$BH$4&lt;&gt;6),0,((VLOOKUP(データ入力と計算結果!$E$6,バックデータ一覧!$V$10:$AA$11,2)*'貼り付けシート（日別）'!O54+VLOOKUP(データ入力と計算結果!$E$6,バックデータ一覧!$V$10:$AA$11,3)*('貼り付けシート（日別）'!I54+'貼り付けシート（日別）'!J54+'貼り付けシート（日別）'!K54+'貼り付けシート（日別）'!L54+'貼り付けシート（日別）'!N54)+(VLOOKUP(データ入力と計算結果!$E$6,バックデータ一覧!$V$10:$AA$11,4)))*10^3/3600))</f>
        <v>0.12033333333333335</v>
      </c>
      <c r="J55" s="122">
        <f>IF(AND(OR($BH$4&lt;&gt;1,$BH$4&lt;&gt;2,$BH$4&lt;&gt;6),データ入力と計算結果!$E$7&lt;&gt;バックデータ一覧!$A$15,SUM(AX55:AY55)&gt;0),0.07*10^3/3600,0)</f>
        <v>1.9444444444444445E-2</v>
      </c>
      <c r="K55" s="122">
        <f>IF(AND(OR($BH$4=1,$BH$4=2),データ入力と計算結果!$E$7=バックデータ一覧!$A$17,AY55&gt;0),(VLOOKUP(データ入力と計算結果!$E$6,バックデータ一覧!$V$10:$AA$11,5,FALSE)*BA55+VLOOKUP(データ入力と計算結果!$E$6,バックデータ一覧!$V$10:$AA$11,6,FALSE))*10^3/3600,0)</f>
        <v>5.5170729166666661E-2</v>
      </c>
      <c r="L55" s="122">
        <f>IF(OR($BH$4=1,$BH$4=6),IF(データ入力と計算結果!$E$7=バックデータ一覧!$A$15,AU55/N55+AV55/O55+AW55/P55+AX55/Q55+AY55/S55,IF(データ入力と計算結果!$E$7=バックデータ一覧!$A$16,AU55/N55+AV55/O55+AW55/P55+AY55/R55+AZ55/S55,AU55/N55+AV55/O55+AW55/P55+AY55/R55+BA55/T55)),0)</f>
        <v>135.53768338683471</v>
      </c>
      <c r="M55" s="122">
        <f>IF($BH$4=2,IF(データ入力と計算結果!$E$7=バックデータ一覧!$A$15,AU55/N55+AV55/O55+AW55/P55+AX55/Q55+AZ55/S55,IF(データ入力と計算結果!$E$7=バックデータ一覧!$A$16,AU55/N55+AV55/O55+AW55/P55+AY55/R55+AZ55/S55,AU55/N55+AV55/O55+AW55/P55+AY55/R55+BA55/T55)),0)</f>
        <v>0</v>
      </c>
      <c r="N55" s="122">
        <f>MIN(1,$BH$6*'貼り付けシート（日別）'!O54+計算過程!$BH$13*(AU55+AW55)+$BH$20)</f>
        <v>0.61742438138511579</v>
      </c>
      <c r="O55" s="122">
        <f>MIN(1,$BH$7*'貼り付けシート（日別）'!O54+$BH$14*AV55+$BH$21)</f>
        <v>0.68481359414929777</v>
      </c>
      <c r="P55" s="122">
        <f>MIN(1,$BH$8*'貼り付けシート（日別）'!O54+$BH$15*(AU55+AW55)+$BH$22)</f>
        <v>0.61742438138511579</v>
      </c>
      <c r="Q55" s="46">
        <f>MIN(1,$BH$9*'貼り付けシート（日別）'!O54+$BH$16*AX55+$BH$23)</f>
        <v>0.71159348488590612</v>
      </c>
      <c r="R55" s="46">
        <f>MIN(1,$BH$10*'貼り付けシート（日別）'!O54+$BH$17*AY55+$BH$24)</f>
        <v>0.69838188967905501</v>
      </c>
      <c r="S55" s="46">
        <f>MIN(1,$BH$11*'貼り付けシート（日別）'!O54+$BH$18*AZ55+$BH$25)</f>
        <v>0.71159348488590612</v>
      </c>
      <c r="T55" s="46">
        <f>MIN(1,$BH$12*'貼り付けシート（日別）'!O54+$BH$19*BA55+$BH$26)</f>
        <v>0.65525105776107384</v>
      </c>
      <c r="U55" s="46">
        <f t="shared" si="2"/>
        <v>0</v>
      </c>
      <c r="V55" s="46">
        <f t="array" ref="V55">AVERAGE((IF(('貼り付けシート（時刻別）'!$E$6:$E$8765=$B55)*('貼り付けシート（時刻別）'!$F$6:$F$8765=$C55)*('貼り付けシート（時刻別）'!$G$6:$G$8765=1),'貼り付けシート（時刻別）'!$C$6:$C$8765,"")))</f>
        <v>-6.3875000000000002</v>
      </c>
      <c r="W55" s="46">
        <f t="shared" si="6"/>
        <v>1.1780537499999999</v>
      </c>
      <c r="X55" s="46">
        <f t="shared" si="7"/>
        <v>1.0911250000000001</v>
      </c>
      <c r="Y55" s="46">
        <f t="shared" si="8"/>
        <v>90.206714402325005</v>
      </c>
      <c r="Z55" s="46">
        <f>IF($BH$4=8,($BH$38*'貼り付けシート（日別）'!O54+$BH$39*Y55+$BH$40)/3.6,0)</f>
        <v>0</v>
      </c>
      <c r="AA55" s="46">
        <f>IF(OR($BH$4=3,$BH$4=4,$BH$4=5),(($BH$42*'貼り付けシート（日別）'!O54+$BH$43*SUM(AU55:AW55,AY55)+$BH$44)*AB55+(0.01723*BA55+0.06099))*10^3/3600,0)</f>
        <v>0</v>
      </c>
      <c r="AB55" s="46">
        <f>IF('貼り付けシート（日別）'!O54&lt;7,1+(7-'貼り付けシート（日別）'!O54)*0.0091,1)</f>
        <v>1.093275</v>
      </c>
      <c r="AC55" s="46">
        <f>IF(OR($BH$4=3,$BH$4=4,$BH$4=5),(($BH$45*'貼り付けシート（日別）'!O54+$BH$46*SUM(AU55:AW55,AY55)+$BH$47)*AE55+BA55/AD55),0)</f>
        <v>0</v>
      </c>
      <c r="AD55" s="46">
        <f>$BH$48*'貼り付けシート（日別）'!O54+$BH$49*BA55+$BH$50</f>
        <v>0.78672500000000001</v>
      </c>
      <c r="AE55" s="46">
        <f>IF('貼り付けシート（日別）'!O54&lt;7,1+(7-'貼り付けシート（日別）'!O54)*0.0205,1)</f>
        <v>1.2101250000000001</v>
      </c>
      <c r="AF55" s="46">
        <f>IF($BH$4=7,((AL55*'貼り付けシート（日別）'!O54+AM55*(AU55+AV55+AW55+AY55)+AN55*AK55+AO55)*AG55+(0.01723*BA55+0.06099))*10^3/3600,0)</f>
        <v>0</v>
      </c>
      <c r="AG55" s="46">
        <f>IF(7&lt;='貼り付けシート（日別）'!O54,1,1+(7-'貼り付けシート（日別）'!O54)*0.0091)</f>
        <v>1.093275</v>
      </c>
      <c r="AH55" s="46">
        <f>IF($BH$4=7,((AP55*'貼り付けシート（日別）'!O54+AQ55*(AU55+AV55+AW55+AY55)+AR55*AK55+AS55)*AJ55+BA55/AI55),0)</f>
        <v>0</v>
      </c>
      <c r="AI55" s="46">
        <f>$BH$52*'貼り付けシート（日別）'!O54+$BH$53*BA55+$BH$54</f>
        <v>0.78672500000000001</v>
      </c>
      <c r="AJ55" s="46">
        <f>IF(7&lt;='貼り付けシート（日別）'!O54,1,1+(7-'貼り付けシート（日別）'!O54)*0.0205)</f>
        <v>1.2101250000000001</v>
      </c>
      <c r="AK55" s="46">
        <f>SUMIF('貼り付けシート（時刻別）'!$A$6:$A$8765,A55,'貼り付けシート（時刻別）'!$D$6:$D$8765)</f>
        <v>119.79461811238909</v>
      </c>
      <c r="AL55" s="120">
        <f>IF($AK55&gt;0,バックデータ一覧!$S$4,バックデータ一覧!$T$4)</f>
        <v>-0.51375000000000004</v>
      </c>
      <c r="AM55" s="120">
        <f>IF($AK55&gt;0,バックデータ一覧!$S$5,バックデータ一覧!$T$5)</f>
        <v>-1.7819999999999999E-2</v>
      </c>
      <c r="AN55" s="120">
        <f>IF($AK55&gt;0,バックデータ一覧!$S$6,バックデータ一覧!$T$6)</f>
        <v>0.27639999999999998</v>
      </c>
      <c r="AO55" s="120">
        <f>IF($AK55&gt;0,バックデータ一覧!$S$7,バックデータ一覧!$T$7)</f>
        <v>9.4067100000000003</v>
      </c>
      <c r="AP55" s="120">
        <f>IF($AK55&gt;0,バックデータ一覧!$S$12,バックデータ一覧!$T$12)</f>
        <v>-0.19841</v>
      </c>
      <c r="AQ55" s="120">
        <f>IF($AK55&gt;0,バックデータ一覧!$S$13,バックデータ一覧!$T$13)</f>
        <v>1.10632</v>
      </c>
      <c r="AR55" s="120">
        <f>IF($AK55&gt;0,バックデータ一覧!$S$14,バックデータ一覧!$T$14)</f>
        <v>0.19306999999999999</v>
      </c>
      <c r="AS55" s="120">
        <f>IF($AK55&gt;0,バックデータ一覧!$S$15,バックデータ一覧!$T$15)</f>
        <v>-10.36669</v>
      </c>
      <c r="AT55" s="123">
        <f>IF(データ入力と計算結果!$E$9=バックデータ一覧!$A$24,'貼り付けシート（日別）'!P54,0)</f>
        <v>0</v>
      </c>
      <c r="AU55" s="132">
        <f>'貼り付けシート（日別）'!B54</f>
        <v>20.92852730241</v>
      </c>
      <c r="AV55" s="132">
        <f>'貼り付けシート（日別）'!C54</f>
        <v>29.897896146300003</v>
      </c>
      <c r="AW55" s="132">
        <f>'貼り付けシート（日別）'!D54</f>
        <v>4.4846844219450004</v>
      </c>
      <c r="AX55" s="132">
        <f>'貼り付けシート（日別）'!E54</f>
        <v>0</v>
      </c>
      <c r="AY55" s="132">
        <f>'貼り付けシート（日別）'!F54</f>
        <v>26.908106531670001</v>
      </c>
      <c r="AZ55" s="132">
        <f>'貼り付けシート（日別）'!G54</f>
        <v>0</v>
      </c>
      <c r="BA55" s="132">
        <f>'貼り付けシート（日別）'!H54</f>
        <v>7.9874999999999998</v>
      </c>
    </row>
    <row r="56" spans="1:60" x14ac:dyDescent="0.15">
      <c r="A56" s="50">
        <v>41689</v>
      </c>
      <c r="B56" s="42">
        <f t="shared" si="3"/>
        <v>2</v>
      </c>
      <c r="C56" s="42">
        <f t="shared" si="4"/>
        <v>19</v>
      </c>
      <c r="D56" s="127">
        <f t="shared" si="9"/>
        <v>0.10763347222222222</v>
      </c>
      <c r="E56" s="127">
        <f t="shared" si="0"/>
        <v>56.623848224473974</v>
      </c>
      <c r="F56" s="127">
        <f t="shared" si="5"/>
        <v>0</v>
      </c>
      <c r="G56" s="130">
        <v>0</v>
      </c>
      <c r="H56" s="122">
        <f t="shared" si="1"/>
        <v>0.10763347222222222</v>
      </c>
      <c r="I56" s="122">
        <f>IF(AND($BH$4&lt;&gt;1,$BH$4&lt;&gt;2,$BH$4&lt;&gt;6),0,((VLOOKUP(データ入力と計算結果!$E$6,バックデータ一覧!$V$10:$AA$11,2)*'貼り付けシート（日別）'!O55+VLOOKUP(データ入力と計算結果!$E$6,バックデータ一覧!$V$10:$AA$11,3)*('貼り付けシート（日別）'!I55+'貼り付けシート（日別）'!J55+'貼り付けシート（日別）'!K55+'貼り付けシート（日別）'!L55+'貼り付けシート（日別）'!N55)+(VLOOKUP(データ入力と計算結果!$E$6,バックデータ一覧!$V$10:$AA$11,4)))*10^3/3600))</f>
        <v>0.10763347222222222</v>
      </c>
      <c r="J56" s="122">
        <f>IF(AND(OR($BH$4&lt;&gt;1,$BH$4&lt;&gt;2,$BH$4&lt;&gt;6),データ入力と計算結果!$E$7&lt;&gt;バックデータ一覧!$A$15,SUM(AX56:AY56)&gt;0),0.07*10^3/3600,0)</f>
        <v>0</v>
      </c>
      <c r="K56" s="122">
        <f>IF(AND(OR($BH$4=1,$BH$4=2),データ入力と計算結果!$E$7=バックデータ一覧!$A$17,AY56&gt;0),(VLOOKUP(データ入力と計算結果!$E$6,バックデータ一覧!$V$10:$AA$11,5,FALSE)*BA56+VLOOKUP(データ入力と計算結果!$E$6,バックデータ一覧!$V$10:$AA$11,6,FALSE))*10^3/3600,0)</f>
        <v>0</v>
      </c>
      <c r="L56" s="122">
        <f>IF(OR($BH$4=1,$BH$4=6),IF(データ入力と計算結果!$E$7=バックデータ一覧!$A$15,AU56/N56+AV56/O56+AW56/P56+AX56/Q56+AY56/S56,IF(データ入力と計算結果!$E$7=バックデータ一覧!$A$16,AU56/N56+AV56/O56+AW56/P56+AY56/R56+AZ56/S56,AU56/N56+AV56/O56+AW56/P56+AY56/R56+BA56/T56)),0)</f>
        <v>56.623848224473974</v>
      </c>
      <c r="M56" s="122">
        <f>IF($BH$4=2,IF(データ入力と計算結果!$E$7=バックデータ一覧!$A$15,AU56/N56+AV56/O56+AW56/P56+AX56/Q56+AZ56/S56,IF(データ入力と計算結果!$E$7=バックデータ一覧!$A$16,AU56/N56+AV56/O56+AW56/P56+AY56/R56+AZ56/S56,AU56/N56+AV56/O56+AW56/P56+AY56/R56+BA56/T56)),0)</f>
        <v>0</v>
      </c>
      <c r="N56" s="122">
        <f>MIN(1,$BH$6*'貼り付けシート（日別）'!O55+計算過程!$BH$13*(AU56+AW56)+$BH$20)</f>
        <v>0.59658323746606645</v>
      </c>
      <c r="O56" s="122">
        <f>MIN(1,$BH$7*'貼り付けシート（日別）'!O55+$BH$14*AV56+$BH$21)</f>
        <v>0.6836893220070358</v>
      </c>
      <c r="P56" s="122">
        <f>MIN(1,$BH$8*'貼り付けシート（日別）'!O55+$BH$15*(AU56+AW56)+$BH$22)</f>
        <v>0.59658323746606645</v>
      </c>
      <c r="Q56" s="46">
        <f>MIN(1,$BH$9*'貼り付けシート（日別）'!O55+$BH$16*AX56+$BH$23)</f>
        <v>0.71159348488590612</v>
      </c>
      <c r="R56" s="46">
        <f>MIN(1,$BH$10*'貼り付けシート（日別）'!O55+$BH$17*AY56+$BH$24)</f>
        <v>0.71059494829530212</v>
      </c>
      <c r="S56" s="46">
        <f>MIN(1,$BH$11*'貼り付けシート（日別）'!O55+$BH$18*AZ56+$BH$25)</f>
        <v>0.71159348488590612</v>
      </c>
      <c r="T56" s="46">
        <f>MIN(1,$BH$12*'貼り付けシート（日別）'!O55+$BH$19*BA56+$BH$26)</f>
        <v>0.51207793117852352</v>
      </c>
      <c r="U56" s="46">
        <f t="shared" si="2"/>
        <v>0</v>
      </c>
      <c r="V56" s="46">
        <f t="array" ref="V56">AVERAGE((IF(('貼り付けシート（時刻別）'!$E$6:$E$8765=$B56)*('貼り付けシート（時刻別）'!$F$6:$F$8765=$C56)*('貼り付けシート（時刻別）'!$G$6:$G$8765=1),'貼り付けシート（時刻別）'!$C$6:$C$8765,"")))</f>
        <v>-4.9375</v>
      </c>
      <c r="W56" s="46">
        <f t="shared" si="6"/>
        <v>1.1587687499999999</v>
      </c>
      <c r="X56" s="46">
        <f t="shared" si="7"/>
        <v>1.1056250000000001</v>
      </c>
      <c r="Y56" s="46">
        <f t="shared" si="8"/>
        <v>37.402463860125003</v>
      </c>
      <c r="Z56" s="46">
        <f>IF($BH$4=8,($BH$38*'貼り付けシート（日別）'!O55+$BH$39*Y56+$BH$40)/3.6,0)</f>
        <v>0</v>
      </c>
      <c r="AA56" s="46">
        <f>IF(OR($BH$4=3,$BH$4=4,$BH$4=5),(($BH$42*'貼り付けシート（日別）'!O55+$BH$43*SUM(AU56:AW56,AY56)+$BH$44)*AB56+(0.01723*BA56+0.06099))*10^3/3600,0)</f>
        <v>0</v>
      </c>
      <c r="AB56" s="46">
        <f>IF('貼り付けシート（日別）'!O55&lt;7,1+(7-'貼り付けシート（日別）'!O55)*0.0091,1)</f>
        <v>1.1008962499999999</v>
      </c>
      <c r="AC56" s="46">
        <f>IF(OR($BH$4=3,$BH$4=4,$BH$4=5),(($BH$45*'貼り付けシート（日別）'!O55+$BH$46*SUM(AU56:AW56,AY56)+$BH$47)*AE56+BA56/AD56),0)</f>
        <v>0</v>
      </c>
      <c r="AD56" s="46">
        <f>$BH$48*'貼り付けシート（日別）'!O55+$BH$49*BA56+$BH$50</f>
        <v>0.73477999999999999</v>
      </c>
      <c r="AE56" s="46">
        <f>IF('貼り付けシート（日別）'!O55&lt;7,1+(7-'貼り付けシート（日別）'!O55)*0.0205,1)</f>
        <v>1.2272937500000001</v>
      </c>
      <c r="AF56" s="46">
        <f>IF($BH$4=7,((AL56*'貼り付けシート（日別）'!O55+AM56*(AU56+AV56+AW56+AY56)+AN56*AK56+AO56)*AG56+(0.01723*BA56+0.06099))*10^3/3600,0)</f>
        <v>0</v>
      </c>
      <c r="AG56" s="46">
        <f>IF(7&lt;='貼り付けシート（日別）'!O55,1,1+(7-'貼り付けシート（日別）'!O55)*0.0091)</f>
        <v>1.1008962499999999</v>
      </c>
      <c r="AH56" s="46">
        <f>IF($BH$4=7,((AP56*'貼り付けシート（日別）'!O55+AQ56*(AU56+AV56+AW56+AY56)+AR56*AK56+AS56)*AJ56+BA56/AI56),0)</f>
        <v>0</v>
      </c>
      <c r="AI56" s="46">
        <f>$BH$52*'貼り付けシート（日別）'!O55+$BH$53*BA56+$BH$54</f>
        <v>0.73477999999999999</v>
      </c>
      <c r="AJ56" s="46">
        <f>IF(7&lt;='貼り付けシート（日別）'!O55,1,1+(7-'貼り付けシート（日別）'!O55)*0.0205)</f>
        <v>1.2272937500000001</v>
      </c>
      <c r="AK56" s="46">
        <f>SUMIF('貼り付けシート（時刻別）'!$A$6:$A$8765,A56,'貼り付けシート（時刻別）'!$D$6:$D$8765)</f>
        <v>184.99955384404828</v>
      </c>
      <c r="AL56" s="120">
        <f>IF($AK56&gt;0,バックデータ一覧!$S$4,バックデータ一覧!$T$4)</f>
        <v>-0.51375000000000004</v>
      </c>
      <c r="AM56" s="120">
        <f>IF($AK56&gt;0,バックデータ一覧!$S$5,バックデータ一覧!$T$5)</f>
        <v>-1.7819999999999999E-2</v>
      </c>
      <c r="AN56" s="120">
        <f>IF($AK56&gt;0,バックデータ一覧!$S$6,バックデータ一覧!$T$6)</f>
        <v>0.27639999999999998</v>
      </c>
      <c r="AO56" s="120">
        <f>IF($AK56&gt;0,バックデータ一覧!$S$7,バックデータ一覧!$T$7)</f>
        <v>9.4067100000000003</v>
      </c>
      <c r="AP56" s="120">
        <f>IF($AK56&gt;0,バックデータ一覧!$S$12,バックデータ一覧!$T$12)</f>
        <v>-0.19841</v>
      </c>
      <c r="AQ56" s="120">
        <f>IF($AK56&gt;0,バックデータ一覧!$S$13,バックデータ一覧!$T$13)</f>
        <v>1.10632</v>
      </c>
      <c r="AR56" s="120">
        <f>IF($AK56&gt;0,バックデータ一覧!$S$14,バックデータ一覧!$T$14)</f>
        <v>0.19306999999999999</v>
      </c>
      <c r="AS56" s="120">
        <f>IF($AK56&gt;0,バックデータ一覧!$S$15,バックデータ一覧!$T$15)</f>
        <v>-10.36669</v>
      </c>
      <c r="AT56" s="123">
        <f>IF(データ入力と計算結果!$E$9=バックデータ一覧!$A$24,'貼り付けシート（日別）'!P55,0)</f>
        <v>0</v>
      </c>
      <c r="AU56" s="132">
        <f>'貼り付けシート（日別）'!B55</f>
        <v>4.7875153740960004</v>
      </c>
      <c r="AV56" s="132">
        <f>'貼り付けシート（日別）'!C55</f>
        <v>28.425872533695003</v>
      </c>
      <c r="AW56" s="132">
        <f>'貼り付けシート（日別）'!D55</f>
        <v>4.189075952334</v>
      </c>
      <c r="AX56" s="132">
        <f>'貼り付けシート（日別）'!E55</f>
        <v>0</v>
      </c>
      <c r="AY56" s="132">
        <f>'貼り付けシート（日別）'!F55</f>
        <v>0</v>
      </c>
      <c r="AZ56" s="132">
        <f>'貼り付けシート（日別）'!G55</f>
        <v>0</v>
      </c>
      <c r="BA56" s="132">
        <f>'貼り付けシート（日別）'!H55</f>
        <v>0</v>
      </c>
    </row>
    <row r="57" spans="1:60" x14ac:dyDescent="0.15">
      <c r="A57" s="50">
        <v>41690</v>
      </c>
      <c r="B57" s="42">
        <f t="shared" si="3"/>
        <v>2</v>
      </c>
      <c r="C57" s="42">
        <f t="shared" si="4"/>
        <v>20</v>
      </c>
      <c r="D57" s="127">
        <f t="shared" si="9"/>
        <v>0.18538197858796299</v>
      </c>
      <c r="E57" s="127">
        <f t="shared" si="0"/>
        <v>114.07480128779795</v>
      </c>
      <c r="F57" s="127">
        <f t="shared" si="5"/>
        <v>0</v>
      </c>
      <c r="G57" s="130">
        <v>0</v>
      </c>
      <c r="H57" s="122">
        <f t="shared" si="1"/>
        <v>0.18538197858796299</v>
      </c>
      <c r="I57" s="122">
        <f>IF(AND($BH$4&lt;&gt;1,$BH$4&lt;&gt;2,$BH$4&lt;&gt;6),0,((VLOOKUP(データ入力と計算結果!$E$6,バックデータ一覧!$V$10:$AA$11,2)*'貼り付けシート（日別）'!O56+VLOOKUP(データ入力と計算結果!$E$6,バックデータ一覧!$V$10:$AA$11,3)*('貼り付けシート（日別）'!I56+'貼り付けシート（日別）'!J56+'貼り付けシート（日別）'!K56+'貼り付けシート（日別）'!L56+'貼り付けシート（日別）'!N56)+(VLOOKUP(データ入力と計算結果!$E$6,バックデータ一覧!$V$10:$AA$11,4)))*10^3/3600))</f>
        <v>0.10995615740740743</v>
      </c>
      <c r="J57" s="122">
        <f>IF(AND(OR($BH$4&lt;&gt;1,$BH$4&lt;&gt;2,$BH$4&lt;&gt;6),データ入力と計算結果!$E$7&lt;&gt;バックデータ一覧!$A$15,SUM(AX57:AY57)&gt;0),0.07*10^3/3600,0)</f>
        <v>1.9444444444444445E-2</v>
      </c>
      <c r="K57" s="122">
        <f>IF(AND(OR($BH$4=1,$BH$4=2),データ入力と計算結果!$E$7=バックデータ一覧!$A$17,AY57&gt;0),(VLOOKUP(データ入力と計算結果!$E$6,バックデータ一覧!$V$10:$AA$11,5,FALSE)*BA57+VLOOKUP(データ入力と計算結果!$E$6,バックデータ一覧!$V$10:$AA$11,6,FALSE))*10^3/3600,0)</f>
        <v>5.5981376736111116E-2</v>
      </c>
      <c r="L57" s="122">
        <f>IF(OR($BH$4=1,$BH$4=6),IF(データ入力と計算結果!$E$7=バックデータ一覧!$A$15,AU57/N57+AV57/O57+AW57/P57+AX57/Q57+AY57/S57,IF(データ入力と計算結果!$E$7=バックデータ一覧!$A$16,AU57/N57+AV57/O57+AW57/P57+AY57/R57+AZ57/S57,AU57/N57+AV57/O57+AW57/P57+AY57/R57+BA57/T57)),0)</f>
        <v>114.07480128779795</v>
      </c>
      <c r="M57" s="122">
        <f>IF($BH$4=2,IF(データ入力と計算結果!$E$7=バックデータ一覧!$A$15,AU57/N57+AV57/O57+AW57/P57+AX57/Q57+AZ57/S57,IF(データ入力と計算結果!$E$7=バックデータ一覧!$A$16,AU57/N57+AV57/O57+AW57/P57+AY57/R57+AZ57/S57,AU57/N57+AV57/O57+AW57/P57+AY57/R57+BA57/T57)),0)</f>
        <v>0</v>
      </c>
      <c r="N57" s="122">
        <f>MIN(1,$BH$6*'貼り付けシート（日別）'!O56+計算過程!$BH$13*(AU57+AW57)+$BH$20)</f>
        <v>0.60677952660792278</v>
      </c>
      <c r="O57" s="122">
        <f>MIN(1,$BH$7*'貼り付けシート（日別）'!O56+$BH$14*AV57+$BH$21)</f>
        <v>0.68086530670997836</v>
      </c>
      <c r="P57" s="122">
        <f>MIN(1,$BH$8*'貼り付けシート（日別）'!O56+$BH$15*(AU57+AW57)+$BH$22)</f>
        <v>0.60677952660792278</v>
      </c>
      <c r="Q57" s="46">
        <f>MIN(1,$BH$9*'貼り付けシート（日別）'!O56+$BH$16*AX57+$BH$23)</f>
        <v>0.71159348488590612</v>
      </c>
      <c r="R57" s="46">
        <f>MIN(1,$BH$10*'貼り付けシート（日別）'!O56+$BH$17*AY57+$BH$24)</f>
        <v>0.69831080575097915</v>
      </c>
      <c r="S57" s="46">
        <f>MIN(1,$BH$11*'貼り付けシート（日別）'!O56+$BH$18*AZ57+$BH$25)</f>
        <v>0.71159348488590612</v>
      </c>
      <c r="T57" s="46">
        <f>MIN(1,$BH$12*'貼り付けシート（日別）'!O56+$BH$19*BA57+$BH$26)</f>
        <v>0.65485130271463088</v>
      </c>
      <c r="U57" s="46">
        <f t="shared" si="2"/>
        <v>0</v>
      </c>
      <c r="V57" s="46">
        <f t="array" ref="V57">AVERAGE((IF(('貼り付けシート（時刻別）'!$E$6:$E$8765=$B57)*('貼り付けシート（時刻別）'!$F$6:$F$8765=$C57)*('貼り付けシート（時刻別）'!$G$6:$G$8765=1),'貼り付けシート（時刻別）'!$C$6:$C$8765,"")))</f>
        <v>-7.8124999999999991</v>
      </c>
      <c r="W57" s="46">
        <f t="shared" si="6"/>
        <v>1.19700625</v>
      </c>
      <c r="X57" s="46">
        <f t="shared" si="7"/>
        <v>1.076875</v>
      </c>
      <c r="Y57" s="46">
        <f t="shared" si="8"/>
        <v>75.81867590897501</v>
      </c>
      <c r="Z57" s="46">
        <f>IF($BH$4=8,($BH$38*'貼り付けシート（日別）'!O56+$BH$39*Y57+$BH$40)/3.6,0)</f>
        <v>0</v>
      </c>
      <c r="AA57" s="46">
        <f>IF(OR($BH$4=3,$BH$4=4,$BH$4=5),(($BH$42*'貼り付けシート（日別）'!O56+$BH$43*SUM(AU57:AW57,AY57)+$BH$44)*AB57+(0.01723*BA57+0.06099))*10^3/3600,0)</f>
        <v>0</v>
      </c>
      <c r="AB57" s="46">
        <f>IF('貼り付けシート（日別）'!O56&lt;7,1+(7-'貼り付けシート（日別）'!O56)*0.0091,1)</f>
        <v>1.1035504166666668</v>
      </c>
      <c r="AC57" s="46">
        <f>IF(OR($BH$4=3,$BH$4=4,$BH$4=5),(($BH$45*'貼り付けシート（日別）'!O56+$BH$46*SUM(AU57:AW57,AY57)+$BH$47)*AE57+BA57/AD57),0)</f>
        <v>0</v>
      </c>
      <c r="AD57" s="46">
        <f>$BH$48*'貼り付けシート（日別）'!O56+$BH$49*BA57+$BH$50</f>
        <v>0.78232124999999997</v>
      </c>
      <c r="AE57" s="46">
        <f>IF('貼り付けシート（日別）'!O56&lt;7,1+(7-'貼り付けシート（日別）'!O56)*0.0205,1)</f>
        <v>1.2332729166666667</v>
      </c>
      <c r="AF57" s="46">
        <f>IF($BH$4=7,((AL57*'貼り付けシート（日別）'!O56+AM57*(AU57+AV57+AW57+AY57)+AN57*AK57+AO57)*AG57+(0.01723*BA57+0.06099))*10^3/3600,0)</f>
        <v>0</v>
      </c>
      <c r="AG57" s="46">
        <f>IF(7&lt;='貼り付けシート（日別）'!O56,1,1+(7-'貼り付けシート（日別）'!O56)*0.0091)</f>
        <v>1.1035504166666668</v>
      </c>
      <c r="AH57" s="46">
        <f>IF($BH$4=7,((AP57*'貼り付けシート（日別）'!O56+AQ57*(AU57+AV57+AW57+AY57)+AR57*AK57+AS57)*AJ57+BA57/AI57),0)</f>
        <v>0</v>
      </c>
      <c r="AI57" s="46">
        <f>$BH$52*'貼り付けシート（日別）'!O56+$BH$53*BA57+$BH$54</f>
        <v>0.78232124999999997</v>
      </c>
      <c r="AJ57" s="46">
        <f>IF(7&lt;='貼り付けシート（日別）'!O56,1,1+(7-'貼り付けシート（日別）'!O56)*0.0205)</f>
        <v>1.2332729166666667</v>
      </c>
      <c r="AK57" s="46">
        <f>SUMIF('貼り付けシート（時刻別）'!$A$6:$A$8765,A57,'貼り付けシート（時刻別）'!$D$6:$D$8765)</f>
        <v>137.02463206516342</v>
      </c>
      <c r="AL57" s="120">
        <f>IF($AK57&gt;0,バックデータ一覧!$S$4,バックデータ一覧!$T$4)</f>
        <v>-0.51375000000000004</v>
      </c>
      <c r="AM57" s="120">
        <f>IF($AK57&gt;0,バックデータ一覧!$S$5,バックデータ一覧!$T$5)</f>
        <v>-1.7819999999999999E-2</v>
      </c>
      <c r="AN57" s="120">
        <f>IF($AK57&gt;0,バックデータ一覧!$S$6,バックデータ一覧!$T$6)</f>
        <v>0.27639999999999998</v>
      </c>
      <c r="AO57" s="120">
        <f>IF($AK57&gt;0,バックデータ一覧!$S$7,バックデータ一覧!$T$7)</f>
        <v>9.4067100000000003</v>
      </c>
      <c r="AP57" s="120">
        <f>IF($AK57&gt;0,バックデータ一覧!$S$12,バックデータ一覧!$T$12)</f>
        <v>-0.19841</v>
      </c>
      <c r="AQ57" s="120">
        <f>IF($AK57&gt;0,バックデータ一覧!$S$13,バックデータ一覧!$T$13)</f>
        <v>1.10632</v>
      </c>
      <c r="AR57" s="120">
        <f>IF($AK57&gt;0,バックデータ一覧!$S$14,バックデータ一覧!$T$14)</f>
        <v>0.19306999999999999</v>
      </c>
      <c r="AS57" s="120">
        <f>IF($AK57&gt;0,バックデータ一覧!$S$15,バックデータ一覧!$T$15)</f>
        <v>-10.36669</v>
      </c>
      <c r="AT57" s="123">
        <f>IF(データ入力と計算結果!$E$9=バックデータ一覧!$A$24,'貼り付けシート（日別）'!P56,0)</f>
        <v>0</v>
      </c>
      <c r="AU57" s="132">
        <f>'貼り付けシート（日別）'!B56</f>
        <v>13.833079296946</v>
      </c>
      <c r="AV57" s="132">
        <f>'貼り付けシート（日別）'!C56</f>
        <v>22.553933636325002</v>
      </c>
      <c r="AW57" s="132">
        <f>'貼り付けシート（日別）'!D56</f>
        <v>4.2100676121139999</v>
      </c>
      <c r="AX57" s="132">
        <f>'貼り付けシート（日別）'!E56</f>
        <v>0</v>
      </c>
      <c r="AY57" s="132">
        <f>'貼り付けシート（日別）'!F56</f>
        <v>27.064720363589998</v>
      </c>
      <c r="AZ57" s="132">
        <f>'貼り付けシート（日別）'!G56</f>
        <v>0</v>
      </c>
      <c r="BA57" s="132">
        <f>'貼り付けシート（日別）'!H56</f>
        <v>8.1568749999999994</v>
      </c>
    </row>
    <row r="58" spans="1:60" x14ac:dyDescent="0.15">
      <c r="A58" s="50">
        <v>41691</v>
      </c>
      <c r="B58" s="42">
        <f t="shared" si="3"/>
        <v>2</v>
      </c>
      <c r="C58" s="42">
        <f t="shared" si="4"/>
        <v>21</v>
      </c>
      <c r="D58" s="127">
        <f t="shared" si="9"/>
        <v>0.17102270833333336</v>
      </c>
      <c r="E58" s="127">
        <f t="shared" si="0"/>
        <v>90.665964692366074</v>
      </c>
      <c r="F58" s="127">
        <f t="shared" si="5"/>
        <v>0</v>
      </c>
      <c r="G58" s="130">
        <v>0</v>
      </c>
      <c r="H58" s="122">
        <f t="shared" si="1"/>
        <v>0.17102270833333336</v>
      </c>
      <c r="I58" s="122">
        <f>IF(AND($BH$4&lt;&gt;1,$BH$4&lt;&gt;2,$BH$4&lt;&gt;6),0,((VLOOKUP(データ入力と計算結果!$E$6,バックデータ一覧!$V$10:$AA$11,2)*'貼り付けシート（日別）'!O57+VLOOKUP(データ入力と計算結果!$E$6,バックデータ一覧!$V$10:$AA$11,3)*('貼り付けシート（日別）'!I57+'貼り付けシート（日別）'!J57+'貼り付けシート（日別）'!K57+'貼り付けシート（日別）'!L57+'貼り付けシート（日別）'!N57)+(VLOOKUP(データ入力と計算結果!$E$6,バックデータ一覧!$V$10:$AA$11,4)))*10^3/3600))</f>
        <v>9.7663888888888897E-2</v>
      </c>
      <c r="J58" s="122">
        <f>IF(AND(OR($BH$4&lt;&gt;1,$BH$4&lt;&gt;2,$BH$4&lt;&gt;6),データ入力と計算結果!$E$7&lt;&gt;バックデータ一覧!$A$15,SUM(AX58:AY58)&gt;0),0.07*10^3/3600,0)</f>
        <v>1.9444444444444445E-2</v>
      </c>
      <c r="K58" s="122">
        <f>IF(AND(OR($BH$4=1,$BH$4=2),データ入力と計算結果!$E$7=バックデータ一覧!$A$17,AY58&gt;0),(VLOOKUP(データ入力と計算結果!$E$6,バックデータ一覧!$V$10:$AA$11,5,FALSE)*BA58+VLOOKUP(データ入力と計算結果!$E$6,バックデータ一覧!$V$10:$AA$11,6,FALSE))*10^3/3600,0)</f>
        <v>5.3914375000000007E-2</v>
      </c>
      <c r="L58" s="122">
        <f>IF(OR($BH$4=1,$BH$4=6),IF(データ入力と計算結果!$E$7=バックデータ一覧!$A$15,AU58/N58+AV58/O58+AW58/P58+AX58/Q58+AY58/S58,IF(データ入力と計算結果!$E$7=バックデータ一覧!$A$16,AU58/N58+AV58/O58+AW58/P58+AY58/R58+AZ58/S58,AU58/N58+AV58/O58+AW58/P58+AY58/R58+BA58/T58)),0)</f>
        <v>90.665964692366074</v>
      </c>
      <c r="M58" s="122">
        <f>IF($BH$4=2,IF(データ入力と計算結果!$E$7=バックデータ一覧!$A$15,AU58/N58+AV58/O58+AW58/P58+AX58/Q58+AZ58/S58,IF(データ入力と計算結果!$E$7=バックデータ一覧!$A$16,AU58/N58+AV58/O58+AW58/P58+AY58/R58+AZ58/S58,AU58/N58+AV58/O58+AW58/P58+AY58/R58+BA58/T58)),0)</f>
        <v>0</v>
      </c>
      <c r="N58" s="122">
        <f>MIN(1,$BH$6*'貼り付けシート（日別）'!O57+計算過程!$BH$13*(AU58+AW58)+$BH$20)</f>
        <v>0.60295712343369612</v>
      </c>
      <c r="O58" s="122">
        <f>MIN(1,$BH$7*'貼り付けシート（日別）'!O57+$BH$14*AV58+$BH$21)</f>
        <v>0.67906716230850617</v>
      </c>
      <c r="P58" s="122">
        <f>MIN(1,$BH$8*'貼り付けシート（日別）'!O57+$BH$15*(AU58+AW58)+$BH$22)</f>
        <v>0.60295712343369612</v>
      </c>
      <c r="Q58" s="46">
        <f>MIN(1,$BH$9*'貼り付けシート（日別）'!O57+$BH$16*AX58+$BH$23)</f>
        <v>0.71159348488590612</v>
      </c>
      <c r="R58" s="46">
        <f>MIN(1,$BH$10*'貼り付けシート（日別）'!O57+$BH$17*AY58+$BH$24)</f>
        <v>0.69822807579099766</v>
      </c>
      <c r="S58" s="46">
        <f>MIN(1,$BH$11*'貼り付けシート（日別）'!O57+$BH$18*AZ58+$BH$25)</f>
        <v>0.71159348488590612</v>
      </c>
      <c r="T58" s="46">
        <f>MIN(1,$BH$12*'貼り付けシート（日別）'!O57+$BH$19*BA58+$BH$26)</f>
        <v>0.65587060432751676</v>
      </c>
      <c r="U58" s="46">
        <f t="shared" si="2"/>
        <v>0</v>
      </c>
      <c r="V58" s="46">
        <f t="array" ref="V58">AVERAGE((IF(('貼り付けシート（時刻別）'!$E$6:$E$8765=$B58)*('貼り付けシート（時刻別）'!$F$6:$F$8765=$C58)*('貼り付けシート（時刻別）'!$G$6:$G$8765=1),'貼り付けシート（時刻別）'!$C$6:$C$8765,"")))</f>
        <v>-3.5125000000000002</v>
      </c>
      <c r="W58" s="46">
        <f t="shared" si="6"/>
        <v>1.13981625</v>
      </c>
      <c r="X58" s="46">
        <f t="shared" si="7"/>
        <v>1.119875</v>
      </c>
      <c r="Y58" s="46">
        <f t="shared" si="8"/>
        <v>60.705264195950008</v>
      </c>
      <c r="Z58" s="46">
        <f>IF($BH$4=8,($BH$38*'貼り付けシート（日別）'!O57+$BH$39*Y58+$BH$40)/3.6,0)</f>
        <v>0</v>
      </c>
      <c r="AA58" s="46">
        <f>IF(OR($BH$4=3,$BH$4=4,$BH$4=5),(($BH$42*'貼り付けシート（日別）'!O57+$BH$43*SUM(AU58:AW58,AY58)+$BH$44)*AB58+(0.01723*BA58+0.06099))*10^3/3600,0)</f>
        <v>0</v>
      </c>
      <c r="AB58" s="46">
        <f>IF('貼り付けシート（日別）'!O57&lt;7,1+(7-'貼り付けシート（日別）'!O57)*0.0091,1)</f>
        <v>1.07735</v>
      </c>
      <c r="AC58" s="46">
        <f>IF(OR($BH$4=3,$BH$4=4,$BH$4=5),(($BH$45*'貼り付けシート（日別）'!O57+$BH$46*SUM(AU58:AW58,AY58)+$BH$47)*AE58+BA58/AD58),0)</f>
        <v>0</v>
      </c>
      <c r="AD58" s="46">
        <f>$BH$48*'貼り付けシート（日別）'!O57+$BH$49*BA58+$BH$50</f>
        <v>0.79354999999999998</v>
      </c>
      <c r="AE58" s="46">
        <f>IF('貼り付けシート（日別）'!O57&lt;7,1+(7-'貼り付けシート（日別）'!O57)*0.0205,1)</f>
        <v>1.17425</v>
      </c>
      <c r="AF58" s="46">
        <f>IF($BH$4=7,((AL58*'貼り付けシート（日別）'!O57+AM58*(AU58+AV58+AW58+AY58)+AN58*AK58+AO58)*AG58+(0.01723*BA58+0.06099))*10^3/3600,0)</f>
        <v>0</v>
      </c>
      <c r="AG58" s="46">
        <f>IF(7&lt;='貼り付けシート（日別）'!O57,1,1+(7-'貼り付けシート（日別）'!O57)*0.0091)</f>
        <v>1.07735</v>
      </c>
      <c r="AH58" s="46">
        <f>IF($BH$4=7,((AP58*'貼り付けシート（日別）'!O57+AQ58*(AU58+AV58+AW58+AY58)+AR58*AK58+AS58)*AJ58+BA58/AI58),0)</f>
        <v>0</v>
      </c>
      <c r="AI58" s="46">
        <f>$BH$52*'貼り付けシート（日別）'!O57+$BH$53*BA58+$BH$54</f>
        <v>0.79354999999999998</v>
      </c>
      <c r="AJ58" s="46">
        <f>IF(7&lt;='貼り付けシート（日別）'!O57,1,1+(7-'貼り付けシート（日別）'!O57)*0.0205)</f>
        <v>1.17425</v>
      </c>
      <c r="AK58" s="46">
        <f>SUMIF('貼り付けシート（時刻別）'!$A$6:$A$8765,A58,'貼り付けシート（時刻別）'!$D$6:$D$8765)</f>
        <v>128.45831737564473</v>
      </c>
      <c r="AL58" s="120">
        <f>IF($AK58&gt;0,バックデータ一覧!$S$4,バックデータ一覧!$T$4)</f>
        <v>-0.51375000000000004</v>
      </c>
      <c r="AM58" s="120">
        <f>IF($AK58&gt;0,バックデータ一覧!$S$5,バックデータ一覧!$T$5)</f>
        <v>-1.7819999999999999E-2</v>
      </c>
      <c r="AN58" s="120">
        <f>IF($AK58&gt;0,バックデータ一覧!$S$6,バックデータ一覧!$T$6)</f>
        <v>0.27639999999999998</v>
      </c>
      <c r="AO58" s="120">
        <f>IF($AK58&gt;0,バックデータ一覧!$S$7,バックデータ一覧!$T$7)</f>
        <v>9.4067100000000003</v>
      </c>
      <c r="AP58" s="120">
        <f>IF($AK58&gt;0,バックデータ一覧!$S$12,バックデータ一覧!$T$12)</f>
        <v>-0.19841</v>
      </c>
      <c r="AQ58" s="120">
        <f>IF($AK58&gt;0,バックデータ一覧!$S$13,バックデータ一覧!$T$13)</f>
        <v>1.10632</v>
      </c>
      <c r="AR58" s="120">
        <f>IF($AK58&gt;0,バックデータ一覧!$S$14,バックデータ一覧!$T$14)</f>
        <v>0.19306999999999999</v>
      </c>
      <c r="AS58" s="120">
        <f>IF($AK58&gt;0,バックデータ一覧!$S$15,バックデータ一覧!$T$15)</f>
        <v>-10.36669</v>
      </c>
      <c r="AT58" s="123">
        <f>IF(データ入力と計算結果!$E$9=バックデータ一覧!$A$24,'貼り付けシート（日別）'!P57,0)</f>
        <v>0</v>
      </c>
      <c r="AU58" s="132">
        <f>'貼り付けシート（日別）'!B57</f>
        <v>9.3850753718540005</v>
      </c>
      <c r="AV58" s="132">
        <f>'貼り付けシート（日別）'!C57</f>
        <v>15.137218341700002</v>
      </c>
      <c r="AW58" s="132">
        <f>'貼り付けシート（日別）'!D57</f>
        <v>1.2109774673360001</v>
      </c>
      <c r="AX58" s="132">
        <f>'貼り付けシート（日別）'!E57</f>
        <v>0</v>
      </c>
      <c r="AY58" s="132">
        <f>'貼り付けシート（日別）'!F57</f>
        <v>27.246993015060003</v>
      </c>
      <c r="AZ58" s="132">
        <f>'貼り付けシート（日別）'!G57</f>
        <v>0</v>
      </c>
      <c r="BA58" s="132">
        <f>'貼り付けシート（日別）'!H57</f>
        <v>7.7249999999999996</v>
      </c>
    </row>
    <row r="59" spans="1:60" x14ac:dyDescent="0.15">
      <c r="A59" s="50">
        <v>41692</v>
      </c>
      <c r="B59" s="42">
        <f t="shared" si="3"/>
        <v>2</v>
      </c>
      <c r="C59" s="42">
        <f t="shared" si="4"/>
        <v>22</v>
      </c>
      <c r="D59" s="127">
        <f t="shared" si="9"/>
        <v>0.19387238194444445</v>
      </c>
      <c r="E59" s="127">
        <f t="shared" si="0"/>
        <v>137.31352325845259</v>
      </c>
      <c r="F59" s="127">
        <f t="shared" si="5"/>
        <v>0</v>
      </c>
      <c r="G59" s="130">
        <v>0</v>
      </c>
      <c r="H59" s="122">
        <f t="shared" si="1"/>
        <v>0.19387238194444445</v>
      </c>
      <c r="I59" s="122">
        <f>IF(AND($BH$4&lt;&gt;1,$BH$4&lt;&gt;2,$BH$4&lt;&gt;6),0,((VLOOKUP(データ入力と計算結果!$E$6,バックデータ一覧!$V$10:$AA$11,2)*'貼り付けシート（日別）'!O58+VLOOKUP(データ入力と計算結果!$E$6,バックデータ一覧!$V$10:$AA$11,3)*('貼り付けシート（日別）'!I58+'貼り付けシート（日別）'!J58+'貼り付けシート（日別）'!K58+'貼り付けシート（日別）'!L58+'貼り付けシート（日別）'!N58)+(VLOOKUP(データ入力と計算結果!$E$6,バックデータ一覧!$V$10:$AA$11,4)))*10^3/3600))</f>
        <v>0.11990333333333335</v>
      </c>
      <c r="J59" s="122">
        <f>IF(AND(OR($BH$4&lt;&gt;1,$BH$4&lt;&gt;2,$BH$4&lt;&gt;6),データ入力と計算結果!$E$7&lt;&gt;バックデータ一覧!$A$15,SUM(AX59:AY59)&gt;0),0.07*10^3/3600,0)</f>
        <v>1.9444444444444445E-2</v>
      </c>
      <c r="K59" s="122">
        <f>IF(AND(OR($BH$4=1,$BH$4=2),データ入力と計算結果!$E$7=バックデータ一覧!$A$17,AY59&gt;0),(VLOOKUP(データ入力と計算結果!$E$6,バックデータ一覧!$V$10:$AA$11,5,FALSE)*BA59+VLOOKUP(データ入力と計算結果!$E$6,バックデータ一覧!$V$10:$AA$11,6,FALSE))*10^3/3600,0)</f>
        <v>5.4524604166666671E-2</v>
      </c>
      <c r="L59" s="122">
        <f>IF(OR($BH$4=1,$BH$4=6),IF(データ入力と計算結果!$E$7=バックデータ一覧!$A$15,AU59/N59+AV59/O59+AW59/P59+AX59/Q59+AY59/S59,IF(データ入力と計算結果!$E$7=バックデータ一覧!$A$16,AU59/N59+AV59/O59+AW59/P59+AY59/R59+AZ59/S59,AU59/N59+AV59/O59+AW59/P59+AY59/R59+BA59/T59)),0)</f>
        <v>137.31352325845259</v>
      </c>
      <c r="M59" s="122">
        <f>IF($BH$4=2,IF(データ入力と計算結果!$E$7=バックデータ一覧!$A$15,AU59/N59+AV59/O59+AW59/P59+AX59/Q59+AZ59/S59,IF(データ入力と計算結果!$E$7=バックデータ一覧!$A$16,AU59/N59+AV59/O59+AW59/P59+AY59/R59+AZ59/S59,AU59/N59+AV59/O59+AW59/P59+AY59/R59+BA59/T59)),0)</f>
        <v>0</v>
      </c>
      <c r="N59" s="122">
        <f>MIN(1,$BH$6*'貼り付けシート（日別）'!O58+計算過程!$BH$13*(AU59+AW59)+$BH$20)</f>
        <v>0.61950263367163083</v>
      </c>
      <c r="O59" s="122">
        <f>MIN(1,$BH$7*'貼り付けシート（日別）'!O58+$BH$14*AV59+$BH$21)</f>
        <v>0.68554178563940904</v>
      </c>
      <c r="P59" s="122">
        <f>MIN(1,$BH$8*'貼り付けシート（日別）'!O58+$BH$15*(AU59+AW59)+$BH$22)</f>
        <v>0.61950263367163083</v>
      </c>
      <c r="Q59" s="46">
        <f>MIN(1,$BH$9*'貼り付けシート（日別）'!O58+$BH$16*AX59+$BH$23)</f>
        <v>0.71159348488590612</v>
      </c>
      <c r="R59" s="46">
        <f>MIN(1,$BH$10*'貼り付けシート（日別）'!O58+$BH$17*AY59+$BH$24)</f>
        <v>0.69816768895889447</v>
      </c>
      <c r="S59" s="46">
        <f>MIN(1,$BH$11*'貼り付けシート（日別）'!O58+$BH$18*AZ59+$BH$25)</f>
        <v>0.71159348488590612</v>
      </c>
      <c r="T59" s="46">
        <f>MIN(1,$BH$12*'貼り付けシート（日別）'!O58+$BH$19*BA59+$BH$26)</f>
        <v>0.65556968170953023</v>
      </c>
      <c r="U59" s="46">
        <f t="shared" si="2"/>
        <v>0</v>
      </c>
      <c r="V59" s="46">
        <f t="array" ref="V59">AVERAGE((IF(('貼り付けシート（時刻別）'!$E$6:$E$8765=$B59)*('貼り付けシート（時刻別）'!$F$6:$F$8765=$C59)*('貼り付けシート（時刻別）'!$G$6:$G$8765=1),'貼り付けシート（時刻別）'!$C$6:$C$8765,"")))</f>
        <v>-2.4249999999999998</v>
      </c>
      <c r="W59" s="46">
        <f t="shared" si="6"/>
        <v>1.1253525</v>
      </c>
      <c r="X59" s="46">
        <f t="shared" si="7"/>
        <v>1.1307499999999999</v>
      </c>
      <c r="Y59" s="46">
        <f t="shared" si="8"/>
        <v>91.513729501850023</v>
      </c>
      <c r="Z59" s="46">
        <f>IF($BH$4=8,($BH$38*'貼り付けシート（日別）'!O58+$BH$39*Y59+$BH$40)/3.6,0)</f>
        <v>0</v>
      </c>
      <c r="AA59" s="46">
        <f>IF(OR($BH$4=3,$BH$4=4,$BH$4=5),(($BH$42*'貼り付けシート（日別）'!O58+$BH$43*SUM(AU59:AW59,AY59)+$BH$44)*AB59+(0.01723*BA59+0.06099))*10^3/3600,0)</f>
        <v>0</v>
      </c>
      <c r="AB59" s="46">
        <f>IF('貼り付けシート（日別）'!O58&lt;7,1+(7-'貼り付けシート（日別）'!O58)*0.0091,1)</f>
        <v>1.0850850000000001</v>
      </c>
      <c r="AC59" s="46">
        <f>IF(OR($BH$4=3,$BH$4=4,$BH$4=5),(($BH$45*'貼り付けシート（日別）'!O58+$BH$46*SUM(AU59:AW59,AY59)+$BH$47)*AE59+BA59/AD59),0)</f>
        <v>0</v>
      </c>
      <c r="AD59" s="46">
        <f>$BH$48*'貼り付けシート（日別）'!O58+$BH$49*BA59+$BH$50</f>
        <v>0.79023500000000002</v>
      </c>
      <c r="AE59" s="46">
        <f>IF('貼り付けシート（日別）'!O58&lt;7,1+(7-'貼り付けシート（日別）'!O58)*0.0205,1)</f>
        <v>1.191675</v>
      </c>
      <c r="AF59" s="46">
        <f>IF($BH$4=7,((AL59*'貼り付けシート（日別）'!O58+AM59*(AU59+AV59+AW59+AY59)+AN59*AK59+AO59)*AG59+(0.01723*BA59+0.06099))*10^3/3600,0)</f>
        <v>0</v>
      </c>
      <c r="AG59" s="46">
        <f>IF(7&lt;='貼り付けシート（日別）'!O58,1,1+(7-'貼り付けシート（日別）'!O58)*0.0091)</f>
        <v>1.0850850000000001</v>
      </c>
      <c r="AH59" s="46">
        <f>IF($BH$4=7,((AP59*'貼り付けシート（日別）'!O58+AQ59*(AU59+AV59+AW59+AY59)+AR59*AK59+AS59)*AJ59+BA59/AI59),0)</f>
        <v>0</v>
      </c>
      <c r="AI59" s="46">
        <f>$BH$52*'貼り付けシート（日別）'!O58+$BH$53*BA59+$BH$54</f>
        <v>0.79023500000000002</v>
      </c>
      <c r="AJ59" s="46">
        <f>IF(7&lt;='貼り付けシート（日別）'!O58,1,1+(7-'貼り付けシート（日別）'!O58)*0.0205)</f>
        <v>1.191675</v>
      </c>
      <c r="AK59" s="46">
        <f>SUMIF('貼り付けシート（時刻別）'!$A$6:$A$8765,A59,'貼り付けシート（時刻別）'!$D$6:$D$8765)</f>
        <v>149.87693681573455</v>
      </c>
      <c r="AL59" s="120">
        <f>IF($AK59&gt;0,バックデータ一覧!$S$4,バックデータ一覧!$T$4)</f>
        <v>-0.51375000000000004</v>
      </c>
      <c r="AM59" s="120">
        <f>IF($AK59&gt;0,バックデータ一覧!$S$5,バックデータ一覧!$T$5)</f>
        <v>-1.7819999999999999E-2</v>
      </c>
      <c r="AN59" s="120">
        <f>IF($AK59&gt;0,バックデータ一覧!$S$6,バックデータ一覧!$T$6)</f>
        <v>0.27639999999999998</v>
      </c>
      <c r="AO59" s="120">
        <f>IF($AK59&gt;0,バックデータ一覧!$S$7,バックデータ一覧!$T$7)</f>
        <v>9.4067100000000003</v>
      </c>
      <c r="AP59" s="120">
        <f>IF($AK59&gt;0,バックデータ一覧!$S$12,バックデータ一覧!$T$12)</f>
        <v>-0.19841</v>
      </c>
      <c r="AQ59" s="120">
        <f>IF($AK59&gt;0,バックデータ一覧!$S$13,バックデータ一覧!$T$13)</f>
        <v>1.10632</v>
      </c>
      <c r="AR59" s="120">
        <f>IF($AK59&gt;0,バックデータ一覧!$S$14,バックデータ一覧!$T$14)</f>
        <v>0.19306999999999999</v>
      </c>
      <c r="AS59" s="120">
        <f>IF($AK59&gt;0,バックデータ一覧!$S$15,バックデータ一覧!$T$15)</f>
        <v>-10.36669</v>
      </c>
      <c r="AT59" s="123">
        <f>IF(データ入力と計算結果!$E$9=バックデータ一覧!$A$24,'貼り付けシート（日別）'!P58,0)</f>
        <v>0</v>
      </c>
      <c r="AU59" s="132">
        <f>'貼り付けシート（日別）'!B58</f>
        <v>20.687140385912002</v>
      </c>
      <c r="AV59" s="132">
        <f>'貼り付けシート（日別）'!C58</f>
        <v>30.422265273400001</v>
      </c>
      <c r="AW59" s="132">
        <f>'貼り付けシート（日別）'!D58</f>
        <v>5.1717850964780006</v>
      </c>
      <c r="AX59" s="132">
        <f>'貼り付けシート（日別）'!E58</f>
        <v>0</v>
      </c>
      <c r="AY59" s="132">
        <f>'貼り付けシート（日別）'!F58</f>
        <v>27.380038746060002</v>
      </c>
      <c r="AZ59" s="132">
        <f>'貼り付けシート（日別）'!G58</f>
        <v>0</v>
      </c>
      <c r="BA59" s="132">
        <f>'貼り付けシート（日別）'!H58</f>
        <v>7.8525</v>
      </c>
    </row>
    <row r="60" spans="1:60" x14ac:dyDescent="0.15">
      <c r="A60" s="50">
        <v>41693</v>
      </c>
      <c r="B60" s="42">
        <f t="shared" si="3"/>
        <v>2</v>
      </c>
      <c r="C60" s="42">
        <f t="shared" si="4"/>
        <v>23</v>
      </c>
      <c r="D60" s="127">
        <f t="shared" si="9"/>
        <v>0.17396212384259258</v>
      </c>
      <c r="E60" s="127">
        <f t="shared" si="0"/>
        <v>91.944790914018412</v>
      </c>
      <c r="F60" s="127">
        <f t="shared" si="5"/>
        <v>0</v>
      </c>
      <c r="G60" s="130">
        <v>0</v>
      </c>
      <c r="H60" s="122">
        <f t="shared" si="1"/>
        <v>0.17396212384259258</v>
      </c>
      <c r="I60" s="122">
        <f>IF(AND($BH$4&lt;&gt;1,$BH$4&lt;&gt;2,$BH$4&lt;&gt;6),0,((VLOOKUP(データ入力と計算結果!$E$6,バックデータ一覧!$V$10:$AA$11,2)*'貼り付けシート（日別）'!O59+VLOOKUP(データ入力と計算結果!$E$6,バックデータ一覧!$V$10:$AA$11,3)*('貼り付けシート（日別）'!I59+'貼り付けシート（日別）'!J59+'貼り付けシート（日別）'!K59+'貼り付けシート（日別）'!L59+'貼り付けシート（日別）'!N59)+(VLOOKUP(データ入力と計算結果!$E$6,バックデータ一覧!$V$10:$AA$11,4)))*10^3/3600))</f>
        <v>9.8838425925925927E-2</v>
      </c>
      <c r="J60" s="122">
        <f>IF(AND(OR($BH$4&lt;&gt;1,$BH$4&lt;&gt;2,$BH$4&lt;&gt;6),データ入力と計算結果!$E$7&lt;&gt;バックデータ一覧!$A$15,SUM(AX60:AY60)&gt;0),0.07*10^3/3600,0)</f>
        <v>1.9444444444444445E-2</v>
      </c>
      <c r="K60" s="122">
        <f>IF(AND(OR($BH$4=1,$BH$4=2),データ入力と計算結果!$E$7=バックデータ一覧!$A$17,AY60&gt;0),(VLOOKUP(データ入力と計算結果!$E$6,バックデータ一覧!$V$10:$AA$11,5,FALSE)*BA60+VLOOKUP(データ入力と計算結果!$E$6,バックデータ一覧!$V$10:$AA$11,6,FALSE))*10^3/3600,0)</f>
        <v>5.5679253472222218E-2</v>
      </c>
      <c r="L60" s="122">
        <f>IF(OR($BH$4=1,$BH$4=6),IF(データ入力と計算結果!$E$7=バックデータ一覧!$A$15,AU60/N60+AV60/O60+AW60/P60+AX60/Q60+AY60/S60,IF(データ入力と計算結果!$E$7=バックデータ一覧!$A$16,AU60/N60+AV60/O60+AW60/P60+AY60/R60+AZ60/S60,AU60/N60+AV60/O60+AW60/P60+AY60/R60+BA60/T60)),0)</f>
        <v>91.944790914018412</v>
      </c>
      <c r="M60" s="122">
        <f>IF($BH$4=2,IF(データ入力と計算結果!$E$7=バックデータ一覧!$A$15,AU60/N60+AV60/O60+AW60/P60+AX60/Q60+AZ60/S60,IF(データ入力と計算結果!$E$7=バックデータ一覧!$A$16,AU60/N60+AV60/O60+AW60/P60+AY60/R60+AZ60/S60,AU60/N60+AV60/O60+AW60/P60+AY60/R60+BA60/T60)),0)</f>
        <v>0</v>
      </c>
      <c r="N60" s="122">
        <f>MIN(1,$BH$6*'貼り付けシート（日別）'!O59+計算過程!$BH$13*(AU60+AW60)+$BH$20)</f>
        <v>0.59880112334265512</v>
      </c>
      <c r="O60" s="122">
        <f>MIN(1,$BH$7*'貼り付けシート（日別）'!O59+$BH$14*AV60+$BH$21)</f>
        <v>0.67777436830966742</v>
      </c>
      <c r="P60" s="122">
        <f>MIN(1,$BH$8*'貼り付けシート（日別）'!O59+$BH$15*(AU60+AW60)+$BH$22)</f>
        <v>0.59880112334265512</v>
      </c>
      <c r="Q60" s="46">
        <f>MIN(1,$BH$9*'貼り付けシート（日別）'!O59+$BH$16*AX60+$BH$23)</f>
        <v>0.71159348488590612</v>
      </c>
      <c r="R60" s="46">
        <f>MIN(1,$BH$10*'貼り付けシート（日別）'!O59+$BH$17*AY60+$BH$24)</f>
        <v>0.69814500076340424</v>
      </c>
      <c r="S60" s="46">
        <f>MIN(1,$BH$11*'貼り付けシート（日別）'!O59+$BH$18*AZ60+$BH$25)</f>
        <v>0.71159348488590612</v>
      </c>
      <c r="T60" s="46">
        <f>MIN(1,$BH$12*'貼り付けシート（日別）'!O59+$BH$19*BA60+$BH$26)</f>
        <v>0.65500028891275164</v>
      </c>
      <c r="U60" s="46">
        <f t="shared" si="2"/>
        <v>0</v>
      </c>
      <c r="V60" s="46">
        <f t="array" ref="V60">AVERAGE((IF(('貼り付けシート（時刻別）'!$E$6:$E$8765=$B60)*('貼り付けシート（時刻別）'!$F$6:$F$8765=$C60)*('貼り付けシート（時刻別）'!$G$6:$G$8765=1),'貼り付けシート（時刻別）'!$C$6:$C$8765,"")))</f>
        <v>-3.9249999999999998</v>
      </c>
      <c r="W60" s="46">
        <f t="shared" si="6"/>
        <v>1.1453025000000001</v>
      </c>
      <c r="X60" s="46">
        <f t="shared" si="7"/>
        <v>1.11575</v>
      </c>
      <c r="Y60" s="46">
        <f t="shared" si="8"/>
        <v>61.429911526375008</v>
      </c>
      <c r="Z60" s="46">
        <f>IF($BH$4=8,($BH$38*'貼り付けシート（日別）'!O59+$BH$39*Y60+$BH$40)/3.6,0)</f>
        <v>0</v>
      </c>
      <c r="AA60" s="46">
        <f>IF(OR($BH$4=3,$BH$4=4,$BH$4=5),(($BH$42*'貼り付けシート（日別）'!O59+$BH$43*SUM(AU60:AW60,AY60)+$BH$44)*AB60+(0.01723*BA60+0.06099))*10^3/3600,0)</f>
        <v>0</v>
      </c>
      <c r="AB60" s="46">
        <f>IF('貼り付けシート（日別）'!O59&lt;7,1+(7-'貼り付けシート（日別）'!O59)*0.0091,1)</f>
        <v>1.0997208333333333</v>
      </c>
      <c r="AC60" s="46">
        <f>IF(OR($BH$4=3,$BH$4=4,$BH$4=5),(($BH$45*'貼り付けシート（日別）'!O59+$BH$46*SUM(AU60:AW60,AY60)+$BH$47)*AE60+BA60/AD60),0)</f>
        <v>0</v>
      </c>
      <c r="AD60" s="46">
        <f>$BH$48*'貼り付けシート（日別）'!O59+$BH$49*BA60+$BH$50</f>
        <v>0.78396250000000001</v>
      </c>
      <c r="AE60" s="46">
        <f>IF('貼り付けシート（日別）'!O59&lt;7,1+(7-'貼り付けシート（日別）'!O59)*0.0205,1)</f>
        <v>1.2246458333333334</v>
      </c>
      <c r="AF60" s="46">
        <f>IF($BH$4=7,((AL60*'貼り付けシート（日別）'!O59+AM60*(AU60+AV60+AW60+AY60)+AN60*AK60+AO60)*AG60+(0.01723*BA60+0.06099))*10^3/3600,0)</f>
        <v>0</v>
      </c>
      <c r="AG60" s="46">
        <f>IF(7&lt;='貼り付けシート（日別）'!O59,1,1+(7-'貼り付けシート（日別）'!O59)*0.0091)</f>
        <v>1.0997208333333333</v>
      </c>
      <c r="AH60" s="46">
        <f>IF($BH$4=7,((AP60*'貼り付けシート（日別）'!O59+AQ60*(AU60+AV60+AW60+AY60)+AR60*AK60+AS60)*AJ60+BA60/AI60),0)</f>
        <v>0</v>
      </c>
      <c r="AI60" s="46">
        <f>$BH$52*'貼り付けシート（日別）'!O59+$BH$53*BA60+$BH$54</f>
        <v>0.78396250000000001</v>
      </c>
      <c r="AJ60" s="46">
        <f>IF(7&lt;='貼り付けシート（日別）'!O59,1,1+(7-'貼り付けシート（日別）'!O59)*0.0205)</f>
        <v>1.2246458333333334</v>
      </c>
      <c r="AK60" s="46">
        <f>SUMIF('貼り付けシート（時刻別）'!$A$6:$A$8765,A60,'貼り付けシート（時刻別）'!$D$6:$D$8765)</f>
        <v>157.47404674356349</v>
      </c>
      <c r="AL60" s="120">
        <f>IF($AK60&gt;0,バックデータ一覧!$S$4,バックデータ一覧!$T$4)</f>
        <v>-0.51375000000000004</v>
      </c>
      <c r="AM60" s="120">
        <f>IF($AK60&gt;0,バックデータ一覧!$S$5,バックデータ一覧!$T$5)</f>
        <v>-1.7819999999999999E-2</v>
      </c>
      <c r="AN60" s="120">
        <f>IF($AK60&gt;0,バックデータ一覧!$S$6,バックデータ一覧!$T$6)</f>
        <v>0.27639999999999998</v>
      </c>
      <c r="AO60" s="120">
        <f>IF($AK60&gt;0,バックデータ一覧!$S$7,バックデータ一覧!$T$7)</f>
        <v>9.4067100000000003</v>
      </c>
      <c r="AP60" s="120">
        <f>IF($AK60&gt;0,バックデータ一覧!$S$12,バックデータ一覧!$T$12)</f>
        <v>-0.19841</v>
      </c>
      <c r="AQ60" s="120">
        <f>IF($AK60&gt;0,バックデータ一覧!$S$13,バックデータ一覧!$T$13)</f>
        <v>1.10632</v>
      </c>
      <c r="AR60" s="120">
        <f>IF($AK60&gt;0,バックデータ一覧!$S$14,バックデータ一覧!$T$14)</f>
        <v>0.19306999999999999</v>
      </c>
      <c r="AS60" s="120">
        <f>IF($AK60&gt;0,バックデータ一覧!$S$15,バックデータ一覧!$T$15)</f>
        <v>-10.36669</v>
      </c>
      <c r="AT60" s="123">
        <f>IF(データ入力と計算結果!$E$9=バックデータ一覧!$A$24,'貼り付けシート（日別）'!P59,0)</f>
        <v>0</v>
      </c>
      <c r="AU60" s="132">
        <f>'貼り付けシート（日別）'!B59</f>
        <v>9.4481200418150006</v>
      </c>
      <c r="AV60" s="132">
        <f>'貼り付けシート（日別）'!C59</f>
        <v>15.238903293250001</v>
      </c>
      <c r="AW60" s="132">
        <f>'貼り付けシート（日別）'!D59</f>
        <v>1.2191122634600002</v>
      </c>
      <c r="AX60" s="132">
        <f>'貼り付けシート（日別）'!E59</f>
        <v>0</v>
      </c>
      <c r="AY60" s="132">
        <f>'貼り付けシート（日別）'!F59</f>
        <v>27.430025927850004</v>
      </c>
      <c r="AZ60" s="132">
        <f>'貼り付けシート（日別）'!G59</f>
        <v>0</v>
      </c>
      <c r="BA60" s="132">
        <f>'貼り付けシート（日別）'!H59</f>
        <v>8.09375</v>
      </c>
    </row>
    <row r="61" spans="1:60" x14ac:dyDescent="0.15">
      <c r="A61" s="50">
        <v>41694</v>
      </c>
      <c r="B61" s="42">
        <f t="shared" si="3"/>
        <v>2</v>
      </c>
      <c r="C61" s="42">
        <f t="shared" si="4"/>
        <v>24</v>
      </c>
      <c r="D61" s="127">
        <f t="shared" si="9"/>
        <v>0.18669226041666664</v>
      </c>
      <c r="E61" s="127">
        <f t="shared" si="0"/>
        <v>116.43285482599892</v>
      </c>
      <c r="F61" s="127">
        <f t="shared" si="5"/>
        <v>0</v>
      </c>
      <c r="G61" s="130">
        <v>0</v>
      </c>
      <c r="H61" s="122">
        <f t="shared" si="1"/>
        <v>0.18669226041666664</v>
      </c>
      <c r="I61" s="122">
        <f>IF(AND($BH$4&lt;&gt;1,$BH$4&lt;&gt;2,$BH$4&lt;&gt;6),0,((VLOOKUP(データ入力と計算結果!$E$6,バックデータ一覧!$V$10:$AA$11,2)*'貼り付けシート（日別）'!O60+VLOOKUP(データ入力と計算結果!$E$6,バックデータ一覧!$V$10:$AA$11,3)*('貼り付けシート（日別）'!I60+'貼り付けシート（日別）'!J60+'貼り付けシート（日別）'!K60+'貼り付けシート（日別）'!L60+'貼り付けシート（日別）'!N60)+(VLOOKUP(データ入力と計算結果!$E$6,バックデータ一覧!$V$10:$AA$11,4)))*10^3/3600))</f>
        <v>0.11047972222222222</v>
      </c>
      <c r="J61" s="122">
        <f>IF(AND(OR($BH$4&lt;&gt;1,$BH$4&lt;&gt;2,$BH$4&lt;&gt;6),データ入力と計算結果!$E$7&lt;&gt;バックデータ一覧!$A$15,SUM(AX61:AY61)&gt;0),0.07*10^3/3600,0)</f>
        <v>1.9444444444444445E-2</v>
      </c>
      <c r="K61" s="122">
        <f>IF(AND(OR($BH$4=1,$BH$4=2),データ入力と計算結果!$E$7=バックデータ一覧!$A$17,AY61&gt;0),(VLOOKUP(データ入力と計算結果!$E$6,バックデータ一覧!$V$10:$AA$11,5,FALSE)*BA61+VLOOKUP(データ入力と計算結果!$E$6,バックデータ一覧!$V$10:$AA$11,6,FALSE))*10^3/3600,0)</f>
        <v>5.6768093749999984E-2</v>
      </c>
      <c r="L61" s="122">
        <f>IF(OR($BH$4=1,$BH$4=6),IF(データ入力と計算結果!$E$7=バックデータ一覧!$A$15,AU61/N61+AV61/O61+AW61/P61+AX61/Q61+AY61/S61,IF(データ入力と計算結果!$E$7=バックデータ一覧!$A$16,AU61/N61+AV61/O61+AW61/P61+AY61/R61+AZ61/S61,AU61/N61+AV61/O61+AW61/P61+AY61/R61+BA61/T61)),0)</f>
        <v>116.43285482599892</v>
      </c>
      <c r="M61" s="122">
        <f>IF($BH$4=2,IF(データ入力と計算結果!$E$7=バックデータ一覧!$A$15,AU61/N61+AV61/O61+AW61/P61+AX61/Q61+AZ61/S61,IF(データ入力と計算結果!$E$7=バックデータ一覧!$A$16,AU61/N61+AV61/O61+AW61/P61+AY61/R61+AZ61/S61,AU61/N61+AV61/O61+AW61/P61+AY61/R61+BA61/T61)),0)</f>
        <v>0</v>
      </c>
      <c r="N61" s="122">
        <f>MIN(1,$BH$6*'貼り付けシート（日別）'!O60+計算過程!$BH$13*(AU61+AW61)+$BH$20)</f>
        <v>0.60530697932488653</v>
      </c>
      <c r="O61" s="122">
        <f>MIN(1,$BH$7*'貼り付けシート（日別）'!O60+$BH$14*AV61+$BH$21)</f>
        <v>0.68046916848461569</v>
      </c>
      <c r="P61" s="122">
        <f>MIN(1,$BH$8*'貼り付けシート（日別）'!O60+$BH$15*(AU61+AW61)+$BH$22)</f>
        <v>0.60530697932488653</v>
      </c>
      <c r="Q61" s="46">
        <f>MIN(1,$BH$9*'貼り付けシート（日別）'!O60+$BH$16*AX61+$BH$23)</f>
        <v>0.71159348488590612</v>
      </c>
      <c r="R61" s="46">
        <f>MIN(1,$BH$10*'貼り付けシート（日別）'!O60+$BH$17*AY61+$BH$24)</f>
        <v>0.69806994855779014</v>
      </c>
      <c r="S61" s="46">
        <f>MIN(1,$BH$11*'貼り付けシート（日別）'!O60+$BH$18*AZ61+$BH$25)</f>
        <v>0.71159348488590612</v>
      </c>
      <c r="T61" s="46">
        <f>MIN(1,$BH$12*'貼り付けシート（日別）'!O60+$BH$19*BA61+$BH$26)</f>
        <v>0.65446334855516775</v>
      </c>
      <c r="U61" s="46">
        <f t="shared" si="2"/>
        <v>0</v>
      </c>
      <c r="V61" s="46">
        <f t="array" ref="V61">AVERAGE((IF(('貼り付けシート（時刻別）'!$E$6:$E$8765=$B61)*('貼り付けシート（時刻別）'!$F$6:$F$8765=$C61)*('貼り付けシート（時刻別）'!$G$6:$G$8765=1),'貼り付けシート（時刻別）'!$C$6:$C$8765,"")))</f>
        <v>-8.1375000000000011</v>
      </c>
      <c r="W61" s="46">
        <f t="shared" si="6"/>
        <v>1.2013287500000001</v>
      </c>
      <c r="X61" s="46">
        <f t="shared" si="7"/>
        <v>1.0736250000000001</v>
      </c>
      <c r="Y61" s="46">
        <f t="shared" si="8"/>
        <v>77.309706912374992</v>
      </c>
      <c r="Z61" s="46">
        <f>IF($BH$4=8,($BH$38*'貼り付けシート（日別）'!O60+$BH$39*Y61+$BH$40)/3.6,0)</f>
        <v>0</v>
      </c>
      <c r="AA61" s="46">
        <f>IF(OR($BH$4=3,$BH$4=4,$BH$4=5),(($BH$42*'貼り付けシート（日別）'!O60+$BH$43*SUM(AU61:AW61,AY61)+$BH$44)*AB61+(0.01723*BA61+0.06099))*10^3/3600,0)</f>
        <v>0</v>
      </c>
      <c r="AB61" s="46">
        <f>IF('貼り付けシート（日別）'!O60&lt;7,1+(7-'貼り付けシート（日別）'!O60)*0.0091,1)</f>
        <v>1.1135225</v>
      </c>
      <c r="AC61" s="46">
        <f>IF(OR($BH$4=3,$BH$4=4,$BH$4=5),(($BH$45*'貼り付けシート（日別）'!O60+$BH$46*SUM(AU61:AW61,AY61)+$BH$47)*AE61+BA61/AD61),0)</f>
        <v>0</v>
      </c>
      <c r="AD61" s="46">
        <f>$BH$48*'貼り付けシート（日別）'!O60+$BH$49*BA61+$BH$50</f>
        <v>0.7780475</v>
      </c>
      <c r="AE61" s="46">
        <f>IF('貼り付けシート（日別）'!O60&lt;7,1+(7-'貼り付けシート（日別）'!O60)*0.0205,1)</f>
        <v>1.2557375</v>
      </c>
      <c r="AF61" s="46">
        <f>IF($BH$4=7,((AL61*'貼り付けシート（日別）'!O60+AM61*(AU61+AV61+AW61+AY61)+AN61*AK61+AO61)*AG61+(0.01723*BA61+0.06099))*10^3/3600,0)</f>
        <v>0</v>
      </c>
      <c r="AG61" s="46">
        <f>IF(7&lt;='貼り付けシート（日別）'!O60,1,1+(7-'貼り付けシート（日別）'!O60)*0.0091)</f>
        <v>1.1135225</v>
      </c>
      <c r="AH61" s="46">
        <f>IF($BH$4=7,((AP61*'貼り付けシート（日別）'!O60+AQ61*(AU61+AV61+AW61+AY61)+AR61*AK61+AS61)*AJ61+BA61/AI61),0)</f>
        <v>0</v>
      </c>
      <c r="AI61" s="46">
        <f>$BH$52*'貼り付けシート（日別）'!O60+$BH$53*BA61+$BH$54</f>
        <v>0.7780475</v>
      </c>
      <c r="AJ61" s="46">
        <f>IF(7&lt;='貼り付けシート（日別）'!O60,1,1+(7-'貼り付けシート（日別）'!O60)*0.0205)</f>
        <v>1.2557375</v>
      </c>
      <c r="AK61" s="46">
        <f>SUMIF('貼り付けシート（時刻別）'!$A$6:$A$8765,A61,'貼り付けシート（時刻別）'!$D$6:$D$8765)</f>
        <v>154.91732831614141</v>
      </c>
      <c r="AL61" s="120">
        <f>IF($AK61&gt;0,バックデータ一覧!$S$4,バックデータ一覧!$T$4)</f>
        <v>-0.51375000000000004</v>
      </c>
      <c r="AM61" s="120">
        <f>IF($AK61&gt;0,バックデータ一覧!$S$5,バックデータ一覧!$T$5)</f>
        <v>-1.7819999999999999E-2</v>
      </c>
      <c r="AN61" s="120">
        <f>IF($AK61&gt;0,バックデータ一覧!$S$6,バックデータ一覧!$T$6)</f>
        <v>0.27639999999999998</v>
      </c>
      <c r="AO61" s="120">
        <f>IF($AK61&gt;0,バックデータ一覧!$S$7,バックデータ一覧!$T$7)</f>
        <v>9.4067100000000003</v>
      </c>
      <c r="AP61" s="120">
        <f>IF($AK61&gt;0,バックデータ一覧!$S$12,バックデータ一覧!$T$12)</f>
        <v>-0.19841</v>
      </c>
      <c r="AQ61" s="120">
        <f>IF($AK61&gt;0,バックデータ一覧!$S$13,バックデータ一覧!$T$13)</f>
        <v>1.10632</v>
      </c>
      <c r="AR61" s="120">
        <f>IF($AK61&gt;0,バックデータ一覧!$S$14,バックデータ一覧!$T$14)</f>
        <v>0.19306999999999999</v>
      </c>
      <c r="AS61" s="120">
        <f>IF($AK61&gt;0,バックデータ一覧!$S$15,バックデータ一覧!$T$15)</f>
        <v>-10.36669</v>
      </c>
      <c r="AT61" s="123">
        <f>IF(データ入力と計算結果!$E$9=バックデータ一覧!$A$24,'貼り付けシート（日別）'!P60,0)</f>
        <v>0</v>
      </c>
      <c r="AU61" s="132">
        <f>'貼り付けシート（日別）'!B60</f>
        <v>14.104306746529998</v>
      </c>
      <c r="AV61" s="132">
        <f>'貼り付けシート（日別）'!C60</f>
        <v>22.996152304124998</v>
      </c>
      <c r="AW61" s="132">
        <f>'貼り付けシート（日別）'!D60</f>
        <v>4.2926150967699996</v>
      </c>
      <c r="AX61" s="132">
        <f>'貼り付けシート（日別）'!E60</f>
        <v>0</v>
      </c>
      <c r="AY61" s="132">
        <f>'貼り付けシート（日別）'!F60</f>
        <v>27.595382764949999</v>
      </c>
      <c r="AZ61" s="132">
        <f>'貼り付けシート（日別）'!G60</f>
        <v>0</v>
      </c>
      <c r="BA61" s="132">
        <f>'貼り付けシート（日別）'!H60</f>
        <v>8.3212499999999991</v>
      </c>
    </row>
    <row r="62" spans="1:60" x14ac:dyDescent="0.15">
      <c r="A62" s="50">
        <v>41695</v>
      </c>
      <c r="B62" s="42">
        <f t="shared" si="3"/>
        <v>2</v>
      </c>
      <c r="C62" s="42">
        <f t="shared" si="4"/>
        <v>25</v>
      </c>
      <c r="D62" s="127">
        <f t="shared" si="9"/>
        <v>0.19550649768518519</v>
      </c>
      <c r="E62" s="127">
        <f t="shared" si="0"/>
        <v>139.98508377395876</v>
      </c>
      <c r="F62" s="127">
        <f t="shared" si="5"/>
        <v>0</v>
      </c>
      <c r="G62" s="130">
        <v>0</v>
      </c>
      <c r="H62" s="122">
        <f t="shared" si="1"/>
        <v>0.19550649768518519</v>
      </c>
      <c r="I62" s="122">
        <f>IF(AND($BH$4&lt;&gt;1,$BH$4&lt;&gt;2,$BH$4&lt;&gt;6),0,((VLOOKUP(データ入力と計算結果!$E$6,バックデータ一覧!$V$10:$AA$11,2)*'貼り付けシート（日別）'!O61+VLOOKUP(データ入力と計算結果!$E$6,バックデータ一覧!$V$10:$AA$11,3)*('貼り付けシート（日別）'!I61+'貼り付けシート（日別）'!J61+'貼り付けシート（日別）'!K61+'貼り付けシート（日別）'!L61+'貼り付けシート（日別）'!N61)+(VLOOKUP(データ入力と計算結果!$E$6,バックデータ一覧!$V$10:$AA$11,4)))*10^3/3600))</f>
        <v>0.12055629629629629</v>
      </c>
      <c r="J62" s="122">
        <f>IF(AND(OR($BH$4&lt;&gt;1,$BH$4&lt;&gt;2,$BH$4&lt;&gt;6),データ入力と計算結果!$E$7&lt;&gt;バックデータ一覧!$A$15,SUM(AX62:AY62)&gt;0),0.07*10^3/3600,0)</f>
        <v>1.9444444444444445E-2</v>
      </c>
      <c r="K62" s="122">
        <f>IF(AND(OR($BH$4=1,$BH$4=2),データ入力と計算結果!$E$7=バックデータ一覧!$A$17,AY62&gt;0),(VLOOKUP(データ入力と計算結果!$E$6,バックデータ一覧!$V$10:$AA$11,5,FALSE)*BA62+VLOOKUP(データ入力と計算結果!$E$6,バックデータ一覧!$V$10:$AA$11,6,FALSE))*10^3/3600,0)</f>
        <v>5.5505756944444443E-2</v>
      </c>
      <c r="L62" s="122">
        <f>IF(OR($BH$4=1,$BH$4=6),IF(データ入力と計算結果!$E$7=バックデータ一覧!$A$15,AU62/N62+AV62/O62+AW62/P62+AX62/Q62+AY62/S62,IF(データ入力と計算結果!$E$7=バックデータ一覧!$A$16,AU62/N62+AV62/O62+AW62/P62+AY62/R62+AZ62/S62,AU62/N62+AV62/O62+AW62/P62+AY62/R62+BA62/T62)),0)</f>
        <v>139.98508377395876</v>
      </c>
      <c r="M62" s="122">
        <f>IF($BH$4=2,IF(データ入力と計算結果!$E$7=バックデータ一覧!$A$15,AU62/N62+AV62/O62+AW62/P62+AX62/Q62+AZ62/S62,IF(データ入力と計算結果!$E$7=バックデータ一覧!$A$16,AU62/N62+AV62/O62+AW62/P62+AY62/R62+AZ62/S62,AU62/N62+AV62/O62+AW62/P62+AY62/R62+BA62/T62)),0)</f>
        <v>0</v>
      </c>
      <c r="N62" s="122">
        <f>MIN(1,$BH$6*'貼り付けシート（日別）'!O61+計算過程!$BH$13*(AU62+AW62)+$BH$20)</f>
        <v>0.61767591240913988</v>
      </c>
      <c r="O62" s="122">
        <f>MIN(1,$BH$7*'貼り付けシート（日別）'!O61+$BH$14*AV62+$BH$21)</f>
        <v>0.68503743569372233</v>
      </c>
      <c r="P62" s="122">
        <f>MIN(1,$BH$8*'貼り付けシート（日別）'!O61+$BH$15*(AU62+AW62)+$BH$22)</f>
        <v>0.61767591240913988</v>
      </c>
      <c r="Q62" s="46">
        <f>MIN(1,$BH$9*'貼り付けシート（日別）'!O61+$BH$16*AX62+$BH$23)</f>
        <v>0.71159348488590612</v>
      </c>
      <c r="R62" s="46">
        <f>MIN(1,$BH$10*'貼り付けシート（日別）'!O61+$BH$17*AY62+$BH$24)</f>
        <v>0.69795167663377078</v>
      </c>
      <c r="S62" s="46">
        <f>MIN(1,$BH$11*'貼り付けシート（日別）'!O61+$BH$18*AZ62+$BH$25)</f>
        <v>0.71159348488590612</v>
      </c>
      <c r="T62" s="46">
        <f>MIN(1,$BH$12*'貼り付けシート（日別）'!O61+$BH$19*BA62+$BH$26)</f>
        <v>0.65508584534335568</v>
      </c>
      <c r="U62" s="46">
        <f t="shared" si="2"/>
        <v>0</v>
      </c>
      <c r="V62" s="46">
        <f t="array" ref="V62">AVERAGE((IF(('貼り付けシート（時刻別）'!$E$6:$E$8765=$B62)*('貼り付けシート（時刻別）'!$F$6:$F$8765=$C62)*('貼り付けシート（時刻別）'!$G$6:$G$8765=1),'貼り付けシート（時刻別）'!$C$6:$C$8765,"")))</f>
        <v>-7.1625000000000005</v>
      </c>
      <c r="W62" s="46">
        <f t="shared" si="6"/>
        <v>1.18836125</v>
      </c>
      <c r="X62" s="46">
        <f t="shared" si="7"/>
        <v>1.083375</v>
      </c>
      <c r="Y62" s="46">
        <f t="shared" si="8"/>
        <v>93.17294046005</v>
      </c>
      <c r="Z62" s="46">
        <f>IF($BH$4=8,($BH$38*'貼り付けシート（日別）'!O61+$BH$39*Y62+$BH$40)/3.6,0)</f>
        <v>0</v>
      </c>
      <c r="AA62" s="46">
        <f>IF(OR($BH$4=3,$BH$4=4,$BH$4=5),(($BH$42*'貼り付けシート（日別）'!O61+$BH$43*SUM(AU62:AW62,AY62)+$BH$44)*AB62+(0.01723*BA62+0.06099))*10^3/3600,0)</f>
        <v>0</v>
      </c>
      <c r="AB62" s="46">
        <f>IF('貼り付けシート（日別）'!O61&lt;7,1+(7-'貼り付けシート（日別）'!O61)*0.0091,1)</f>
        <v>1.0975216666666667</v>
      </c>
      <c r="AC62" s="46">
        <f>IF(OR($BH$4=3,$BH$4=4,$BH$4=5),(($BH$45*'貼り付けシート（日別）'!O61+$BH$46*SUM(AU62:AW62,AY62)+$BH$47)*AE62+BA62/AD62),0)</f>
        <v>0</v>
      </c>
      <c r="AD62" s="46">
        <f>$BH$48*'貼り付けシート（日別）'!O61+$BH$49*BA62+$BH$50</f>
        <v>0.78490499999999996</v>
      </c>
      <c r="AE62" s="46">
        <f>IF('貼り付けシート（日別）'!O61&lt;7,1+(7-'貼り付けシート（日別）'!O61)*0.0205,1)</f>
        <v>1.2196916666666666</v>
      </c>
      <c r="AF62" s="46">
        <f>IF($BH$4=7,((AL62*'貼り付けシート（日別）'!O61+AM62*(AU62+AV62+AW62+AY62)+AN62*AK62+AO62)*AG62+(0.01723*BA62+0.06099))*10^3/3600,0)</f>
        <v>0</v>
      </c>
      <c r="AG62" s="46">
        <f>IF(7&lt;='貼り付けシート（日別）'!O61,1,1+(7-'貼り付けシート（日別）'!O61)*0.0091)</f>
        <v>1.0975216666666667</v>
      </c>
      <c r="AH62" s="46">
        <f>IF($BH$4=7,((AP62*'貼り付けシート（日別）'!O61+AQ62*(AU62+AV62+AW62+AY62)+AR62*AK62+AS62)*AJ62+BA62/AI62),0)</f>
        <v>0</v>
      </c>
      <c r="AI62" s="46">
        <f>$BH$52*'貼り付けシート（日別）'!O61+$BH$53*BA62+$BH$54</f>
        <v>0.78490499999999996</v>
      </c>
      <c r="AJ62" s="46">
        <f>IF(7&lt;='貼り付けシート（日別）'!O61,1,1+(7-'貼り付けシート（日別）'!O61)*0.0205)</f>
        <v>1.2196916666666666</v>
      </c>
      <c r="AK62" s="46">
        <f>SUMIF('貼り付けシート（時刻別）'!$A$6:$A$8765,A62,'貼り付けシート（時刻別）'!$D$6:$D$8765)</f>
        <v>135.68257203867455</v>
      </c>
      <c r="AL62" s="120">
        <f>IF($AK62&gt;0,バックデータ一覧!$S$4,バックデータ一覧!$T$4)</f>
        <v>-0.51375000000000004</v>
      </c>
      <c r="AM62" s="120">
        <f>IF($AK62&gt;0,バックデータ一覧!$S$5,バックデータ一覧!$T$5)</f>
        <v>-1.7819999999999999E-2</v>
      </c>
      <c r="AN62" s="120">
        <f>IF($AK62&gt;0,バックデータ一覧!$S$6,バックデータ一覧!$T$6)</f>
        <v>0.27639999999999998</v>
      </c>
      <c r="AO62" s="120">
        <f>IF($AK62&gt;0,バックデータ一覧!$S$7,バックデータ一覧!$T$7)</f>
        <v>9.4067100000000003</v>
      </c>
      <c r="AP62" s="120">
        <f>IF($AK62&gt;0,バックデータ一覧!$S$12,バックデータ一覧!$T$12)</f>
        <v>-0.19841</v>
      </c>
      <c r="AQ62" s="120">
        <f>IF($AK62&gt;0,バックデータ一覧!$S$13,バックデータ一覧!$T$13)</f>
        <v>1.10632</v>
      </c>
      <c r="AR62" s="120">
        <f>IF($AK62&gt;0,バックデータ一覧!$S$14,バックデータ一覧!$T$14)</f>
        <v>0.19306999999999999</v>
      </c>
      <c r="AS62" s="120">
        <f>IF($AK62&gt;0,バックデータ一覧!$S$15,バックデータ一覧!$T$15)</f>
        <v>-10.36669</v>
      </c>
      <c r="AT62" s="123">
        <f>IF(データ入力と計算結果!$E$9=バックデータ一覧!$A$24,'貼り付けシート（日別）'!P61,0)</f>
        <v>0</v>
      </c>
      <c r="AU62" s="132">
        <f>'貼り付けシート（日別）'!B61</f>
        <v>21.66574848074</v>
      </c>
      <c r="AV62" s="132">
        <f>'貼り付けシート（日別）'!C61</f>
        <v>30.951069258199997</v>
      </c>
      <c r="AW62" s="132">
        <f>'貼り付けシート（日別）'!D61</f>
        <v>4.6426603887299995</v>
      </c>
      <c r="AX62" s="132">
        <f>'貼り付けシート（日別）'!E61</f>
        <v>0</v>
      </c>
      <c r="AY62" s="132">
        <f>'貼り付けシート（日別）'!F61</f>
        <v>27.855962332380003</v>
      </c>
      <c r="AZ62" s="132">
        <f>'貼り付けシート（日別）'!G61</f>
        <v>0</v>
      </c>
      <c r="BA62" s="132">
        <f>'貼り付けシート（日別）'!H61</f>
        <v>8.0574999999999992</v>
      </c>
    </row>
    <row r="63" spans="1:60" x14ac:dyDescent="0.15">
      <c r="A63" s="50">
        <v>41696</v>
      </c>
      <c r="B63" s="42">
        <f t="shared" si="3"/>
        <v>2</v>
      </c>
      <c r="C63" s="42">
        <f t="shared" si="4"/>
        <v>26</v>
      </c>
      <c r="D63" s="127">
        <f t="shared" si="9"/>
        <v>0.20056924363425924</v>
      </c>
      <c r="E63" s="127">
        <f t="shared" si="0"/>
        <v>161.77126649419512</v>
      </c>
      <c r="F63" s="127">
        <f t="shared" si="5"/>
        <v>0</v>
      </c>
      <c r="G63" s="130">
        <v>0</v>
      </c>
      <c r="H63" s="122">
        <f t="shared" si="1"/>
        <v>0.20056924363425924</v>
      </c>
      <c r="I63" s="122">
        <f>IF(AND($BH$4&lt;&gt;1,$BH$4&lt;&gt;2,$BH$4&lt;&gt;6),0,((VLOOKUP(データ入力と計算結果!$E$6,バックデータ一覧!$V$10:$AA$11,2)*'貼り付けシート（日別）'!O62+VLOOKUP(データ入力と計算結果!$E$6,バックデータ一覧!$V$10:$AA$11,3)*('貼り付けシート（日別）'!I62+'貼り付けシート（日別）'!J62+'貼り付けシート（日別）'!K62+'貼り付けシート（日別）'!L62+'貼り付けシート（日別）'!N62)+(VLOOKUP(データ入力と計算結果!$E$6,バックデータ一覧!$V$10:$AA$11,4)))*10^3/3600))</f>
        <v>0.12913384259259258</v>
      </c>
      <c r="J63" s="122">
        <f>IF(AND(OR($BH$4&lt;&gt;1,$BH$4&lt;&gt;2,$BH$4&lt;&gt;6),データ入力と計算結果!$E$7&lt;&gt;バックデータ一覧!$A$15,SUM(AX63:AY63)&gt;0),0.07*10^3/3600,0)</f>
        <v>1.9444444444444445E-2</v>
      </c>
      <c r="K63" s="122">
        <f>IF(AND(OR($BH$4=1,$BH$4=2),データ入力と計算結果!$E$7=バックデータ一覧!$A$17,AY63&gt;0),(VLOOKUP(データ入力と計算結果!$E$6,バックデータ一覧!$V$10:$AA$11,5,FALSE)*BA63+VLOOKUP(データ入力と計算結果!$E$6,バックデータ一覧!$V$10:$AA$11,6,FALSE))*10^3/3600,0)</f>
        <v>5.1990956597222221E-2</v>
      </c>
      <c r="L63" s="122">
        <f>IF(OR($BH$4=1,$BH$4=6),IF(データ入力と計算結果!$E$7=バックデータ一覧!$A$15,AU63/N63+AV63/O63+AW63/P63+AX63/Q63+AY63/S63,IF(データ入力と計算結果!$E$7=バックデータ一覧!$A$16,AU63/N63+AV63/O63+AW63/P63+AY63/R63+AZ63/S63,AU63/N63+AV63/O63+AW63/P63+AY63/R63+BA63/T63)),0)</f>
        <v>161.77126649419512</v>
      </c>
      <c r="M63" s="122">
        <f>IF($BH$4=2,IF(データ入力と計算結果!$E$7=バックデータ一覧!$A$15,AU63/N63+AV63/O63+AW63/P63+AX63/Q63+AZ63/S63,IF(データ入力と計算結果!$E$7=バックデータ一覧!$A$16,AU63/N63+AV63/O63+AW63/P63+AY63/R63+AZ63/S63,AU63/N63+AV63/O63+AW63/P63+AY63/R63+BA63/T63)),0)</f>
        <v>0</v>
      </c>
      <c r="N63" s="122">
        <f>MIN(1,$BH$6*'貼り付けシート（日別）'!O62+計算過程!$BH$13*(AU63+AW63)+$BH$20)</f>
        <v>0.63738184556405519</v>
      </c>
      <c r="O63" s="122">
        <f>MIN(1,$BH$7*'貼り付けシート（日別）'!O62+$BH$14*AV63+$BH$21)</f>
        <v>0.69063575213034289</v>
      </c>
      <c r="P63" s="122">
        <f>MIN(1,$BH$8*'貼り付けシート（日別）'!O62+$BH$15*(AU63+AW63)+$BH$22)</f>
        <v>0.63738184556405519</v>
      </c>
      <c r="Q63" s="46">
        <f>MIN(1,$BH$9*'貼り付けシート（日別）'!O62+$BH$16*AX63+$BH$23)</f>
        <v>0.71159348488590612</v>
      </c>
      <c r="R63" s="46">
        <f>MIN(1,$BH$10*'貼り付けシート（日別）'!O62+$BH$17*AY63+$BH$24)</f>
        <v>0.69786006118277988</v>
      </c>
      <c r="S63" s="46">
        <f>MIN(1,$BH$11*'貼り付けシート（日別）'!O62+$BH$18*AZ63+$BH$25)</f>
        <v>0.71159348488590612</v>
      </c>
      <c r="T63" s="46">
        <f>MIN(1,$BH$12*'貼り付けシート（日別）'!O62+$BH$19*BA63+$BH$26)</f>
        <v>0.65681910061852355</v>
      </c>
      <c r="U63" s="46">
        <f t="shared" si="2"/>
        <v>0</v>
      </c>
      <c r="V63" s="46">
        <f t="array" ref="V63">AVERAGE((IF(('貼り付けシート（時刻別）'!$E$6:$E$8765=$B63)*('貼り付けシート（時刻別）'!$F$6:$F$8765=$C63)*('貼り付けシート（時刻別）'!$G$6:$G$8765=1),'貼り付けシート（時刻別）'!$C$6:$C$8765,"")))</f>
        <v>-2.0124999999999997</v>
      </c>
      <c r="W63" s="46">
        <f t="shared" si="6"/>
        <v>1.1198662500000001</v>
      </c>
      <c r="X63" s="46">
        <f t="shared" si="7"/>
        <v>1.1348750000000001</v>
      </c>
      <c r="Y63" s="46">
        <f t="shared" si="8"/>
        <v>108.64300062970003</v>
      </c>
      <c r="Z63" s="46">
        <f>IF($BH$4=8,($BH$38*'貼り付けシート（日別）'!O62+$BH$39*Y63+$BH$40)/3.6,0)</f>
        <v>0</v>
      </c>
      <c r="AA63" s="46">
        <f>IF(OR($BH$4=3,$BH$4=4,$BH$4=5),(($BH$42*'貼り付けシート（日別）'!O62+$BH$43*SUM(AU63:AW63,AY63)+$BH$44)*AB63+(0.01723*BA63+0.06099))*10^3/3600,0)</f>
        <v>0</v>
      </c>
      <c r="AB63" s="46">
        <f>IF('貼り付けシート（日別）'!O62&lt;7,1+(7-'貼り付けシート（日別）'!O62)*0.0091,1)</f>
        <v>1.0529695833333332</v>
      </c>
      <c r="AC63" s="46">
        <f>IF(OR($BH$4=3,$BH$4=4,$BH$4=5),(($BH$45*'貼り付けシート（日別）'!O62+$BH$46*SUM(AU63:AW63,AY63)+$BH$47)*AE63+BA63/AD63),0)</f>
        <v>0</v>
      </c>
      <c r="AD63" s="46">
        <f>$BH$48*'貼り付けシート（日別）'!O62+$BH$49*BA63+$BH$50</f>
        <v>0.80399874999999998</v>
      </c>
      <c r="AE63" s="46">
        <f>IF('貼り付けシート（日別）'!O62&lt;7,1+(7-'貼り付けシート（日別）'!O62)*0.0205,1)</f>
        <v>1.1193270833333333</v>
      </c>
      <c r="AF63" s="46">
        <f>IF($BH$4=7,((AL63*'貼り付けシート（日別）'!O62+AM63*(AU63+AV63+AW63+AY63)+AN63*AK63+AO63)*AG63+(0.01723*BA63+0.06099))*10^3/3600,0)</f>
        <v>0</v>
      </c>
      <c r="AG63" s="46">
        <f>IF(7&lt;='貼り付けシート（日別）'!O62,1,1+(7-'貼り付けシート（日別）'!O62)*0.0091)</f>
        <v>1.0529695833333332</v>
      </c>
      <c r="AH63" s="46">
        <f>IF($BH$4=7,((AP63*'貼り付けシート（日別）'!O62+AQ63*(AU63+AV63+AW63+AY63)+AR63*AK63+AS63)*AJ63+BA63/AI63),0)</f>
        <v>0</v>
      </c>
      <c r="AI63" s="46">
        <f>$BH$52*'貼り付けシート（日別）'!O62+$BH$53*BA63+$BH$54</f>
        <v>0.80399874999999998</v>
      </c>
      <c r="AJ63" s="46">
        <f>IF(7&lt;='貼り付けシート（日別）'!O62,1,1+(7-'貼り付けシート（日別）'!O62)*0.0205)</f>
        <v>1.1193270833333333</v>
      </c>
      <c r="AK63" s="46">
        <f>SUMIF('貼り付けシート（時刻別）'!$A$6:$A$8765,A63,'貼り付けシート（時刻別）'!$D$6:$D$8765)</f>
        <v>96.634122478422924</v>
      </c>
      <c r="AL63" s="120">
        <f>IF($AK63&gt;0,バックデータ一覧!$S$4,バックデータ一覧!$T$4)</f>
        <v>-0.51375000000000004</v>
      </c>
      <c r="AM63" s="120">
        <f>IF($AK63&gt;0,バックデータ一覧!$S$5,バックデータ一覧!$T$5)</f>
        <v>-1.7819999999999999E-2</v>
      </c>
      <c r="AN63" s="120">
        <f>IF($AK63&gt;0,バックデータ一覧!$S$6,バックデータ一覧!$T$6)</f>
        <v>0.27639999999999998</v>
      </c>
      <c r="AO63" s="120">
        <f>IF($AK63&gt;0,バックデータ一覧!$S$7,バックデータ一覧!$T$7)</f>
        <v>9.4067100000000003</v>
      </c>
      <c r="AP63" s="120">
        <f>IF($AK63&gt;0,バックデータ一覧!$S$12,バックデータ一覧!$T$12)</f>
        <v>-0.19841</v>
      </c>
      <c r="AQ63" s="120">
        <f>IF($AK63&gt;0,バックデータ一覧!$S$13,バックデータ一覧!$T$13)</f>
        <v>1.10632</v>
      </c>
      <c r="AR63" s="120">
        <f>IF($AK63&gt;0,バックデータ一覧!$S$14,バックデータ一覧!$T$14)</f>
        <v>0.19306999999999999</v>
      </c>
      <c r="AS63" s="120">
        <f>IF($AK63&gt;0,バックデータ一覧!$S$15,バックデータ一覧!$T$15)</f>
        <v>-10.36669</v>
      </c>
      <c r="AT63" s="123">
        <f>IF(データ入力と計算結果!$E$9=バックデータ一覧!$A$24,'貼り付けシート（日別）'!P62,0)</f>
        <v>0</v>
      </c>
      <c r="AU63" s="132">
        <f>'貼り付けシート（日別）'!B62</f>
        <v>28.681318639792003</v>
      </c>
      <c r="AV63" s="132">
        <f>'貼り付けシート（日別）'!C62</f>
        <v>37.410415617120009</v>
      </c>
      <c r="AW63" s="132">
        <f>'貼り付けシート（日別）'!D62</f>
        <v>7.1703296599480009</v>
      </c>
      <c r="AX63" s="132">
        <f>'貼り付けシート（日別）'!E62</f>
        <v>0</v>
      </c>
      <c r="AY63" s="132">
        <f>'貼り付けシート（日別）'!F62</f>
        <v>28.057811712840003</v>
      </c>
      <c r="AZ63" s="132">
        <f>'貼り付けシート（日別）'!G62</f>
        <v>0</v>
      </c>
      <c r="BA63" s="132">
        <f>'貼り付けシート（日別）'!H62</f>
        <v>7.3231250000000001</v>
      </c>
    </row>
    <row r="64" spans="1:60" x14ac:dyDescent="0.15">
      <c r="A64" s="50">
        <v>41697</v>
      </c>
      <c r="B64" s="42">
        <f t="shared" si="3"/>
        <v>2</v>
      </c>
      <c r="C64" s="42">
        <f t="shared" si="4"/>
        <v>27</v>
      </c>
      <c r="D64" s="127">
        <f t="shared" si="9"/>
        <v>0.17725125636574074</v>
      </c>
      <c r="E64" s="127">
        <f t="shared" si="0"/>
        <v>115.4735470333309</v>
      </c>
      <c r="F64" s="127">
        <f t="shared" si="5"/>
        <v>0</v>
      </c>
      <c r="G64" s="130">
        <v>0</v>
      </c>
      <c r="H64" s="122">
        <f t="shared" si="1"/>
        <v>0.17725125636574074</v>
      </c>
      <c r="I64" s="122">
        <f>IF(AND($BH$4&lt;&gt;1,$BH$4&lt;&gt;2,$BH$4&lt;&gt;6),0,((VLOOKUP(データ入力と計算結果!$E$6,バックデータ一覧!$V$10:$AA$11,2)*'貼り付けシート（日別）'!O63+VLOOKUP(データ入力と計算結果!$E$6,バックデータ一覧!$V$10:$AA$11,3)*('貼り付けシート（日別）'!I63+'貼り付けシート（日別）'!J63+'貼り付けシート（日別）'!K63+'貼り付けシート（日別）'!L63+'貼り付けシート（日別）'!N63)+(VLOOKUP(データ入力と計算結果!$E$6,バックデータ一覧!$V$10:$AA$11,4)))*10^3/3600))</f>
        <v>0.10670726851851851</v>
      </c>
      <c r="J64" s="122">
        <f>IF(AND(OR($BH$4&lt;&gt;1,$BH$4&lt;&gt;2,$BH$4&lt;&gt;6),データ入力と計算結果!$E$7&lt;&gt;バックデータ一覧!$A$15,SUM(AX64:AY64)&gt;0),0.07*10^3/3600,0)</f>
        <v>1.9444444444444445E-2</v>
      </c>
      <c r="K64" s="122">
        <f>IF(AND(OR($BH$4=1,$BH$4=2),データ入力と計算結果!$E$7=バックデータ一覧!$A$17,AY64&gt;0),(VLOOKUP(データ入力と計算結果!$E$6,バックデータ一覧!$V$10:$AA$11,5,FALSE)*BA64+VLOOKUP(データ入力と計算結果!$E$6,バックデータ一覧!$V$10:$AA$11,6,FALSE))*10^3/3600,0)</f>
        <v>5.1099543402777781E-2</v>
      </c>
      <c r="L64" s="122">
        <f>IF(OR($BH$4=1,$BH$4=6),IF(データ入力と計算結果!$E$7=バックデータ一覧!$A$15,AU64/N64+AV64/O64+AW64/P64+AX64/Q64+AY64/S64,IF(データ入力と計算結果!$E$7=バックデータ一覧!$A$16,AU64/N64+AV64/O64+AW64/P64+AY64/R64+AZ64/S64,AU64/N64+AV64/O64+AW64/P64+AY64/R64+BA64/T64)),0)</f>
        <v>115.4735470333309</v>
      </c>
      <c r="M64" s="122">
        <f>IF($BH$4=2,IF(データ入力と計算結果!$E$7=バックデータ一覧!$A$15,AU64/N64+AV64/O64+AW64/P64+AX64/Q64+AZ64/S64,IF(データ入力と計算結果!$E$7=バックデータ一覧!$A$16,AU64/N64+AV64/O64+AW64/P64+AY64/R64+AZ64/S64,AU64/N64+AV64/O64+AW64/P64+AY64/R64+BA64/T64)),0)</f>
        <v>0</v>
      </c>
      <c r="N64" s="122">
        <f>MIN(1,$BH$6*'貼り付けシート（日別）'!O63+計算過程!$BH$13*(AU64+AW64)+$BH$20)</f>
        <v>0.61930373720097132</v>
      </c>
      <c r="O64" s="122">
        <f>MIN(1,$BH$7*'貼り付けシート（日別）'!O63+$BH$14*AV64+$BH$21)</f>
        <v>0.68495163530449377</v>
      </c>
      <c r="P64" s="122">
        <f>MIN(1,$BH$8*'貼り付けシート（日別）'!O63+$BH$15*(AU64+AW64)+$BH$22)</f>
        <v>0.61930373720097132</v>
      </c>
      <c r="Q64" s="46">
        <f>MIN(1,$BH$9*'貼り付けシート（日別）'!O63+$BH$16*AX64+$BH$23)</f>
        <v>0.71159348488590612</v>
      </c>
      <c r="R64" s="46">
        <f>MIN(1,$BH$10*'貼り付けシート（日別）'!O63+$BH$17*AY64+$BH$24)</f>
        <v>0.69785160702628535</v>
      </c>
      <c r="S64" s="46">
        <f>MIN(1,$BH$11*'貼り付けシート（日別）'!O63+$BH$18*AZ64+$BH$25)</f>
        <v>0.71159348488590612</v>
      </c>
      <c r="T64" s="46">
        <f>MIN(1,$BH$12*'貼り付けシート（日別）'!O63+$BH$19*BA64+$BH$26)</f>
        <v>0.65725868365852347</v>
      </c>
      <c r="U64" s="46">
        <f t="shared" si="2"/>
        <v>0</v>
      </c>
      <c r="V64" s="46">
        <f t="array" ref="V64">AVERAGE((IF(('貼り付けシート（時刻別）'!$E$6:$E$8765=$B64)*('貼り付けシート（時刻別）'!$F$6:$F$8765=$C64)*('貼り付けシート（時刻別）'!$G$6:$G$8765=1),'貼り付けシート（時刻別）'!$C$6:$C$8765,"")))</f>
        <v>8.7499999999999994E-2</v>
      </c>
      <c r="W64" s="46">
        <f t="shared" si="6"/>
        <v>1.0919362500000001</v>
      </c>
      <c r="X64" s="46">
        <f t="shared" si="7"/>
        <v>1.1193437500000001</v>
      </c>
      <c r="Y64" s="46">
        <f t="shared" si="8"/>
        <v>77.327970287950009</v>
      </c>
      <c r="Z64" s="46">
        <f>IF($BH$4=8,($BH$38*'貼り付けシート（日別）'!O63+$BH$39*Y64+$BH$40)/3.6,0)</f>
        <v>0</v>
      </c>
      <c r="AA64" s="46">
        <f>IF(OR($BH$4=3,$BH$4=4,$BH$4=5),(($BH$42*'貼り付けシート（日別）'!O63+$BH$43*SUM(AU64:AW64,AY64)+$BH$44)*AB64+(0.01723*BA64+0.06099))*10^3/3600,0)</f>
        <v>0</v>
      </c>
      <c r="AB64" s="46">
        <f>IF('貼り付けシート（日別）'!O63&lt;7,1+(7-'貼り付けシート（日別）'!O63)*0.0091,1)</f>
        <v>1.0416704166666666</v>
      </c>
      <c r="AC64" s="46">
        <f>IF(OR($BH$4=3,$BH$4=4,$BH$4=5),(($BH$45*'貼り付けシート（日別）'!O63+$BH$46*SUM(AU64:AW64,AY64)+$BH$47)*AE64+BA64/AD64),0)</f>
        <v>0</v>
      </c>
      <c r="AD64" s="46">
        <f>$BH$48*'貼り付けシート（日別）'!O63+$BH$49*BA64+$BH$50</f>
        <v>0.80884124999999996</v>
      </c>
      <c r="AE64" s="46">
        <f>IF('貼り付けシート（日別）'!O63&lt;7,1+(7-'貼り付けシート（日別）'!O63)*0.0205,1)</f>
        <v>1.0938729166666668</v>
      </c>
      <c r="AF64" s="46">
        <f>IF($BH$4=7,((AL64*'貼り付けシート（日別）'!O63+AM64*(AU64+AV64+AW64+AY64)+AN64*AK64+AO64)*AG64+(0.01723*BA64+0.06099))*10^3/3600,0)</f>
        <v>0</v>
      </c>
      <c r="AG64" s="46">
        <f>IF(7&lt;='貼り付けシート（日別）'!O63,1,1+(7-'貼り付けシート（日別）'!O63)*0.0091)</f>
        <v>1.0416704166666666</v>
      </c>
      <c r="AH64" s="46">
        <f>IF($BH$4=7,((AP64*'貼り付けシート（日別）'!O63+AQ64*(AU64+AV64+AW64+AY64)+AR64*AK64+AS64)*AJ64+BA64/AI64),0)</f>
        <v>0</v>
      </c>
      <c r="AI64" s="46">
        <f>$BH$52*'貼り付けシート（日別）'!O63+$BH$53*BA64+$BH$54</f>
        <v>0.80884124999999996</v>
      </c>
      <c r="AJ64" s="46">
        <f>IF(7&lt;='貼り付けシート（日別）'!O63,1,1+(7-'貼り付けシート（日別）'!O63)*0.0205)</f>
        <v>1.0938729166666668</v>
      </c>
      <c r="AK64" s="46">
        <f>SUMIF('貼り付けシート（時刻別）'!$A$6:$A$8765,A64,'貼り付けシート（時刻別）'!$D$6:$D$8765)</f>
        <v>127.27022647994099</v>
      </c>
      <c r="AL64" s="120">
        <f>IF($AK64&gt;0,バックデータ一覧!$S$4,バックデータ一覧!$T$4)</f>
        <v>-0.51375000000000004</v>
      </c>
      <c r="AM64" s="120">
        <f>IF($AK64&gt;0,バックデータ一覧!$S$5,バックデータ一覧!$T$5)</f>
        <v>-1.7819999999999999E-2</v>
      </c>
      <c r="AN64" s="120">
        <f>IF($AK64&gt;0,バックデータ一覧!$S$6,バックデータ一覧!$T$6)</f>
        <v>0.27639999999999998</v>
      </c>
      <c r="AO64" s="120">
        <f>IF($AK64&gt;0,バックデータ一覧!$S$7,バックデータ一覧!$T$7)</f>
        <v>9.4067100000000003</v>
      </c>
      <c r="AP64" s="120">
        <f>IF($AK64&gt;0,バックデータ一覧!$S$12,バックデータ一覧!$T$12)</f>
        <v>-0.19841</v>
      </c>
      <c r="AQ64" s="120">
        <f>IF($AK64&gt;0,バックデータ一覧!$S$13,バックデータ一覧!$T$13)</f>
        <v>1.10632</v>
      </c>
      <c r="AR64" s="120">
        <f>IF($AK64&gt;0,バックデータ一覧!$S$14,バックデータ一覧!$T$14)</f>
        <v>0.19306999999999999</v>
      </c>
      <c r="AS64" s="120">
        <f>IF($AK64&gt;0,バックデータ一覧!$S$15,バックデータ一覧!$T$15)</f>
        <v>-10.36669</v>
      </c>
      <c r="AT64" s="123">
        <f>IF(データ入力と計算結果!$E$9=バックデータ一覧!$A$24,'貼り付けシート（日別）'!P63,0)</f>
        <v>0</v>
      </c>
      <c r="AU64" s="132">
        <f>'貼り付けシート（日別）'!B63</f>
        <v>14.350179481092001</v>
      </c>
      <c r="AV64" s="132">
        <f>'貼り付けシート（日別）'!C63</f>
        <v>23.397031762650002</v>
      </c>
      <c r="AW64" s="132">
        <f>'貼り付けシート（日別）'!D63</f>
        <v>4.3674459290280003</v>
      </c>
      <c r="AX64" s="132">
        <f>'貼り付けシート（日別）'!E63</f>
        <v>0</v>
      </c>
      <c r="AY64" s="132">
        <f>'貼り付けシート（日別）'!F63</f>
        <v>28.07643811518</v>
      </c>
      <c r="AZ64" s="132">
        <f>'貼り付けシート（日別）'!G63</f>
        <v>0</v>
      </c>
      <c r="BA64" s="132">
        <f>'貼り付けシート（日別）'!H63</f>
        <v>7.1368749999999999</v>
      </c>
    </row>
    <row r="65" spans="1:53" x14ac:dyDescent="0.15">
      <c r="A65" s="50">
        <v>41698</v>
      </c>
      <c r="B65" s="42">
        <f t="shared" si="3"/>
        <v>2</v>
      </c>
      <c r="C65" s="42">
        <f t="shared" si="4"/>
        <v>28</v>
      </c>
      <c r="D65" s="127">
        <f t="shared" si="9"/>
        <v>0.16642924884259258</v>
      </c>
      <c r="E65" s="127">
        <f t="shared" si="0"/>
        <v>91.343189386922944</v>
      </c>
      <c r="F65" s="127">
        <f t="shared" si="5"/>
        <v>0</v>
      </c>
      <c r="G65" s="130">
        <v>0</v>
      </c>
      <c r="H65" s="122">
        <f t="shared" si="1"/>
        <v>0.16642924884259258</v>
      </c>
      <c r="I65" s="122">
        <f>IF(AND($BH$4&lt;&gt;1,$BH$4&lt;&gt;2,$BH$4&lt;&gt;6),0,((VLOOKUP(データ入力と計算結果!$E$6,バックデータ一覧!$V$10:$AA$11,2)*'貼り付けシート（日別）'!O64+VLOOKUP(データ入力と計算結果!$E$6,バックデータ一覧!$V$10:$AA$11,3)*('貼り付けシート（日別）'!I64+'貼り付けシート（日別）'!J64+'貼り付けシート（日別）'!K64+'貼り付けシート（日別）'!L64+'貼り付けシート（日別）'!N64)+(VLOOKUP(データ入力と計算結果!$E$6,バックデータ一覧!$V$10:$AA$11,4)))*10^3/3600))</f>
        <v>9.5828425925925914E-2</v>
      </c>
      <c r="J65" s="122">
        <f>IF(AND(OR($BH$4&lt;&gt;1,$BH$4&lt;&gt;2,$BH$4&lt;&gt;6),データ入力と計算結果!$E$7&lt;&gt;バックデータ一覧!$A$15,SUM(AX65:AY65)&gt;0),0.07*10^3/3600,0)</f>
        <v>1.9444444444444445E-2</v>
      </c>
      <c r="K65" s="122">
        <f>IF(AND(OR($BH$4=1,$BH$4=2),データ入力と計算結果!$E$7=バックデータ一覧!$A$17,AY65&gt;0),(VLOOKUP(データ入力と計算結果!$E$6,バックデータ一覧!$V$10:$AA$11,5,FALSE)*BA65+VLOOKUP(データ入力と計算結果!$E$6,バックデータ一覧!$V$10:$AA$11,6,FALSE))*10^3/3600,0)</f>
        <v>5.1156378472222222E-2</v>
      </c>
      <c r="L65" s="122">
        <f>IF(OR($BH$4=1,$BH$4=6),IF(データ入力と計算結果!$E$7=バックデータ一覧!$A$15,AU65/N65+AV65/O65+AW65/P65+AX65/Q65+AY65/S65,IF(データ入力と計算結果!$E$7=バックデータ一覧!$A$16,AU65/N65+AV65/O65+AW65/P65+AY65/R65+AZ65/S65,AU65/N65+AV65/O65+AW65/P65+AY65/R65+BA65/T65)),0)</f>
        <v>91.343189386922944</v>
      </c>
      <c r="M65" s="122">
        <f>IF($BH$4=2,IF(データ入力と計算結果!$E$7=バックデータ一覧!$A$15,AU65/N65+AV65/O65+AW65/P65+AX65/Q65+AZ65/S65,IF(データ入力と計算結果!$E$7=バックデータ一覧!$A$16,AU65/N65+AV65/O65+AW65/P65+AY65/R65+AZ65/S65,AU65/N65+AV65/O65+AW65/P65+AY65/R65+BA65/T65)),0)</f>
        <v>0</v>
      </c>
      <c r="N65" s="122">
        <f>MIN(1,$BH$6*'貼り付けシート（日別）'!O64+計算過程!$BH$13*(AU65+AW65)+$BH$20)</f>
        <v>0.60987487515524819</v>
      </c>
      <c r="O65" s="122">
        <f>MIN(1,$BH$7*'貼り付けシート（日別）'!O64+$BH$14*AV65+$BH$21)</f>
        <v>0.68131991093356425</v>
      </c>
      <c r="P65" s="122">
        <f>MIN(1,$BH$8*'貼り付けシート（日別）'!O64+$BH$15*(AU65+AW65)+$BH$22)</f>
        <v>0.60987487515524819</v>
      </c>
      <c r="Q65" s="46">
        <f>MIN(1,$BH$9*'貼り付けシート（日別）'!O64+$BH$16*AX65+$BH$23)</f>
        <v>0.71159348488590612</v>
      </c>
      <c r="R65" s="46">
        <f>MIN(1,$BH$10*'貼り付けシート（日別）'!O64+$BH$17*AY65+$BH$24)</f>
        <v>0.69793942673354414</v>
      </c>
      <c r="S65" s="46">
        <f>MIN(1,$BH$11*'貼り付けシート（日別）'!O64+$BH$18*AZ65+$BH$25)</f>
        <v>0.71159348488590612</v>
      </c>
      <c r="T65" s="46">
        <f>MIN(1,$BH$12*'貼り付けシート（日別）'!O64+$BH$19*BA65+$BH$26)</f>
        <v>0.65723065655194635</v>
      </c>
      <c r="U65" s="46">
        <f t="shared" si="2"/>
        <v>0</v>
      </c>
      <c r="V65" s="46">
        <f t="array" ref="V65">AVERAGE((IF(('貼り付けシート（時刻別）'!$E$6:$E$8765=$B65)*('貼り付けシート（時刻別）'!$F$6:$F$8765=$C65)*('貼り付けシート（時刻別）'!$G$6:$G$8765=1),'貼り付けシート（時刻別）'!$C$6:$C$8765,"")))</f>
        <v>2.8625000000000003</v>
      </c>
      <c r="W65" s="46">
        <f t="shared" si="6"/>
        <v>1.05502875</v>
      </c>
      <c r="X65" s="46">
        <f t="shared" si="7"/>
        <v>1.0748124999999999</v>
      </c>
      <c r="Y65" s="46">
        <f t="shared" si="8"/>
        <v>61.365600351300003</v>
      </c>
      <c r="Z65" s="46">
        <f>IF($BH$4=8,($BH$38*'貼り付けシート（日別）'!O64+$BH$39*Y65+$BH$40)/3.6,0)</f>
        <v>0</v>
      </c>
      <c r="AA65" s="46">
        <f>IF(OR($BH$4=3,$BH$4=4,$BH$4=5),(($BH$42*'貼り付けシート（日別）'!O64+$BH$43*SUM(AU65:AW65,AY65)+$BH$44)*AB65+(0.01723*BA65+0.06099))*10^3/3600,0)</f>
        <v>0</v>
      </c>
      <c r="AB65" s="46">
        <f>IF('貼り付けシート（日別）'!O64&lt;7,1+(7-'貼り付けシート（日別）'!O64)*0.0091,1)</f>
        <v>1.0423908333333334</v>
      </c>
      <c r="AC65" s="46">
        <f>IF(OR($BH$4=3,$BH$4=4,$BH$4=5),(($BH$45*'貼り付けシート（日別）'!O64+$BH$46*SUM(AU65:AW65,AY65)+$BH$47)*AE65+BA65/AD65),0)</f>
        <v>0</v>
      </c>
      <c r="AD65" s="46">
        <f>$BH$48*'貼り付けシート（日別）'!O64+$BH$49*BA65+$BH$50</f>
        <v>0.80853249999999999</v>
      </c>
      <c r="AE65" s="46">
        <f>IF('貼り付けシート（日別）'!O64&lt;7,1+(7-'貼り付けシート（日別）'!O64)*0.0205,1)</f>
        <v>1.0954958333333333</v>
      </c>
      <c r="AF65" s="46">
        <f>IF($BH$4=7,((AL65*'貼り付けシート（日別）'!O64+AM65*(AU65+AV65+AW65+AY65)+AN65*AK65+AO65)*AG65+(0.01723*BA65+0.06099))*10^3/3600,0)</f>
        <v>0</v>
      </c>
      <c r="AG65" s="46">
        <f>IF(7&lt;='貼り付けシート（日別）'!O64,1,1+(7-'貼り付けシート（日別）'!O64)*0.0091)</f>
        <v>1.0423908333333334</v>
      </c>
      <c r="AH65" s="46">
        <f>IF($BH$4=7,((AP65*'貼り付けシート（日別）'!O64+AQ65*(AU65+AV65+AW65+AY65)+AR65*AK65+AS65)*AJ65+BA65/AI65),0)</f>
        <v>0</v>
      </c>
      <c r="AI65" s="46">
        <f>$BH$52*'貼り付けシート（日別）'!O64+$BH$53*BA65+$BH$54</f>
        <v>0.80853249999999999</v>
      </c>
      <c r="AJ65" s="46">
        <f>IF(7&lt;='貼り付けシート（日別）'!O64,1,1+(7-'貼り付けシート（日別）'!O64)*0.0205)</f>
        <v>1.0954958333333333</v>
      </c>
      <c r="AK65" s="46">
        <f>SUMIF('貼り付けシート（時刻別）'!$A$6:$A$8765,A65,'貼り付けシート（時刻別）'!$D$6:$D$8765)</f>
        <v>137.72509329662574</v>
      </c>
      <c r="AL65" s="120">
        <f>IF($AK65&gt;0,バックデータ一覧!$S$4,バックデータ一覧!$T$4)</f>
        <v>-0.51375000000000004</v>
      </c>
      <c r="AM65" s="120">
        <f>IF($AK65&gt;0,バックデータ一覧!$S$5,バックデータ一覧!$T$5)</f>
        <v>-1.7819999999999999E-2</v>
      </c>
      <c r="AN65" s="120">
        <f>IF($AK65&gt;0,バックデータ一覧!$S$6,バックデータ一覧!$T$6)</f>
        <v>0.27639999999999998</v>
      </c>
      <c r="AO65" s="120">
        <f>IF($AK65&gt;0,バックデータ一覧!$S$7,バックデータ一覧!$T$7)</f>
        <v>9.4067100000000003</v>
      </c>
      <c r="AP65" s="120">
        <f>IF($AK65&gt;0,バックデータ一覧!$S$12,バックデータ一覧!$T$12)</f>
        <v>-0.19841</v>
      </c>
      <c r="AQ65" s="120">
        <f>IF($AK65&gt;0,バックデータ一覧!$S$13,バックデータ一覧!$T$13)</f>
        <v>1.10632</v>
      </c>
      <c r="AR65" s="120">
        <f>IF($AK65&gt;0,バックデータ一覧!$S$14,バックデータ一覧!$T$14)</f>
        <v>0.19306999999999999</v>
      </c>
      <c r="AS65" s="120">
        <f>IF($AK65&gt;0,バックデータ一覧!$S$15,バックデータ一覧!$T$15)</f>
        <v>-10.36669</v>
      </c>
      <c r="AT65" s="123">
        <f>IF(データ入力と計算結果!$E$9=バックデータ一覧!$A$24,'貼り付けシート（日別）'!P64,0)</f>
        <v>0</v>
      </c>
      <c r="AU65" s="132">
        <f>'貼り付けシート（日別）'!B64</f>
        <v>9.6041277765160018</v>
      </c>
      <c r="AV65" s="132">
        <f>'貼り付けシート（日別）'!C64</f>
        <v>15.490528671800002</v>
      </c>
      <c r="AW65" s="132">
        <f>'貼り付けシート（日別）'!D64</f>
        <v>1.2392422937440002</v>
      </c>
      <c r="AX65" s="132">
        <f>'貼り付けシート（日別）'!E64</f>
        <v>0</v>
      </c>
      <c r="AY65" s="132">
        <f>'貼り付けシート（日別）'!F64</f>
        <v>27.882951609240003</v>
      </c>
      <c r="AZ65" s="132">
        <f>'貼り付けシート（日別）'!G64</f>
        <v>0</v>
      </c>
      <c r="BA65" s="132">
        <f>'貼り付けシート（日別）'!H64</f>
        <v>7.1487500000000006</v>
      </c>
    </row>
    <row r="66" spans="1:53" x14ac:dyDescent="0.15">
      <c r="A66" s="50">
        <v>41699</v>
      </c>
      <c r="B66" s="42">
        <f t="shared" si="3"/>
        <v>3</v>
      </c>
      <c r="C66" s="42">
        <f t="shared" si="4"/>
        <v>1</v>
      </c>
      <c r="D66" s="127">
        <f t="shared" si="9"/>
        <v>0.17838218402777778</v>
      </c>
      <c r="E66" s="127">
        <f t="shared" si="0"/>
        <v>114.14138991908854</v>
      </c>
      <c r="F66" s="127">
        <f t="shared" si="5"/>
        <v>0</v>
      </c>
      <c r="G66" s="130">
        <v>0</v>
      </c>
      <c r="H66" s="122">
        <f t="shared" si="1"/>
        <v>0.17838218402777778</v>
      </c>
      <c r="I66" s="122">
        <f>IF(AND($BH$4&lt;&gt;1,$BH$4&lt;&gt;2,$BH$4&lt;&gt;6),0,((VLOOKUP(データ入力と計算結果!$E$6,バックデータ一覧!$V$10:$AA$11,2)*'貼り付けシート（日別）'!O65+VLOOKUP(データ入力と計算結果!$E$6,バックデータ一覧!$V$10:$AA$11,3)*('貼り付けシート（日別）'!I65+'貼り付けシート（日別）'!J65+'貼り付けシート（日別）'!K65+'貼り付けシート（日別）'!L65+'貼り付けシート（日別）'!N65)+(VLOOKUP(データ入力と計算結果!$E$6,バックデータ一覧!$V$10:$AA$11,4)))*10^3/3600))</f>
        <v>0.10715916666666668</v>
      </c>
      <c r="J66" s="122">
        <f>IF(AND(OR($BH$4&lt;&gt;1,$BH$4&lt;&gt;2,$BH$4&lt;&gt;6),データ入力と計算結果!$E$7&lt;&gt;バックデータ一覧!$A$15,SUM(AX66:AY66)&gt;0),0.07*10^3/3600,0)</f>
        <v>1.9444444444444445E-2</v>
      </c>
      <c r="K66" s="122">
        <f>IF(AND(OR($BH$4=1,$BH$4=2),データ入力と計算結果!$E$7=バックデータ一覧!$A$17,AY66&gt;0),(VLOOKUP(データ入力と計算結果!$E$6,バックデータ一覧!$V$10:$AA$11,5,FALSE)*BA66+VLOOKUP(データ入力と計算結果!$E$6,バックデータ一覧!$V$10:$AA$11,6,FALSE))*10^3/3600,0)</f>
        <v>5.1778572916666668E-2</v>
      </c>
      <c r="L66" s="122">
        <f>IF(OR($BH$4=1,$BH$4=6),IF(データ入力と計算結果!$E$7=バックデータ一覧!$A$15,AU66/N66+AV66/O66+AW66/P66+AX66/Q66+AY66/S66,IF(データ入力と計算結果!$E$7=バックデータ一覧!$A$16,AU66/N66+AV66/O66+AW66/P66+AY66/R66+AZ66/S66,AU66/N66+AV66/O66+AW66/P66+AY66/R66+BA66/T66)),0)</f>
        <v>114.14138991908854</v>
      </c>
      <c r="M66" s="122">
        <f>IF($BH$4=2,IF(データ入力と計算結果!$E$7=バックデータ一覧!$A$15,AU66/N66+AV66/O66+AW66/P66+AX66/Q66+AZ66/S66,IF(データ入力と計算結果!$E$7=バックデータ一覧!$A$16,AU66/N66+AV66/O66+AW66/P66+AY66/R66+AZ66/S66,AU66/N66+AV66/O66+AW66/P66+AY66/R66+BA66/T66)),0)</f>
        <v>0</v>
      </c>
      <c r="N66" s="122">
        <f>MIN(1,$BH$6*'貼り付けシート（日別）'!O65+計算過程!$BH$13*(AU66+AW66)+$BH$20)</f>
        <v>0.61731952672487</v>
      </c>
      <c r="O66" s="122">
        <f>MIN(1,$BH$7*'貼り付けシート（日別）'!O65+$BH$14*AV66+$BH$21)</f>
        <v>0.68426682295721997</v>
      </c>
      <c r="P66" s="122">
        <f>MIN(1,$BH$8*'貼り付けシート（日別）'!O65+$BH$15*(AU66+AW66)+$BH$22)</f>
        <v>0.61731952672487</v>
      </c>
      <c r="Q66" s="46">
        <f>MIN(1,$BH$9*'貼り付けシート（日別）'!O65+$BH$16*AX66+$BH$23)</f>
        <v>0.71159348488590612</v>
      </c>
      <c r="R66" s="46">
        <f>MIN(1,$BH$10*'貼り付けシート（日別）'!O65+$BH$17*AY66+$BH$24)</f>
        <v>0.69805519691737639</v>
      </c>
      <c r="S66" s="46">
        <f>MIN(1,$BH$11*'貼り付けシート（日別）'!O65+$BH$18*AZ66+$BH$25)</f>
        <v>0.71159348488590612</v>
      </c>
      <c r="T66" s="46">
        <f>MIN(1,$BH$12*'貼り付けシート（日別）'!O65+$BH$19*BA66+$BH$26)</f>
        <v>0.65692383349046979</v>
      </c>
      <c r="U66" s="46">
        <f t="shared" si="2"/>
        <v>0</v>
      </c>
      <c r="V66" s="46">
        <f t="array" ref="V66">AVERAGE((IF(('貼り付けシート（時刻別）'!$E$6:$E$8765=$B66)*('貼り付けシート（時刻別）'!$F$6:$F$8765=$C66)*('貼り付けシート（時刻別）'!$G$6:$G$8765=1),'貼り付けシート（時刻別）'!$C$6:$C$8765,"")))</f>
        <v>-2.4499999999999997</v>
      </c>
      <c r="W66" s="46">
        <f t="shared" si="6"/>
        <v>1.125685</v>
      </c>
      <c r="X66" s="46">
        <f t="shared" si="7"/>
        <v>1.1305000000000001</v>
      </c>
      <c r="Y66" s="46">
        <f t="shared" si="8"/>
        <v>76.348459840949999</v>
      </c>
      <c r="Z66" s="46">
        <f>IF($BH$4=8,($BH$38*'貼り付けシート（日別）'!O65+$BH$39*Y66+$BH$40)/3.6,0)</f>
        <v>0</v>
      </c>
      <c r="AA66" s="46">
        <f>IF(OR($BH$4=3,$BH$4=4,$BH$4=5),(($BH$42*'貼り付けシート（日別）'!O65+$BH$43*SUM(AU66:AW66,AY66)+$BH$44)*AB66+(0.01723*BA66+0.06099))*10^3/3600,0)</f>
        <v>0</v>
      </c>
      <c r="AB66" s="46">
        <f>IF('貼り付けシート（日別）'!O65&lt;7,1+(7-'貼り付けシート（日別）'!O65)*0.0091,1)</f>
        <v>1.0502775</v>
      </c>
      <c r="AC66" s="46">
        <f>IF(OR($BH$4=3,$BH$4=4,$BH$4=5),(($BH$45*'貼り付けシート（日別）'!O65+$BH$46*SUM(AU66:AW66,AY66)+$BH$47)*AE66+BA66/AD66),0)</f>
        <v>0</v>
      </c>
      <c r="AD66" s="46">
        <f>$BH$48*'貼り付けシート（日別）'!O65+$BH$49*BA66+$BH$50</f>
        <v>0.80515249999999994</v>
      </c>
      <c r="AE66" s="46">
        <f>IF('貼り付けシート（日別）'!O65&lt;7,1+(7-'貼り付けシート（日別）'!O65)*0.0205,1)</f>
        <v>1.1132625</v>
      </c>
      <c r="AF66" s="46">
        <f>IF($BH$4=7,((AL66*'貼り付けシート（日別）'!O65+AM66*(AU66+AV66+AW66+AY66)+AN66*AK66+AO66)*AG66+(0.01723*BA66+0.06099))*10^3/3600,0)</f>
        <v>0</v>
      </c>
      <c r="AG66" s="46">
        <f>IF(7&lt;='貼り付けシート（日別）'!O65,1,1+(7-'貼り付けシート（日別）'!O65)*0.0091)</f>
        <v>1.0502775</v>
      </c>
      <c r="AH66" s="46">
        <f>IF($BH$4=7,((AP66*'貼り付けシート（日別）'!O65+AQ66*(AU66+AV66+AW66+AY66)+AR66*AK66+AS66)*AJ66+BA66/AI66),0)</f>
        <v>0</v>
      </c>
      <c r="AI66" s="46">
        <f>$BH$52*'貼り付けシート（日別）'!O65+$BH$53*BA66+$BH$54</f>
        <v>0.80515249999999994</v>
      </c>
      <c r="AJ66" s="46">
        <f>IF(7&lt;='貼り付けシート（日別）'!O65,1,1+(7-'貼り付けシート（日別）'!O65)*0.0205)</f>
        <v>1.1132625</v>
      </c>
      <c r="AK66" s="46">
        <f>SUMIF('貼り付けシート（時刻別）'!$A$6:$A$8765,A66,'貼り付けシート（時刻別）'!$D$6:$D$8765)</f>
        <v>123.8520458824113</v>
      </c>
      <c r="AL66" s="120">
        <f>IF($AK66&gt;0,バックデータ一覧!$S$4,バックデータ一覧!$T$4)</f>
        <v>-0.51375000000000004</v>
      </c>
      <c r="AM66" s="120">
        <f>IF($AK66&gt;0,バックデータ一覧!$S$5,バックデータ一覧!$T$5)</f>
        <v>-1.7819999999999999E-2</v>
      </c>
      <c r="AN66" s="120">
        <f>IF($AK66&gt;0,バックデータ一覧!$S$6,バックデータ一覧!$T$6)</f>
        <v>0.27639999999999998</v>
      </c>
      <c r="AO66" s="120">
        <f>IF($AK66&gt;0,バックデータ一覧!$S$7,バックデータ一覧!$T$7)</f>
        <v>9.4067100000000003</v>
      </c>
      <c r="AP66" s="120">
        <f>IF($AK66&gt;0,バックデータ一覧!$S$12,バックデータ一覧!$T$12)</f>
        <v>-0.19841</v>
      </c>
      <c r="AQ66" s="120">
        <f>IF($AK66&gt;0,バックデータ一覧!$S$13,バックデータ一覧!$T$13)</f>
        <v>1.10632</v>
      </c>
      <c r="AR66" s="120">
        <f>IF($AK66&gt;0,バックデータ一覧!$S$14,バックデータ一覧!$T$14)</f>
        <v>0.19306999999999999</v>
      </c>
      <c r="AS66" s="120">
        <f>IF($AK66&gt;0,バックデータ一覧!$S$15,バックデータ一覧!$T$15)</f>
        <v>-10.36669</v>
      </c>
      <c r="AT66" s="123">
        <f>IF(データ入力と計算結果!$E$9=バックデータ一覧!$A$24,'貼り付けシート（日別）'!P65,0)</f>
        <v>0</v>
      </c>
      <c r="AU66" s="132">
        <f>'貼り付けシート（日別）'!B65</f>
        <v>14.120918456371999</v>
      </c>
      <c r="AV66" s="132">
        <f>'貼り付けシート（日別）'!C65</f>
        <v>23.023236613649999</v>
      </c>
      <c r="AW66" s="132">
        <f>'貼り付けシート（日別）'!D65</f>
        <v>4.2976708345480006</v>
      </c>
      <c r="AX66" s="132">
        <f>'貼り付けシート（日別）'!E65</f>
        <v>0</v>
      </c>
      <c r="AY66" s="132">
        <f>'貼り付けシート（日別）'!F65</f>
        <v>27.627883936380002</v>
      </c>
      <c r="AZ66" s="132">
        <f>'貼り付けシート（日別）'!G65</f>
        <v>0</v>
      </c>
      <c r="BA66" s="132">
        <f>'貼り付けシート（日別）'!H65</f>
        <v>7.2787500000000005</v>
      </c>
    </row>
    <row r="67" spans="1:53" x14ac:dyDescent="0.15">
      <c r="A67" s="50">
        <v>41700</v>
      </c>
      <c r="B67" s="42">
        <f t="shared" si="3"/>
        <v>3</v>
      </c>
      <c r="C67" s="42">
        <f t="shared" si="4"/>
        <v>2</v>
      </c>
      <c r="D67" s="127">
        <f t="shared" si="9"/>
        <v>0.18018070775462963</v>
      </c>
      <c r="E67" s="127">
        <f t="shared" si="0"/>
        <v>113.72017447581291</v>
      </c>
      <c r="F67" s="127">
        <f t="shared" si="5"/>
        <v>0</v>
      </c>
      <c r="G67" s="130">
        <v>0</v>
      </c>
      <c r="H67" s="122">
        <f t="shared" si="1"/>
        <v>0.18018070775462963</v>
      </c>
      <c r="I67" s="122">
        <f>IF(AND($BH$4&lt;&gt;1,$BH$4&lt;&gt;2,$BH$4&lt;&gt;6),0,((VLOOKUP(データ入力と計算結果!$E$6,バックデータ一覧!$V$10:$AA$11,2)*'貼り付けシート（日別）'!O66+VLOOKUP(データ入力と計算結果!$E$6,バックデータ一覧!$V$10:$AA$11,3)*('貼り付けシート（日別）'!I66+'貼り付けシート（日別）'!J66+'貼り付けシート（日別）'!K66+'貼り付けシート（日別）'!L66+'貼り付けシート（日別）'!N66)+(VLOOKUP(データ入力と計算結果!$E$6,バックデータ一覧!$V$10:$AA$11,4)))*10^3/3600))</f>
        <v>0.10787782407407408</v>
      </c>
      <c r="J67" s="122">
        <f>IF(AND(OR($BH$4&lt;&gt;1,$BH$4&lt;&gt;2,$BH$4&lt;&gt;6),データ入力と計算結果!$E$7&lt;&gt;バックデータ一覧!$A$15,SUM(AX67:AY67)&gt;0),0.07*10^3/3600,0)</f>
        <v>1.9444444444444445E-2</v>
      </c>
      <c r="K67" s="122">
        <f>IF(AND(OR($BH$4=1,$BH$4=2),データ入力と計算結果!$E$7=バックデータ一覧!$A$17,AY67&gt;0),(VLOOKUP(データ入力と計算結果!$E$6,バックデータ一覧!$V$10:$AA$11,5,FALSE)*BA67+VLOOKUP(データ入力と計算結果!$E$6,バックデータ一覧!$V$10:$AA$11,6,FALSE))*10^3/3600,0)</f>
        <v>5.2858439236111103E-2</v>
      </c>
      <c r="L67" s="122">
        <f>IF(OR($BH$4=1,$BH$4=6),IF(データ入力と計算結果!$E$7=バックデータ一覧!$A$15,AU67/N67+AV67/O67+AW67/P67+AX67/Q67+AY67/S67,IF(データ入力と計算結果!$E$7=バックデータ一覧!$A$16,AU67/N67+AV67/O67+AW67/P67+AY67/R67+AZ67/S67,AU67/N67+AV67/O67+AW67/P67+AY67/R67+BA67/T67)),0)</f>
        <v>113.72017447581291</v>
      </c>
      <c r="M67" s="122">
        <f>IF($BH$4=2,IF(データ入力と計算結果!$E$7=バックデータ一覧!$A$15,AU67/N67+AV67/O67+AW67/P67+AX67/Q67+AZ67/S67,IF(データ入力と計算結果!$E$7=バックデータ一覧!$A$16,AU67/N67+AV67/O67+AW67/P67+AY67/R67+AZ67/S67,AU67/N67+AV67/O67+AW67/P67+AY67/R67+BA67/T67)),0)</f>
        <v>0</v>
      </c>
      <c r="N67" s="122">
        <f>MIN(1,$BH$6*'貼り付けシート（日別）'!O66+計算過程!$BH$13*(AU67+AW67)+$BH$20)</f>
        <v>0.61452560114353205</v>
      </c>
      <c r="O67" s="122">
        <f>MIN(1,$BH$7*'貼り付けシート（日別）'!O66+$BH$14*AV67+$BH$21)</f>
        <v>0.68335159714306359</v>
      </c>
      <c r="P67" s="122">
        <f>MIN(1,$BH$8*'貼り付けシート（日別）'!O66+$BH$15*(AU67+AW67)+$BH$22)</f>
        <v>0.61452560114353205</v>
      </c>
      <c r="Q67" s="46">
        <f>MIN(1,$BH$9*'貼り付けシート（日別）'!O66+$BH$16*AX67+$BH$23)</f>
        <v>0.71159348488590612</v>
      </c>
      <c r="R67" s="46">
        <f>MIN(1,$BH$10*'貼り付けシート（日別）'!O66+$BH$17*AY67+$BH$24)</f>
        <v>0.69817036323288761</v>
      </c>
      <c r="S67" s="46">
        <f>MIN(1,$BH$11*'貼り付けシート（日別）'!O66+$BH$18*AZ67+$BH$25)</f>
        <v>0.71159348488590612</v>
      </c>
      <c r="T67" s="46">
        <f>MIN(1,$BH$12*'貼り付けシート（日別）'!O66+$BH$19*BA67+$BH$26)</f>
        <v>0.65639131846550336</v>
      </c>
      <c r="U67" s="46">
        <f t="shared" si="2"/>
        <v>0</v>
      </c>
      <c r="V67" s="46">
        <f t="array" ref="V67">AVERAGE((IF(('貼り付けシート（時刻別）'!$E$6:$E$8765=$B67)*('貼り付けシート（時刻別）'!$F$6:$F$8765=$C67)*('貼り付けシート（時刻別）'!$G$6:$G$8765=1),'貼り付けシート（時刻別）'!$C$6:$C$8765,"")))</f>
        <v>0.12500000000000003</v>
      </c>
      <c r="W67" s="46">
        <f t="shared" si="6"/>
        <v>1.0914375000000001</v>
      </c>
      <c r="X67" s="46">
        <f t="shared" si="7"/>
        <v>1.1190625000000001</v>
      </c>
      <c r="Y67" s="46">
        <f t="shared" si="8"/>
        <v>75.939741802074991</v>
      </c>
      <c r="Z67" s="46">
        <f>IF($BH$4=8,($BH$38*'貼り付けシート（日別）'!O66+$BH$39*Y67+$BH$40)/3.6,0)</f>
        <v>0</v>
      </c>
      <c r="AA67" s="46">
        <f>IF(OR($BH$4=3,$BH$4=4,$BH$4=5),(($BH$42*'貼り付けシート（日別）'!O66+$BH$43*SUM(AU67:AW67,AY67)+$BH$44)*AB67+(0.01723*BA67+0.06099))*10^3/3600,0)</f>
        <v>0</v>
      </c>
      <c r="AB67" s="46">
        <f>IF('貼り付けシート（日別）'!O66&lt;7,1+(7-'貼り付けシート（日別）'!O66)*0.0091,1)</f>
        <v>1.0639654166666668</v>
      </c>
      <c r="AC67" s="46">
        <f>IF(OR($BH$4=3,$BH$4=4,$BH$4=5),(($BH$45*'貼り付けシート（日別）'!O66+$BH$46*SUM(AU67:AW67,AY67)+$BH$47)*AE67+BA67/AD67),0)</f>
        <v>0</v>
      </c>
      <c r="AD67" s="46">
        <f>$BH$48*'貼り付けシート（日別）'!O66+$BH$49*BA67+$BH$50</f>
        <v>0.79928624999999998</v>
      </c>
      <c r="AE67" s="46">
        <f>IF('貼り付けシート（日別）'!O66&lt;7,1+(7-'貼り付けシート（日別）'!O66)*0.0205,1)</f>
        <v>1.1440979166666667</v>
      </c>
      <c r="AF67" s="46">
        <f>IF($BH$4=7,((AL67*'貼り付けシート（日別）'!O66+AM67*(AU67+AV67+AW67+AY67)+AN67*AK67+AO67)*AG67+(0.01723*BA67+0.06099))*10^3/3600,0)</f>
        <v>0</v>
      </c>
      <c r="AG67" s="46">
        <f>IF(7&lt;='貼り付けシート（日別）'!O66,1,1+(7-'貼り付けシート（日別）'!O66)*0.0091)</f>
        <v>1.0639654166666668</v>
      </c>
      <c r="AH67" s="46">
        <f>IF($BH$4=7,((AP67*'貼り付けシート（日別）'!O66+AQ67*(AU67+AV67+AW67+AY67)+AR67*AK67+AS67)*AJ67+BA67/AI67),0)</f>
        <v>0</v>
      </c>
      <c r="AI67" s="46">
        <f>$BH$52*'貼り付けシート（日別）'!O66+$BH$53*BA67+$BH$54</f>
        <v>0.79928624999999998</v>
      </c>
      <c r="AJ67" s="46">
        <f>IF(7&lt;='貼り付けシート（日別）'!O66,1,1+(7-'貼り付けシート（日別）'!O66)*0.0205)</f>
        <v>1.1440979166666667</v>
      </c>
      <c r="AK67" s="46">
        <f>SUMIF('貼り付けシート（時刻別）'!$A$6:$A$8765,A67,'貼り付けシート（時刻別）'!$D$6:$D$8765)</f>
        <v>109.15961270512462</v>
      </c>
      <c r="AL67" s="120">
        <f>IF($AK67&gt;0,バックデータ一覧!$S$4,バックデータ一覧!$T$4)</f>
        <v>-0.51375000000000004</v>
      </c>
      <c r="AM67" s="120">
        <f>IF($AK67&gt;0,バックデータ一覧!$S$5,バックデータ一覧!$T$5)</f>
        <v>-1.7819999999999999E-2</v>
      </c>
      <c r="AN67" s="120">
        <f>IF($AK67&gt;0,バックデータ一覧!$S$6,バックデータ一覧!$T$6)</f>
        <v>0.27639999999999998</v>
      </c>
      <c r="AO67" s="120">
        <f>IF($AK67&gt;0,バックデータ一覧!$S$7,バックデータ一覧!$T$7)</f>
        <v>9.4067100000000003</v>
      </c>
      <c r="AP67" s="120">
        <f>IF($AK67&gt;0,バックデータ一覧!$S$12,バックデータ一覧!$T$12)</f>
        <v>-0.19841</v>
      </c>
      <c r="AQ67" s="120">
        <f>IF($AK67&gt;0,バックデータ一覧!$S$13,バックデータ一覧!$T$13)</f>
        <v>1.10632</v>
      </c>
      <c r="AR67" s="120">
        <f>IF($AK67&gt;0,バックデータ一覧!$S$14,バックデータ一覧!$T$14)</f>
        <v>0.19306999999999999</v>
      </c>
      <c r="AS67" s="120">
        <f>IF($AK67&gt;0,バックデータ一覧!$S$15,バックデータ一覧!$T$15)</f>
        <v>-10.36669</v>
      </c>
      <c r="AT67" s="123">
        <f>IF(データ入力と計算結果!$E$9=バックデータ一覧!$A$24,'貼り付けシート（日別）'!P66,0)</f>
        <v>0</v>
      </c>
      <c r="AU67" s="132">
        <f>'貼り付けシート（日別）'!B66</f>
        <v>13.991230546201999</v>
      </c>
      <c r="AV67" s="132">
        <f>'貼り付けシート（日別）'!C66</f>
        <v>22.811788934025</v>
      </c>
      <c r="AW67" s="132">
        <f>'貼り付けシート（日別）'!D66</f>
        <v>4.2582006010180002</v>
      </c>
      <c r="AX67" s="132">
        <f>'貼り付けシート（日別）'!E66</f>
        <v>0</v>
      </c>
      <c r="AY67" s="132">
        <f>'貼り付けシート（日別）'!F66</f>
        <v>27.374146720829998</v>
      </c>
      <c r="AZ67" s="132">
        <f>'貼り付けシート（日別）'!G66</f>
        <v>0</v>
      </c>
      <c r="BA67" s="132">
        <f>'貼り付けシート（日別）'!H66</f>
        <v>7.5043749999999996</v>
      </c>
    </row>
    <row r="68" spans="1:53" x14ac:dyDescent="0.15">
      <c r="A68" s="50">
        <v>41701</v>
      </c>
      <c r="B68" s="42">
        <f t="shared" si="3"/>
        <v>3</v>
      </c>
      <c r="C68" s="42">
        <f t="shared" si="4"/>
        <v>3</v>
      </c>
      <c r="D68" s="127">
        <f t="shared" si="9"/>
        <v>0.1815956128472222</v>
      </c>
      <c r="E68" s="127">
        <f t="shared" si="0"/>
        <v>113.39230468171837</v>
      </c>
      <c r="F68" s="127">
        <f t="shared" si="5"/>
        <v>0</v>
      </c>
      <c r="G68" s="130">
        <v>0</v>
      </c>
      <c r="H68" s="122">
        <f t="shared" si="1"/>
        <v>0.1815956128472222</v>
      </c>
      <c r="I68" s="122">
        <f>IF(AND($BH$4&lt;&gt;1,$BH$4&lt;&gt;2,$BH$4&lt;&gt;6),0,((VLOOKUP(データ入力と計算結果!$E$6,バックデータ一覧!$V$10:$AA$11,2)*'貼り付けシート（日別）'!O67+VLOOKUP(データ入力と計算結果!$E$6,バックデータ一覧!$V$10:$AA$11,3)*('貼り付けシート（日別）'!I67+'貼り付けシート（日別）'!J67+'貼り付けシート（日別）'!K67+'貼り付けシート（日別）'!L67+'貼り付けシート（日別）'!N67)+(VLOOKUP(データ入力と計算結果!$E$6,バックデータ一覧!$V$10:$AA$11,4)))*10^3/3600))</f>
        <v>0.10844319444444445</v>
      </c>
      <c r="J68" s="122">
        <f>IF(AND(OR($BH$4&lt;&gt;1,$BH$4&lt;&gt;2,$BH$4&lt;&gt;6),データ入力と計算結果!$E$7&lt;&gt;バックデータ一覧!$A$15,SUM(AX68:AY68)&gt;0),0.07*10^3/3600,0)</f>
        <v>1.9444444444444445E-2</v>
      </c>
      <c r="K68" s="122">
        <f>IF(AND(OR($BH$4=1,$BH$4=2),データ入力と計算結果!$E$7=バックデータ一覧!$A$17,AY68&gt;0),(VLOOKUP(データ入力と計算結果!$E$6,バックデータ一覧!$V$10:$AA$11,5,FALSE)*BA68+VLOOKUP(データ入力と計算結果!$E$6,バックデータ一覧!$V$10:$AA$11,6,FALSE))*10^3/3600,0)</f>
        <v>5.3707973958333328E-2</v>
      </c>
      <c r="L68" s="122">
        <f>IF(OR($BH$4=1,$BH$4=6),IF(データ入力と計算結果!$E$7=バックデータ一覧!$A$15,AU68/N68+AV68/O68+AW68/P68+AX68/Q68+AY68/S68,IF(データ入力と計算結果!$E$7=バックデータ一覧!$A$16,AU68/N68+AV68/O68+AW68/P68+AY68/R68+AZ68/S68,AU68/N68+AV68/O68+AW68/P68+AY68/R68+BA68/T68)),0)</f>
        <v>113.39230468171837</v>
      </c>
      <c r="M68" s="122">
        <f>IF($BH$4=2,IF(データ入力と計算結果!$E$7=バックデータ一覧!$A$15,AU68/N68+AV68/O68+AW68/P68+AX68/Q68+AZ68/S68,IF(データ入力と計算結果!$E$7=バックデータ一覧!$A$16,AU68/N68+AV68/O68+AW68/P68+AY68/R68+AZ68/S68,AU68/N68+AV68/O68+AW68/P68+AY68/R68+BA68/T68)),0)</f>
        <v>0</v>
      </c>
      <c r="N68" s="122">
        <f>MIN(1,$BH$6*'貼り付けシート（日別）'!O67+計算過程!$BH$13*(AU68+AW68)+$BH$20)</f>
        <v>0.61232854428202932</v>
      </c>
      <c r="O68" s="122">
        <f>MIN(1,$BH$7*'貼り付けシート（日別）'!O67+$BH$14*AV68+$BH$21)</f>
        <v>0.68263203495624147</v>
      </c>
      <c r="P68" s="122">
        <f>MIN(1,$BH$8*'貼り付けシート（日別）'!O67+$BH$15*(AU68+AW68)+$BH$22)</f>
        <v>0.61232854428202932</v>
      </c>
      <c r="Q68" s="46">
        <f>MIN(1,$BH$9*'貼り付けシート（日別）'!O67+$BH$16*AX68+$BH$23)</f>
        <v>0.71159348488590612</v>
      </c>
      <c r="R68" s="46">
        <f>MIN(1,$BH$10*'貼り付けシート（日別）'!O67+$BH$17*AY68+$BH$24)</f>
        <v>0.69826042587962445</v>
      </c>
      <c r="S68" s="46">
        <f>MIN(1,$BH$11*'貼り付けシート（日別）'!O67+$BH$18*AZ68+$BH$25)</f>
        <v>0.71159348488590612</v>
      </c>
      <c r="T68" s="46">
        <f>MIN(1,$BH$12*'貼り付けシート（日別）'!O67+$BH$19*BA68+$BH$26)</f>
        <v>0.65597238697771809</v>
      </c>
      <c r="U68" s="46">
        <f t="shared" si="2"/>
        <v>0</v>
      </c>
      <c r="V68" s="46">
        <f t="array" ref="V68">AVERAGE((IF(('貼り付けシート（時刻別）'!$E$6:$E$8765=$B68)*('貼り付けシート（時刻別）'!$F$6:$F$8765=$C68)*('貼り付けシート（時刻別）'!$G$6:$G$8765=1),'貼り付けシート（時刻別）'!$C$6:$C$8765,"")))</f>
        <v>-4.0250000000000004</v>
      </c>
      <c r="W68" s="46">
        <f t="shared" si="6"/>
        <v>1.1466324999999999</v>
      </c>
      <c r="X68" s="46">
        <f t="shared" si="7"/>
        <v>1.1147500000000001</v>
      </c>
      <c r="Y68" s="46">
        <f t="shared" si="8"/>
        <v>75.621171290774996</v>
      </c>
      <c r="Z68" s="46">
        <f>IF($BH$4=8,($BH$38*'貼り付けシート（日別）'!O67+$BH$39*Y68+$BH$40)/3.6,0)</f>
        <v>0</v>
      </c>
      <c r="AA68" s="46">
        <f>IF(OR($BH$4=3,$BH$4=4,$BH$4=5),(($BH$42*'貼り付けシート（日別）'!O67+$BH$43*SUM(AU68:AW68,AY68)+$BH$44)*AB68+(0.01723*BA68+0.06099))*10^3/3600,0)</f>
        <v>0</v>
      </c>
      <c r="AB68" s="46">
        <f>IF('貼り付けシート（日別）'!O67&lt;7,1+(7-'貼り付けシート（日別）'!O67)*0.0091,1)</f>
        <v>1.07473375</v>
      </c>
      <c r="AC68" s="46">
        <f>IF(OR($BH$4=3,$BH$4=4,$BH$4=5),(($BH$45*'貼り付けシート（日別）'!O67+$BH$46*SUM(AU68:AW68,AY68)+$BH$47)*AE68+BA68/AD68),0)</f>
        <v>0</v>
      </c>
      <c r="AD68" s="46">
        <f>$BH$48*'貼り付けシート（日別）'!O67+$BH$49*BA68+$BH$50</f>
        <v>0.79467124999999994</v>
      </c>
      <c r="AE68" s="46">
        <f>IF('貼り付けシート（日別）'!O67&lt;7,1+(7-'貼り付けシート（日別）'!O67)*0.0205,1)</f>
        <v>1.16835625</v>
      </c>
      <c r="AF68" s="46">
        <f>IF($BH$4=7,((AL68*'貼り付けシート（日別）'!O67+AM68*(AU68+AV68+AW68+AY68)+AN68*AK68+AO68)*AG68+(0.01723*BA68+0.06099))*10^3/3600,0)</f>
        <v>0</v>
      </c>
      <c r="AG68" s="46">
        <f>IF(7&lt;='貼り付けシート（日別）'!O67,1,1+(7-'貼り付けシート（日別）'!O67)*0.0091)</f>
        <v>1.07473375</v>
      </c>
      <c r="AH68" s="46">
        <f>IF($BH$4=7,((AP68*'貼り付けシート（日別）'!O67+AQ68*(AU68+AV68+AW68+AY68)+AR68*AK68+AS68)*AJ68+BA68/AI68),0)</f>
        <v>0</v>
      </c>
      <c r="AI68" s="46">
        <f>$BH$52*'貼り付けシート（日別）'!O67+$BH$53*BA68+$BH$54</f>
        <v>0.79467124999999994</v>
      </c>
      <c r="AJ68" s="46">
        <f>IF(7&lt;='貼り付けシート（日別）'!O67,1,1+(7-'貼り付けシート（日別）'!O67)*0.0205)</f>
        <v>1.16835625</v>
      </c>
      <c r="AK68" s="46">
        <f>SUMIF('貼り付けシート（時刻別）'!$A$6:$A$8765,A68,'貼り付けシート（時刻別）'!$D$6:$D$8765)</f>
        <v>107.92763022166805</v>
      </c>
      <c r="AL68" s="120">
        <f>IF($AK68&gt;0,バックデータ一覧!$S$4,バックデータ一覧!$T$4)</f>
        <v>-0.51375000000000004</v>
      </c>
      <c r="AM68" s="120">
        <f>IF($AK68&gt;0,バックデータ一覧!$S$5,バックデータ一覧!$T$5)</f>
        <v>-1.7819999999999999E-2</v>
      </c>
      <c r="AN68" s="120">
        <f>IF($AK68&gt;0,バックデータ一覧!$S$6,バックデータ一覧!$T$6)</f>
        <v>0.27639999999999998</v>
      </c>
      <c r="AO68" s="120">
        <f>IF($AK68&gt;0,バックデータ一覧!$S$7,バックデータ一覧!$T$7)</f>
        <v>9.4067100000000003</v>
      </c>
      <c r="AP68" s="120">
        <f>IF($AK68&gt;0,バックデータ一覧!$S$12,バックデータ一覧!$T$12)</f>
        <v>-0.19841</v>
      </c>
      <c r="AQ68" s="120">
        <f>IF($AK68&gt;0,バックデータ一覧!$S$13,バックデータ一覧!$T$13)</f>
        <v>1.10632</v>
      </c>
      <c r="AR68" s="120">
        <f>IF($AK68&gt;0,バックデータ一覧!$S$14,バックデータ一覧!$T$14)</f>
        <v>0.19306999999999999</v>
      </c>
      <c r="AS68" s="120">
        <f>IF($AK68&gt;0,バックデータ一覧!$S$15,バックデータ一覧!$T$15)</f>
        <v>-10.36669</v>
      </c>
      <c r="AT68" s="123">
        <f>IF(データ入力と計算結果!$E$9=バックデータ一覧!$A$24,'貼り付けシート（日別）'!P67,0)</f>
        <v>0</v>
      </c>
      <c r="AU68" s="132">
        <f>'貼り付けシート（日別）'!B67</f>
        <v>13.889811686114001</v>
      </c>
      <c r="AV68" s="132">
        <f>'貼り付けシート（日別）'!C67</f>
        <v>22.646432096925</v>
      </c>
      <c r="AW68" s="132">
        <f>'貼り付けシート（日別）'!D67</f>
        <v>4.2273339914259997</v>
      </c>
      <c r="AX68" s="132">
        <f>'貼り付けシート（日別）'!E67</f>
        <v>0</v>
      </c>
      <c r="AY68" s="132">
        <f>'貼り付けシート（日別）'!F67</f>
        <v>27.175718516309995</v>
      </c>
      <c r="AZ68" s="132">
        <f>'貼り付けシート（日別）'!G67</f>
        <v>0</v>
      </c>
      <c r="BA68" s="132">
        <f>'貼り付けシート（日別）'!H67</f>
        <v>7.6818749999999998</v>
      </c>
    </row>
    <row r="69" spans="1:53" x14ac:dyDescent="0.15">
      <c r="A69" s="50">
        <v>41702</v>
      </c>
      <c r="B69" s="42">
        <f t="shared" si="3"/>
        <v>3</v>
      </c>
      <c r="C69" s="42">
        <f t="shared" si="4"/>
        <v>4</v>
      </c>
      <c r="D69" s="127">
        <f t="shared" si="9"/>
        <v>0.19326955266203702</v>
      </c>
      <c r="E69" s="127">
        <f t="shared" si="0"/>
        <v>136.14163113021732</v>
      </c>
      <c r="F69" s="127">
        <f t="shared" si="5"/>
        <v>0</v>
      </c>
      <c r="G69" s="130">
        <v>0</v>
      </c>
      <c r="H69" s="122">
        <f t="shared" si="1"/>
        <v>0.19326955266203702</v>
      </c>
      <c r="I69" s="122">
        <f>IF(AND($BH$4&lt;&gt;1,$BH$4&lt;&gt;2,$BH$4&lt;&gt;6),0,((VLOOKUP(データ入力と計算結果!$E$6,バックデータ一覧!$V$10:$AA$11,2)*'貼り付けシート（日別）'!O68+VLOOKUP(データ入力と計算結果!$E$6,バックデータ一覧!$V$10:$AA$11,3)*('貼り付けシート（日別）'!I68+'貼り付けシート（日別）'!J68+'貼り付けシート（日別）'!K68+'貼り付けシート（日別）'!L68+'貼り付けシート（日別）'!N68)+(VLOOKUP(データ入力と計算結果!$E$6,バックデータ一覧!$V$10:$AA$11,4)))*10^3/3600))</f>
        <v>0.11966245370370369</v>
      </c>
      <c r="J69" s="122">
        <f>IF(AND(OR($BH$4&lt;&gt;1,$BH$4&lt;&gt;2,$BH$4&lt;&gt;6),データ入力と計算結果!$E$7&lt;&gt;バックデータ一覧!$A$15,SUM(AX69:AY69)&gt;0),0.07*10^3/3600,0)</f>
        <v>1.9444444444444445E-2</v>
      </c>
      <c r="K69" s="122">
        <f>IF(AND(OR($BH$4=1,$BH$4=2),データ入力と計算結果!$E$7=バックデータ一覧!$A$17,AY69&gt;0),(VLOOKUP(データ入力と計算結果!$E$6,バックデータ一覧!$V$10:$AA$11,5,FALSE)*BA69+VLOOKUP(データ入力と計算結果!$E$6,バックデータ一覧!$V$10:$AA$11,6,FALSE))*10^3/3600,0)</f>
        <v>5.416265451388888E-2</v>
      </c>
      <c r="L69" s="122">
        <f>IF(OR($BH$4=1,$BH$4=6),IF(データ入力と計算結果!$E$7=バックデータ一覧!$A$15,AU69/N69+AV69/O69+AW69/P69+AX69/Q69+AY69/S69,IF(データ入力と計算結果!$E$7=バックデータ一覧!$A$16,AU69/N69+AV69/O69+AW69/P69+AY69/R69+AZ69/S69,AU69/N69+AV69/O69+AW69/P69+AY69/R69+BA69/T69)),0)</f>
        <v>136.14163113021732</v>
      </c>
      <c r="M69" s="122">
        <f>IF($BH$4=2,IF(データ入力と計算結果!$E$7=バックデータ一覧!$A$15,AU69/N69+AV69/O69+AW69/P69+AX69/Q69+AZ69/S69,IF(データ入力と計算結果!$E$7=バックデータ一覧!$A$16,AU69/N69+AV69/O69+AW69/P69+AY69/R69+AZ69/S69,AU69/N69+AV69/O69+AW69/P69+AY69/R69+BA69/T69)),0)</f>
        <v>0</v>
      </c>
      <c r="N69" s="122">
        <f>MIN(1,$BH$6*'貼り付けシート（日別）'!O68+計算過程!$BH$13*(AU69+AW69)+$BH$20)</f>
        <v>0.62012985546944577</v>
      </c>
      <c r="O69" s="122">
        <f>MIN(1,$BH$7*'貼り付けシート（日別）'!O68+$BH$14*AV69+$BH$21)</f>
        <v>0.6857067283828947</v>
      </c>
      <c r="P69" s="122">
        <f>MIN(1,$BH$8*'貼り付けシート（日別）'!O68+$BH$15*(AU69+AW69)+$BH$22)</f>
        <v>0.62012985546944577</v>
      </c>
      <c r="Q69" s="46">
        <f>MIN(1,$BH$9*'貼り付けシート（日別）'!O68+$BH$16*AX69+$BH$23)</f>
        <v>0.71159348488590612</v>
      </c>
      <c r="R69" s="46">
        <f>MIN(1,$BH$10*'貼り付けシート（日別）'!O68+$BH$17*AY69+$BH$24)</f>
        <v>0.69826637829593174</v>
      </c>
      <c r="S69" s="46">
        <f>MIN(1,$BH$11*'貼り付けシート（日別）'!O68+$BH$18*AZ69+$BH$25)</f>
        <v>0.71159348488590612</v>
      </c>
      <c r="T69" s="46">
        <f>MIN(1,$BH$12*'貼り付けシート（日別）'!O68+$BH$19*BA69+$BH$26)</f>
        <v>0.65574817012510067</v>
      </c>
      <c r="U69" s="46">
        <f t="shared" si="2"/>
        <v>0</v>
      </c>
      <c r="V69" s="46">
        <f t="array" ref="V69">AVERAGE((IF(('貼り付けシート（時刻別）'!$E$6:$E$8765=$B69)*('貼り付けシート（時刻別）'!$F$6:$F$8765=$C69)*('貼り付けシート（時刻別）'!$G$6:$G$8765=1),'貼り付けシート（時刻別）'!$C$6:$C$8765,"")))</f>
        <v>-4.7874999999999996</v>
      </c>
      <c r="W69" s="46">
        <f t="shared" si="6"/>
        <v>1.1567737499999999</v>
      </c>
      <c r="X69" s="46">
        <f t="shared" si="7"/>
        <v>1.1071249999999999</v>
      </c>
      <c r="Y69" s="46">
        <f t="shared" si="8"/>
        <v>90.773720581649997</v>
      </c>
      <c r="Z69" s="46">
        <f>IF($BH$4=8,($BH$38*'貼り付けシート（日別）'!O68+$BH$39*Y69+$BH$40)/3.6,0)</f>
        <v>0</v>
      </c>
      <c r="AA69" s="46">
        <f>IF(OR($BH$4=3,$BH$4=4,$BH$4=5),(($BH$42*'貼り付けシート（日別）'!O68+$BH$43*SUM(AU69:AW69,AY69)+$BH$44)*AB69+(0.01723*BA69+0.06099))*10^3/3600,0)</f>
        <v>0</v>
      </c>
      <c r="AB69" s="46">
        <f>IF('貼り付けシート（日別）'!O68&lt;7,1+(7-'貼り付けシート（日別）'!O68)*0.0091,1)</f>
        <v>1.0804970833333334</v>
      </c>
      <c r="AC69" s="46">
        <f>IF(OR($BH$4=3,$BH$4=4,$BH$4=5),(($BH$45*'貼り付けシート（日別）'!O68+$BH$46*SUM(AU69:AW69,AY69)+$BH$47)*AE69+BA69/AD69),0)</f>
        <v>0</v>
      </c>
      <c r="AD69" s="46">
        <f>$BH$48*'貼り付けシート（日別）'!O68+$BH$49*BA69+$BH$50</f>
        <v>0.79220124999999997</v>
      </c>
      <c r="AE69" s="46">
        <f>IF('貼り付けシート（日別）'!O68&lt;7,1+(7-'貼り付けシート（日別）'!O68)*0.0205,1)</f>
        <v>1.1813395833333333</v>
      </c>
      <c r="AF69" s="46">
        <f>IF($BH$4=7,((AL69*'貼り付けシート（日別）'!O68+AM69*(AU69+AV69+AW69+AY69)+AN69*AK69+AO69)*AG69+(0.01723*BA69+0.06099))*10^3/3600,0)</f>
        <v>0</v>
      </c>
      <c r="AG69" s="46">
        <f>IF(7&lt;='貼り付けシート（日別）'!O68,1,1+(7-'貼り付けシート（日別）'!O68)*0.0091)</f>
        <v>1.0804970833333334</v>
      </c>
      <c r="AH69" s="46">
        <f>IF($BH$4=7,((AP69*'貼り付けシート（日別）'!O68+AQ69*(AU69+AV69+AW69+AY69)+AR69*AK69+AS69)*AJ69+BA69/AI69),0)</f>
        <v>0</v>
      </c>
      <c r="AI69" s="46">
        <f>$BH$52*'貼り付けシート（日別）'!O68+$BH$53*BA69+$BH$54</f>
        <v>0.79220124999999997</v>
      </c>
      <c r="AJ69" s="46">
        <f>IF(7&lt;='貼り付けシート（日別）'!O68,1,1+(7-'貼り付けシート（日別）'!O68)*0.0205)</f>
        <v>1.1813395833333333</v>
      </c>
      <c r="AK69" s="46">
        <f>SUMIF('貼り付けシート（時刻別）'!$A$6:$A$8765,A69,'貼り付けシート（時刻別）'!$D$6:$D$8765)</f>
        <v>152.23241490243683</v>
      </c>
      <c r="AL69" s="120">
        <f>IF($AK69&gt;0,バックデータ一覧!$S$4,バックデータ一覧!$T$4)</f>
        <v>-0.51375000000000004</v>
      </c>
      <c r="AM69" s="120">
        <f>IF($AK69&gt;0,バックデータ一覧!$S$5,バックデータ一覧!$T$5)</f>
        <v>-1.7819999999999999E-2</v>
      </c>
      <c r="AN69" s="120">
        <f>IF($AK69&gt;0,バックデータ一覧!$S$6,バックデータ一覧!$T$6)</f>
        <v>0.27639999999999998</v>
      </c>
      <c r="AO69" s="120">
        <f>IF($AK69&gt;0,バックデータ一覧!$S$7,バックデータ一覧!$T$7)</f>
        <v>9.4067100000000003</v>
      </c>
      <c r="AP69" s="120">
        <f>IF($AK69&gt;0,バックデータ一覧!$S$12,バックデータ一覧!$T$12)</f>
        <v>-0.19841</v>
      </c>
      <c r="AQ69" s="120">
        <f>IF($AK69&gt;0,バックデータ一覧!$S$13,バックデータ一覧!$T$13)</f>
        <v>1.10632</v>
      </c>
      <c r="AR69" s="120">
        <f>IF($AK69&gt;0,バックデータ一覧!$S$14,バックデータ一覧!$T$14)</f>
        <v>0.19306999999999999</v>
      </c>
      <c r="AS69" s="120">
        <f>IF($AK69&gt;0,バックデータ一覧!$S$15,バックデータ一覧!$T$15)</f>
        <v>-10.36669</v>
      </c>
      <c r="AT69" s="123">
        <f>IF(データ入力と計算結果!$E$9=バックデータ一覧!$A$24,'貼り付けシート（日別）'!P68,0)</f>
        <v>0</v>
      </c>
      <c r="AU69" s="132">
        <f>'貼り付けシート（日別）'!B68</f>
        <v>21.126469784419999</v>
      </c>
      <c r="AV69" s="132">
        <f>'貼り付けシート（日別）'!C68</f>
        <v>30.180671120599996</v>
      </c>
      <c r="AW69" s="132">
        <f>'貼り付けシート（日別）'!D68</f>
        <v>4.5271006680899992</v>
      </c>
      <c r="AX69" s="132">
        <f>'貼り付けシート（日別）'!E68</f>
        <v>0</v>
      </c>
      <c r="AY69" s="132">
        <f>'貼り付けシート（日別）'!F68</f>
        <v>27.162604008539997</v>
      </c>
      <c r="AZ69" s="132">
        <f>'貼り付けシート（日別）'!G68</f>
        <v>0</v>
      </c>
      <c r="BA69" s="132">
        <f>'貼り付けシート（日別）'!H68</f>
        <v>7.7768749999999995</v>
      </c>
    </row>
    <row r="70" spans="1:53" x14ac:dyDescent="0.15">
      <c r="A70" s="50">
        <v>41703</v>
      </c>
      <c r="B70" s="42">
        <f t="shared" si="3"/>
        <v>3</v>
      </c>
      <c r="C70" s="42">
        <f t="shared" si="4"/>
        <v>5</v>
      </c>
      <c r="D70" s="127">
        <f t="shared" si="9"/>
        <v>0.10679138888888891</v>
      </c>
      <c r="E70" s="127">
        <f t="shared" si="0"/>
        <v>56.921206430647381</v>
      </c>
      <c r="F70" s="127">
        <f t="shared" si="5"/>
        <v>0</v>
      </c>
      <c r="G70" s="130">
        <v>0</v>
      </c>
      <c r="H70" s="122">
        <f t="shared" si="1"/>
        <v>0.10679138888888891</v>
      </c>
      <c r="I70" s="122">
        <f>IF(AND($BH$4&lt;&gt;1,$BH$4&lt;&gt;2,$BH$4&lt;&gt;6),0,((VLOOKUP(データ入力と計算結果!$E$6,バックデータ一覧!$V$10:$AA$11,2)*'貼り付けシート（日別）'!O69+VLOOKUP(データ入力と計算結果!$E$6,バックデータ一覧!$V$10:$AA$11,3)*('貼り付けシート（日別）'!I69+'貼り付けシート（日別）'!J69+'貼り付けシート（日別）'!K69+'貼り付けシート（日別）'!L69+'貼り付けシート（日別）'!N69)+(VLOOKUP(データ入力と計算結果!$E$6,バックデータ一覧!$V$10:$AA$11,4)))*10^3/3600))</f>
        <v>0.10679138888888891</v>
      </c>
      <c r="J70" s="122">
        <f>IF(AND(OR($BH$4&lt;&gt;1,$BH$4&lt;&gt;2,$BH$4&lt;&gt;6),データ入力と計算結果!$E$7&lt;&gt;バックデータ一覧!$A$15,SUM(AX70:AY70)&gt;0),0.07*10^3/3600,0)</f>
        <v>0</v>
      </c>
      <c r="K70" s="122">
        <f>IF(AND(OR($BH$4=1,$BH$4=2),データ入力と計算結果!$E$7=バックデータ一覧!$A$17,AY70&gt;0),(VLOOKUP(データ入力と計算結果!$E$6,バックデータ一覧!$V$10:$AA$11,5,FALSE)*BA70+VLOOKUP(データ入力と計算結果!$E$6,バックデータ一覧!$V$10:$AA$11,6,FALSE))*10^3/3600,0)</f>
        <v>0</v>
      </c>
      <c r="L70" s="122">
        <f>IF(OR($BH$4=1,$BH$4=6),IF(データ入力と計算結果!$E$7=バックデータ一覧!$A$15,AU70/N70+AV70/O70+AW70/P70+AX70/Q70+AY70/S70,IF(データ入力と計算結果!$E$7=バックデータ一覧!$A$16,AU70/N70+AV70/O70+AW70/P70+AY70/R70+AZ70/S70,AU70/N70+AV70/O70+AW70/P70+AY70/R70+BA70/T70)),0)</f>
        <v>56.921206430647381</v>
      </c>
      <c r="M70" s="122">
        <f>IF($BH$4=2,IF(データ入力と計算結果!$E$7=バックデータ一覧!$A$15,AU70/N70+AV70/O70+AW70/P70+AX70/Q70+AZ70/S70,IF(データ入力と計算結果!$E$7=バックデータ一覧!$A$16,AU70/N70+AV70/O70+AW70/P70+AY70/R70+AZ70/S70,AU70/N70+AV70/O70+AW70/P70+AY70/R70+BA70/T70)),0)</f>
        <v>0</v>
      </c>
      <c r="N70" s="122">
        <f>MIN(1,$BH$6*'貼り付けシート（日別）'!O69+計算過程!$BH$13*(AU70+AW70)+$BH$20)</f>
        <v>0.59970564073684784</v>
      </c>
      <c r="O70" s="122">
        <f>MIN(1,$BH$7*'貼り付けシート（日別）'!O69+$BH$14*AV70+$BH$21)</f>
        <v>0.68474980847245581</v>
      </c>
      <c r="P70" s="122">
        <f>MIN(1,$BH$8*'貼り付けシート（日別）'!O69+$BH$15*(AU70+AW70)+$BH$22)</f>
        <v>0.59970564073684784</v>
      </c>
      <c r="Q70" s="46">
        <f>MIN(1,$BH$9*'貼り付けシート（日別）'!O69+$BH$16*AX70+$BH$23)</f>
        <v>0.71159348488590612</v>
      </c>
      <c r="R70" s="46">
        <f>MIN(1,$BH$10*'貼り付けシート（日別）'!O69+$BH$17*AY70+$BH$24)</f>
        <v>0.71059494829530212</v>
      </c>
      <c r="S70" s="46">
        <f>MIN(1,$BH$11*'貼り付けシート（日別）'!O69+$BH$18*AZ70+$BH$25)</f>
        <v>0.71159348488590612</v>
      </c>
      <c r="T70" s="46">
        <f>MIN(1,$BH$12*'貼り付けシート（日別）'!O69+$BH$19*BA70+$BH$26)</f>
        <v>0.5173576934013423</v>
      </c>
      <c r="U70" s="46">
        <f t="shared" si="2"/>
        <v>0</v>
      </c>
      <c r="V70" s="46">
        <f t="array" ref="V70">AVERAGE((IF(('貼り付けシート（時刻別）'!$E$6:$E$8765=$B70)*('貼り付けシート（時刻別）'!$F$6:$F$8765=$C70)*('貼り付けシート（時刻別）'!$G$6:$G$8765=1),'貼り付けシート（時刻別）'!$C$6:$C$8765,"")))</f>
        <v>-6.25</v>
      </c>
      <c r="W70" s="46">
        <f t="shared" si="6"/>
        <v>1.1762250000000001</v>
      </c>
      <c r="X70" s="46">
        <f t="shared" si="7"/>
        <v>1.0925</v>
      </c>
      <c r="Y70" s="46">
        <f t="shared" si="8"/>
        <v>37.693897366125</v>
      </c>
      <c r="Z70" s="46">
        <f>IF($BH$4=8,($BH$38*'貼り付けシート（日別）'!O69+$BH$39*Y70+$BH$40)/3.6,0)</f>
        <v>0</v>
      </c>
      <c r="AA70" s="46">
        <f>IF(OR($BH$4=3,$BH$4=4,$BH$4=5),(($BH$42*'貼り付けシート（日別）'!O69+$BH$43*SUM(AU70:AW70,AY70)+$BH$44)*AB70+(0.01723*BA70+0.06099))*10^3/3600,0)</f>
        <v>0</v>
      </c>
      <c r="AB70" s="46">
        <f>IF('貼り付けシート（日別）'!O69&lt;7,1+(7-'貼り付けシート（日別）'!O69)*0.0091,1)</f>
        <v>1.0848575</v>
      </c>
      <c r="AC70" s="46">
        <f>IF(OR($BH$4=3,$BH$4=4,$BH$4=5),(($BH$45*'貼り付けシート（日別）'!O69+$BH$46*SUM(AU70:AW70,AY70)+$BH$47)*AE70+BA70/AD70),0)</f>
        <v>0</v>
      </c>
      <c r="AD70" s="46">
        <f>$BH$48*'貼り付けシート（日別）'!O69+$BH$49*BA70+$BH$50</f>
        <v>0.74324000000000001</v>
      </c>
      <c r="AE70" s="46">
        <f>IF('貼り付けシート（日別）'!O69&lt;7,1+(7-'貼り付けシート（日別）'!O69)*0.0205,1)</f>
        <v>1.1911624999999999</v>
      </c>
      <c r="AF70" s="46">
        <f>IF($BH$4=7,((AL70*'貼り付けシート（日別）'!O69+AM70*(AU70+AV70+AW70+AY70)+AN70*AK70+AO70)*AG70+(0.01723*BA70+0.06099))*10^3/3600,0)</f>
        <v>0</v>
      </c>
      <c r="AG70" s="46">
        <f>IF(7&lt;='貼り付けシート（日別）'!O69,1,1+(7-'貼り付けシート（日別）'!O69)*0.0091)</f>
        <v>1.0848575</v>
      </c>
      <c r="AH70" s="46">
        <f>IF($BH$4=7,((AP70*'貼り付けシート（日別）'!O69+AQ70*(AU70+AV70+AW70+AY70)+AR70*AK70+AS70)*AJ70+BA70/AI70),0)</f>
        <v>0</v>
      </c>
      <c r="AI70" s="46">
        <f>$BH$52*'貼り付けシート（日別）'!O69+$BH$53*BA70+$BH$54</f>
        <v>0.74324000000000001</v>
      </c>
      <c r="AJ70" s="46">
        <f>IF(7&lt;='貼り付けシート（日別）'!O69,1,1+(7-'貼り付けシート（日別）'!O69)*0.0205)</f>
        <v>1.1911624999999999</v>
      </c>
      <c r="AK70" s="46">
        <f>SUMIF('貼り付けシート（時刻別）'!$A$6:$A$8765,A70,'貼り付けシート（時刻別）'!$D$6:$D$8765)</f>
        <v>119.31778898901246</v>
      </c>
      <c r="AL70" s="120">
        <f>IF($AK70&gt;0,バックデータ一覧!$S$4,バックデータ一覧!$T$4)</f>
        <v>-0.51375000000000004</v>
      </c>
      <c r="AM70" s="120">
        <f>IF($AK70&gt;0,バックデータ一覧!$S$5,バックデータ一覧!$T$5)</f>
        <v>-1.7819999999999999E-2</v>
      </c>
      <c r="AN70" s="120">
        <f>IF($AK70&gt;0,バックデータ一覧!$S$6,バックデータ一覧!$T$6)</f>
        <v>0.27639999999999998</v>
      </c>
      <c r="AO70" s="120">
        <f>IF($AK70&gt;0,バックデータ一覧!$S$7,バックデータ一覧!$T$7)</f>
        <v>9.4067100000000003</v>
      </c>
      <c r="AP70" s="120">
        <f>IF($AK70&gt;0,バックデータ一覧!$S$12,バックデータ一覧!$T$12)</f>
        <v>-0.19841</v>
      </c>
      <c r="AQ70" s="120">
        <f>IF($AK70&gt;0,バックデータ一覧!$S$13,バックデータ一覧!$T$13)</f>
        <v>1.10632</v>
      </c>
      <c r="AR70" s="120">
        <f>IF($AK70&gt;0,バックデータ一覧!$S$14,バックデータ一覧!$T$14)</f>
        <v>0.19306999999999999</v>
      </c>
      <c r="AS70" s="120">
        <f>IF($AK70&gt;0,バックデータ一覧!$S$15,バックデータ一覧!$T$15)</f>
        <v>-10.36669</v>
      </c>
      <c r="AT70" s="123">
        <f>IF(データ入力と計算結果!$E$9=バックデータ一覧!$A$24,'貼り付けシート（日別）'!P69,0)</f>
        <v>0</v>
      </c>
      <c r="AU70" s="132">
        <f>'貼り付けシート（日別）'!B69</f>
        <v>4.8248188628640003</v>
      </c>
      <c r="AV70" s="132">
        <f>'貼り付けシート（日別）'!C69</f>
        <v>28.647361998254997</v>
      </c>
      <c r="AW70" s="132">
        <f>'貼り付けシート（日別）'!D69</f>
        <v>4.2217165050060004</v>
      </c>
      <c r="AX70" s="132">
        <f>'貼り付けシート（日別）'!E69</f>
        <v>0</v>
      </c>
      <c r="AY70" s="132">
        <f>'貼り付けシート（日別）'!F69</f>
        <v>0</v>
      </c>
      <c r="AZ70" s="132">
        <f>'貼り付けシート（日別）'!G69</f>
        <v>0</v>
      </c>
      <c r="BA70" s="132">
        <f>'貼り付けシート（日別）'!H69</f>
        <v>0</v>
      </c>
    </row>
    <row r="71" spans="1:53" x14ac:dyDescent="0.15">
      <c r="A71" s="50">
        <v>41704</v>
      </c>
      <c r="B71" s="42">
        <f t="shared" si="3"/>
        <v>3</v>
      </c>
      <c r="C71" s="42">
        <f t="shared" si="4"/>
        <v>6</v>
      </c>
      <c r="D71" s="127">
        <f t="shared" si="9"/>
        <v>0.1816404513888889</v>
      </c>
      <c r="E71" s="127">
        <f t="shared" ref="E71:E134" si="10">SUM(L71+AC71+AH71)</f>
        <v>112.99475388802186</v>
      </c>
      <c r="F71" s="127">
        <f t="shared" si="5"/>
        <v>0</v>
      </c>
      <c r="G71" s="130">
        <v>0</v>
      </c>
      <c r="H71" s="122">
        <f t="shared" ref="H71:H134" si="11">IF(OR($BH$4=1,$BH$4=2,$BH$4=6),I71+J71+K71,0)</f>
        <v>0.1816404513888889</v>
      </c>
      <c r="I71" s="122">
        <f>IF(AND($BH$4&lt;&gt;1,$BH$4&lt;&gt;2,$BH$4&lt;&gt;6),0,((VLOOKUP(データ入力と計算結果!$E$6,バックデータ一覧!$V$10:$AA$11,2)*'貼り付けシート（日別）'!O70+VLOOKUP(データ入力と計算結果!$E$6,バックデータ一覧!$V$10:$AA$11,3)*('貼り付けシート（日別）'!I70+'貼り付けシート（日別）'!J70+'貼り付けシート（日別）'!K70+'貼り付けシート（日別）'!L70+'貼り付けシート（日別）'!N70)+(VLOOKUP(データ入力と計算結果!$E$6,バックデータ一覧!$V$10:$AA$11,4)))*10^3/3600))</f>
        <v>0.10846111111111112</v>
      </c>
      <c r="J71" s="122">
        <f>IF(AND(OR($BH$4&lt;&gt;1,$BH$4&lt;&gt;2,$BH$4&lt;&gt;6),データ入力と計算結果!$E$7&lt;&gt;バックデータ一覧!$A$15,SUM(AX71:AY71)&gt;0),0.07*10^3/3600,0)</f>
        <v>1.9444444444444445E-2</v>
      </c>
      <c r="K71" s="122">
        <f>IF(AND(OR($BH$4=1,$BH$4=2),データ入力と計算結果!$E$7=バックデータ一覧!$A$17,AY71&gt;0),(VLOOKUP(データ入力と計算結果!$E$6,バックデータ一覧!$V$10:$AA$11,5,FALSE)*BA71+VLOOKUP(データ入力と計算結果!$E$6,バックデータ一覧!$V$10:$AA$11,6,FALSE))*10^3/3600,0)</f>
        <v>5.3734895833333338E-2</v>
      </c>
      <c r="L71" s="122">
        <f>IF(OR($BH$4=1,$BH$4=6),IF(データ入力と計算結果!$E$7=バックデータ一覧!$A$15,AU71/N71+AV71/O71+AW71/P71+AX71/Q71+AY71/S71,IF(データ入力と計算結果!$E$7=バックデータ一覧!$A$16,AU71/N71+AV71/O71+AW71/P71+AY71/R71+AZ71/S71,AU71/N71+AV71/O71+AW71/P71+AY71/R71+BA71/T71)),0)</f>
        <v>112.99475388802186</v>
      </c>
      <c r="M71" s="122">
        <f>IF($BH$4=2,IF(データ入力と計算結果!$E$7=バックデータ一覧!$A$15,AU71/N71+AV71/O71+AW71/P71+AX71/Q71+AZ71/S71,IF(データ入力と計算結果!$E$7=バックデータ一覧!$A$16,AU71/N71+AV71/O71+AW71/P71+AY71/R71+AZ71/S71,AU71/N71+AV71/O71+AW71/P71+AY71/R71+BA71/T71)),0)</f>
        <v>0</v>
      </c>
      <c r="N71" s="122">
        <f>MIN(1,$BH$6*'貼り付けシート（日別）'!O70+計算過程!$BH$13*(AU71+AW71)+$BH$20)</f>
        <v>0.61217684029202313</v>
      </c>
      <c r="O71" s="122">
        <f>MIN(1,$BH$7*'貼り付けシート（日別）'!O70+$BH$14*AV71+$BH$21)</f>
        <v>0.68256977089620374</v>
      </c>
      <c r="P71" s="122">
        <f>MIN(1,$BH$8*'貼り付けシート（日別）'!O70+$BH$15*(AU71+AW71)+$BH$22)</f>
        <v>0.61217684029202313</v>
      </c>
      <c r="Q71" s="46">
        <f>MIN(1,$BH$9*'貼り付けシート（日別）'!O70+$BH$16*AX71+$BH$23)</f>
        <v>0.71159348488590612</v>
      </c>
      <c r="R71" s="46">
        <f>MIN(1,$BH$10*'貼り付けシート（日別）'!O70+$BH$17*AY71+$BH$24)</f>
        <v>0.69831063321717313</v>
      </c>
      <c r="S71" s="46">
        <f>MIN(1,$BH$11*'貼り付けシート（日別）'!O70+$BH$18*AZ71+$BH$25)</f>
        <v>0.71159348488590612</v>
      </c>
      <c r="T71" s="46">
        <f>MIN(1,$BH$12*'貼り付けシート（日別）'!O70+$BH$19*BA71+$BH$26)</f>
        <v>0.6559591109798657</v>
      </c>
      <c r="U71" s="46">
        <f t="shared" ref="U71:U134" si="12">IF($BH$4=9,($BH$30*V71+$BH$31*Y71+$BH$32*$BH$36+$BH$33)*(1+$BH$34*$BH$35)*W71*X71*10^3/3600,0)</f>
        <v>0</v>
      </c>
      <c r="V71" s="46">
        <f t="array" ref="V71">AVERAGE((IF(('貼り付けシート（時刻別）'!$E$6:$E$8765=$B71)*('貼り付けシート（時刻別）'!$F$6:$F$8765=$C71)*('貼り付けシート（時刻別）'!$G$6:$G$8765=1),'貼り付けシート（時刻別）'!$C$6:$C$8765,"")))</f>
        <v>-5.7374999999999998</v>
      </c>
      <c r="W71" s="46">
        <f t="shared" si="6"/>
        <v>1.1694087500000001</v>
      </c>
      <c r="X71" s="46">
        <f t="shared" si="7"/>
        <v>1.0976250000000001</v>
      </c>
      <c r="Y71" s="46">
        <f t="shared" si="8"/>
        <v>75.350251235624995</v>
      </c>
      <c r="Z71" s="46">
        <f>IF($BH$4=8,($BH$38*'貼り付けシート（日別）'!O70+$BH$39*Y71+$BH$40)/3.6,0)</f>
        <v>0</v>
      </c>
      <c r="AA71" s="46">
        <f>IF(OR($BH$4=3,$BH$4=4,$BH$4=5),(($BH$42*'貼り付けシート（日別）'!O70+$BH$43*SUM(AU71:AW71,AY71)+$BH$44)*AB71+(0.01723*BA71+0.06099))*10^3/3600,0)</f>
        <v>0</v>
      </c>
      <c r="AB71" s="46">
        <f>IF('貼り付けシート（日別）'!O70&lt;7,1+(7-'貼り付けシート（日別）'!O70)*0.0091,1)</f>
        <v>1.075075</v>
      </c>
      <c r="AC71" s="46">
        <f>IF(OR($BH$4=3,$BH$4=4,$BH$4=5),(($BH$45*'貼り付けシート（日別）'!O70+$BH$46*SUM(AU71:AW71,AY71)+$BH$47)*AE71+BA71/AD71),0)</f>
        <v>0</v>
      </c>
      <c r="AD71" s="46">
        <f>$BH$48*'貼り付けシート（日別）'!O70+$BH$49*BA71+$BH$50</f>
        <v>0.79452499999999993</v>
      </c>
      <c r="AE71" s="46">
        <f>IF('貼り付けシート（日別）'!O70&lt;7,1+(7-'貼り付けシート（日別）'!O70)*0.0205,1)</f>
        <v>1.169125</v>
      </c>
      <c r="AF71" s="46">
        <f>IF($BH$4=7,((AL71*'貼り付けシート（日別）'!O70+AM71*(AU71+AV71+AW71+AY71)+AN71*AK71+AO71)*AG71+(0.01723*BA71+0.06099))*10^3/3600,0)</f>
        <v>0</v>
      </c>
      <c r="AG71" s="46">
        <f>IF(7&lt;='貼り付けシート（日別）'!O70,1,1+(7-'貼り付けシート（日別）'!O70)*0.0091)</f>
        <v>1.075075</v>
      </c>
      <c r="AH71" s="46">
        <f>IF($BH$4=7,((AP71*'貼り付けシート（日別）'!O70+AQ71*(AU71+AV71+AW71+AY71)+AR71*AK71+AS71)*AJ71+BA71/AI71),0)</f>
        <v>0</v>
      </c>
      <c r="AI71" s="46">
        <f>$BH$52*'貼り付けシート（日別）'!O70+$BH$53*BA71+$BH$54</f>
        <v>0.79452499999999993</v>
      </c>
      <c r="AJ71" s="46">
        <f>IF(7&lt;='貼り付けシート（日別）'!O70,1,1+(7-'貼り付けシート（日別）'!O70)*0.0205)</f>
        <v>1.169125</v>
      </c>
      <c r="AK71" s="46">
        <f>SUMIF('貼り付けシート（時刻別）'!$A$6:$A$8765,A71,'貼り付けシート（時刻別）'!$D$6:$D$8765)</f>
        <v>113.66197451101503</v>
      </c>
      <c r="AL71" s="120">
        <f>IF($AK71&gt;0,バックデータ一覧!$S$4,バックデータ一覧!$T$4)</f>
        <v>-0.51375000000000004</v>
      </c>
      <c r="AM71" s="120">
        <f>IF($AK71&gt;0,バックデータ一覧!$S$5,バックデータ一覧!$T$5)</f>
        <v>-1.7819999999999999E-2</v>
      </c>
      <c r="AN71" s="120">
        <f>IF($AK71&gt;0,バックデータ一覧!$S$6,バックデータ一覧!$T$6)</f>
        <v>0.27639999999999998</v>
      </c>
      <c r="AO71" s="120">
        <f>IF($AK71&gt;0,バックデータ一覧!$S$7,バックデータ一覧!$T$7)</f>
        <v>9.4067100000000003</v>
      </c>
      <c r="AP71" s="120">
        <f>IF($AK71&gt;0,バックデータ一覧!$S$12,バックデータ一覧!$T$12)</f>
        <v>-0.19841</v>
      </c>
      <c r="AQ71" s="120">
        <f>IF($AK71&gt;0,バックデータ一覧!$S$13,バックデータ一覧!$T$13)</f>
        <v>1.10632</v>
      </c>
      <c r="AR71" s="120">
        <f>IF($AK71&gt;0,バックデータ一覧!$S$14,バックデータ一覧!$T$14)</f>
        <v>0.19306999999999999</v>
      </c>
      <c r="AS71" s="120">
        <f>IF($AK71&gt;0,バックデータ一覧!$S$15,バックデータ一覧!$T$15)</f>
        <v>-10.36669</v>
      </c>
      <c r="AT71" s="123">
        <f>IF(データ入力と計算結果!$E$9=バックデータ一覧!$A$24,'貼り付けシート（日別）'!P70,0)</f>
        <v>0</v>
      </c>
      <c r="AU71" s="132">
        <f>'貼り付けシート（日別）'!B70</f>
        <v>13.83327358595</v>
      </c>
      <c r="AV71" s="132">
        <f>'貼り付けシート（日別）'!C70</f>
        <v>22.554250411874996</v>
      </c>
      <c r="AW71" s="132">
        <f>'貼り付けシート（日別）'!D70</f>
        <v>4.2101267435499992</v>
      </c>
      <c r="AX71" s="132">
        <f>'貼り付けシート（日別）'!E70</f>
        <v>0</v>
      </c>
      <c r="AY71" s="132">
        <f>'貼り付けシート（日別）'!F70</f>
        <v>27.065100494249997</v>
      </c>
      <c r="AZ71" s="132">
        <f>'貼り付けシート（日別）'!G70</f>
        <v>0</v>
      </c>
      <c r="BA71" s="132">
        <f>'貼り付けシート（日別）'!H70</f>
        <v>7.6875</v>
      </c>
    </row>
    <row r="72" spans="1:53" x14ac:dyDescent="0.15">
      <c r="A72" s="50">
        <v>41705</v>
      </c>
      <c r="B72" s="42">
        <f t="shared" ref="B72:B135" si="13">MONTH(A72)</f>
        <v>3</v>
      </c>
      <c r="C72" s="42">
        <f t="shared" ref="C72:C135" si="14">DAY(A72)</f>
        <v>7</v>
      </c>
      <c r="D72" s="127">
        <f t="shared" ref="D72:D135" si="15">SUM(H72+U72+Z72+AA72+AF72+AT72)</f>
        <v>0.16804841840277779</v>
      </c>
      <c r="E72" s="127">
        <f t="shared" si="10"/>
        <v>88.829729284109419</v>
      </c>
      <c r="F72" s="127">
        <f t="shared" ref="F72:F135" si="16">M72</f>
        <v>0</v>
      </c>
      <c r="G72" s="130">
        <v>0</v>
      </c>
      <c r="H72" s="122">
        <f t="shared" si="11"/>
        <v>0.16804841840277779</v>
      </c>
      <c r="I72" s="122">
        <f>IF(AND($BH$4&lt;&gt;1,$BH$4&lt;&gt;2,$BH$4&lt;&gt;6),0,((VLOOKUP(データ入力と計算結果!$E$6,バックデータ一覧!$V$10:$AA$11,2)*'貼り付けシート（日別）'!O71+VLOOKUP(データ入力と計算結果!$E$6,バックデータ一覧!$V$10:$AA$11,3)*('貼り付けシート（日別）'!I71+'貼り付けシート（日別）'!J71+'貼り付けシート（日別）'!K71+'貼り付けシート（日別）'!L71+'貼り付けシート（日別）'!N71)+(VLOOKUP(データ入力と計算結果!$E$6,バックデータ一覧!$V$10:$AA$11,4)))*10^3/3600))</f>
        <v>9.6475416666666675E-2</v>
      </c>
      <c r="J72" s="122">
        <f>IF(AND(OR($BH$4&lt;&gt;1,$BH$4&lt;&gt;2,$BH$4&lt;&gt;6),データ入力と計算結果!$E$7&lt;&gt;バックデータ一覧!$A$15,SUM(AX72:AY72)&gt;0),0.07*10^3/3600,0)</f>
        <v>1.9444444444444445E-2</v>
      </c>
      <c r="K72" s="122">
        <f>IF(AND(OR($BH$4=1,$BH$4=2),データ入力と計算結果!$E$7=バックデータ一覧!$A$17,AY72&gt;0),(VLOOKUP(データ入力と計算結果!$E$6,バックデータ一覧!$V$10:$AA$11,5,FALSE)*BA72+VLOOKUP(データ入力と計算結果!$E$6,バックデータ一覧!$V$10:$AA$11,6,FALSE))*10^3/3600,0)</f>
        <v>5.2128557291666662E-2</v>
      </c>
      <c r="L72" s="122">
        <f>IF(OR($BH$4=1,$BH$4=6),IF(データ入力と計算結果!$E$7=バックデータ一覧!$A$15,AU72/N72+AV72/O72+AW72/P72+AX72/Q72+AY72/S72,IF(データ入力と計算結果!$E$7=バックデータ一覧!$A$16,AU72/N72+AV72/O72+AW72/P72+AY72/R72+AZ72/S72,AU72/N72+AV72/O72+AW72/P72+AY72/R72+BA72/T72)),0)</f>
        <v>88.829729284109419</v>
      </c>
      <c r="M72" s="122">
        <f>IF($BH$4=2,IF(データ入力と計算結果!$E$7=バックデータ一覧!$A$15,AU72/N72+AV72/O72+AW72/P72+AX72/Q72+AZ72/S72,IF(データ入力と計算結果!$E$7=バックデータ一覧!$A$16,AU72/N72+AV72/O72+AW72/P72+AY72/R72+AZ72/S72,AU72/N72+AV72/O72+AW72/P72+AY72/R72+BA72/T72)),0)</f>
        <v>0</v>
      </c>
      <c r="N72" s="122">
        <f>MIN(1,$BH$6*'貼り付けシート（日別）'!O71+計算過程!$BH$13*(AU72+AW72)+$BH$20)</f>
        <v>0.60707550536028199</v>
      </c>
      <c r="O72" s="122">
        <f>MIN(1,$BH$7*'貼り付けシート（日別）'!O71+$BH$14*AV72+$BH$21)</f>
        <v>0.68032753265105839</v>
      </c>
      <c r="P72" s="122">
        <f>MIN(1,$BH$8*'貼り付けシート（日別）'!O71+$BH$15*(AU72+AW72)+$BH$22)</f>
        <v>0.60707550536028199</v>
      </c>
      <c r="Q72" s="46">
        <f>MIN(1,$BH$9*'貼り付けシート（日別）'!O71+$BH$16*AX72+$BH$23)</f>
        <v>0.71159348488590612</v>
      </c>
      <c r="R72" s="46">
        <f>MIN(1,$BH$10*'貼り付けシート（日別）'!O71+$BH$17*AY72+$BH$24)</f>
        <v>0.69839810785681988</v>
      </c>
      <c r="S72" s="46">
        <f>MIN(1,$BH$11*'貼り付けシート（日別）'!O71+$BH$18*AZ72+$BH$25)</f>
        <v>0.71159348488590612</v>
      </c>
      <c r="T72" s="46">
        <f>MIN(1,$BH$12*'貼り付けシート（日別）'!O71+$BH$19*BA72+$BH$26)</f>
        <v>0.65675124551838926</v>
      </c>
      <c r="U72" s="46">
        <f t="shared" si="12"/>
        <v>0</v>
      </c>
      <c r="V72" s="46">
        <f t="array" ref="V72">AVERAGE((IF(('貼り付けシート（時刻別）'!$E$6:$E$8765=$B72)*('貼り付けシート（時刻別）'!$F$6:$F$8765=$C72)*('貼り付けシート（時刻別）'!$G$6:$G$8765=1),'貼り付けシート（時刻別）'!$C$6:$C$8765,"")))</f>
        <v>-2.4500000000000002</v>
      </c>
      <c r="W72" s="46">
        <f t="shared" ref="W72:W135" si="17">IF(V72&lt;7,1+0.0133*(7-V72),1)</f>
        <v>1.125685</v>
      </c>
      <c r="X72" s="46">
        <f t="shared" ref="X72:X135" si="18">IF(AND(V72&gt;=2,V72&lt;5),1.175-V72*0.035,IF(AND(V72&gt;=-2,V72&lt;2),1.12-V72*0.0075,IF(AND(V72&gt;=-15.5,V72&lt;-2),1.155+V72*0.01,1)))</f>
        <v>1.1305000000000001</v>
      </c>
      <c r="Y72" s="46">
        <f t="shared" ref="Y72:Y135" si="19">SUM(AU72:BA72)</f>
        <v>59.603713818725005</v>
      </c>
      <c r="Z72" s="46">
        <f>IF($BH$4=8,($BH$38*'貼り付けシート（日別）'!O71+$BH$39*Y72+$BH$40)/3.6,0)</f>
        <v>0</v>
      </c>
      <c r="AA72" s="46">
        <f>IF(OR($BH$4=3,$BH$4=4,$BH$4=5),(($BH$42*'貼り付けシート（日別）'!O71+$BH$43*SUM(AU72:AW72,AY72)+$BH$44)*AB72+(0.01723*BA72+0.06099))*10^3/3600,0)</f>
        <v>0</v>
      </c>
      <c r="AB72" s="46">
        <f>IF('貼り付けシート（日別）'!O71&lt;7,1+(7-'貼り付けシート（日別）'!O71)*0.0091,1)</f>
        <v>1.0547137499999999</v>
      </c>
      <c r="AC72" s="46">
        <f>IF(OR($BH$4=3,$BH$4=4,$BH$4=5),(($BH$45*'貼り付けシート（日別）'!O71+$BH$46*SUM(AU72:AW72,AY72)+$BH$47)*AE72+BA72/AD72),0)</f>
        <v>0</v>
      </c>
      <c r="AD72" s="46">
        <f>$BH$48*'貼り付けシート（日別）'!O71+$BH$49*BA72+$BH$50</f>
        <v>0.80325124999999997</v>
      </c>
      <c r="AE72" s="46">
        <f>IF('貼り付けシート（日別）'!O71&lt;7,1+(7-'貼り付けシート（日別）'!O71)*0.0205,1)</f>
        <v>1.1232562500000001</v>
      </c>
      <c r="AF72" s="46">
        <f>IF($BH$4=7,((AL72*'貼り付けシート（日別）'!O71+AM72*(AU72+AV72+AW72+AY72)+AN72*AK72+AO72)*AG72+(0.01723*BA72+0.06099))*10^3/3600,0)</f>
        <v>0</v>
      </c>
      <c r="AG72" s="46">
        <f>IF(7&lt;='貼り付けシート（日別）'!O71,1,1+(7-'貼り付けシート（日別）'!O71)*0.0091)</f>
        <v>1.0547137499999999</v>
      </c>
      <c r="AH72" s="46">
        <f>IF($BH$4=7,((AP72*'貼り付けシート（日別）'!O71+AQ72*(AU72+AV72+AW72+AY72)+AR72*AK72+AS72)*AJ72+BA72/AI72),0)</f>
        <v>0</v>
      </c>
      <c r="AI72" s="46">
        <f>$BH$52*'貼り付けシート（日別）'!O71+$BH$53*BA72+$BH$54</f>
        <v>0.80325124999999997</v>
      </c>
      <c r="AJ72" s="46">
        <f>IF(7&lt;='貼り付けシート（日別）'!O71,1,1+(7-'貼り付けシート（日別）'!O71)*0.0205)</f>
        <v>1.1232562500000001</v>
      </c>
      <c r="AK72" s="46">
        <f>SUMIF('貼り付けシート（時刻別）'!$A$6:$A$8765,A72,'貼り付けシート（時刻別）'!$D$6:$D$8765)</f>
        <v>93.20463553953698</v>
      </c>
      <c r="AL72" s="120">
        <f>IF($AK72&gt;0,バックデータ一覧!$S$4,バックデータ一覧!$T$4)</f>
        <v>-0.51375000000000004</v>
      </c>
      <c r="AM72" s="120">
        <f>IF($AK72&gt;0,バックデータ一覧!$S$5,バックデータ一覧!$T$5)</f>
        <v>-1.7819999999999999E-2</v>
      </c>
      <c r="AN72" s="120">
        <f>IF($AK72&gt;0,バックデータ一覧!$S$6,バックデータ一覧!$T$6)</f>
        <v>0.27639999999999998</v>
      </c>
      <c r="AO72" s="120">
        <f>IF($AK72&gt;0,バックデータ一覧!$S$7,バックデータ一覧!$T$7)</f>
        <v>9.4067100000000003</v>
      </c>
      <c r="AP72" s="120">
        <f>IF($AK72&gt;0,バックデータ一覧!$S$12,バックデータ一覧!$T$12)</f>
        <v>-0.19841</v>
      </c>
      <c r="AQ72" s="120">
        <f>IF($AK72&gt;0,バックデータ一覧!$S$13,バックデータ一覧!$T$13)</f>
        <v>1.10632</v>
      </c>
      <c r="AR72" s="120">
        <f>IF($AK72&gt;0,バックデータ一覧!$S$14,バックデータ一覧!$T$14)</f>
        <v>0.19306999999999999</v>
      </c>
      <c r="AS72" s="120">
        <f>IF($AK72&gt;0,バックデータ一覧!$S$15,バックデータ一覧!$T$15)</f>
        <v>-10.36669</v>
      </c>
      <c r="AT72" s="123">
        <f>IF(データ入力と計算結果!$E$9=バックデータ一覧!$A$24,'貼り付けシート（日別）'!P71,0)</f>
        <v>0</v>
      </c>
      <c r="AU72" s="132">
        <f>'貼り付けシート（日別）'!B71</f>
        <v>9.2560400193170018</v>
      </c>
      <c r="AV72" s="132">
        <f>'貼り付けシート（日別）'!C71</f>
        <v>14.929096805349999</v>
      </c>
      <c r="AW72" s="132">
        <f>'貼り付けシート（日別）'!D71</f>
        <v>1.194327744428</v>
      </c>
      <c r="AX72" s="132">
        <f>'貼り付けシート（日別）'!E71</f>
        <v>0</v>
      </c>
      <c r="AY72" s="132">
        <f>'貼り付けシート（日別）'!F71</f>
        <v>26.872374249629999</v>
      </c>
      <c r="AZ72" s="132">
        <f>'貼り付けシート（日別）'!G71</f>
        <v>0</v>
      </c>
      <c r="BA72" s="132">
        <f>'貼り付けシート（日別）'!H71</f>
        <v>7.3518749999999997</v>
      </c>
    </row>
    <row r="73" spans="1:53" x14ac:dyDescent="0.15">
      <c r="A73" s="50">
        <v>41706</v>
      </c>
      <c r="B73" s="42">
        <f t="shared" si="13"/>
        <v>3</v>
      </c>
      <c r="C73" s="42">
        <f t="shared" si="14"/>
        <v>8</v>
      </c>
      <c r="D73" s="127">
        <f t="shared" si="15"/>
        <v>0.18909458622685185</v>
      </c>
      <c r="E73" s="127">
        <f t="shared" si="10"/>
        <v>132.54199392014922</v>
      </c>
      <c r="F73" s="127">
        <f t="shared" si="16"/>
        <v>0</v>
      </c>
      <c r="G73" s="130">
        <v>0</v>
      </c>
      <c r="H73" s="122">
        <f t="shared" si="11"/>
        <v>0.18909458622685185</v>
      </c>
      <c r="I73" s="122">
        <f>IF(AND($BH$4&lt;&gt;1,$BH$4&lt;&gt;2,$BH$4&lt;&gt;6),0,((VLOOKUP(データ入力と計算結果!$E$6,バックデータ一覧!$V$10:$AA$11,2)*'貼り付けシート（日別）'!O72+VLOOKUP(データ入力と計算結果!$E$6,バックデータ一覧!$V$10:$AA$11,3)*('貼り付けシート（日別）'!I72+'貼り付けシート（日別）'!J72+'貼り付けシート（日別）'!K72+'貼り付けシート（日別）'!L72+'貼り付けシート（日別）'!N72)+(VLOOKUP(データ入力と計算結果!$E$6,バックデータ一覧!$V$10:$AA$11,4)))*10^3/3600))</f>
        <v>0.11799421296296297</v>
      </c>
      <c r="J73" s="122">
        <f>IF(AND(OR($BH$4&lt;&gt;1,$BH$4&lt;&gt;2,$BH$4&lt;&gt;6),データ入力と計算結果!$E$7&lt;&gt;バックデータ一覧!$A$15,SUM(AX73:AY73)&gt;0),0.07*10^3/3600,0)</f>
        <v>1.9444444444444445E-2</v>
      </c>
      <c r="K73" s="122">
        <f>IF(AND(OR($BH$4=1,$BH$4=2),データ入力と計算結果!$E$7=バックデータ一覧!$A$17,AY73&gt;0),(VLOOKUP(データ入力と計算結果!$E$6,バックデータ一覧!$V$10:$AA$11,5,FALSE)*BA73+VLOOKUP(データ入力と計算結果!$E$6,バックデータ一覧!$V$10:$AA$11,6,FALSE))*10^3/3600,0)</f>
        <v>5.1655928819444447E-2</v>
      </c>
      <c r="L73" s="122">
        <f>IF(OR($BH$4=1,$BH$4=6),IF(データ入力と計算結果!$E$7=バックデータ一覧!$A$15,AU73/N73+AV73/O73+AW73/P73+AX73/Q73+AY73/S73,IF(データ入力と計算結果!$E$7=バックデータ一覧!$A$16,AU73/N73+AV73/O73+AW73/P73+AY73/R73+AZ73/S73,AU73/N73+AV73/O73+AW73/P73+AY73/R73+BA73/T73)),0)</f>
        <v>132.54199392014922</v>
      </c>
      <c r="M73" s="122">
        <f>IF($BH$4=2,IF(データ入力と計算結果!$E$7=バックデータ一覧!$A$15,AU73/N73+AV73/O73+AW73/P73+AX73/Q73+AZ73/S73,IF(データ入力と計算結果!$E$7=バックデータ一覧!$A$16,AU73/N73+AV73/O73+AW73/P73+AY73/R73+AZ73/S73,AU73/N73+AV73/O73+AW73/P73+AY73/R73+BA73/T73)),0)</f>
        <v>0</v>
      </c>
      <c r="N73" s="122">
        <f>MIN(1,$BH$6*'貼り付けシート（日別）'!O72+計算過程!$BH$13*(AU73+AW73)+$BH$20)</f>
        <v>0.62558946125743597</v>
      </c>
      <c r="O73" s="122">
        <f>MIN(1,$BH$7*'貼り付けシート（日別）'!O72+$BH$14*AV73+$BH$21)</f>
        <v>0.68735390349174885</v>
      </c>
      <c r="P73" s="122">
        <f>MIN(1,$BH$8*'貼り付けシート（日別）'!O72+$BH$15*(AU73+AW73)+$BH$22)</f>
        <v>0.62558946125743597</v>
      </c>
      <c r="Q73" s="46">
        <f>MIN(1,$BH$9*'貼り付けシート（日別）'!O72+$BH$16*AX73+$BH$23)</f>
        <v>0.71159348488590612</v>
      </c>
      <c r="R73" s="46">
        <f>MIN(1,$BH$10*'貼り付けシート（日別）'!O72+$BH$17*AY73+$BH$24)</f>
        <v>0.69849550319031206</v>
      </c>
      <c r="S73" s="46">
        <f>MIN(1,$BH$11*'貼り付けシート（日別）'!O72+$BH$18*AZ73+$BH$25)</f>
        <v>0.71159348488590612</v>
      </c>
      <c r="T73" s="46">
        <f>MIN(1,$BH$12*'貼り付けシート（日別）'!O72+$BH$19*BA73+$BH$26)</f>
        <v>0.65698431303624161</v>
      </c>
      <c r="U73" s="46">
        <f t="shared" si="12"/>
        <v>0</v>
      </c>
      <c r="V73" s="46">
        <f t="array" ref="V73">AVERAGE((IF(('貼り付けシート（時刻別）'!$E$6:$E$8765=$B73)*('貼り付けシート（時刻別）'!$F$6:$F$8765=$C73)*('貼り付けシート（時刻別）'!$G$6:$G$8765=1),'貼り付けシート（時刻別）'!$C$6:$C$8765,"")))</f>
        <v>-2.5375000000000001</v>
      </c>
      <c r="W73" s="46">
        <f t="shared" si="17"/>
        <v>1.12684875</v>
      </c>
      <c r="X73" s="46">
        <f t="shared" si="18"/>
        <v>1.1296250000000001</v>
      </c>
      <c r="Y73" s="46">
        <f t="shared" si="19"/>
        <v>88.70748483685</v>
      </c>
      <c r="Z73" s="46">
        <f>IF($BH$4=8,($BH$38*'貼り付けシート（日別）'!O72+$BH$39*Y73+$BH$40)/3.6,0)</f>
        <v>0</v>
      </c>
      <c r="AA73" s="46">
        <f>IF(OR($BH$4=3,$BH$4=4,$BH$4=5),(($BH$42*'貼り付けシート（日別）'!O72+$BH$43*SUM(AU73:AW73,AY73)+$BH$44)*AB73+(0.01723*BA73+0.06099))*10^3/3600,0)</f>
        <v>0</v>
      </c>
      <c r="AB73" s="46">
        <f>IF('貼り付けシート（日別）'!O72&lt;7,1+(7-'貼り付けシート（日別）'!O72)*0.0091,1)</f>
        <v>1.0487229166666667</v>
      </c>
      <c r="AC73" s="46">
        <f>IF(OR($BH$4=3,$BH$4=4,$BH$4=5),(($BH$45*'貼り付けシート（日別）'!O72+$BH$46*SUM(AU73:AW73,AY73)+$BH$47)*AE73+BA73/AD73),0)</f>
        <v>0</v>
      </c>
      <c r="AD73" s="46">
        <f>$BH$48*'貼り付けシート（日別）'!O72+$BH$49*BA73+$BH$50</f>
        <v>0.80581874999999992</v>
      </c>
      <c r="AE73" s="46">
        <f>IF('貼り付けシート（日別）'!O72&lt;7,1+(7-'貼り付けシート（日別）'!O72)*0.0205,1)</f>
        <v>1.1097604166666666</v>
      </c>
      <c r="AF73" s="46">
        <f>IF($BH$4=7,((AL73*'貼り付けシート（日別）'!O72+AM73*(AU73+AV73+AW73+AY73)+AN73*AK73+AO73)*AG73+(0.01723*BA73+0.06099))*10^3/3600,0)</f>
        <v>0</v>
      </c>
      <c r="AG73" s="46">
        <f>IF(7&lt;='貼り付けシート（日別）'!O72,1,1+(7-'貼り付けシート（日別）'!O72)*0.0091)</f>
        <v>1.0487229166666667</v>
      </c>
      <c r="AH73" s="46">
        <f>IF($BH$4=7,((AP73*'貼り付けシート（日別）'!O72+AQ73*(AU73+AV73+AW73+AY73)+AR73*AK73+AS73)*AJ73+BA73/AI73),0)</f>
        <v>0</v>
      </c>
      <c r="AI73" s="46">
        <f>$BH$52*'貼り付けシート（日別）'!O72+$BH$53*BA73+$BH$54</f>
        <v>0.80581874999999992</v>
      </c>
      <c r="AJ73" s="46">
        <f>IF(7&lt;='貼り付けシート（日別）'!O72,1,1+(7-'貼り付けシート（日別）'!O72)*0.0205)</f>
        <v>1.1097604166666666</v>
      </c>
      <c r="AK73" s="46">
        <f>SUMIF('貼り付けシート（時刻別）'!$A$6:$A$8765,A73,'貼り付けシート（時刻別）'!$D$6:$D$8765)</f>
        <v>111.22482487751633</v>
      </c>
      <c r="AL73" s="120">
        <f>IF($AK73&gt;0,バックデータ一覧!$S$4,バックデータ一覧!$T$4)</f>
        <v>-0.51375000000000004</v>
      </c>
      <c r="AM73" s="120">
        <f>IF($AK73&gt;0,バックデータ一覧!$S$5,バックデータ一覧!$T$5)</f>
        <v>-1.7819999999999999E-2</v>
      </c>
      <c r="AN73" s="120">
        <f>IF($AK73&gt;0,バックデータ一覧!$S$6,バックデータ一覧!$T$6)</f>
        <v>0.27639999999999998</v>
      </c>
      <c r="AO73" s="120">
        <f>IF($AK73&gt;0,バックデータ一覧!$S$7,バックデータ一覧!$T$7)</f>
        <v>9.4067100000000003</v>
      </c>
      <c r="AP73" s="120">
        <f>IF($AK73&gt;0,バックデータ一覧!$S$12,バックデータ一覧!$T$12)</f>
        <v>-0.19841</v>
      </c>
      <c r="AQ73" s="120">
        <f>IF($AK73&gt;0,バックデータ一覧!$S$13,バックデータ一覧!$T$13)</f>
        <v>1.10632</v>
      </c>
      <c r="AR73" s="120">
        <f>IF($AK73&gt;0,バックデータ一覧!$S$14,バックデータ一覧!$T$14)</f>
        <v>0.19306999999999999</v>
      </c>
      <c r="AS73" s="120">
        <f>IF($AK73&gt;0,バックデータ一覧!$S$15,バックデータ一覧!$T$15)</f>
        <v>-10.36669</v>
      </c>
      <c r="AT73" s="123">
        <f>IF(データ入力と計算結果!$E$9=バックデータ一覧!$A$24,'貼り付けシート（日別）'!P72,0)</f>
        <v>0</v>
      </c>
      <c r="AU73" s="132">
        <f>'貼り付けシート（日別）'!B72</f>
        <v>20.141441705112001</v>
      </c>
      <c r="AV73" s="132">
        <f>'貼り付けシート（日別）'!C72</f>
        <v>29.619767213399999</v>
      </c>
      <c r="AW73" s="132">
        <f>'貼り付けシート（日別）'!D72</f>
        <v>5.0353604262780003</v>
      </c>
      <c r="AX73" s="132">
        <f>'貼り付けシート（日別）'!E72</f>
        <v>0</v>
      </c>
      <c r="AY73" s="132">
        <f>'貼り付けシート（日別）'!F72</f>
        <v>26.657790492060002</v>
      </c>
      <c r="AZ73" s="132">
        <f>'貼り付けシート（日別）'!G72</f>
        <v>0</v>
      </c>
      <c r="BA73" s="132">
        <f>'貼り付けシート（日別）'!H72</f>
        <v>7.2531250000000007</v>
      </c>
    </row>
    <row r="74" spans="1:53" x14ac:dyDescent="0.15">
      <c r="A74" s="50">
        <v>41707</v>
      </c>
      <c r="B74" s="42">
        <f t="shared" si="13"/>
        <v>3</v>
      </c>
      <c r="C74" s="42">
        <f t="shared" si="14"/>
        <v>9</v>
      </c>
      <c r="D74" s="127">
        <f t="shared" si="15"/>
        <v>0.1660555943287037</v>
      </c>
      <c r="E74" s="127">
        <f t="shared" si="10"/>
        <v>87.647585625989649</v>
      </c>
      <c r="F74" s="127">
        <f t="shared" si="16"/>
        <v>0</v>
      </c>
      <c r="G74" s="130">
        <v>0</v>
      </c>
      <c r="H74" s="122">
        <f t="shared" si="11"/>
        <v>0.1660555943287037</v>
      </c>
      <c r="I74" s="122">
        <f>IF(AND($BH$4&lt;&gt;1,$BH$4&lt;&gt;2,$BH$4&lt;&gt;6),0,((VLOOKUP(データ入力と計算結果!$E$6,バックデータ一覧!$V$10:$AA$11,2)*'貼り付けシート（日別）'!O73+VLOOKUP(データ入力と計算結果!$E$6,バックデータ一覧!$V$10:$AA$11,3)*('貼り付けシート（日別）'!I73+'貼り付けシート（日別）'!J73+'貼り付けシート（日別）'!K73+'貼り付けシート（日別）'!L73+'貼り付けシート（日別）'!N73)+(VLOOKUP(データ入力と計算結果!$E$6,バックデータ一覧!$V$10:$AA$11,4)))*10^3/3600))</f>
        <v>9.567912037037038E-2</v>
      </c>
      <c r="J74" s="122">
        <f>IF(AND(OR($BH$4&lt;&gt;1,$BH$4&lt;&gt;2,$BH$4&lt;&gt;6),データ入力と計算結果!$E$7&lt;&gt;バックデータ一覧!$A$15,SUM(AX74:AY74)&gt;0),0.07*10^3/3600,0)</f>
        <v>1.9444444444444445E-2</v>
      </c>
      <c r="K74" s="122">
        <f>IF(AND(OR($BH$4=1,$BH$4=2),データ入力と計算結果!$E$7=バックデータ一覧!$A$17,AY74&gt;0),(VLOOKUP(データ入力と計算結果!$E$6,バックデータ一覧!$V$10:$AA$11,5,FALSE)*BA74+VLOOKUP(データ入力と計算結果!$E$6,バックデータ一覧!$V$10:$AA$11,6,FALSE))*10^3/3600,0)</f>
        <v>5.0932029513888886E-2</v>
      </c>
      <c r="L74" s="122">
        <f>IF(OR($BH$4=1,$BH$4=6),IF(データ入力と計算結果!$E$7=バックデータ一覧!$A$15,AU74/N74+AV74/O74+AW74/P74+AX74/Q74+AY74/S74,IF(データ入力と計算結果!$E$7=バックデータ一覧!$A$16,AU74/N74+AV74/O74+AW74/P74+AY74/R74+AZ74/S74,AU74/N74+AV74/O74+AW74/P74+AY74/R74+BA74/T74)),0)</f>
        <v>87.647585625989649</v>
      </c>
      <c r="M74" s="122">
        <f>IF($BH$4=2,IF(データ入力と計算結果!$E$7=バックデータ一覧!$A$15,AU74/N74+AV74/O74+AW74/P74+AX74/Q74+AZ74/S74,IF(データ入力と計算結果!$E$7=バックデータ一覧!$A$16,AU74/N74+AV74/O74+AW74/P74+AY74/R74+AZ74/S74,AU74/N74+AV74/O74+AW74/P74+AY74/R74+BA74/T74)),0)</f>
        <v>0</v>
      </c>
      <c r="N74" s="122">
        <f>MIN(1,$BH$6*'貼り付けシート（日別）'!O73+計算過程!$BH$13*(AU74+AW74)+$BH$20)</f>
        <v>0.60984183364247002</v>
      </c>
      <c r="O74" s="122">
        <f>MIN(1,$BH$7*'貼り付けシート（日別）'!O73+$BH$14*AV74+$BH$21)</f>
        <v>0.68117581695095519</v>
      </c>
      <c r="P74" s="122">
        <f>MIN(1,$BH$8*'貼り付けシート（日別）'!O73+$BH$15*(AU74+AW74)+$BH$22)</f>
        <v>0.60984183364247002</v>
      </c>
      <c r="Q74" s="46">
        <f>MIN(1,$BH$9*'貼り付けシート（日別）'!O73+$BH$16*AX74+$BH$23)</f>
        <v>0.71159348488590612</v>
      </c>
      <c r="R74" s="46">
        <f>MIN(1,$BH$10*'貼り付けシート（日別）'!O73+$BH$17*AY74+$BH$24)</f>
        <v>0.69850516508344862</v>
      </c>
      <c r="S74" s="46">
        <f>MIN(1,$BH$11*'貼り付けシート（日別）'!O73+$BH$18*AZ74+$BH$25)</f>
        <v>0.71159348488590612</v>
      </c>
      <c r="T74" s="46">
        <f>MIN(1,$BH$12*'貼り付けシート（日別）'!O73+$BH$19*BA74+$BH$26)</f>
        <v>0.65734128986738249</v>
      </c>
      <c r="U74" s="46">
        <f t="shared" si="12"/>
        <v>0</v>
      </c>
      <c r="V74" s="46">
        <f t="array" ref="V74">AVERAGE((IF(('貼り付けシート（時刻別）'!$E$6:$E$8765=$B74)*('貼り付けシート（時刻別）'!$F$6:$F$8765=$C74)*('貼り付けシート（時刻別）'!$G$6:$G$8765=1),'貼り付けシート（時刻別）'!$C$6:$C$8765,"")))</f>
        <v>0.4499999999999999</v>
      </c>
      <c r="W74" s="46">
        <f t="shared" si="17"/>
        <v>1.0871150000000001</v>
      </c>
      <c r="X74" s="46">
        <f t="shared" si="18"/>
        <v>1.1166250000000002</v>
      </c>
      <c r="Y74" s="46">
        <f t="shared" si="19"/>
        <v>58.895075618250004</v>
      </c>
      <c r="Z74" s="46">
        <f>IF($BH$4=8,($BH$38*'貼り付けシート（日別）'!O73+$BH$39*Y74+$BH$40)/3.6,0)</f>
        <v>0</v>
      </c>
      <c r="AA74" s="46">
        <f>IF(OR($BH$4=3,$BH$4=4,$BH$4=5),(($BH$42*'貼り付けシート（日別）'!O73+$BH$43*SUM(AU74:AW74,AY74)+$BH$44)*AB74+(0.01723*BA74+0.06099))*10^3/3600,0)</f>
        <v>0</v>
      </c>
      <c r="AB74" s="46">
        <f>IF('貼り付けシート（日別）'!O73&lt;7,1+(7-'貼り付けシート（日別）'!O73)*0.0091,1)</f>
        <v>1.0395470833333333</v>
      </c>
      <c r="AC74" s="46">
        <f>IF(OR($BH$4=3,$BH$4=4,$BH$4=5),(($BH$45*'貼り付けシート（日別）'!O73+$BH$46*SUM(AU74:AW74,AY74)+$BH$47)*AE74+BA74/AD74),0)</f>
        <v>0</v>
      </c>
      <c r="AD74" s="46">
        <f>$BH$48*'貼り付けシート（日別）'!O73+$BH$49*BA74+$BH$50</f>
        <v>0.80975124999999992</v>
      </c>
      <c r="AE74" s="46">
        <f>IF('貼り付けシート（日別）'!O73&lt;7,1+(7-'貼り付けシート（日別）'!O73)*0.0205,1)</f>
        <v>1.0890895833333334</v>
      </c>
      <c r="AF74" s="46">
        <f>IF($BH$4=7,((AL74*'貼り付けシート（日別）'!O73+AM74*(AU74+AV74+AW74+AY74)+AN74*AK74+AO74)*AG74+(0.01723*BA74+0.06099))*10^3/3600,0)</f>
        <v>0</v>
      </c>
      <c r="AG74" s="46">
        <f>IF(7&lt;='貼り付けシート（日別）'!O73,1,1+(7-'貼り付けシート（日別）'!O73)*0.0091)</f>
        <v>1.0395470833333333</v>
      </c>
      <c r="AH74" s="46">
        <f>IF($BH$4=7,((AP74*'貼り付けシート（日別）'!O73+AQ74*(AU74+AV74+AW74+AY74)+AR74*AK74+AS74)*AJ74+BA74/AI74),0)</f>
        <v>0</v>
      </c>
      <c r="AI74" s="46">
        <f>$BH$52*'貼り付けシート（日別）'!O73+$BH$53*BA74+$BH$54</f>
        <v>0.80975124999999992</v>
      </c>
      <c r="AJ74" s="46">
        <f>IF(7&lt;='貼り付けシート（日別）'!O73,1,1+(7-'貼り付けシート（日別）'!O73)*0.0205)</f>
        <v>1.0890895833333334</v>
      </c>
      <c r="AK74" s="46">
        <f>SUMIF('貼り付けシート（時刻別）'!$A$6:$A$8765,A74,'貼り付けシート（時刻別）'!$D$6:$D$8765)</f>
        <v>107.92953681399483</v>
      </c>
      <c r="AL74" s="120">
        <f>IF($AK74&gt;0,バックデータ一覧!$S$4,バックデータ一覧!$T$4)</f>
        <v>-0.51375000000000004</v>
      </c>
      <c r="AM74" s="120">
        <f>IF($AK74&gt;0,バックデータ一覧!$S$5,バックデータ一覧!$T$5)</f>
        <v>-1.7819999999999999E-2</v>
      </c>
      <c r="AN74" s="120">
        <f>IF($AK74&gt;0,バックデータ一覧!$S$6,バックデータ一覧!$T$6)</f>
        <v>0.27639999999999998</v>
      </c>
      <c r="AO74" s="120">
        <f>IF($AK74&gt;0,バックデータ一覧!$S$7,バックデータ一覧!$T$7)</f>
        <v>9.4067100000000003</v>
      </c>
      <c r="AP74" s="120">
        <f>IF($AK74&gt;0,バックデータ一覧!$S$12,バックデータ一覧!$T$12)</f>
        <v>-0.19841</v>
      </c>
      <c r="AQ74" s="120">
        <f>IF($AK74&gt;0,バックデータ一覧!$S$13,バックデータ一覧!$T$13)</f>
        <v>1.10632</v>
      </c>
      <c r="AR74" s="120">
        <f>IF($AK74&gt;0,バックデータ一覧!$S$14,バックデータ一覧!$T$14)</f>
        <v>0.19306999999999999</v>
      </c>
      <c r="AS74" s="120">
        <f>IF($AK74&gt;0,バックデータ一覧!$S$15,バックデータ一覧!$T$15)</f>
        <v>-10.36669</v>
      </c>
      <c r="AT74" s="123">
        <f>IF(データ入力と計算結果!$E$9=バックデータ一覧!$A$24,'貼り付けシート（日別）'!P73,0)</f>
        <v>0</v>
      </c>
      <c r="AU74" s="132">
        <f>'貼り付けシート（日別）'!B73</f>
        <v>9.1747955380900006</v>
      </c>
      <c r="AV74" s="132">
        <f>'貼り付けシート（日別）'!C73</f>
        <v>14.798057319500002</v>
      </c>
      <c r="AW74" s="132">
        <f>'貼り付けシート（日別）'!D73</f>
        <v>1.1838445855600002</v>
      </c>
      <c r="AX74" s="132">
        <f>'貼り付けシート（日別）'!E73</f>
        <v>0</v>
      </c>
      <c r="AY74" s="132">
        <f>'貼り付けシート（日別）'!F73</f>
        <v>26.636503175100003</v>
      </c>
      <c r="AZ74" s="132">
        <f>'貼り付けシート（日別）'!G73</f>
        <v>0</v>
      </c>
      <c r="BA74" s="132">
        <f>'貼り付けシート（日別）'!H73</f>
        <v>7.1018749999999997</v>
      </c>
    </row>
    <row r="75" spans="1:53" x14ac:dyDescent="0.15">
      <c r="A75" s="50">
        <v>41708</v>
      </c>
      <c r="B75" s="42">
        <f t="shared" si="13"/>
        <v>3</v>
      </c>
      <c r="C75" s="42">
        <f t="shared" si="14"/>
        <v>10</v>
      </c>
      <c r="D75" s="127">
        <f t="shared" si="15"/>
        <v>0.17920920601851853</v>
      </c>
      <c r="E75" s="127">
        <f t="shared" si="10"/>
        <v>110.6692241362576</v>
      </c>
      <c r="F75" s="127">
        <f t="shared" si="16"/>
        <v>0</v>
      </c>
      <c r="G75" s="130">
        <v>0</v>
      </c>
      <c r="H75" s="122">
        <f t="shared" si="11"/>
        <v>0.17920920601851853</v>
      </c>
      <c r="I75" s="122">
        <f>IF(AND($BH$4&lt;&gt;1,$BH$4&lt;&gt;2,$BH$4&lt;&gt;6),0,((VLOOKUP(データ入力と計算結果!$E$6,バックデータ一覧!$V$10:$AA$11,2)*'貼り付けシート（日別）'!O74+VLOOKUP(データ入力と計算結果!$E$6,バックデータ一覧!$V$10:$AA$11,3)*('貼り付けシート（日別）'!I74+'貼り付けシート（日別）'!J74+'貼り付けシート（日別）'!K74+'貼り付けシート（日別）'!L74+'貼り付けシート（日別）'!N74)+(VLOOKUP(データ入力と計算結果!$E$6,バックデータ一覧!$V$10:$AA$11,4)))*10^3/3600))</f>
        <v>0.10748962962962963</v>
      </c>
      <c r="J75" s="122">
        <f>IF(AND(OR($BH$4&lt;&gt;1,$BH$4&lt;&gt;2,$BH$4&lt;&gt;6),データ入力と計算結果!$E$7&lt;&gt;バックデータ一覧!$A$15,SUM(AX75:AY75)&gt;0),0.07*10^3/3600,0)</f>
        <v>1.9444444444444445E-2</v>
      </c>
      <c r="K75" s="122">
        <f>IF(AND(OR($BH$4=1,$BH$4=2),データ入力と計算結果!$E$7=バックデータ一覧!$A$17,AY75&gt;0),(VLOOKUP(データ入力と計算結果!$E$6,バックデータ一覧!$V$10:$AA$11,5,FALSE)*BA75+VLOOKUP(データ入力と計算結果!$E$6,バックデータ一覧!$V$10:$AA$11,6,FALSE))*10^3/3600,0)</f>
        <v>5.2275131944444435E-2</v>
      </c>
      <c r="L75" s="122">
        <f>IF(OR($BH$4=1,$BH$4=6),IF(データ入力と計算結果!$E$7=バックデータ一覧!$A$15,AU75/N75+AV75/O75+AW75/P75+AX75/Q75+AY75/S75,IF(データ入力と計算結果!$E$7=バックデータ一覧!$A$16,AU75/N75+AV75/O75+AW75/P75+AY75/R75+AZ75/S75,AU75/N75+AV75/O75+AW75/P75+AY75/R75+BA75/T75)),0)</f>
        <v>110.6692241362576</v>
      </c>
      <c r="M75" s="122">
        <f>IF($BH$4=2,IF(データ入力と計算結果!$E$7=バックデータ一覧!$A$15,AU75/N75+AV75/O75+AW75/P75+AX75/Q75+AZ75/S75,IF(データ入力と計算結果!$E$7=バックデータ一覧!$A$16,AU75/N75+AV75/O75+AW75/P75+AY75/R75+AZ75/S75,AU75/N75+AV75/O75+AW75/P75+AY75/R75+BA75/T75)),0)</f>
        <v>0</v>
      </c>
      <c r="N75" s="122">
        <f>MIN(1,$BH$6*'貼り付けシート（日別）'!O74+計算過程!$BH$13*(AU75+AW75)+$BH$20)</f>
        <v>0.61533825962403366</v>
      </c>
      <c r="O75" s="122">
        <f>MIN(1,$BH$7*'貼り付けシート（日別）'!O74+$BH$14*AV75+$BH$21)</f>
        <v>0.68351110307386742</v>
      </c>
      <c r="P75" s="122">
        <f>MIN(1,$BH$8*'貼り付けシート（日別）'!O74+$BH$15*(AU75+AW75)+$BH$22)</f>
        <v>0.61533825962403366</v>
      </c>
      <c r="Q75" s="46">
        <f>MIN(1,$BH$9*'貼り付けシート（日別）'!O74+$BH$16*AX75+$BH$23)</f>
        <v>0.71159348488590612</v>
      </c>
      <c r="R75" s="46">
        <f>MIN(1,$BH$10*'貼り付けシート（日別）'!O74+$BH$17*AY75+$BH$24)</f>
        <v>0.69850999603001684</v>
      </c>
      <c r="S75" s="46">
        <f>MIN(1,$BH$11*'貼り付けシート（日別）'!O74+$BH$18*AZ75+$BH$25)</f>
        <v>0.71159348488590612</v>
      </c>
      <c r="T75" s="46">
        <f>MIN(1,$BH$12*'貼り付けシート（日別）'!O74+$BH$19*BA75+$BH$26)</f>
        <v>0.6566789650856375</v>
      </c>
      <c r="U75" s="46">
        <f t="shared" si="12"/>
        <v>0</v>
      </c>
      <c r="V75" s="46">
        <f t="array" ref="V75">AVERAGE((IF(('貼り付けシート（時刻別）'!$E$6:$E$8765=$B75)*('貼り付けシート（時刻別）'!$F$6:$F$8765=$C75)*('貼り付けシート（時刻別）'!$G$6:$G$8765=1),'貼り付けシート（時刻別）'!$C$6:$C$8765,"")))</f>
        <v>-3.6374999999999997</v>
      </c>
      <c r="W75" s="46">
        <f t="shared" si="17"/>
        <v>1.1414787500000001</v>
      </c>
      <c r="X75" s="46">
        <f t="shared" si="18"/>
        <v>1.118625</v>
      </c>
      <c r="Y75" s="46">
        <f t="shared" si="19"/>
        <v>73.947148791550006</v>
      </c>
      <c r="Z75" s="46">
        <f>IF($BH$4=8,($BH$38*'貼り付けシート（日別）'!O74+$BH$39*Y75+$BH$40)/3.6,0)</f>
        <v>0</v>
      </c>
      <c r="AA75" s="46">
        <f>IF(OR($BH$4=3,$BH$4=4,$BH$4=5),(($BH$42*'貼り付けシート（日別）'!O74+$BH$43*SUM(AU75:AW75,AY75)+$BH$44)*AB75+(0.01723*BA75+0.06099))*10^3/3600,0)</f>
        <v>0</v>
      </c>
      <c r="AB75" s="46">
        <f>IF('貼り付けシート（日別）'!O74&lt;7,1+(7-'貼り付けシート（日別）'!O74)*0.0091,1)</f>
        <v>1.0565716666666667</v>
      </c>
      <c r="AC75" s="46">
        <f>IF(OR($BH$4=3,$BH$4=4,$BH$4=5),(($BH$45*'貼り付けシート（日別）'!O74+$BH$46*SUM(AU75:AW75,AY75)+$BH$47)*AE75+BA75/AD75),0)</f>
        <v>0</v>
      </c>
      <c r="AD75" s="46">
        <f>$BH$48*'貼り付けシート（日別）'!O74+$BH$49*BA75+$BH$50</f>
        <v>0.80245499999999992</v>
      </c>
      <c r="AE75" s="46">
        <f>IF('貼り付けシート（日別）'!O74&lt;7,1+(7-'貼り付けシート（日別）'!O74)*0.0205,1)</f>
        <v>1.1274416666666667</v>
      </c>
      <c r="AF75" s="46">
        <f>IF($BH$4=7,((AL75*'貼り付けシート（日別）'!O74+AM75*(AU75+AV75+AW75+AY75)+AN75*AK75+AO75)*AG75+(0.01723*BA75+0.06099))*10^3/3600,0)</f>
        <v>0</v>
      </c>
      <c r="AG75" s="46">
        <f>IF(7&lt;='貼り付けシート（日別）'!O74,1,1+(7-'貼り付けシート（日別）'!O74)*0.0091)</f>
        <v>1.0565716666666667</v>
      </c>
      <c r="AH75" s="46">
        <f>IF($BH$4=7,((AP75*'貼り付けシート（日別）'!O74+AQ75*(AU75+AV75+AW75+AY75)+AR75*AK75+AS75)*AJ75+BA75/AI75),0)</f>
        <v>0</v>
      </c>
      <c r="AI75" s="46">
        <f>$BH$52*'貼り付けシート（日別）'!O74+$BH$53*BA75+$BH$54</f>
        <v>0.80245499999999992</v>
      </c>
      <c r="AJ75" s="46">
        <f>IF(7&lt;='貼り付けシート（日別）'!O74,1,1+(7-'貼り付けシート（日別）'!O74)*0.0205)</f>
        <v>1.1274416666666667</v>
      </c>
      <c r="AK75" s="46">
        <f>SUMIF('貼り付けシート（時刻別）'!$A$6:$A$8765,A75,'貼り付けシート（時刻別）'!$D$6:$D$8765)</f>
        <v>125.80970885127344</v>
      </c>
      <c r="AL75" s="120">
        <f>IF($AK75&gt;0,バックデータ一覧!$S$4,バックデータ一覧!$T$4)</f>
        <v>-0.51375000000000004</v>
      </c>
      <c r="AM75" s="120">
        <f>IF($AK75&gt;0,バックデータ一覧!$S$5,バックデータ一覧!$T$5)</f>
        <v>-1.7819999999999999E-2</v>
      </c>
      <c r="AN75" s="120">
        <f>IF($AK75&gt;0,バックデータ一覧!$S$6,バックデータ一覧!$T$6)</f>
        <v>0.27639999999999998</v>
      </c>
      <c r="AO75" s="120">
        <f>IF($AK75&gt;0,バックデータ一覧!$S$7,バックデータ一覧!$T$7)</f>
        <v>9.4067100000000003</v>
      </c>
      <c r="AP75" s="120">
        <f>IF($AK75&gt;0,バックデータ一覧!$S$12,バックデータ一覧!$T$12)</f>
        <v>-0.19841</v>
      </c>
      <c r="AQ75" s="120">
        <f>IF($AK75&gt;0,バックデータ一覧!$S$13,バックデータ一覧!$T$13)</f>
        <v>1.10632</v>
      </c>
      <c r="AR75" s="120">
        <f>IF($AK75&gt;0,バックデータ一覧!$S$14,バックデータ一覧!$T$14)</f>
        <v>0.19306999999999999</v>
      </c>
      <c r="AS75" s="120">
        <f>IF($AK75&gt;0,バックデータ一覧!$S$15,バックデータ一覧!$T$15)</f>
        <v>-10.36669</v>
      </c>
      <c r="AT75" s="123">
        <f>IF(データ入力と計算結果!$E$9=バックデータ一覧!$A$24,'貼り付けシート（日別）'!P74,0)</f>
        <v>0</v>
      </c>
      <c r="AU75" s="132">
        <f>'貼り付けシート（日別）'!B74</f>
        <v>13.608772641828001</v>
      </c>
      <c r="AV75" s="132">
        <f>'貼り付けシート（日別）'!C74</f>
        <v>22.188216263850002</v>
      </c>
      <c r="AW75" s="132">
        <f>'貼り付けシート（日別）'!D74</f>
        <v>4.1418003692520005</v>
      </c>
      <c r="AX75" s="132">
        <f>'貼り付けシート（日別）'!E74</f>
        <v>0</v>
      </c>
      <c r="AY75" s="132">
        <f>'貼り付けシート（日別）'!F74</f>
        <v>26.62585951662</v>
      </c>
      <c r="AZ75" s="132">
        <f>'貼り付けシート（日別）'!G74</f>
        <v>0</v>
      </c>
      <c r="BA75" s="132">
        <f>'貼り付けシート（日別）'!H74</f>
        <v>7.3824999999999994</v>
      </c>
    </row>
    <row r="76" spans="1:53" x14ac:dyDescent="0.15">
      <c r="A76" s="50">
        <v>41709</v>
      </c>
      <c r="B76" s="42">
        <f t="shared" si="13"/>
        <v>3</v>
      </c>
      <c r="C76" s="42">
        <f t="shared" si="14"/>
        <v>11</v>
      </c>
      <c r="D76" s="127">
        <f t="shared" si="15"/>
        <v>0.18939849189814817</v>
      </c>
      <c r="E76" s="127">
        <f t="shared" si="10"/>
        <v>132.81387238705025</v>
      </c>
      <c r="F76" s="127">
        <f t="shared" si="16"/>
        <v>0</v>
      </c>
      <c r="G76" s="130">
        <v>0</v>
      </c>
      <c r="H76" s="122">
        <f t="shared" si="11"/>
        <v>0.18939849189814817</v>
      </c>
      <c r="I76" s="122">
        <f>IF(AND($BH$4&lt;&gt;1,$BH$4&lt;&gt;2,$BH$4&lt;&gt;6),0,((VLOOKUP(データ入力と計算結果!$E$6,バックデータ一覧!$V$10:$AA$11,2)*'貼り付けシート（日別）'!O75+VLOOKUP(データ入力と計算結果!$E$6,バックデータ一覧!$V$10:$AA$11,3)*('貼り付けシート（日別）'!I75+'貼り付けシート（日別）'!J75+'貼り付けシート（日別）'!K75+'貼り付けシート（日別）'!L75+'貼り付けシート（日別）'!N75)+(VLOOKUP(データ入力と計算結果!$E$6,バックデータ一覧!$V$10:$AA$11,4)))*10^3/3600))</f>
        <v>0.11811564814814815</v>
      </c>
      <c r="J76" s="122">
        <f>IF(AND(OR($BH$4&lt;&gt;1,$BH$4&lt;&gt;2,$BH$4&lt;&gt;6),データ入力と計算結果!$E$7&lt;&gt;バックデータ一覧!$A$15,SUM(AX76:AY76)&gt;0),0.07*10^3/3600,0)</f>
        <v>1.9444444444444445E-2</v>
      </c>
      <c r="K76" s="122">
        <f>IF(AND(OR($BH$4=1,$BH$4=2),データ入力と計算結果!$E$7=バックデータ一覧!$A$17,AY76&gt;0),(VLOOKUP(データ入力と計算結果!$E$6,バックデータ一覧!$V$10:$AA$11,5,FALSE)*BA76+VLOOKUP(データ入力と計算結果!$E$6,バックデータ一覧!$V$10:$AA$11,6,FALSE))*10^3/3600,0)</f>
        <v>5.1838399305555553E-2</v>
      </c>
      <c r="L76" s="122">
        <f>IF(OR($BH$4=1,$BH$4=6),IF(データ入力と計算結果!$E$7=バックデータ一覧!$A$15,AU76/N76+AV76/O76+AW76/P76+AX76/Q76+AY76/S76,IF(データ入力と計算結果!$E$7=バックデータ一覧!$A$16,AU76/N76+AV76/O76+AW76/P76+AY76/R76+AZ76/S76,AU76/N76+AV76/O76+AW76/P76+AY76/R76+BA76/T76)),0)</f>
        <v>132.81387238705025</v>
      </c>
      <c r="M76" s="122">
        <f>IF($BH$4=2,IF(データ入力と計算結果!$E$7=バックデータ一覧!$A$15,AU76/N76+AV76/O76+AW76/P76+AX76/Q76+AZ76/S76,IF(データ入力と計算結果!$E$7=バックデータ一覧!$A$16,AU76/N76+AV76/O76+AW76/P76+AY76/R76+AZ76/S76,AU76/N76+AV76/O76+AW76/P76+AY76/R76+BA76/T76)),0)</f>
        <v>0</v>
      </c>
      <c r="N76" s="122">
        <f>MIN(1,$BH$6*'貼り付けシート（日別）'!O75+計算過程!$BH$13*(AU76+AW76)+$BH$20)</f>
        <v>0.62519472619844296</v>
      </c>
      <c r="O76" s="122">
        <f>MIN(1,$BH$7*'貼り付けシート（日別）'!O75+$BH$14*AV76+$BH$21)</f>
        <v>0.6872352155454462</v>
      </c>
      <c r="P76" s="122">
        <f>MIN(1,$BH$8*'貼り付けシート（日別）'!O75+$BH$15*(AU76+AW76)+$BH$22)</f>
        <v>0.62519472619844296</v>
      </c>
      <c r="Q76" s="46">
        <f>MIN(1,$BH$9*'貼り付けシート（日別）'!O75+$BH$16*AX76+$BH$23)</f>
        <v>0.71159348488590612</v>
      </c>
      <c r="R76" s="46">
        <f>MIN(1,$BH$10*'貼り付けシート（日別）'!O75+$BH$17*AY76+$BH$24)</f>
        <v>0.69847773220829312</v>
      </c>
      <c r="S76" s="46">
        <f>MIN(1,$BH$11*'貼り付けシート（日別）'!O75+$BH$18*AZ76+$BH$25)</f>
        <v>0.71159348488590612</v>
      </c>
      <c r="T76" s="46">
        <f>MIN(1,$BH$12*'貼り付けシート（日別）'!O75+$BH$19*BA76+$BH$26)</f>
        <v>0.6568943312730201</v>
      </c>
      <c r="U76" s="46">
        <f t="shared" si="12"/>
        <v>0</v>
      </c>
      <c r="V76" s="46">
        <f t="array" ref="V76">AVERAGE((IF(('貼り付けシート（時刻別）'!$E$6:$E$8765=$B76)*('貼り付けシート（時刻別）'!$F$6:$F$8765=$C76)*('貼り付けシート（時刻別）'!$G$6:$G$8765=1),'貼り付けシート（時刻別）'!$C$6:$C$8765,"")))</f>
        <v>0.72499999999999998</v>
      </c>
      <c r="W76" s="46">
        <f t="shared" si="17"/>
        <v>1.0834575</v>
      </c>
      <c r="X76" s="46">
        <f t="shared" si="18"/>
        <v>1.1145625000000001</v>
      </c>
      <c r="Y76" s="46">
        <f t="shared" si="19"/>
        <v>88.865245402900015</v>
      </c>
      <c r="Z76" s="46">
        <f>IF($BH$4=8,($BH$38*'貼り付けシート（日別）'!O75+$BH$39*Y76+$BH$40)/3.6,0)</f>
        <v>0</v>
      </c>
      <c r="AA76" s="46">
        <f>IF(OR($BH$4=3,$BH$4=4,$BH$4=5),(($BH$42*'貼り付けシート（日別）'!O75+$BH$43*SUM(AU76:AW76,AY76)+$BH$44)*AB76+(0.01723*BA76+0.06099))*10^3/3600,0)</f>
        <v>0</v>
      </c>
      <c r="AB76" s="46">
        <f>IF('貼り付けシート（日別）'!O75&lt;7,1+(7-'貼り付けシート（日別）'!O75)*0.0091,1)</f>
        <v>1.0510358333333334</v>
      </c>
      <c r="AC76" s="46">
        <f>IF(OR($BH$4=3,$BH$4=4,$BH$4=5),(($BH$45*'貼り付けシート（日別）'!O75+$BH$46*SUM(AU76:AW76,AY76)+$BH$47)*AE76+BA76/AD76),0)</f>
        <v>0</v>
      </c>
      <c r="AD76" s="46">
        <f>$BH$48*'貼り付けシート（日別）'!O75+$BH$49*BA76+$BH$50</f>
        <v>0.80482749999999992</v>
      </c>
      <c r="AE76" s="46">
        <f>IF('貼り付けシート（日別）'!O75&lt;7,1+(7-'貼り付けシート（日別）'!O75)*0.0205,1)</f>
        <v>1.1149708333333332</v>
      </c>
      <c r="AF76" s="46">
        <f>IF($BH$4=7,((AL76*'貼り付けシート（日別）'!O75+AM76*(AU76+AV76+AW76+AY76)+AN76*AK76+AO76)*AG76+(0.01723*BA76+0.06099))*10^3/3600,0)</f>
        <v>0</v>
      </c>
      <c r="AG76" s="46">
        <f>IF(7&lt;='貼り付けシート（日別）'!O75,1,1+(7-'貼り付けシート（日別）'!O75)*0.0091)</f>
        <v>1.0510358333333334</v>
      </c>
      <c r="AH76" s="46">
        <f>IF($BH$4=7,((AP76*'貼り付けシート（日別）'!O75+AQ76*(AU76+AV76+AW76+AY76)+AR76*AK76+AS76)*AJ76+BA76/AI76),0)</f>
        <v>0</v>
      </c>
      <c r="AI76" s="46">
        <f>$BH$52*'貼り付けシート（日別）'!O75+$BH$53*BA76+$BH$54</f>
        <v>0.80482749999999992</v>
      </c>
      <c r="AJ76" s="46">
        <f>IF(7&lt;='貼り付けシート（日別）'!O75,1,1+(7-'貼り付けシート（日別）'!O75)*0.0205)</f>
        <v>1.1149708333333332</v>
      </c>
      <c r="AK76" s="46">
        <f>SUMIF('貼り付けシート（時刻別）'!$A$6:$A$8765,A76,'貼り付けシート（時刻別）'!$D$6:$D$8765)</f>
        <v>139.46124817923678</v>
      </c>
      <c r="AL76" s="120">
        <f>IF($AK76&gt;0,バックデータ一覧!$S$4,バックデータ一覧!$T$4)</f>
        <v>-0.51375000000000004</v>
      </c>
      <c r="AM76" s="120">
        <f>IF($AK76&gt;0,バックデータ一覧!$S$5,バックデータ一覧!$T$5)</f>
        <v>-1.7819999999999999E-2</v>
      </c>
      <c r="AN76" s="120">
        <f>IF($AK76&gt;0,バックデータ一覧!$S$6,バックデータ一覧!$T$6)</f>
        <v>0.27639999999999998</v>
      </c>
      <c r="AO76" s="120">
        <f>IF($AK76&gt;0,バックデータ一覧!$S$7,バックデータ一覧!$T$7)</f>
        <v>9.4067100000000003</v>
      </c>
      <c r="AP76" s="120">
        <f>IF($AK76&gt;0,バックデータ一覧!$S$12,バックデータ一覧!$T$12)</f>
        <v>-0.19841</v>
      </c>
      <c r="AQ76" s="120">
        <f>IF($AK76&gt;0,バックデータ一覧!$S$13,バックデータ一覧!$T$13)</f>
        <v>1.10632</v>
      </c>
      <c r="AR76" s="120">
        <f>IF($AK76&gt;0,バックデータ一覧!$S$14,バックデータ一覧!$T$14)</f>
        <v>0.19306999999999999</v>
      </c>
      <c r="AS76" s="120">
        <f>IF($AK76&gt;0,バックデータ一覧!$S$15,バックデータ一覧!$T$15)</f>
        <v>-10.36669</v>
      </c>
      <c r="AT76" s="123">
        <f>IF(データ入力と計算結果!$E$9=バックデータ一覧!$A$24,'貼り付けシート（日別）'!P75,0)</f>
        <v>0</v>
      </c>
      <c r="AU76" s="132">
        <f>'貼り付けシート（日別）'!B75</f>
        <v>20.764289738919999</v>
      </c>
      <c r="AV76" s="132">
        <f>'貼り付けシート（日別）'!C75</f>
        <v>29.663271055599999</v>
      </c>
      <c r="AW76" s="132">
        <f>'貼り付けシート（日別）'!D75</f>
        <v>4.4494906583400002</v>
      </c>
      <c r="AX76" s="132">
        <f>'貼り付けシート（日別）'!E75</f>
        <v>0</v>
      </c>
      <c r="AY76" s="132">
        <f>'貼り付けシート（日別）'!F75</f>
        <v>26.696943950040001</v>
      </c>
      <c r="AZ76" s="132">
        <f>'貼り付けシート（日別）'!G75</f>
        <v>0</v>
      </c>
      <c r="BA76" s="132">
        <f>'貼り付けシート（日別）'!H75</f>
        <v>7.2912499999999998</v>
      </c>
    </row>
    <row r="77" spans="1:53" x14ac:dyDescent="0.15">
      <c r="A77" s="50">
        <v>41710</v>
      </c>
      <c r="B77" s="42">
        <f t="shared" si="13"/>
        <v>3</v>
      </c>
      <c r="C77" s="42">
        <f t="shared" si="14"/>
        <v>12</v>
      </c>
      <c r="D77" s="127">
        <f t="shared" si="15"/>
        <v>0.19919917708333335</v>
      </c>
      <c r="E77" s="127">
        <f t="shared" si="10"/>
        <v>154.2046339352159</v>
      </c>
      <c r="F77" s="127">
        <f t="shared" si="16"/>
        <v>0</v>
      </c>
      <c r="G77" s="130">
        <v>0</v>
      </c>
      <c r="H77" s="122">
        <f t="shared" si="11"/>
        <v>0.19919917708333335</v>
      </c>
      <c r="I77" s="122">
        <f>IF(AND($BH$4&lt;&gt;1,$BH$4&lt;&gt;2,$BH$4&lt;&gt;6),0,((VLOOKUP(データ入力と計算結果!$E$6,バックデータ一覧!$V$10:$AA$11,2)*'貼り付けシート（日別）'!O76+VLOOKUP(データ入力と計算結果!$E$6,バックデータ一覧!$V$10:$AA$11,3)*('貼り付けシート（日別）'!I76+'貼り付けシート（日別）'!J76+'貼り付けシート（日別）'!K76+'貼り付けシート（日別）'!L76+'貼り付けシート（日別）'!N76)+(VLOOKUP(データ入力と計算結果!$E$6,バックデータ一覧!$V$10:$AA$11,4)))*10^3/3600))</f>
        <v>0.1285863888888889</v>
      </c>
      <c r="J77" s="122">
        <f>IF(AND(OR($BH$4&lt;&gt;1,$BH$4&lt;&gt;2,$BH$4&lt;&gt;6),データ入力と計算結果!$E$7&lt;&gt;バックデータ一覧!$A$15,SUM(AX77:AY77)&gt;0),0.07*10^3/3600,0)</f>
        <v>1.9444444444444445E-2</v>
      </c>
      <c r="K77" s="122">
        <f>IF(AND(OR($BH$4=1,$BH$4=2),データ入力と計算結果!$E$7=バックデータ一覧!$A$17,AY77&gt;0),(VLOOKUP(データ入力と計算結果!$E$6,バックデータ一覧!$V$10:$AA$11,5,FALSE)*BA77+VLOOKUP(データ入力と計算結果!$E$6,バックデータ一覧!$V$10:$AA$11,6,FALSE))*10^3/3600,0)</f>
        <v>5.1168343749999998E-2</v>
      </c>
      <c r="L77" s="122">
        <f>IF(OR($BH$4=1,$BH$4=6),IF(データ入力と計算結果!$E$7=バックデータ一覧!$A$15,AU77/N77+AV77/O77+AW77/P77+AX77/Q77+AY77/S77,IF(データ入力と計算結果!$E$7=バックデータ一覧!$A$16,AU77/N77+AV77/O77+AW77/P77+AY77/R77+AZ77/S77,AU77/N77+AV77/O77+AW77/P77+AY77/R77+BA77/T77)),0)</f>
        <v>154.2046339352159</v>
      </c>
      <c r="M77" s="122">
        <f>IF($BH$4=2,IF(データ入力と計算結果!$E$7=バックデータ一覧!$A$15,AU77/N77+AV77/O77+AW77/P77+AX77/Q77+AZ77/S77,IF(データ入力と計算結果!$E$7=バックデータ一覧!$A$16,AU77/N77+AV77/O77+AW77/P77+AY77/R77+AZ77/S77,AU77/N77+AV77/O77+AW77/P77+AY77/R77+BA77/T77)),0)</f>
        <v>0</v>
      </c>
      <c r="N77" s="122">
        <f>MIN(1,$BH$6*'貼り付けシート（日別）'!O76+計算過程!$BH$13*(AU77+AW77)+$BH$20)</f>
        <v>0.63731180744908666</v>
      </c>
      <c r="O77" s="122">
        <f>MIN(1,$BH$7*'貼り付けシート（日別）'!O76+$BH$14*AV77+$BH$21)</f>
        <v>0.69043857658286611</v>
      </c>
      <c r="P77" s="122">
        <f>MIN(1,$BH$8*'貼り付けシート（日別）'!O76+$BH$15*(AU77+AW77)+$BH$22)</f>
        <v>0.63731180744908666</v>
      </c>
      <c r="Q77" s="46">
        <f>MIN(1,$BH$9*'貼り付けシート（日別）'!O76+$BH$16*AX77+$BH$23)</f>
        <v>0.71159348488590612</v>
      </c>
      <c r="R77" s="46">
        <f>MIN(1,$BH$10*'貼り付けシート（日別）'!O76+$BH$17*AY77+$BH$24)</f>
        <v>0.69847600687023303</v>
      </c>
      <c r="S77" s="46">
        <f>MIN(1,$BH$11*'貼り付けシート（日別）'!O76+$BH$18*AZ77+$BH$25)</f>
        <v>0.71159348488590612</v>
      </c>
      <c r="T77" s="46">
        <f>MIN(1,$BH$12*'貼り付けシート（日別）'!O76+$BH$19*BA77+$BH$26)</f>
        <v>0.65722475610845632</v>
      </c>
      <c r="U77" s="46">
        <f t="shared" si="12"/>
        <v>0</v>
      </c>
      <c r="V77" s="46">
        <f t="array" ref="V77">AVERAGE((IF(('貼り付けシート（時刻別）'!$E$6:$E$8765=$B77)*('貼り付けシート（時刻別）'!$F$6:$F$8765=$C77)*('貼り付けシート（時刻別）'!$G$6:$G$8765=1),'貼り付けシート（時刻別）'!$C$6:$C$8765,"")))</f>
        <v>0.67500000000000004</v>
      </c>
      <c r="W77" s="46">
        <f t="shared" si="17"/>
        <v>1.0841225000000001</v>
      </c>
      <c r="X77" s="46">
        <f t="shared" si="18"/>
        <v>1.1149375000000001</v>
      </c>
      <c r="Y77" s="46">
        <f t="shared" si="19"/>
        <v>103.57060787120001</v>
      </c>
      <c r="Z77" s="46">
        <f>IF($BH$4=8,($BH$38*'貼り付けシート（日別）'!O76+$BH$39*Y77+$BH$40)/3.6,0)</f>
        <v>0</v>
      </c>
      <c r="AA77" s="46">
        <f>IF(OR($BH$4=3,$BH$4=4,$BH$4=5),(($BH$42*'貼り付けシート（日別）'!O76+$BH$43*SUM(AU77:AW77,AY77)+$BH$44)*AB77+(0.01723*BA77+0.06099))*10^3/3600,0)</f>
        <v>0</v>
      </c>
      <c r="AB77" s="46">
        <f>IF('貼り付けシート（日別）'!O76&lt;7,1+(7-'貼り付けシート（日別）'!O76)*0.0091,1)</f>
        <v>1.0425424999999999</v>
      </c>
      <c r="AC77" s="46">
        <f>IF(OR($BH$4=3,$BH$4=4,$BH$4=5),(($BH$45*'貼り付けシート（日別）'!O76+$BH$46*SUM(AU77:AW77,AY77)+$BH$47)*AE77+BA77/AD77),0)</f>
        <v>0</v>
      </c>
      <c r="AD77" s="46">
        <f>$BH$48*'貼り付けシート（日別）'!O76+$BH$49*BA77+$BH$50</f>
        <v>0.80846750000000001</v>
      </c>
      <c r="AE77" s="46">
        <f>IF('貼り付けシート（日別）'!O76&lt;7,1+(7-'貼り付けシート（日別）'!O76)*0.0205,1)</f>
        <v>1.0958375</v>
      </c>
      <c r="AF77" s="46">
        <f>IF($BH$4=7,((AL77*'貼り付けシート（日別）'!O76+AM77*(AU77+AV77+AW77+AY77)+AN77*AK77+AO77)*AG77+(0.01723*BA77+0.06099))*10^3/3600,0)</f>
        <v>0</v>
      </c>
      <c r="AG77" s="46">
        <f>IF(7&lt;='貼り付けシート（日別）'!O76,1,1+(7-'貼り付けシート（日別）'!O76)*0.0091)</f>
        <v>1.0425424999999999</v>
      </c>
      <c r="AH77" s="46">
        <f>IF($BH$4=7,((AP77*'貼り付けシート（日別）'!O76+AQ77*(AU77+AV77+AW77+AY77)+AR77*AK77+AS77)*AJ77+BA77/AI77),0)</f>
        <v>0</v>
      </c>
      <c r="AI77" s="46">
        <f>$BH$52*'貼り付けシート（日別）'!O76+$BH$53*BA77+$BH$54</f>
        <v>0.80846750000000001</v>
      </c>
      <c r="AJ77" s="46">
        <f>IF(7&lt;='貼り付けシート（日別）'!O76,1,1+(7-'貼り付けシート（日別）'!O76)*0.0205)</f>
        <v>1.0958375</v>
      </c>
      <c r="AK77" s="46">
        <f>SUMIF('貼り付けシート（時刻別）'!$A$6:$A$8765,A77,'貼り付けシート（時刻別）'!$D$6:$D$8765)</f>
        <v>124.12303349751484</v>
      </c>
      <c r="AL77" s="120">
        <f>IF($AK77&gt;0,バックデータ一覧!$S$4,バックデータ一覧!$T$4)</f>
        <v>-0.51375000000000004</v>
      </c>
      <c r="AM77" s="120">
        <f>IF($AK77&gt;0,バックデータ一覧!$S$5,バックデータ一覧!$T$5)</f>
        <v>-1.7819999999999999E-2</v>
      </c>
      <c r="AN77" s="120">
        <f>IF($AK77&gt;0,バックデータ一覧!$S$6,バックデータ一覧!$T$6)</f>
        <v>0.27639999999999998</v>
      </c>
      <c r="AO77" s="120">
        <f>IF($AK77&gt;0,バックデータ一覧!$S$7,バックデータ一覧!$T$7)</f>
        <v>9.4067100000000003</v>
      </c>
      <c r="AP77" s="120">
        <f>IF($AK77&gt;0,バックデータ一覧!$S$12,バックデータ一覧!$T$12)</f>
        <v>-0.19841</v>
      </c>
      <c r="AQ77" s="120">
        <f>IF($AK77&gt;0,バックデータ一覧!$S$13,バックデータ一覧!$T$13)</f>
        <v>1.10632</v>
      </c>
      <c r="AR77" s="120">
        <f>IF($AK77&gt;0,バックデータ一覧!$S$14,バックデータ一覧!$T$14)</f>
        <v>0.19306999999999999</v>
      </c>
      <c r="AS77" s="120">
        <f>IF($AK77&gt;0,バックデータ一覧!$S$15,バックデータ一覧!$T$15)</f>
        <v>-10.36669</v>
      </c>
      <c r="AT77" s="123">
        <f>IF(データ入力と計算結果!$E$9=バックデータ一覧!$A$24,'貼り付けシート（日別）'!P76,0)</f>
        <v>0</v>
      </c>
      <c r="AU77" s="132">
        <f>'貼り付けシート（日別）'!B76</f>
        <v>27.294095151232</v>
      </c>
      <c r="AV77" s="132">
        <f>'貼り付けシート（日別）'!C76</f>
        <v>35.600993675520002</v>
      </c>
      <c r="AW77" s="132">
        <f>'貼り付けシート（日別）'!D76</f>
        <v>6.823523787808</v>
      </c>
      <c r="AX77" s="132">
        <f>'貼り付けシート（日別）'!E76</f>
        <v>0</v>
      </c>
      <c r="AY77" s="132">
        <f>'貼り付けシート（日別）'!F76</f>
        <v>26.700745256640005</v>
      </c>
      <c r="AZ77" s="132">
        <f>'貼り付けシート（日別）'!G76</f>
        <v>0</v>
      </c>
      <c r="BA77" s="132">
        <f>'貼り付けシート（日別）'!H76</f>
        <v>7.1512500000000001</v>
      </c>
    </row>
    <row r="78" spans="1:53" x14ac:dyDescent="0.15">
      <c r="A78" s="50">
        <v>41711</v>
      </c>
      <c r="B78" s="42">
        <f t="shared" si="13"/>
        <v>3</v>
      </c>
      <c r="C78" s="42">
        <f t="shared" si="14"/>
        <v>13</v>
      </c>
      <c r="D78" s="127">
        <f t="shared" si="15"/>
        <v>0.17728613078703709</v>
      </c>
      <c r="E78" s="127">
        <f t="shared" si="10"/>
        <v>110.00122101392346</v>
      </c>
      <c r="F78" s="127">
        <f t="shared" si="16"/>
        <v>0</v>
      </c>
      <c r="G78" s="130">
        <v>0</v>
      </c>
      <c r="H78" s="122">
        <f t="shared" si="11"/>
        <v>0.17728613078703709</v>
      </c>
      <c r="I78" s="122">
        <f>IF(AND($BH$4&lt;&gt;1,$BH$4&lt;&gt;2,$BH$4&lt;&gt;6),0,((VLOOKUP(データ入力と計算結果!$E$6,バックデータ一覧!$V$10:$AA$11,2)*'貼り付けシート（日別）'!O77+VLOOKUP(データ入力と計算結果!$E$6,バックデータ一覧!$V$10:$AA$11,3)*('貼り付けシート（日別）'!I77+'貼り付けシート（日別）'!J77+'貼り付けシート（日別）'!K77+'貼り付けシート（日別）'!L77+'貼り付けシート（日別）'!N77)+(VLOOKUP(データ入力と計算結果!$E$6,バックデータ一覧!$V$10:$AA$11,4)))*10^3/3600))</f>
        <v>0.10672120370370372</v>
      </c>
      <c r="J78" s="122">
        <f>IF(AND(OR($BH$4&lt;&gt;1,$BH$4&lt;&gt;2,$BH$4&lt;&gt;6),データ入力と計算結果!$E$7&lt;&gt;バックデータ一覧!$A$15,SUM(AX78:AY78)&gt;0),0.07*10^3/3600,0)</f>
        <v>1.9444444444444445E-2</v>
      </c>
      <c r="K78" s="122">
        <f>IF(AND(OR($BH$4=1,$BH$4=2),データ入力と計算結果!$E$7=バックデータ一覧!$A$17,AY78&gt;0),(VLOOKUP(データ入力と計算結果!$E$6,バックデータ一覧!$V$10:$AA$11,5,FALSE)*BA78+VLOOKUP(データ入力と計算結果!$E$6,バックデータ一覧!$V$10:$AA$11,6,FALSE))*10^3/3600,0)</f>
        <v>5.1120482638888895E-2</v>
      </c>
      <c r="L78" s="122">
        <f>IF(OR($BH$4=1,$BH$4=6),IF(データ入力と計算結果!$E$7=バックデータ一覧!$A$15,AU78/N78+AV78/O78+AW78/P78+AX78/Q78+AY78/S78,IF(データ入力と計算結果!$E$7=バックデータ一覧!$A$16,AU78/N78+AV78/O78+AW78/P78+AY78/R78+AZ78/S78,AU78/N78+AV78/O78+AW78/P78+AY78/R78+BA78/T78)),0)</f>
        <v>110.00122101392346</v>
      </c>
      <c r="M78" s="122">
        <f>IF($BH$4=2,IF(データ入力と計算結果!$E$7=バックデータ一覧!$A$15,AU78/N78+AV78/O78+AW78/P78+AX78/Q78+AZ78/S78,IF(データ入力と計算結果!$E$7=バックデータ一覧!$A$16,AU78/N78+AV78/O78+AW78/P78+AY78/R78+AZ78/S78,AU78/N78+AV78/O78+AW78/P78+AY78/R78+BA78/T78)),0)</f>
        <v>0</v>
      </c>
      <c r="N78" s="122">
        <f>MIN(1,$BH$6*'貼り付けシート（日別）'!O77+計算過程!$BH$13*(AU78+AW78)+$BH$20)</f>
        <v>0.61808665502136562</v>
      </c>
      <c r="O78" s="122">
        <f>MIN(1,$BH$7*'貼り付けシート（日別）'!O77+$BH$14*AV78+$BH$21)</f>
        <v>0.6843747989583101</v>
      </c>
      <c r="P78" s="122">
        <f>MIN(1,$BH$8*'貼り付けシート（日別）'!O77+$BH$15*(AU78+AW78)+$BH$22)</f>
        <v>0.61808665502136562</v>
      </c>
      <c r="Q78" s="46">
        <f>MIN(1,$BH$9*'貼り付けシート（日別）'!O77+$BH$16*AX78+$BH$23)</f>
        <v>0.71159348488590612</v>
      </c>
      <c r="R78" s="46">
        <f>MIN(1,$BH$10*'貼り付けシート（日別）'!O77+$BH$17*AY78+$BH$24)</f>
        <v>0.69852474767043071</v>
      </c>
      <c r="S78" s="46">
        <f>MIN(1,$BH$11*'貼り付けシート（日別）'!O77+$BH$18*AZ78+$BH$25)</f>
        <v>0.71159348488590612</v>
      </c>
      <c r="T78" s="46">
        <f>MIN(1,$BH$12*'貼り付けシート（日別）'!O77+$BH$19*BA78+$BH$26)</f>
        <v>0.65724835788241609</v>
      </c>
      <c r="U78" s="46">
        <f t="shared" si="12"/>
        <v>0</v>
      </c>
      <c r="V78" s="46">
        <f t="array" ref="V78">AVERAGE((IF(('貼り付けシート（時刻別）'!$E$6:$E$8765=$B78)*('貼り付けシート（時刻別）'!$F$6:$F$8765=$C78)*('貼り付けシート（時刻別）'!$G$6:$G$8765=1),'貼り付けシート（時刻別）'!$C$6:$C$8765,"")))</f>
        <v>0.32499999999999996</v>
      </c>
      <c r="W78" s="46">
        <f t="shared" si="17"/>
        <v>1.0887775</v>
      </c>
      <c r="X78" s="46">
        <f t="shared" si="18"/>
        <v>1.1175625</v>
      </c>
      <c r="Y78" s="46">
        <f t="shared" si="19"/>
        <v>73.624645862975001</v>
      </c>
      <c r="Z78" s="46">
        <f>IF($BH$4=8,($BH$38*'貼り付けシート（日別）'!O77+$BH$39*Y78+$BH$40)/3.6,0)</f>
        <v>0</v>
      </c>
      <c r="AA78" s="46">
        <f>IF(OR($BH$4=3,$BH$4=4,$BH$4=5),(($BH$42*'貼り付けシート（日別）'!O77+$BH$43*SUM(AU78:AW78,AY78)+$BH$44)*AB78+(0.01723*BA78+0.06099))*10^3/3600,0)</f>
        <v>0</v>
      </c>
      <c r="AB78" s="46">
        <f>IF('貼り付けシート（日別）'!O77&lt;7,1+(7-'貼り付けシート（日別）'!O77)*0.0091,1)</f>
        <v>1.0419358333333333</v>
      </c>
      <c r="AC78" s="46">
        <f>IF(OR($BH$4=3,$BH$4=4,$BH$4=5),(($BH$45*'貼り付けシート（日別）'!O77+$BH$46*SUM(AU78:AW78,AY78)+$BH$47)*AE78+BA78/AD78),0)</f>
        <v>0</v>
      </c>
      <c r="AD78" s="46">
        <f>$BH$48*'貼り付けシート（日別）'!O77+$BH$49*BA78+$BH$50</f>
        <v>0.80872749999999993</v>
      </c>
      <c r="AE78" s="46">
        <f>IF('貼り付けシート（日別）'!O77&lt;7,1+(7-'貼り付けシート（日別）'!O77)*0.0205,1)</f>
        <v>1.0944708333333333</v>
      </c>
      <c r="AF78" s="46">
        <f>IF($BH$4=7,((AL78*'貼り付けシート（日別）'!O77+AM78*(AU78+AV78+AW78+AY78)+AN78*AK78+AO78)*AG78+(0.01723*BA78+0.06099))*10^3/3600,0)</f>
        <v>0</v>
      </c>
      <c r="AG78" s="46">
        <f>IF(7&lt;='貼り付けシート（日別）'!O77,1,1+(7-'貼り付けシート（日別）'!O77)*0.0091)</f>
        <v>1.0419358333333333</v>
      </c>
      <c r="AH78" s="46">
        <f>IF($BH$4=7,((AP78*'貼り付けシート（日別）'!O77+AQ78*(AU78+AV78+AW78+AY78)+AR78*AK78+AS78)*AJ78+BA78/AI78),0)</f>
        <v>0</v>
      </c>
      <c r="AI78" s="46">
        <f>$BH$52*'貼り付けシート（日別）'!O77+$BH$53*BA78+$BH$54</f>
        <v>0.80872749999999993</v>
      </c>
      <c r="AJ78" s="46">
        <f>IF(7&lt;='貼り付けシート（日別）'!O77,1,1+(7-'貼り付けシート（日別）'!O77)*0.0205)</f>
        <v>1.0944708333333333</v>
      </c>
      <c r="AK78" s="46">
        <f>SUMIF('貼り付けシート（時刻別）'!$A$6:$A$8765,A78,'貼り付けシート（時刻別）'!$D$6:$D$8765)</f>
        <v>108.08087102173705</v>
      </c>
      <c r="AL78" s="120">
        <f>IF($AK78&gt;0,バックデータ一覧!$S$4,バックデータ一覧!$T$4)</f>
        <v>-0.51375000000000004</v>
      </c>
      <c r="AM78" s="120">
        <f>IF($AK78&gt;0,バックデータ一覧!$S$5,バックデータ一覧!$T$5)</f>
        <v>-1.7819999999999999E-2</v>
      </c>
      <c r="AN78" s="120">
        <f>IF($AK78&gt;0,バックデータ一覧!$S$6,バックデータ一覧!$T$6)</f>
        <v>0.27639999999999998</v>
      </c>
      <c r="AO78" s="120">
        <f>IF($AK78&gt;0,バックデータ一覧!$S$7,バックデータ一覧!$T$7)</f>
        <v>9.4067100000000003</v>
      </c>
      <c r="AP78" s="120">
        <f>IF($AK78&gt;0,バックデータ一覧!$S$12,バックデータ一覧!$T$12)</f>
        <v>-0.19841</v>
      </c>
      <c r="AQ78" s="120">
        <f>IF($AK78&gt;0,バックデータ一覧!$S$13,バックデータ一覧!$T$13)</f>
        <v>1.10632</v>
      </c>
      <c r="AR78" s="120">
        <f>IF($AK78&gt;0,バックデータ一覧!$S$14,バックデータ一覧!$T$14)</f>
        <v>0.19306999999999999</v>
      </c>
      <c r="AS78" s="120">
        <f>IF($AK78&gt;0,バックデータ一覧!$S$15,バックデータ一覧!$T$15)</f>
        <v>-10.36669</v>
      </c>
      <c r="AT78" s="123">
        <f>IF(データ入力と計算結果!$E$9=バックデータ一覧!$A$24,'貼り付けシート（日別）'!P77,0)</f>
        <v>0</v>
      </c>
      <c r="AU78" s="132">
        <f>'貼り付けシート（日別）'!B77</f>
        <v>13.592160931986001</v>
      </c>
      <c r="AV78" s="132">
        <f>'貼り付けシート（日別）'!C77</f>
        <v>22.161131954325</v>
      </c>
      <c r="AW78" s="132">
        <f>'貼り付けシート（日別）'!D77</f>
        <v>4.1367446314740004</v>
      </c>
      <c r="AX78" s="132">
        <f>'貼り付けシート（日別）'!E77</f>
        <v>0</v>
      </c>
      <c r="AY78" s="132">
        <f>'貼り付けシート（日別）'!F77</f>
        <v>26.593358345190001</v>
      </c>
      <c r="AZ78" s="132">
        <f>'貼り付けシート（日別）'!G77</f>
        <v>0</v>
      </c>
      <c r="BA78" s="132">
        <f>'貼り付けシート（日別）'!H77</f>
        <v>7.1412500000000003</v>
      </c>
    </row>
    <row r="79" spans="1:53" x14ac:dyDescent="0.15">
      <c r="A79" s="50">
        <v>41712</v>
      </c>
      <c r="B79" s="42">
        <f t="shared" si="13"/>
        <v>3</v>
      </c>
      <c r="C79" s="42">
        <f t="shared" si="14"/>
        <v>14</v>
      </c>
      <c r="D79" s="127">
        <f t="shared" si="15"/>
        <v>0.16526344675925925</v>
      </c>
      <c r="E79" s="127">
        <f t="shared" si="10"/>
        <v>86.850088346094651</v>
      </c>
      <c r="F79" s="127">
        <f t="shared" si="16"/>
        <v>0</v>
      </c>
      <c r="G79" s="130">
        <v>0</v>
      </c>
      <c r="H79" s="122">
        <f t="shared" si="11"/>
        <v>0.16526344675925925</v>
      </c>
      <c r="I79" s="122">
        <f>IF(AND($BH$4&lt;&gt;1,$BH$4&lt;&gt;2,$BH$4&lt;&gt;6),0,((VLOOKUP(データ入力と計算結果!$E$6,バックデータ一覧!$V$10:$AA$11,2)*'貼り付けシート（日別）'!O78+VLOOKUP(データ入力と計算結果!$E$6,バックデータ一覧!$V$10:$AA$11,3)*('貼り付けシート（日別）'!I78+'貼り付けシート（日別）'!J78+'貼り付けシート（日別）'!K78+'貼り付けシート（日別）'!L78+'貼り付けシート（日別）'!N78)+(VLOOKUP(データ入力と計算結果!$E$6,バックデータ一覧!$V$10:$AA$11,4)))*10^3/3600))</f>
        <v>9.5362592592592596E-2</v>
      </c>
      <c r="J79" s="122">
        <f>IF(AND(OR($BH$4&lt;&gt;1,$BH$4&lt;&gt;2,$BH$4&lt;&gt;6),データ入力と計算結果!$E$7&lt;&gt;バックデータ一覧!$A$15,SUM(AX79:AY79)&gt;0),0.07*10^3/3600,0)</f>
        <v>1.9444444444444445E-2</v>
      </c>
      <c r="K79" s="122">
        <f>IF(AND(OR($BH$4=1,$BH$4=2),データ入力と計算結果!$E$7=バックデータ一覧!$A$17,AY79&gt;0),(VLOOKUP(データ入力と計算結果!$E$6,バックデータ一覧!$V$10:$AA$11,5,FALSE)*BA79+VLOOKUP(データ入力と計算結果!$E$6,バックデータ一覧!$V$10:$AA$11,6,FALSE))*10^3/3600,0)</f>
        <v>5.045640972222222E-2</v>
      </c>
      <c r="L79" s="122">
        <f>IF(OR($BH$4=1,$BH$4=6),IF(データ入力と計算結果!$E$7=バックデータ一覧!$A$15,AU79/N79+AV79/O79+AW79/P79+AX79/Q79+AY79/S79,IF(データ入力と計算結果!$E$7=バックデータ一覧!$A$16,AU79/N79+AV79/O79+AW79/P79+AY79/R79+AZ79/S79,AU79/N79+AV79/O79+AW79/P79+AY79/R79+BA79/T79)),0)</f>
        <v>86.850088346094651</v>
      </c>
      <c r="M79" s="122">
        <f>IF($BH$4=2,IF(データ入力と計算結果!$E$7=バックデータ一覧!$A$15,AU79/N79+AV79/O79+AW79/P79+AX79/Q79+AZ79/S79,IF(データ入力と計算結果!$E$7=バックデータ一覧!$A$16,AU79/N79+AV79/O79+AW79/P79+AY79/R79+AZ79/S79,AU79/N79+AV79/O79+AW79/P79+AY79/R79+BA79/T79)),0)</f>
        <v>0</v>
      </c>
      <c r="N79" s="122">
        <f>MIN(1,$BH$6*'貼り付けシート（日別）'!O78+計算過程!$BH$13*(AU79+AW79)+$BH$20)</f>
        <v>0.61088922705513804</v>
      </c>
      <c r="O79" s="122">
        <f>MIN(1,$BH$7*'貼り付けシート（日別）'!O78+$BH$14*AV79+$BH$21)</f>
        <v>0.6814843165098885</v>
      </c>
      <c r="P79" s="122">
        <f>MIN(1,$BH$8*'貼り付けシート（日別）'!O78+$BH$15*(AU79+AW79)+$BH$22)</f>
        <v>0.61088922705513804</v>
      </c>
      <c r="Q79" s="46">
        <f>MIN(1,$BH$9*'貼り付けシート（日別）'!O78+$BH$16*AX79+$BH$23)</f>
        <v>0.71159348488590612</v>
      </c>
      <c r="R79" s="46">
        <f>MIN(1,$BH$10*'貼り付けシート（日別）'!O78+$BH$17*AY79+$BH$24)</f>
        <v>0.69859936854152971</v>
      </c>
      <c r="S79" s="46">
        <f>MIN(1,$BH$11*'貼り付けシート（日別）'!O78+$BH$18*AZ79+$BH$25)</f>
        <v>0.71159348488590612</v>
      </c>
      <c r="T79" s="46">
        <f>MIN(1,$BH$12*'貼り付けシート（日別）'!O78+$BH$19*BA79+$BH$26)</f>
        <v>0.6575758324961074</v>
      </c>
      <c r="U79" s="46">
        <f t="shared" si="12"/>
        <v>0</v>
      </c>
      <c r="V79" s="46">
        <f t="array" ref="V79">AVERAGE((IF(('貼り付けシート（時刻別）'!$E$6:$E$8765=$B79)*('貼り付けシート（時刻別）'!$F$6:$F$8765=$C79)*('貼り付けシート（時刻別）'!$G$6:$G$8765=1),'貼り付けシート（時刻別）'!$C$6:$C$8765,"")))</f>
        <v>-1.575</v>
      </c>
      <c r="W79" s="46">
        <f t="shared" si="17"/>
        <v>1.1140475000000001</v>
      </c>
      <c r="X79" s="46">
        <f t="shared" si="18"/>
        <v>1.1318125000000001</v>
      </c>
      <c r="Y79" s="46">
        <f t="shared" si="19"/>
        <v>58.392128567549996</v>
      </c>
      <c r="Z79" s="46">
        <f>IF($BH$4=8,($BH$38*'貼り付けシート（日別）'!O78+$BH$39*Y79+$BH$40)/3.6,0)</f>
        <v>0</v>
      </c>
      <c r="AA79" s="46">
        <f>IF(OR($BH$4=3,$BH$4=4,$BH$4=5),(($BH$42*'貼り付けシート（日別）'!O78+$BH$43*SUM(AU79:AW79,AY79)+$BH$44)*AB79+(0.01723*BA79+0.06099))*10^3/3600,0)</f>
        <v>0</v>
      </c>
      <c r="AB79" s="46">
        <f>IF('貼り付けシート（日別）'!O78&lt;7,1+(7-'貼り付けシート（日別）'!O78)*0.0091,1)</f>
        <v>1.0335183333333333</v>
      </c>
      <c r="AC79" s="46">
        <f>IF(OR($BH$4=3,$BH$4=4,$BH$4=5),(($BH$45*'貼り付けシート（日別）'!O78+$BH$46*SUM(AU79:AW79,AY79)+$BH$47)*AE79+BA79/AD79),0)</f>
        <v>0</v>
      </c>
      <c r="AD79" s="46">
        <f>$BH$48*'貼り付けシート（日別）'!O78+$BH$49*BA79+$BH$50</f>
        <v>0.81233499999999992</v>
      </c>
      <c r="AE79" s="46">
        <f>IF('貼り付けシート（日別）'!O78&lt;7,1+(7-'貼り付けシート（日別）'!O78)*0.0205,1)</f>
        <v>1.0755083333333333</v>
      </c>
      <c r="AF79" s="46">
        <f>IF($BH$4=7,((AL79*'貼り付けシート（日別）'!O78+AM79*(AU79+AV79+AW79+AY79)+AN79*AK79+AO79)*AG79+(0.01723*BA79+0.06099))*10^3/3600,0)</f>
        <v>0</v>
      </c>
      <c r="AG79" s="46">
        <f>IF(7&lt;='貼り付けシート（日別）'!O78,1,1+(7-'貼り付けシート（日別）'!O78)*0.0091)</f>
        <v>1.0335183333333333</v>
      </c>
      <c r="AH79" s="46">
        <f>IF($BH$4=7,((AP79*'貼り付けシート（日別）'!O78+AQ79*(AU79+AV79+AW79+AY79)+AR79*AK79+AS79)*AJ79+BA79/AI79),0)</f>
        <v>0</v>
      </c>
      <c r="AI79" s="46">
        <f>$BH$52*'貼り付けシート（日別）'!O78+$BH$53*BA79+$BH$54</f>
        <v>0.81233499999999992</v>
      </c>
      <c r="AJ79" s="46">
        <f>IF(7&lt;='貼り付けシート（日別）'!O78,1,1+(7-'貼り付けシート（日別）'!O78)*0.0205)</f>
        <v>1.0755083333333333</v>
      </c>
      <c r="AK79" s="46">
        <f>SUMIF('貼り付けシート（時刻別）'!$A$6:$A$8765,A79,'貼り付けシート（時刻別）'!$D$6:$D$8765)</f>
        <v>83.439896349227084</v>
      </c>
      <c r="AL79" s="120">
        <f>IF($AK79&gt;0,バックデータ一覧!$S$4,バックデータ一覧!$T$4)</f>
        <v>-0.51375000000000004</v>
      </c>
      <c r="AM79" s="120">
        <f>IF($AK79&gt;0,バックデータ一覧!$S$5,バックデータ一覧!$T$5)</f>
        <v>-1.7819999999999999E-2</v>
      </c>
      <c r="AN79" s="120">
        <f>IF($AK79&gt;0,バックデータ一覧!$S$6,バックデータ一覧!$T$6)</f>
        <v>0.27639999999999998</v>
      </c>
      <c r="AO79" s="120">
        <f>IF($AK79&gt;0,バックデータ一覧!$S$7,バックデータ一覧!$T$7)</f>
        <v>9.4067100000000003</v>
      </c>
      <c r="AP79" s="120">
        <f>IF($AK79&gt;0,バックデータ一覧!$S$12,バックデータ一覧!$T$12)</f>
        <v>-0.19841</v>
      </c>
      <c r="AQ79" s="120">
        <f>IF($AK79&gt;0,バックデータ一覧!$S$13,バックデータ一覧!$T$13)</f>
        <v>1.10632</v>
      </c>
      <c r="AR79" s="120">
        <f>IF($AK79&gt;0,バックデータ一覧!$S$14,バックデータ一覧!$T$14)</f>
        <v>0.19306999999999999</v>
      </c>
      <c r="AS79" s="120">
        <f>IF($AK79&gt;0,バックデータ一覧!$S$15,バックデータ一覧!$T$15)</f>
        <v>-10.36669</v>
      </c>
      <c r="AT79" s="123">
        <f>IF(データ入力と計算結果!$E$9=バックデータ一覧!$A$24,'貼り付けシート（日別）'!P78,0)</f>
        <v>0</v>
      </c>
      <c r="AU79" s="132">
        <f>'貼り付けシート（日別）'!B78</f>
        <v>9.1033056319660002</v>
      </c>
      <c r="AV79" s="132">
        <f>'貼り付けシート（日別）'!C78</f>
        <v>14.682751019299999</v>
      </c>
      <c r="AW79" s="132">
        <f>'貼り付けシート（日別）'!D78</f>
        <v>1.174620081544</v>
      </c>
      <c r="AX79" s="132">
        <f>'貼り付けシート（日別）'!E78</f>
        <v>0</v>
      </c>
      <c r="AY79" s="132">
        <f>'貼り付けシート（日別）'!F78</f>
        <v>26.428951834739998</v>
      </c>
      <c r="AZ79" s="132">
        <f>'貼り付けシート（日別）'!G78</f>
        <v>0</v>
      </c>
      <c r="BA79" s="132">
        <f>'貼り付けシート（日別）'!H78</f>
        <v>7.0025000000000004</v>
      </c>
    </row>
    <row r="80" spans="1:53" x14ac:dyDescent="0.15">
      <c r="A80" s="50">
        <v>41713</v>
      </c>
      <c r="B80" s="42">
        <f t="shared" si="13"/>
        <v>3</v>
      </c>
      <c r="C80" s="42">
        <f t="shared" si="14"/>
        <v>15</v>
      </c>
      <c r="D80" s="127">
        <f t="shared" si="15"/>
        <v>0.17524846817129625</v>
      </c>
      <c r="E80" s="127">
        <f t="shared" si="10"/>
        <v>107.94655526033964</v>
      </c>
      <c r="F80" s="127">
        <f t="shared" si="16"/>
        <v>0</v>
      </c>
      <c r="G80" s="130">
        <v>0</v>
      </c>
      <c r="H80" s="122">
        <f t="shared" si="11"/>
        <v>0.17524846817129625</v>
      </c>
      <c r="I80" s="122">
        <f>IF(AND($BH$4&lt;&gt;1,$BH$4&lt;&gt;2,$BH$4&lt;&gt;6),0,((VLOOKUP(データ入力と計算結果!$E$6,バックデータ一覧!$V$10:$AA$11,2)*'貼り付けシート（日別）'!O79+VLOOKUP(データ入力と計算結果!$E$6,バックデータ一覧!$V$10:$AA$11,3)*('貼り付けシート（日別）'!I79+'貼り付けシート（日別）'!J79+'貼り付けシート（日別）'!K79+'貼り付けシート（日別）'!L79+'貼り付けシート（日別）'!N79)+(VLOOKUP(データ入力と計算結果!$E$6,バックデータ一覧!$V$10:$AA$11,4)))*10^3/3600))</f>
        <v>0.10590699074074073</v>
      </c>
      <c r="J80" s="122">
        <f>IF(AND(OR($BH$4&lt;&gt;1,$BH$4&lt;&gt;2,$BH$4&lt;&gt;6),データ入力と計算結果!$E$7&lt;&gt;バックデータ一覧!$A$15,SUM(AX80:AY80)&gt;0),0.07*10^3/3600,0)</f>
        <v>1.9444444444444445E-2</v>
      </c>
      <c r="K80" s="122">
        <f>IF(AND(OR($BH$4=1,$BH$4=2),データ入力と計算結果!$E$7=バックデータ一覧!$A$17,AY80&gt;0),(VLOOKUP(データ入力と計算結果!$E$6,バックデータ一覧!$V$10:$AA$11,5,FALSE)*BA80+VLOOKUP(データ入力と計算結果!$E$6,バックデータ一覧!$V$10:$AA$11,6,FALSE))*10^3/3600,0)</f>
        <v>4.9897032986111103E-2</v>
      </c>
      <c r="L80" s="122">
        <f>IF(OR($BH$4=1,$BH$4=6),IF(データ入力と計算結果!$E$7=バックデータ一覧!$A$15,AU80/N80+AV80/O80+AW80/P80+AX80/Q80+AY80/S80,IF(データ入力と計算結果!$E$7=バックデータ一覧!$A$16,AU80/N80+AV80/O80+AW80/P80+AY80/R80+AZ80/S80,AU80/N80+AV80/O80+AW80/P80+AY80/R80+BA80/T80)),0)</f>
        <v>107.94655526033964</v>
      </c>
      <c r="M80" s="122">
        <f>IF($BH$4=2,IF(データ入力と計算結果!$E$7=バックデータ一覧!$A$15,AU80/N80+AV80/O80+AW80/P80+AX80/Q80+AZ80/S80,IF(データ入力と計算結果!$E$7=バックデータ一覧!$A$16,AU80/N80+AV80/O80+AW80/P80+AY80/R80+AZ80/S80,AU80/N80+AV80/O80+AW80/P80+AY80/R80+BA80/T80)),0)</f>
        <v>0</v>
      </c>
      <c r="N80" s="122">
        <f>MIN(1,$BH$6*'貼り付けシート（日別）'!O79+計算過程!$BH$13*(AU80+AW80)+$BH$20)</f>
        <v>0.62071129834904659</v>
      </c>
      <c r="O80" s="122">
        <f>MIN(1,$BH$7*'貼り付けシート（日別）'!O79+$BH$14*AV80+$BH$21)</f>
        <v>0.68515172947070191</v>
      </c>
      <c r="P80" s="122">
        <f>MIN(1,$BH$8*'貼り付けシート（日別）'!O79+$BH$15*(AU80+AW80)+$BH$22)</f>
        <v>0.62071129834904659</v>
      </c>
      <c r="Q80" s="46">
        <f>MIN(1,$BH$9*'貼り付けシート（日別）'!O79+$BH$16*AX80+$BH$23)</f>
        <v>0.71159348488590612</v>
      </c>
      <c r="R80" s="46">
        <f>MIN(1,$BH$10*'貼り付けシート（日別）'!O79+$BH$17*AY80+$BH$24)</f>
        <v>0.69870625323435243</v>
      </c>
      <c r="S80" s="46">
        <f>MIN(1,$BH$11*'貼り付けシート（日別）'!O79+$BH$18*AZ80+$BH$25)</f>
        <v>0.71159348488590612</v>
      </c>
      <c r="T80" s="46">
        <f>MIN(1,$BH$12*'貼り付けシート（日別）'!O79+$BH$19*BA80+$BH$26)</f>
        <v>0.65785167822926172</v>
      </c>
      <c r="U80" s="46">
        <f t="shared" si="12"/>
        <v>0</v>
      </c>
      <c r="V80" s="46">
        <f t="array" ref="V80">AVERAGE((IF(('貼り付けシート（時刻別）'!$E$6:$E$8765=$B80)*('貼り付けシート（時刻別）'!$F$6:$F$8765=$C80)*('貼り付けシート（時刻別）'!$G$6:$G$8765=1),'貼り付けシート（時刻別）'!$C$6:$C$8765,"")))</f>
        <v>-0.3</v>
      </c>
      <c r="W80" s="46">
        <f t="shared" si="17"/>
        <v>1.0970899999999999</v>
      </c>
      <c r="X80" s="46">
        <f t="shared" si="18"/>
        <v>1.1222500000000002</v>
      </c>
      <c r="Y80" s="46">
        <f t="shared" si="19"/>
        <v>72.369277227175004</v>
      </c>
      <c r="Z80" s="46">
        <f>IF($BH$4=8,($BH$38*'貼り付けシート（日別）'!O79+$BH$39*Y80+$BH$40)/3.6,0)</f>
        <v>0</v>
      </c>
      <c r="AA80" s="46">
        <f>IF(OR($BH$4=3,$BH$4=4,$BH$4=5),(($BH$42*'貼り付けシート（日別）'!O79+$BH$43*SUM(AU80:AW80,AY80)+$BH$44)*AB80+(0.01723*BA80+0.06099))*10^3/3600,0)</f>
        <v>0</v>
      </c>
      <c r="AB80" s="46">
        <f>IF('貼り付けシート（日別）'!O79&lt;7,1+(7-'貼り付けシート（日別）'!O79)*0.0091,1)</f>
        <v>1.0264279166666668</v>
      </c>
      <c r="AC80" s="46">
        <f>IF(OR($BH$4=3,$BH$4=4,$BH$4=5),(($BH$45*'貼り付けシート（日別）'!O79+$BH$46*SUM(AU80:AW80,AY80)+$BH$47)*AE80+BA80/AD80),0)</f>
        <v>0</v>
      </c>
      <c r="AD80" s="46">
        <f>$BH$48*'貼り付けシート（日別）'!O79+$BH$49*BA80+$BH$50</f>
        <v>0.81537375000000001</v>
      </c>
      <c r="AE80" s="46">
        <f>IF('貼り付けシート（日別）'!O79&lt;7,1+(7-'貼り付けシート（日別）'!O79)*0.0205,1)</f>
        <v>1.0595354166666666</v>
      </c>
      <c r="AF80" s="46">
        <f>IF($BH$4=7,((AL80*'貼り付けシート（日別）'!O79+AM80*(AU80+AV80+AW80+AY80)+AN80*AK80+AO80)*AG80+(0.01723*BA80+0.06099))*10^3/3600,0)</f>
        <v>0</v>
      </c>
      <c r="AG80" s="46">
        <f>IF(7&lt;='貼り付けシート（日別）'!O79,1,1+(7-'貼り付けシート（日別）'!O79)*0.0091)</f>
        <v>1.0264279166666668</v>
      </c>
      <c r="AH80" s="46">
        <f>IF($BH$4=7,((AP80*'貼り付けシート（日別）'!O79+AQ80*(AU80+AV80+AW80+AY80)+AR80*AK80+AS80)*AJ80+BA80/AI80),0)</f>
        <v>0</v>
      </c>
      <c r="AI80" s="46">
        <f>$BH$52*'貼り付けシート（日別）'!O79+$BH$53*BA80+$BH$54</f>
        <v>0.81537375000000001</v>
      </c>
      <c r="AJ80" s="46">
        <f>IF(7&lt;='貼り付けシート（日別）'!O79,1,1+(7-'貼り付けシート（日別）'!O79)*0.0205)</f>
        <v>1.0595354166666666</v>
      </c>
      <c r="AK80" s="46">
        <f>SUMIF('貼り付けシート（時刻別）'!$A$6:$A$8765,A80,'貼り付けシート（時刻別）'!$D$6:$D$8765)</f>
        <v>71.685261389564133</v>
      </c>
      <c r="AL80" s="120">
        <f>IF($AK80&gt;0,バックデータ一覧!$S$4,バックデータ一覧!$T$4)</f>
        <v>-0.51375000000000004</v>
      </c>
      <c r="AM80" s="120">
        <f>IF($AK80&gt;0,バックデータ一覧!$S$5,バックデータ一覧!$T$5)</f>
        <v>-1.7819999999999999E-2</v>
      </c>
      <c r="AN80" s="120">
        <f>IF($AK80&gt;0,バックデータ一覧!$S$6,バックデータ一覧!$T$6)</f>
        <v>0.27639999999999998</v>
      </c>
      <c r="AO80" s="120">
        <f>IF($AK80&gt;0,バックデータ一覧!$S$7,バックデータ一覧!$T$7)</f>
        <v>9.4067100000000003</v>
      </c>
      <c r="AP80" s="120">
        <f>IF($AK80&gt;0,バックデータ一覧!$S$12,バックデータ一覧!$T$12)</f>
        <v>-0.19841</v>
      </c>
      <c r="AQ80" s="120">
        <f>IF($AK80&gt;0,バックデータ一覧!$S$13,バックデータ一覧!$T$13)</f>
        <v>1.10632</v>
      </c>
      <c r="AR80" s="120">
        <f>IF($AK80&gt;0,バックデータ一覧!$S$14,バックデータ一覧!$T$14)</f>
        <v>0.19306999999999999</v>
      </c>
      <c r="AS80" s="120">
        <f>IF($AK80&gt;0,バックデータ一覧!$S$15,バックデータ一覧!$T$15)</f>
        <v>-10.36669</v>
      </c>
      <c r="AT80" s="123">
        <f>IF(データ入力と計算結果!$E$9=バックデータ一覧!$A$24,'貼り付けシート（日別）'!P79,0)</f>
        <v>0</v>
      </c>
      <c r="AU80" s="132">
        <f>'貼り付けシート（日別）'!B79</f>
        <v>13.387768899777999</v>
      </c>
      <c r="AV80" s="132">
        <f>'貼り付けシート（日別）'!C79</f>
        <v>21.827884075724999</v>
      </c>
      <c r="AW80" s="132">
        <f>'貼り付けシート（日別）'!D79</f>
        <v>4.0745383608019994</v>
      </c>
      <c r="AX80" s="132">
        <f>'貼り付けシート（日別）'!E79</f>
        <v>0</v>
      </c>
      <c r="AY80" s="132">
        <f>'貼り付けシート（日別）'!F79</f>
        <v>26.19346089087</v>
      </c>
      <c r="AZ80" s="132">
        <f>'貼り付けシート（日別）'!G79</f>
        <v>0</v>
      </c>
      <c r="BA80" s="132">
        <f>'貼り付けシート（日別）'!H79</f>
        <v>6.8856249999999992</v>
      </c>
    </row>
    <row r="81" spans="1:53" x14ac:dyDescent="0.15">
      <c r="A81" s="50">
        <v>41714</v>
      </c>
      <c r="B81" s="42">
        <f t="shared" si="13"/>
        <v>3</v>
      </c>
      <c r="C81" s="42">
        <f t="shared" si="14"/>
        <v>16</v>
      </c>
      <c r="D81" s="127">
        <f t="shared" si="15"/>
        <v>0.17380865277777779</v>
      </c>
      <c r="E81" s="127">
        <f t="shared" si="10"/>
        <v>106.46078580070773</v>
      </c>
      <c r="F81" s="127">
        <f t="shared" si="16"/>
        <v>0</v>
      </c>
      <c r="G81" s="130">
        <v>0</v>
      </c>
      <c r="H81" s="122">
        <f t="shared" si="11"/>
        <v>0.17380865277777779</v>
      </c>
      <c r="I81" s="122">
        <f>IF(AND($BH$4&lt;&gt;1,$BH$4&lt;&gt;2,$BH$4&lt;&gt;6),0,((VLOOKUP(データ入力と計算結果!$E$6,バックデータ一覧!$V$10:$AA$11,2)*'貼り付けシート（日別）'!O80+VLOOKUP(データ入力と計算結果!$E$6,バックデータ一覧!$V$10:$AA$11,3)*('貼り付けシート（日別）'!I80+'貼り付けシート（日別）'!J80+'貼り付けシート（日別）'!K80+'貼り付けシート（日別）'!L80+'貼り付けシート（日別）'!N80)+(VLOOKUP(データ入力と計算結果!$E$6,バックデータ一覧!$V$10:$AA$11,4)))*10^3/3600))</f>
        <v>0.10533166666666667</v>
      </c>
      <c r="J81" s="122">
        <f>IF(AND(OR($BH$4&lt;&gt;1,$BH$4&lt;&gt;2,$BH$4&lt;&gt;6),データ入力と計算結果!$E$7&lt;&gt;バックデータ一覧!$A$15,SUM(AX81:AY81)&gt;0),0.07*10^3/3600,0)</f>
        <v>1.9444444444444445E-2</v>
      </c>
      <c r="K81" s="122">
        <f>IF(AND(OR($BH$4=1,$BH$4=2),データ入力と計算結果!$E$7=バックデータ一覧!$A$17,AY81&gt;0),(VLOOKUP(データ入力と計算結果!$E$6,バックデータ一覧!$V$10:$AA$11,5,FALSE)*BA81+VLOOKUP(データ入力と計算結果!$E$6,バックデータ一覧!$V$10:$AA$11,6,FALSE))*10^3/3600,0)</f>
        <v>4.9032541666666672E-2</v>
      </c>
      <c r="L81" s="122">
        <f>IF(OR($BH$4=1,$BH$4=6),IF(データ入力と計算結果!$E$7=バックデータ一覧!$A$15,AU81/N81+AV81/O81+AW81/P81+AX81/Q81+AY81/S81,IF(データ入力と計算結果!$E$7=バックデータ一覧!$A$16,AU81/N81+AV81/O81+AW81/P81+AY81/R81+AZ81/S81,AU81/N81+AV81/O81+AW81/P81+AY81/R81+BA81/T81)),0)</f>
        <v>106.46078580070773</v>
      </c>
      <c r="M81" s="122">
        <f>IF($BH$4=2,IF(データ入力と計算結果!$E$7=バックデータ一覧!$A$15,AU81/N81+AV81/O81+AW81/P81+AX81/Q81+AZ81/S81,IF(データ入力と計算結果!$E$7=バックデータ一覧!$A$16,AU81/N81+AV81/O81+AW81/P81+AY81/R81+AZ81/S81,AU81/N81+AV81/O81+AW81/P81+AY81/R81+BA81/T81)),0)</f>
        <v>0</v>
      </c>
      <c r="N81" s="122">
        <f>MIN(1,$BH$6*'貼り付けシート（日別）'!O80+計算過程!$BH$13*(AU81+AW81)+$BH$20)</f>
        <v>0.62255775416173931</v>
      </c>
      <c r="O81" s="122">
        <f>MIN(1,$BH$7*'貼り付けシート（日別）'!O80+$BH$14*AV81+$BH$21)</f>
        <v>0.68569680537734623</v>
      </c>
      <c r="P81" s="122">
        <f>MIN(1,$BH$8*'貼り付けシート（日別）'!O80+$BH$15*(AU81+AW81)+$BH$22)</f>
        <v>0.62255775416173931</v>
      </c>
      <c r="Q81" s="46">
        <f>MIN(1,$BH$9*'貼り付けシート（日別）'!O80+$BH$16*AX81+$BH$23)</f>
        <v>0.71159348488590612</v>
      </c>
      <c r="R81" s="46">
        <f>MIN(1,$BH$10*'貼り付けシート（日別）'!O80+$BH$17*AY81+$BH$24)</f>
        <v>0.69883919053188259</v>
      </c>
      <c r="S81" s="46">
        <f>MIN(1,$BH$11*'貼り付けシート（日別）'!O80+$BH$18*AZ81+$BH$25)</f>
        <v>0.71159348488590612</v>
      </c>
      <c r="T81" s="46">
        <f>MIN(1,$BH$12*'貼り付けシート（日別）'!O80+$BH$19*BA81+$BH$26)</f>
        <v>0.65827798527140935</v>
      </c>
      <c r="U81" s="46">
        <f t="shared" si="12"/>
        <v>0</v>
      </c>
      <c r="V81" s="46">
        <f t="array" ref="V81">AVERAGE((IF(('貼り付けシート（時刻別）'!$E$6:$E$8765=$B81)*('貼り付けシート（時刻別）'!$F$6:$F$8765=$C81)*('貼り付けシート（時刻別）'!$G$6:$G$8765=1),'貼り付けシート（時刻別）'!$C$6:$C$8765,"")))</f>
        <v>-1.55</v>
      </c>
      <c r="W81" s="46">
        <f t="shared" si="17"/>
        <v>1.113715</v>
      </c>
      <c r="X81" s="46">
        <f t="shared" si="18"/>
        <v>1.1316250000000001</v>
      </c>
      <c r="Y81" s="46">
        <f t="shared" si="19"/>
        <v>71.456425543349994</v>
      </c>
      <c r="Z81" s="46">
        <f>IF($BH$4=8,($BH$38*'貼り付けシート（日別）'!O80+$BH$39*Y81+$BH$40)/3.6,0)</f>
        <v>0</v>
      </c>
      <c r="AA81" s="46">
        <f>IF(OR($BH$4=3,$BH$4=4,$BH$4=5),(($BH$42*'貼り付けシート（日別）'!O80+$BH$43*SUM(AU81:AW81,AY81)+$BH$44)*AB81+(0.01723*BA81+0.06099))*10^3/3600,0)</f>
        <v>0</v>
      </c>
      <c r="AB81" s="46">
        <f>IF('貼り付けシート（日別）'!O80&lt;7,1+(7-'貼り付けシート（日別）'!O80)*0.0091,1)</f>
        <v>1.0154700000000001</v>
      </c>
      <c r="AC81" s="46">
        <f>IF(OR($BH$4=3,$BH$4=4,$BH$4=5),(($BH$45*'貼り付けシート（日別）'!O80+$BH$46*SUM(AU81:AW81,AY81)+$BH$47)*AE81+BA81/AD81),0)</f>
        <v>0</v>
      </c>
      <c r="AD81" s="46">
        <f>$BH$48*'貼り付けシート（日別）'!O80+$BH$49*BA81+$BH$50</f>
        <v>0.82006999999999997</v>
      </c>
      <c r="AE81" s="46">
        <f>IF('貼り付けシート（日別）'!O80&lt;7,1+(7-'貼り付けシート（日別）'!O80)*0.0205,1)</f>
        <v>1.03485</v>
      </c>
      <c r="AF81" s="46">
        <f>IF($BH$4=7,((AL81*'貼り付けシート（日別）'!O80+AM81*(AU81+AV81+AW81+AY81)+AN81*AK81+AO81)*AG81+(0.01723*BA81+0.06099))*10^3/3600,0)</f>
        <v>0</v>
      </c>
      <c r="AG81" s="46">
        <f>IF(7&lt;='貼り付けシート（日別）'!O80,1,1+(7-'貼り付けシート（日別）'!O80)*0.0091)</f>
        <v>1.0154700000000001</v>
      </c>
      <c r="AH81" s="46">
        <f>IF($BH$4=7,((AP81*'貼り付けシート（日別）'!O80+AQ81*(AU81+AV81+AW81+AY81)+AR81*AK81+AS81)*AJ81+BA81/AI81),0)</f>
        <v>0</v>
      </c>
      <c r="AI81" s="46">
        <f>$BH$52*'貼り付けシート（日別）'!O80+$BH$53*BA81+$BH$54</f>
        <v>0.82006999999999997</v>
      </c>
      <c r="AJ81" s="46">
        <f>IF(7&lt;='貼り付けシート（日別）'!O80,1,1+(7-'貼り付けシート（日別）'!O80)*0.0205)</f>
        <v>1.03485</v>
      </c>
      <c r="AK81" s="46">
        <f>SUMIF('貼り付けシート（時刻別）'!$A$6:$A$8765,A81,'貼り付けシート（時刻別）'!$D$6:$D$8765)</f>
        <v>79.707946633273139</v>
      </c>
      <c r="AL81" s="120">
        <f>IF($AK81&gt;0,バックデータ一覧!$S$4,バックデータ一覧!$T$4)</f>
        <v>-0.51375000000000004</v>
      </c>
      <c r="AM81" s="120">
        <f>IF($AK81&gt;0,バックデータ一覧!$S$5,バックデータ一覧!$T$5)</f>
        <v>-1.7819999999999999E-2</v>
      </c>
      <c r="AN81" s="120">
        <f>IF($AK81&gt;0,バックデータ一覧!$S$6,バックデータ一覧!$T$6)</f>
        <v>0.27639999999999998</v>
      </c>
      <c r="AO81" s="120">
        <f>IF($AK81&gt;0,バックデータ一覧!$S$7,バックデータ一覧!$T$7)</f>
        <v>9.4067100000000003</v>
      </c>
      <c r="AP81" s="120">
        <f>IF($AK81&gt;0,バックデータ一覧!$S$12,バックデータ一覧!$T$12)</f>
        <v>-0.19841</v>
      </c>
      <c r="AQ81" s="120">
        <f>IF($AK81&gt;0,バックデータ一覧!$S$13,バックデータ一覧!$T$13)</f>
        <v>1.10632</v>
      </c>
      <c r="AR81" s="120">
        <f>IF($AK81&gt;0,バックデータ一覧!$S$14,バックデータ一覧!$T$14)</f>
        <v>0.19306999999999999</v>
      </c>
      <c r="AS81" s="120">
        <f>IF($AK81&gt;0,バックデータ一覧!$S$15,バックデータ一覧!$T$15)</f>
        <v>-10.36669</v>
      </c>
      <c r="AT81" s="123">
        <f>IF(データ入力と計算結果!$E$9=バックデータ一覧!$A$24,'貼り付けシート（日別）'!P80,0)</f>
        <v>0</v>
      </c>
      <c r="AU81" s="132">
        <f>'貼り付けシート（日別）'!B80</f>
        <v>13.238069222196</v>
      </c>
      <c r="AV81" s="132">
        <f>'貼り付けシート（日別）'!C80</f>
        <v>21.583808514449998</v>
      </c>
      <c r="AW81" s="132">
        <f>'貼り付けシート（日別）'!D80</f>
        <v>4.0289775893639996</v>
      </c>
      <c r="AX81" s="132">
        <f>'貼り付けシート（日別）'!E80</f>
        <v>0</v>
      </c>
      <c r="AY81" s="132">
        <f>'貼り付けシート（日別）'!F80</f>
        <v>25.90057021734</v>
      </c>
      <c r="AZ81" s="132">
        <f>'貼り付けシート（日別）'!G80</f>
        <v>0</v>
      </c>
      <c r="BA81" s="132">
        <f>'貼り付けシート（日別）'!H80</f>
        <v>6.7050000000000001</v>
      </c>
    </row>
    <row r="82" spans="1:53" x14ac:dyDescent="0.15">
      <c r="A82" s="50">
        <v>41715</v>
      </c>
      <c r="B82" s="42">
        <f t="shared" si="13"/>
        <v>3</v>
      </c>
      <c r="C82" s="42">
        <f t="shared" si="14"/>
        <v>17</v>
      </c>
      <c r="D82" s="127">
        <f t="shared" si="15"/>
        <v>0.16864601909722221</v>
      </c>
      <c r="E82" s="127">
        <f t="shared" si="10"/>
        <v>103.9263103075795</v>
      </c>
      <c r="F82" s="127">
        <f t="shared" si="16"/>
        <v>0</v>
      </c>
      <c r="G82" s="130">
        <v>0</v>
      </c>
      <c r="H82" s="122">
        <f t="shared" si="11"/>
        <v>0.16864601909722221</v>
      </c>
      <c r="I82" s="122">
        <f>IF(AND($BH$4&lt;&gt;1,$BH$4&lt;&gt;2,$BH$4&lt;&gt;6),0,((VLOOKUP(データ入力と計算結果!$E$6,バックデータ一覧!$V$10:$AA$11,2)*'貼り付けシート（日別）'!O81+VLOOKUP(データ入力と計算結果!$E$6,バックデータ一覧!$V$10:$AA$11,3)*('貼り付けシート（日別）'!I81+'貼り付けシート（日別）'!J81+'貼り付けシート（日別）'!K81+'貼り付けシート（日別）'!L81+'貼り付けシート（日別）'!N81)+(VLOOKUP(データ入力と計算結果!$E$6,バックデータ一覧!$V$10:$AA$11,4)))*10^3/3600))</f>
        <v>0.10339666666666666</v>
      </c>
      <c r="J82" s="122">
        <f>IF(AND(OR($BH$4&lt;&gt;1,$BH$4&lt;&gt;2,$BH$4&lt;&gt;6),データ入力と計算結果!$E$7&lt;&gt;バックデータ一覧!$A$15,SUM(AX82:AY82)&gt;0),0.07*10^3/3600,0)</f>
        <v>1.9444444444444445E-2</v>
      </c>
      <c r="K82" s="122">
        <f>IF(AND(OR($BH$4=1,$BH$4=2),データ入力と計算結果!$E$7=バックデータ一覧!$A$17,AY82&gt;0),(VLOOKUP(データ入力と計算結果!$E$6,バックデータ一覧!$V$10:$AA$11,5,FALSE)*BA82+VLOOKUP(データ入力と計算結果!$E$6,バックデータ一覧!$V$10:$AA$11,6,FALSE))*10^3/3600,0)</f>
        <v>4.5804907986111115E-2</v>
      </c>
      <c r="L82" s="122">
        <f>IF(OR($BH$4=1,$BH$4=6),IF(データ入力と計算結果!$E$7=バックデータ一覧!$A$15,AU82/N82+AV82/O82+AW82/P82+AX82/Q82+AY82/S82,IF(データ入力と計算結果!$E$7=バックデータ一覧!$A$16,AU82/N82+AV82/O82+AW82/P82+AY82/R82+AZ82/S82,AU82/N82+AV82/O82+AW82/P82+AY82/R82+BA82/T82)),0)</f>
        <v>103.9263103075795</v>
      </c>
      <c r="M82" s="122">
        <f>IF($BH$4=2,IF(データ入力と計算結果!$E$7=バックデータ一覧!$A$15,AU82/N82+AV82/O82+AW82/P82+AX82/Q82+AZ82/S82,IF(データ入力と計算結果!$E$7=バックデータ一覧!$A$16,AU82/N82+AV82/O82+AW82/P82+AY82/R82+AZ82/S82,AU82/N82+AV82/O82+AW82/P82+AY82/R82+BA82/T82)),0)</f>
        <v>0</v>
      </c>
      <c r="N82" s="122">
        <f>MIN(1,$BH$6*'貼り付けシート（日別）'!O81+計算過程!$BH$13*(AU82+AW82)+$BH$20)</f>
        <v>0.62930791143597586</v>
      </c>
      <c r="O82" s="122">
        <f>MIN(1,$BH$7*'貼り付けシート（日別）'!O81+$BH$14*AV82+$BH$21)</f>
        <v>0.68778965383910817</v>
      </c>
      <c r="P82" s="122">
        <f>MIN(1,$BH$8*'貼り付けシート（日別）'!O81+$BH$15*(AU82+AW82)+$BH$22)</f>
        <v>0.62930791143597586</v>
      </c>
      <c r="Q82" s="46">
        <f>MIN(1,$BH$9*'貼り付けシート（日別）'!O81+$BH$16*AX82+$BH$23)</f>
        <v>0.71159348488590612</v>
      </c>
      <c r="R82" s="46">
        <f>MIN(1,$BH$10*'貼り付けシート（日別）'!O81+$BH$17*AY82+$BH$24)</f>
        <v>0.6989748021034059</v>
      </c>
      <c r="S82" s="46">
        <f>MIN(1,$BH$11*'貼り付けシート（日別）'!O81+$BH$18*AZ82+$BH$25)</f>
        <v>0.71159348488590612</v>
      </c>
      <c r="T82" s="46">
        <f>MIN(1,$BH$12*'貼り付けシート（日別）'!O81+$BH$19*BA82+$BH$26)</f>
        <v>0.65853408721288587</v>
      </c>
      <c r="U82" s="46">
        <f t="shared" si="12"/>
        <v>0</v>
      </c>
      <c r="V82" s="46">
        <f t="array" ref="V82">AVERAGE((IF(('貼り付けシート（時刻別）'!$E$6:$E$8765=$B82)*('貼り付けシート（時刻別）'!$F$6:$F$8765=$C82)*('貼り付けシート（時刻別）'!$G$6:$G$8765=1),'貼り付けシート（時刻別）'!$C$6:$C$8765,"")))</f>
        <v>10</v>
      </c>
      <c r="W82" s="46">
        <f t="shared" si="17"/>
        <v>1</v>
      </c>
      <c r="X82" s="46">
        <f t="shared" si="18"/>
        <v>1</v>
      </c>
      <c r="Y82" s="46">
        <f t="shared" si="19"/>
        <v>70.035093796449999</v>
      </c>
      <c r="Z82" s="46">
        <f>IF($BH$4=8,($BH$38*'貼り付けシート（日別）'!O81+$BH$39*Y82+$BH$40)/3.6,0)</f>
        <v>0</v>
      </c>
      <c r="AA82" s="46">
        <f>IF(OR($BH$4=3,$BH$4=4,$BH$4=5),(($BH$42*'貼り付けシート（日別）'!O81+$BH$43*SUM(AU82:AW82,AY82)+$BH$44)*AB82+(0.01723*BA82+0.06099))*10^3/3600,0)</f>
        <v>0</v>
      </c>
      <c r="AB82" s="46">
        <f>IF('貼り付けシート（日別）'!O81&lt;7,1+(7-'貼り付けシート（日別）'!O81)*0.0091,1)</f>
        <v>1</v>
      </c>
      <c r="AC82" s="46">
        <f>IF(OR($BH$4=3,$BH$4=4,$BH$4=5),(($BH$45*'貼り付けシート（日別）'!O81+$BH$46*SUM(AU82:AW82,AY82)+$BH$47)*AE82+BA82/AD82),0)</f>
        <v>0</v>
      </c>
      <c r="AD82" s="46">
        <f>$BH$48*'貼り付けシート（日別）'!O81+$BH$49*BA82+$BH$50</f>
        <v>0.83546374999999995</v>
      </c>
      <c r="AE82" s="46">
        <f>IF('貼り付けシート（日別）'!O81&lt;7,1+(7-'貼り付けシート（日別）'!O81)*0.0205,1)</f>
        <v>1</v>
      </c>
      <c r="AF82" s="46">
        <f>IF($BH$4=7,((AL82*'貼り付けシート（日別）'!O81+AM82*(AU82+AV82+AW82+AY82)+AN82*AK82+AO82)*AG82+(0.01723*BA82+0.06099))*10^3/3600,0)</f>
        <v>0</v>
      </c>
      <c r="AG82" s="46">
        <f>IF(7&lt;='貼り付けシート（日別）'!O81,1,1+(7-'貼り付けシート（日別）'!O81)*0.0091)</f>
        <v>1</v>
      </c>
      <c r="AH82" s="46">
        <f>IF($BH$4=7,((AP82*'貼り付けシート（日別）'!O81+AQ82*(AU82+AV82+AW82+AY82)+AR82*AK82+AS82)*AJ82+BA82/AI82),0)</f>
        <v>0</v>
      </c>
      <c r="AI82" s="46">
        <f>$BH$52*'貼り付けシート（日別）'!O81+$BH$53*BA82+$BH$54</f>
        <v>0.83546374999999995</v>
      </c>
      <c r="AJ82" s="46">
        <f>IF(7&lt;='貼り付けシート（日別）'!O81,1,1+(7-'貼り付けシート（日別）'!O81)*0.0205)</f>
        <v>1</v>
      </c>
      <c r="AK82" s="46">
        <f>SUMIF('貼り付けシート（時刻別）'!$A$6:$A$8765,A82,'貼り付けシート（時刻別）'!$D$6:$D$8765)</f>
        <v>74.184884218222422</v>
      </c>
      <c r="AL82" s="120">
        <f>IF($AK82&gt;0,バックデータ一覧!$S$4,バックデータ一覧!$T$4)</f>
        <v>-0.51375000000000004</v>
      </c>
      <c r="AM82" s="120">
        <f>IF($AK82&gt;0,バックデータ一覧!$S$5,バックデータ一覧!$T$5)</f>
        <v>-1.7819999999999999E-2</v>
      </c>
      <c r="AN82" s="120">
        <f>IF($AK82&gt;0,バックデータ一覧!$S$6,バックデータ一覧!$T$6)</f>
        <v>0.27639999999999998</v>
      </c>
      <c r="AO82" s="120">
        <f>IF($AK82&gt;0,バックデータ一覧!$S$7,バックデータ一覧!$T$7)</f>
        <v>9.4067100000000003</v>
      </c>
      <c r="AP82" s="120">
        <f>IF($AK82&gt;0,バックデータ一覧!$S$12,バックデータ一覧!$T$12)</f>
        <v>-0.19841</v>
      </c>
      <c r="AQ82" s="120">
        <f>IF($AK82&gt;0,バックデータ一覧!$S$13,バックデータ一覧!$T$13)</f>
        <v>1.10632</v>
      </c>
      <c r="AR82" s="120">
        <f>IF($AK82&gt;0,バックデータ一覧!$S$14,バックデータ一覧!$T$14)</f>
        <v>0.19306999999999999</v>
      </c>
      <c r="AS82" s="120">
        <f>IF($AK82&gt;0,バックデータ一覧!$S$15,バックデータ一覧!$T$15)</f>
        <v>-10.36669</v>
      </c>
      <c r="AT82" s="123">
        <f>IF(データ入力と計算結果!$E$9=バックデータ一覧!$A$24,'貼り付けシート（日別）'!P81,0)</f>
        <v>0</v>
      </c>
      <c r="AU82" s="132">
        <f>'貼り付けシート（日別）'!B81</f>
        <v>13.085358065052002</v>
      </c>
      <c r="AV82" s="132">
        <f>'貼り付けシート（日別）'!C81</f>
        <v>21.334822932150001</v>
      </c>
      <c r="AW82" s="132">
        <f>'貼り付けシート（日別）'!D81</f>
        <v>3.9825002806680003</v>
      </c>
      <c r="AX82" s="132">
        <f>'貼り付けシート（日別）'!E81</f>
        <v>0</v>
      </c>
      <c r="AY82" s="132">
        <f>'貼り付けシート（日別）'!F81</f>
        <v>25.60178751858</v>
      </c>
      <c r="AZ82" s="132">
        <f>'貼り付けシート（日別）'!G81</f>
        <v>0</v>
      </c>
      <c r="BA82" s="132">
        <f>'貼り付けシート（日別）'!H81</f>
        <v>6.0306249999999997</v>
      </c>
    </row>
    <row r="83" spans="1:53" x14ac:dyDescent="0.15">
      <c r="A83" s="50">
        <v>41716</v>
      </c>
      <c r="B83" s="42">
        <f t="shared" si="13"/>
        <v>3</v>
      </c>
      <c r="C83" s="42">
        <f t="shared" si="14"/>
        <v>18</v>
      </c>
      <c r="D83" s="127">
        <f t="shared" si="15"/>
        <v>0.18914440682870373</v>
      </c>
      <c r="E83" s="127">
        <f t="shared" si="10"/>
        <v>126.11287447537744</v>
      </c>
      <c r="F83" s="127">
        <f t="shared" si="16"/>
        <v>0</v>
      </c>
      <c r="G83" s="130">
        <v>0</v>
      </c>
      <c r="H83" s="122">
        <f t="shared" si="11"/>
        <v>0.18914440682870373</v>
      </c>
      <c r="I83" s="122">
        <f>IF(AND($BH$4&lt;&gt;1,$BH$4&lt;&gt;2,$BH$4&lt;&gt;6),0,((VLOOKUP(データ入力と計算結果!$E$6,バックデータ一覧!$V$10:$AA$11,2)*'貼り付けシート（日別）'!O82+VLOOKUP(データ入力と計算結果!$E$6,バックデータ一覧!$V$10:$AA$11,3)*('貼り付けシート（日別）'!I82+'貼り付けシート（日別）'!J82+'貼り付けシート（日別）'!K82+'貼り付けシート（日別）'!L82+'貼り付けシート（日別）'!N82)+(VLOOKUP(データ入力と計算結果!$E$6,バックデータ一覧!$V$10:$AA$11,4)))*10^3/3600))</f>
        <v>0.11801412037037037</v>
      </c>
      <c r="J83" s="122">
        <f>IF(AND(OR($BH$4&lt;&gt;1,$BH$4&lt;&gt;2,$BH$4&lt;&gt;6),データ入力と計算結果!$E$7&lt;&gt;バックデータ一覧!$A$15,SUM(AX83:AY83)&gt;0),0.07*10^3/3600,0)</f>
        <v>1.9444444444444445E-2</v>
      </c>
      <c r="K83" s="122">
        <f>IF(AND(OR($BH$4=1,$BH$4=2),データ入力と計算結果!$E$7=バックデータ一覧!$A$17,AY83&gt;0),(VLOOKUP(データ入力と計算結果!$E$6,バックデータ一覧!$V$10:$AA$11,5,FALSE)*BA83+VLOOKUP(データ入力と計算結果!$E$6,バックデータ一覧!$V$10:$AA$11,6,FALSE))*10^3/3600,0)</f>
        <v>5.1685842013888893E-2</v>
      </c>
      <c r="L83" s="122">
        <f>IF(OR($BH$4=1,$BH$4=6),IF(データ入力と計算結果!$E$7=バックデータ一覧!$A$15,AU83/N83+AV83/O83+AW83/P83+AX83/Q83+AY83/S83,IF(データ入力と計算結果!$E$7=バックデータ一覧!$A$16,AU83/N83+AV83/O83+AW83/P83+AY83/R83+AZ83/S83,AU83/N83+AV83/O83+AW83/P83+AY83/R83+BA83/T83)),0)</f>
        <v>126.11287447537744</v>
      </c>
      <c r="M83" s="122">
        <f>IF($BH$4=2,IF(データ入力と計算結果!$E$7=バックデータ一覧!$A$15,AU83/N83+AV83/O83+AW83/P83+AX83/Q83+AZ83/S83,IF(データ入力と計算結果!$E$7=バックデータ一覧!$A$16,AU83/N83+AV83/O83+AW83/P83+AY83/R83+AZ83/S83,AU83/N83+AV83/O83+AW83/P83+AY83/R83+BA83/T83)),0)</f>
        <v>0</v>
      </c>
      <c r="N83" s="122">
        <f>MIN(1,$BH$6*'貼り付けシート（日別）'!O82+計算過程!$BH$13*(AU83+AW83)+$BH$20)</f>
        <v>0.62391550259469997</v>
      </c>
      <c r="O83" s="122">
        <f>MIN(1,$BH$7*'貼り付けシート（日別）'!O82+$BH$14*AV83+$BH$21)</f>
        <v>0.68660627993674361</v>
      </c>
      <c r="P83" s="122">
        <f>MIN(1,$BH$8*'貼り付けシート（日別）'!O82+$BH$15*(AU83+AW83)+$BH$22)</f>
        <v>0.62391550259469997</v>
      </c>
      <c r="Q83" s="46">
        <f>MIN(1,$BH$9*'貼り付けシート（日別）'!O82+$BH$16*AX83+$BH$23)</f>
        <v>0.71159348488590612</v>
      </c>
      <c r="R83" s="46">
        <f>MIN(1,$BH$10*'貼り付けシート（日別）'!O82+$BH$17*AY83+$BH$24)</f>
        <v>0.69914793977773626</v>
      </c>
      <c r="S83" s="46">
        <f>MIN(1,$BH$11*'貼り付けシート（日別）'!O82+$BH$18*AZ83+$BH$25)</f>
        <v>0.71159348488590612</v>
      </c>
      <c r="T83" s="46">
        <f>MIN(1,$BH$12*'貼り付けシート（日別）'!O82+$BH$19*BA83+$BH$26)</f>
        <v>0.65696956192751677</v>
      </c>
      <c r="U83" s="46">
        <f t="shared" si="12"/>
        <v>0</v>
      </c>
      <c r="V83" s="46">
        <f t="array" ref="V83">AVERAGE((IF(('貼り付けシート（時刻別）'!$E$6:$E$8765=$B83)*('貼り付けシート（時刻別）'!$F$6:$F$8765=$C83)*('貼り付けシート（時刻別）'!$G$6:$G$8765=1),'貼り付けシート（時刻別）'!$C$6:$C$8765,"")))</f>
        <v>0.57500000000000007</v>
      </c>
      <c r="W83" s="46">
        <f t="shared" si="17"/>
        <v>1.0854524999999999</v>
      </c>
      <c r="X83" s="46">
        <f t="shared" si="18"/>
        <v>1.1156875000000002</v>
      </c>
      <c r="Y83" s="46">
        <f t="shared" si="19"/>
        <v>84.321483448325012</v>
      </c>
      <c r="Z83" s="46">
        <f>IF($BH$4=8,($BH$38*'貼り付けシート（日別）'!O82+$BH$39*Y83+$BH$40)/3.6,0)</f>
        <v>0</v>
      </c>
      <c r="AA83" s="46">
        <f>IF(OR($BH$4=3,$BH$4=4,$BH$4=5),(($BH$42*'貼り付けシート（日別）'!O82+$BH$43*SUM(AU83:AW83,AY83)+$BH$44)*AB83+(0.01723*BA83+0.06099))*10^3/3600,0)</f>
        <v>0</v>
      </c>
      <c r="AB83" s="46">
        <f>IF('貼り付けシート（日別）'!O82&lt;7,1+(7-'貼り付けシート（日別）'!O82)*0.0091,1)</f>
        <v>1.0491020833333333</v>
      </c>
      <c r="AC83" s="46">
        <f>IF(OR($BH$4=3,$BH$4=4,$BH$4=5),(($BH$45*'貼り付けシート（日別）'!O82+$BH$46*SUM(AU83:AW83,AY83)+$BH$47)*AE83+BA83/AD83),0)</f>
        <v>0</v>
      </c>
      <c r="AD83" s="46">
        <f>$BH$48*'貼り付けシート（日別）'!O82+$BH$49*BA83+$BH$50</f>
        <v>0.80565624999999996</v>
      </c>
      <c r="AE83" s="46">
        <f>IF('貼り付けシート（日別）'!O82&lt;7,1+(7-'貼り付けシート（日別）'!O82)*0.0205,1)</f>
        <v>1.1106145833333334</v>
      </c>
      <c r="AF83" s="46">
        <f>IF($BH$4=7,((AL83*'貼り付けシート（日別）'!O82+AM83*(AU83+AV83+AW83+AY83)+AN83*AK83+AO83)*AG83+(0.01723*BA83+0.06099))*10^3/3600,0)</f>
        <v>0</v>
      </c>
      <c r="AG83" s="46">
        <f>IF(7&lt;='貼り付けシート（日別）'!O82,1,1+(7-'貼り付けシート（日別）'!O82)*0.0091)</f>
        <v>1.0491020833333333</v>
      </c>
      <c r="AH83" s="46">
        <f>IF($BH$4=7,((AP83*'貼り付けシート（日別）'!O82+AQ83*(AU83+AV83+AW83+AY83)+AR83*AK83+AS83)*AJ83+BA83/AI83),0)</f>
        <v>0</v>
      </c>
      <c r="AI83" s="46">
        <f>$BH$52*'貼り付けシート（日別）'!O82+$BH$53*BA83+$BH$54</f>
        <v>0.80565624999999996</v>
      </c>
      <c r="AJ83" s="46">
        <f>IF(7&lt;='貼り付けシート（日別）'!O82,1,1+(7-'貼り付けシート（日別）'!O82)*0.0205)</f>
        <v>1.1106145833333334</v>
      </c>
      <c r="AK83" s="46">
        <f>SUMIF('貼り付けシート（時刻別）'!$A$6:$A$8765,A83,'貼り付けシート（時刻別）'!$D$6:$D$8765)</f>
        <v>104.0131439250061</v>
      </c>
      <c r="AL83" s="120">
        <f>IF($AK83&gt;0,バックデータ一覧!$S$4,バックデータ一覧!$T$4)</f>
        <v>-0.51375000000000004</v>
      </c>
      <c r="AM83" s="120">
        <f>IF($AK83&gt;0,バックデータ一覧!$S$5,バックデータ一覧!$T$5)</f>
        <v>-1.7819999999999999E-2</v>
      </c>
      <c r="AN83" s="120">
        <f>IF($AK83&gt;0,バックデータ一覧!$S$6,バックデータ一覧!$T$6)</f>
        <v>0.27639999999999998</v>
      </c>
      <c r="AO83" s="120">
        <f>IF($AK83&gt;0,バックデータ一覧!$S$7,バックデータ一覧!$T$7)</f>
        <v>9.4067100000000003</v>
      </c>
      <c r="AP83" s="120">
        <f>IF($AK83&gt;0,バックデータ一覧!$S$12,バックデータ一覧!$T$12)</f>
        <v>-0.19841</v>
      </c>
      <c r="AQ83" s="120">
        <f>IF($AK83&gt;0,バックデータ一覧!$S$13,バックデータ一覧!$T$13)</f>
        <v>1.10632</v>
      </c>
      <c r="AR83" s="120">
        <f>IF($AK83&gt;0,バックデータ一覧!$S$14,バックデータ一覧!$T$14)</f>
        <v>0.19306999999999999</v>
      </c>
      <c r="AS83" s="120">
        <f>IF($AK83&gt;0,バックデータ一覧!$S$15,バックデータ一覧!$T$15)</f>
        <v>-10.36669</v>
      </c>
      <c r="AT83" s="123">
        <f>IF(データ入力と計算結果!$E$9=バックデータ一覧!$A$24,'貼り付けシート（日別）'!P82,0)</f>
        <v>0</v>
      </c>
      <c r="AU83" s="132">
        <f>'貼り付けシート（日別）'!B82</f>
        <v>19.615809423209999</v>
      </c>
      <c r="AV83" s="132">
        <f>'貼り付けシート（日別）'!C82</f>
        <v>28.022584890300003</v>
      </c>
      <c r="AW83" s="132">
        <f>'貼り付けシート（日別）'!D82</f>
        <v>4.2033877335450001</v>
      </c>
      <c r="AX83" s="132">
        <f>'貼り付けシート（日別）'!E82</f>
        <v>0</v>
      </c>
      <c r="AY83" s="132">
        <f>'貼り付けシート（日別）'!F82</f>
        <v>25.220326401270004</v>
      </c>
      <c r="AZ83" s="132">
        <f>'貼り付けシート（日別）'!G82</f>
        <v>0</v>
      </c>
      <c r="BA83" s="132">
        <f>'貼り付けシート（日別）'!H82</f>
        <v>7.2593750000000004</v>
      </c>
    </row>
    <row r="84" spans="1:53" x14ac:dyDescent="0.15">
      <c r="A84" s="50">
        <v>41717</v>
      </c>
      <c r="B84" s="42">
        <f t="shared" si="13"/>
        <v>3</v>
      </c>
      <c r="C84" s="42">
        <f t="shared" si="14"/>
        <v>19</v>
      </c>
      <c r="D84" s="127">
        <f t="shared" si="15"/>
        <v>0.10488824074074074</v>
      </c>
      <c r="E84" s="127">
        <f t="shared" si="10"/>
        <v>52.687365463438475</v>
      </c>
      <c r="F84" s="127">
        <f t="shared" si="16"/>
        <v>0</v>
      </c>
      <c r="G84" s="130">
        <v>0</v>
      </c>
      <c r="H84" s="122">
        <f t="shared" si="11"/>
        <v>0.10488824074074074</v>
      </c>
      <c r="I84" s="122">
        <f>IF(AND($BH$4&lt;&gt;1,$BH$4&lt;&gt;2,$BH$4&lt;&gt;6),0,((VLOOKUP(データ入力と計算結果!$E$6,バックデータ一覧!$V$10:$AA$11,2)*'貼り付けシート（日別）'!O83+VLOOKUP(データ入力と計算結果!$E$6,バックデータ一覧!$V$10:$AA$11,3)*('貼り付けシート（日別）'!I83+'貼り付けシート（日別）'!J83+'貼り付けシート（日別）'!K83+'貼り付けシート（日別）'!L83+'貼り付けシート（日別）'!N83)+(VLOOKUP(データ入力と計算結果!$E$6,バックデータ一覧!$V$10:$AA$11,4)))*10^3/3600))</f>
        <v>0.10488824074074074</v>
      </c>
      <c r="J84" s="122">
        <f>IF(AND(OR($BH$4&lt;&gt;1,$BH$4&lt;&gt;2,$BH$4&lt;&gt;6),データ入力と計算結果!$E$7&lt;&gt;バックデータ一覧!$A$15,SUM(AX84:AY84)&gt;0),0.07*10^3/3600,0)</f>
        <v>0</v>
      </c>
      <c r="K84" s="122">
        <f>IF(AND(OR($BH$4=1,$BH$4=2),データ入力と計算結果!$E$7=バックデータ一覧!$A$17,AY84&gt;0),(VLOOKUP(データ入力と計算結果!$E$6,バックデータ一覧!$V$10:$AA$11,5,FALSE)*BA84+VLOOKUP(データ入力と計算結果!$E$6,バックデータ一覧!$V$10:$AA$11,6,FALSE))*10^3/3600,0)</f>
        <v>0</v>
      </c>
      <c r="L84" s="122">
        <f>IF(OR($BH$4=1,$BH$4=6),IF(データ入力と計算結果!$E$7=バックデータ一覧!$A$15,AU84/N84+AV84/O84+AW84/P84+AX84/Q84+AY84/S84,IF(データ入力と計算結果!$E$7=バックデータ一覧!$A$16,AU84/N84+AV84/O84+AW84/P84+AY84/R84+AZ84/S84,AU84/N84+AV84/O84+AW84/P84+AY84/R84+BA84/T84)),0)</f>
        <v>52.687365463438475</v>
      </c>
      <c r="M84" s="122">
        <f>IF($BH$4=2,IF(データ入力と計算結果!$E$7=バックデータ一覧!$A$15,AU84/N84+AV84/O84+AW84/P84+AX84/Q84+AZ84/S84,IF(データ入力と計算結果!$E$7=バックデータ一覧!$A$16,AU84/N84+AV84/O84+AW84/P84+AY84/R84+AZ84/S84,AU84/N84+AV84/O84+AW84/P84+AY84/R84+BA84/T84)),0)</f>
        <v>0</v>
      </c>
      <c r="N84" s="122">
        <f>MIN(1,$BH$6*'貼り付けシート（日別）'!O83+計算過程!$BH$13*(AU84+AW84)+$BH$20)</f>
        <v>0.60582164928520643</v>
      </c>
      <c r="O84" s="122">
        <f>MIN(1,$BH$7*'貼り付けシート（日別）'!O83+$BH$14*AV84+$BH$21)</f>
        <v>0.686000747831638</v>
      </c>
      <c r="P84" s="122">
        <f>MIN(1,$BH$8*'貼り付けシート（日別）'!O83+$BH$15*(AU84+AW84)+$BH$22)</f>
        <v>0.60582164928520643</v>
      </c>
      <c r="Q84" s="46">
        <f>MIN(1,$BH$9*'貼り付けシート（日別）'!O83+$BH$16*AX84+$BH$23)</f>
        <v>0.71159348488590612</v>
      </c>
      <c r="R84" s="46">
        <f>MIN(1,$BH$10*'貼り付けシート（日別）'!O83+$BH$17*AY84+$BH$24)</f>
        <v>0.71059494829530212</v>
      </c>
      <c r="S84" s="46">
        <f>MIN(1,$BH$11*'貼り付けシート（日別）'!O83+$BH$18*AZ84+$BH$25)</f>
        <v>0.71159348488590612</v>
      </c>
      <c r="T84" s="46">
        <f>MIN(1,$BH$12*'貼り付けシート（日別）'!O83+$BH$19*BA84+$BH$26)</f>
        <v>0.52929020565906038</v>
      </c>
      <c r="U84" s="46">
        <f t="shared" si="12"/>
        <v>0</v>
      </c>
      <c r="V84" s="46">
        <f t="array" ref="V84">AVERAGE((IF(('貼り付けシート（時刻別）'!$E$6:$E$8765=$B84)*('貼り付けシート（時刻別）'!$F$6:$F$8765=$C84)*('貼り付けシート（時刻別）'!$G$6:$G$8765=1),'貼り付けシート（時刻別）'!$C$6:$C$8765,"")))</f>
        <v>-1.85</v>
      </c>
      <c r="W84" s="46">
        <f t="shared" si="17"/>
        <v>1.1177049999999999</v>
      </c>
      <c r="X84" s="46">
        <f t="shared" si="18"/>
        <v>1.1338750000000002</v>
      </c>
      <c r="Y84" s="46">
        <f t="shared" si="19"/>
        <v>35.030870909125007</v>
      </c>
      <c r="Z84" s="46">
        <f>IF($BH$4=8,($BH$38*'貼り付けシート（日別）'!O83+$BH$39*Y84+$BH$40)/3.6,0)</f>
        <v>0</v>
      </c>
      <c r="AA84" s="46">
        <f>IF(OR($BH$4=3,$BH$4=4,$BH$4=5),(($BH$42*'貼り付けシート（日別）'!O83+$BH$43*SUM(AU84:AW84,AY84)+$BH$44)*AB84+(0.01723*BA84+0.06099))*10^3/3600,0)</f>
        <v>0</v>
      </c>
      <c r="AB84" s="46">
        <f>IF('貼り付けシート（日別）'!O83&lt;7,1+(7-'貼り付けシート（日別）'!O83)*0.0091,1)</f>
        <v>1.0486091666666666</v>
      </c>
      <c r="AC84" s="46">
        <f>IF(OR($BH$4=3,$BH$4=4,$BH$4=5),(($BH$45*'貼り付けシート（日別）'!O83+$BH$46*SUM(AU84:AW84,AY84)+$BH$47)*AE84+BA84/AD84),0)</f>
        <v>0</v>
      </c>
      <c r="AD84" s="46">
        <f>$BH$48*'貼り付けシート（日別）'!O83+$BH$49*BA84+$BH$50</f>
        <v>0.76235999999999993</v>
      </c>
      <c r="AE84" s="46">
        <f>IF('貼り付けシート（日別）'!O83&lt;7,1+(7-'貼り付けシート（日別）'!O83)*0.0205,1)</f>
        <v>1.1095041666666667</v>
      </c>
      <c r="AF84" s="46">
        <f>IF($BH$4=7,((AL84*'貼り付けシート（日別）'!O83+AM84*(AU84+AV84+AW84+AY84)+AN84*AK84+AO84)*AG84+(0.01723*BA84+0.06099))*10^3/3600,0)</f>
        <v>0</v>
      </c>
      <c r="AG84" s="46">
        <f>IF(7&lt;='貼り付けシート（日別）'!O83,1,1+(7-'貼り付けシート（日別）'!O83)*0.0091)</f>
        <v>1.0486091666666666</v>
      </c>
      <c r="AH84" s="46">
        <f>IF($BH$4=7,((AP84*'貼り付けシート（日別）'!O83+AQ84*(AU84+AV84+AW84+AY84)+AR84*AK84+AS84)*AJ84+BA84/AI84),0)</f>
        <v>0</v>
      </c>
      <c r="AI84" s="46">
        <f>$BH$52*'貼り付けシート（日別）'!O83+$BH$53*BA84+$BH$54</f>
        <v>0.76235999999999993</v>
      </c>
      <c r="AJ84" s="46">
        <f>IF(7&lt;='貼り付けシート（日別）'!O83,1,1+(7-'貼り付けシート（日別）'!O83)*0.0205)</f>
        <v>1.1095041666666667</v>
      </c>
      <c r="AK84" s="46">
        <f>SUMIF('貼り付けシート（時刻別）'!$A$6:$A$8765,A84,'貼り付けシート（時刻別）'!$D$6:$D$8765)</f>
        <v>99.741827711703976</v>
      </c>
      <c r="AL84" s="120">
        <f>IF($AK84&gt;0,バックデータ一覧!$S$4,バックデータ一覧!$T$4)</f>
        <v>-0.51375000000000004</v>
      </c>
      <c r="AM84" s="120">
        <f>IF($AK84&gt;0,バックデータ一覧!$S$5,バックデータ一覧!$T$5)</f>
        <v>-1.7819999999999999E-2</v>
      </c>
      <c r="AN84" s="120">
        <f>IF($AK84&gt;0,バックデータ一覧!$S$6,バックデータ一覧!$T$6)</f>
        <v>0.27639999999999998</v>
      </c>
      <c r="AO84" s="120">
        <f>IF($AK84&gt;0,バックデータ一覧!$S$7,バックデータ一覧!$T$7)</f>
        <v>9.4067100000000003</v>
      </c>
      <c r="AP84" s="120">
        <f>IF($AK84&gt;0,バックデータ一覧!$S$12,バックデータ一覧!$T$12)</f>
        <v>-0.19841</v>
      </c>
      <c r="AQ84" s="120">
        <f>IF($AK84&gt;0,バックデータ一覧!$S$13,バックデータ一覧!$T$13)</f>
        <v>1.10632</v>
      </c>
      <c r="AR84" s="120">
        <f>IF($AK84&gt;0,バックデータ一覧!$S$14,バックデータ一覧!$T$14)</f>
        <v>0.19306999999999999</v>
      </c>
      <c r="AS84" s="120">
        <f>IF($AK84&gt;0,バックデータ一覧!$S$15,バックデータ一覧!$T$15)</f>
        <v>-10.36669</v>
      </c>
      <c r="AT84" s="123">
        <f>IF(データ入力と計算結果!$E$9=バックデータ一覧!$A$24,'貼り付けシート（日別）'!P83,0)</f>
        <v>0</v>
      </c>
      <c r="AU84" s="132">
        <f>'貼り付けシート（日別）'!B83</f>
        <v>4.4839514763680013</v>
      </c>
      <c r="AV84" s="132">
        <f>'貼り付けシート（日別）'!C83</f>
        <v>26.623461890935005</v>
      </c>
      <c r="AW84" s="132">
        <f>'貼り付けシート（日別）'!D83</f>
        <v>3.9234575418220001</v>
      </c>
      <c r="AX84" s="132">
        <f>'貼り付けシート（日別）'!E83</f>
        <v>0</v>
      </c>
      <c r="AY84" s="132">
        <f>'貼り付けシート（日別）'!F83</f>
        <v>0</v>
      </c>
      <c r="AZ84" s="132">
        <f>'貼り付けシート（日別）'!G83</f>
        <v>0</v>
      </c>
      <c r="BA84" s="132">
        <f>'貼り付けシート（日別）'!H83</f>
        <v>0</v>
      </c>
    </row>
    <row r="85" spans="1:53" x14ac:dyDescent="0.15">
      <c r="A85" s="50">
        <v>41718</v>
      </c>
      <c r="B85" s="42">
        <f t="shared" si="13"/>
        <v>3</v>
      </c>
      <c r="C85" s="42">
        <f t="shared" si="14"/>
        <v>20</v>
      </c>
      <c r="D85" s="127">
        <f t="shared" si="15"/>
        <v>0.1760256695601852</v>
      </c>
      <c r="E85" s="127">
        <f t="shared" si="10"/>
        <v>104.74404268178691</v>
      </c>
      <c r="F85" s="127">
        <f t="shared" si="16"/>
        <v>0</v>
      </c>
      <c r="G85" s="130">
        <v>0</v>
      </c>
      <c r="H85" s="122">
        <f t="shared" si="11"/>
        <v>0.1760256695601852</v>
      </c>
      <c r="I85" s="122">
        <f>IF(AND($BH$4&lt;&gt;1,$BH$4&lt;&gt;2,$BH$4&lt;&gt;6),0,((VLOOKUP(データ入力と計算結果!$E$6,バックデータ一覧!$V$10:$AA$11,2)*'貼り付けシート（日別）'!O84+VLOOKUP(データ入力と計算結果!$E$6,バックデータ一覧!$V$10:$AA$11,3)*('貼り付けシート（日別）'!I84+'貼り付けシート（日別）'!J84+'貼り付けシート（日別）'!K84+'貼り付けシート（日別）'!L84+'貼り付けシート（日別）'!N84)+(VLOOKUP(データ入力と計算結果!$E$6,バックデータ一覧!$V$10:$AA$11,4)))*10^3/3600))</f>
        <v>0.10621754629629632</v>
      </c>
      <c r="J85" s="122">
        <f>IF(AND(OR($BH$4&lt;&gt;1,$BH$4&lt;&gt;2,$BH$4&lt;&gt;6),データ入力と計算結果!$E$7&lt;&gt;バックデータ一覧!$A$15,SUM(AX85:AY85)&gt;0),0.07*10^3/3600,0)</f>
        <v>1.9444444444444445E-2</v>
      </c>
      <c r="K85" s="122">
        <f>IF(AND(OR($BH$4=1,$BH$4=2),データ入力と計算結果!$E$7=バックデータ一覧!$A$17,AY85&gt;0),(VLOOKUP(データ入力と計算結果!$E$6,バックデータ一覧!$V$10:$AA$11,5,FALSE)*BA85+VLOOKUP(データ入力と計算結果!$E$6,バックデータ一覧!$V$10:$AA$11,6,FALSE))*10^3/3600,0)</f>
        <v>5.0363678819444445E-2</v>
      </c>
      <c r="L85" s="122">
        <f>IF(OR($BH$4=1,$BH$4=6),IF(データ入力と計算結果!$E$7=バックデータ一覧!$A$15,AU85/N85+AV85/O85+AW85/P85+AX85/Q85+AY85/S85,IF(データ入力と計算結果!$E$7=バックデータ一覧!$A$16,AU85/N85+AV85/O85+AW85/P85+AY85/R85+AZ85/S85,AU85/N85+AV85/O85+AW85/P85+AY85/R85+BA85/T85)),0)</f>
        <v>104.74404268178691</v>
      </c>
      <c r="M85" s="122">
        <f>IF($BH$4=2,IF(データ入力と計算結果!$E$7=バックデータ一覧!$A$15,AU85/N85+AV85/O85+AW85/P85+AX85/Q85+AZ85/S85,IF(データ入力と計算結果!$E$7=バックデータ一覧!$A$16,AU85/N85+AV85/O85+AW85/P85+AY85/R85+AZ85/S85,AU85/N85+AV85/O85+AW85/P85+AY85/R85+BA85/T85)),0)</f>
        <v>0</v>
      </c>
      <c r="N85" s="122">
        <f>MIN(1,$BH$6*'貼り付けシート（日別）'!O84+計算過程!$BH$13*(AU85+AW85)+$BH$20)</f>
        <v>0.61886185687276418</v>
      </c>
      <c r="O85" s="122">
        <f>MIN(1,$BH$7*'貼り付けシート（日別）'!O84+$BH$14*AV85+$BH$21)</f>
        <v>0.68444753112419288</v>
      </c>
      <c r="P85" s="122">
        <f>MIN(1,$BH$8*'貼り付けシート（日別）'!O84+$BH$15*(AU85+AW85)+$BH$22)</f>
        <v>0.61886185687276418</v>
      </c>
      <c r="Q85" s="46">
        <f>MIN(1,$BH$9*'貼り付けシート（日別）'!O84+$BH$16*AX85+$BH$23)</f>
        <v>0.71159348488590612</v>
      </c>
      <c r="R85" s="46">
        <f>MIN(1,$BH$10*'貼り付けシート（日別）'!O84+$BH$17*AY85+$BH$24)</f>
        <v>0.69912645931888806</v>
      </c>
      <c r="S85" s="46">
        <f>MIN(1,$BH$11*'貼り付けシート（日別）'!O84+$BH$18*AZ85+$BH$25)</f>
        <v>0.71159348488590612</v>
      </c>
      <c r="T85" s="46">
        <f>MIN(1,$BH$12*'貼り付けシート（日別）'!O84+$BH$19*BA85+$BH$26)</f>
        <v>0.65762156093315438</v>
      </c>
      <c r="U85" s="46">
        <f t="shared" si="12"/>
        <v>0</v>
      </c>
      <c r="V85" s="46">
        <f t="array" ref="V85">AVERAGE((IF(('貼り付けシート（時刻別）'!$E$6:$E$8765=$B85)*('貼り付けシート（時刻別）'!$F$6:$F$8765=$C85)*('貼り付けシート（時刻別）'!$G$6:$G$8765=1),'貼り付けシート（時刻別）'!$C$6:$C$8765,"")))</f>
        <v>-0.4</v>
      </c>
      <c r="W85" s="46">
        <f t="shared" si="17"/>
        <v>1.09842</v>
      </c>
      <c r="X85" s="46">
        <f t="shared" si="18"/>
        <v>1.123</v>
      </c>
      <c r="Y85" s="46">
        <f t="shared" si="19"/>
        <v>70.152256671100005</v>
      </c>
      <c r="Z85" s="46">
        <f>IF($BH$4=8,($BH$38*'貼り付けシート（日別）'!O84+$BH$39*Y85+$BH$40)/3.6,0)</f>
        <v>0</v>
      </c>
      <c r="AA85" s="46">
        <f>IF(OR($BH$4=3,$BH$4=4,$BH$4=5),(($BH$42*'貼り付けシート（日別）'!O84+$BH$43*SUM(AU85:AW85,AY85)+$BH$44)*AB85+(0.01723*BA85+0.06099))*10^3/3600,0)</f>
        <v>0</v>
      </c>
      <c r="AB85" s="46">
        <f>IF('貼り付けシート（日別）'!O84&lt;7,1+(7-'貼り付けシート（日別）'!O84)*0.0091,1)</f>
        <v>1.0323429166666667</v>
      </c>
      <c r="AC85" s="46">
        <f>IF(OR($BH$4=3,$BH$4=4,$BH$4=5),(($BH$45*'貼り付けシート（日別）'!O84+$BH$46*SUM(AU85:AW85,AY85)+$BH$47)*AE85+BA85/AD85),0)</f>
        <v>0</v>
      </c>
      <c r="AD85" s="46">
        <f>$BH$48*'貼り付けシート（日別）'!O84+$BH$49*BA85+$BH$50</f>
        <v>0.81283874999999994</v>
      </c>
      <c r="AE85" s="46">
        <f>IF('貼り付けシート（日別）'!O84&lt;7,1+(7-'貼り付けシート（日別）'!O84)*0.0205,1)</f>
        <v>1.0728604166666666</v>
      </c>
      <c r="AF85" s="46">
        <f>IF($BH$4=7,((AL85*'貼り付けシート（日別）'!O84+AM85*(AU85+AV85+AW85+AY85)+AN85*AK85+AO85)*AG85+(0.01723*BA85+0.06099))*10^3/3600,0)</f>
        <v>0</v>
      </c>
      <c r="AG85" s="46">
        <f>IF(7&lt;='貼り付けシート（日別）'!O84,1,1+(7-'貼り付けシート（日別）'!O84)*0.0091)</f>
        <v>1.0323429166666667</v>
      </c>
      <c r="AH85" s="46">
        <f>IF($BH$4=7,((AP85*'貼り付けシート（日別）'!O84+AQ85*(AU85+AV85+AW85+AY85)+AR85*AK85+AS85)*AJ85+BA85/AI85),0)</f>
        <v>0</v>
      </c>
      <c r="AI85" s="46">
        <f>$BH$52*'貼り付けシート（日別）'!O84+$BH$53*BA85+$BH$54</f>
        <v>0.81283874999999994</v>
      </c>
      <c r="AJ85" s="46">
        <f>IF(7&lt;='貼り付けシート（日別）'!O84,1,1+(7-'貼り付けシート（日別）'!O84)*0.0205)</f>
        <v>1.0728604166666666</v>
      </c>
      <c r="AK85" s="46">
        <f>SUMIF('貼り付けシート（時刻別）'!$A$6:$A$8765,A85,'貼り付けシート（時刻別）'!$D$6:$D$8765)</f>
        <v>99.222444345060921</v>
      </c>
      <c r="AL85" s="120">
        <f>IF($AK85&gt;0,バックデータ一覧!$S$4,バックデータ一覧!$T$4)</f>
        <v>-0.51375000000000004</v>
      </c>
      <c r="AM85" s="120">
        <f>IF($AK85&gt;0,バックデータ一覧!$S$5,バックデータ一覧!$T$5)</f>
        <v>-1.7819999999999999E-2</v>
      </c>
      <c r="AN85" s="120">
        <f>IF($AK85&gt;0,バックデータ一覧!$S$6,バックデータ一覧!$T$6)</f>
        <v>0.27639999999999998</v>
      </c>
      <c r="AO85" s="120">
        <f>IF($AK85&gt;0,バックデータ一覧!$S$7,バックデータ一覧!$T$7)</f>
        <v>9.4067100000000003</v>
      </c>
      <c r="AP85" s="120">
        <f>IF($AK85&gt;0,バックデータ一覧!$S$12,バックデータ一覧!$T$12)</f>
        <v>-0.19841</v>
      </c>
      <c r="AQ85" s="120">
        <f>IF($AK85&gt;0,バックデータ一覧!$S$13,バックデータ一覧!$T$13)</f>
        <v>1.10632</v>
      </c>
      <c r="AR85" s="120">
        <f>IF($AK85&gt;0,バックデータ一覧!$S$14,バックデータ一覧!$T$14)</f>
        <v>0.19306999999999999</v>
      </c>
      <c r="AS85" s="120">
        <f>IF($AK85&gt;0,バックデータ一覧!$S$15,バックデータ一覧!$T$15)</f>
        <v>-10.36669</v>
      </c>
      <c r="AT85" s="123">
        <f>IF(データ入力と計算結果!$E$9=バックデータ一覧!$A$24,'貼り付けシート（日別）'!P84,0)</f>
        <v>0</v>
      </c>
      <c r="AU85" s="132">
        <f>'貼り付けシート（日別）'!B84</f>
        <v>12.914578030536001</v>
      </c>
      <c r="AV85" s="132">
        <f>'貼り付けシート（日別）'!C84</f>
        <v>21.056377223700004</v>
      </c>
      <c r="AW85" s="132">
        <f>'貼り付けシート（日別）'!D84</f>
        <v>3.9305237484240005</v>
      </c>
      <c r="AX85" s="132">
        <f>'貼り付けシート（日別）'!E84</f>
        <v>0</v>
      </c>
      <c r="AY85" s="132">
        <f>'貼り付けシート（日別）'!F84</f>
        <v>25.267652668440007</v>
      </c>
      <c r="AZ85" s="132">
        <f>'貼り付けシート（日別）'!G84</f>
        <v>0</v>
      </c>
      <c r="BA85" s="132">
        <f>'貼り付けシート（日別）'!H84</f>
        <v>6.9831250000000002</v>
      </c>
    </row>
    <row r="86" spans="1:53" x14ac:dyDescent="0.15">
      <c r="A86" s="50">
        <v>41719</v>
      </c>
      <c r="B86" s="42">
        <f t="shared" si="13"/>
        <v>3</v>
      </c>
      <c r="C86" s="42">
        <f t="shared" si="14"/>
        <v>21</v>
      </c>
      <c r="D86" s="127">
        <f t="shared" si="15"/>
        <v>0.18091237065972224</v>
      </c>
      <c r="E86" s="127">
        <f t="shared" si="10"/>
        <v>123.25176489859864</v>
      </c>
      <c r="F86" s="127">
        <f t="shared" si="16"/>
        <v>0</v>
      </c>
      <c r="G86" s="130">
        <v>0</v>
      </c>
      <c r="H86" s="122">
        <f t="shared" si="11"/>
        <v>0.18091237065972224</v>
      </c>
      <c r="I86" s="122">
        <f>IF(AND($BH$4&lt;&gt;1,$BH$4&lt;&gt;2,$BH$4&lt;&gt;6),0,((VLOOKUP(データ入力と計算結果!$E$6,バックデータ一覧!$V$10:$AA$11,2)*'貼り付けシート（日別）'!O85+VLOOKUP(データ入力と計算結果!$E$6,バックデータ一覧!$V$10:$AA$11,3)*('貼り付けシート（日別）'!I85+'貼り付けシート（日別）'!J85+'貼り付けシート（日別）'!K85+'貼り付けシート（日別）'!L85+'貼り付けシート（日別）'!N85)+(VLOOKUP(データ入力と計算結果!$E$6,バックデータ一覧!$V$10:$AA$11,4)))*10^3/3600))</f>
        <v>0.11482694444444445</v>
      </c>
      <c r="J86" s="122">
        <f>IF(AND(OR($BH$4&lt;&gt;1,$BH$4&lt;&gt;2,$BH$4&lt;&gt;6),データ入力と計算結果!$E$7&lt;&gt;バックデータ一覧!$A$15,SUM(AX86:AY86)&gt;0),0.07*10^3/3600,0)</f>
        <v>1.9444444444444445E-2</v>
      </c>
      <c r="K86" s="122">
        <f>IF(AND(OR($BH$4=1,$BH$4=2),データ入力と計算結果!$E$7=バックデータ一覧!$A$17,AY86&gt;0),(VLOOKUP(データ入力と計算結果!$E$6,バックデータ一覧!$V$10:$AA$11,5,FALSE)*BA86+VLOOKUP(データ入力と計算結果!$E$6,バックデータ一覧!$V$10:$AA$11,6,FALSE))*10^3/3600,0)</f>
        <v>4.664098177083334E-2</v>
      </c>
      <c r="L86" s="122">
        <f>IF(OR($BH$4=1,$BH$4=6),IF(データ入力と計算結果!$E$7=バックデータ一覧!$A$15,AU86/N86+AV86/O86+AW86/P86+AX86/Q86+AY86/S86,IF(データ入力と計算結果!$E$7=バックデータ一覧!$A$16,AU86/N86+AV86/O86+AW86/P86+AY86/R86+AZ86/S86,AU86/N86+AV86/O86+AW86/P86+AY86/R86+BA86/T86)),0)</f>
        <v>123.25176489859864</v>
      </c>
      <c r="M86" s="122">
        <f>IF($BH$4=2,IF(データ入力と計算結果!$E$7=バックデータ一覧!$A$15,AU86/N86+AV86/O86+AW86/P86+AX86/Q86+AZ86/S86,IF(データ入力と計算結果!$E$7=バックデータ一覧!$A$16,AU86/N86+AV86/O86+AW86/P86+AY86/R86+AZ86/S86,AU86/N86+AV86/O86+AW86/P86+AY86/R86+BA86/T86)),0)</f>
        <v>0</v>
      </c>
      <c r="N86" s="122">
        <f>MIN(1,$BH$6*'貼り付けシート（日別）'!O85+計算過程!$BH$13*(AU86+AW86)+$BH$20)</f>
        <v>0.63533837422906791</v>
      </c>
      <c r="O86" s="122">
        <f>MIN(1,$BH$7*'貼り付けシート（日別）'!O85+$BH$14*AV86+$BH$21)</f>
        <v>0.69020220916110153</v>
      </c>
      <c r="P86" s="122">
        <f>MIN(1,$BH$8*'貼り付けシート（日別）'!O85+$BH$15*(AU86+AW86)+$BH$22)</f>
        <v>0.63533837422906791</v>
      </c>
      <c r="Q86" s="46">
        <f>MIN(1,$BH$9*'貼り付けシート（日別）'!O85+$BH$16*AX86+$BH$23)</f>
        <v>0.71159348488590612</v>
      </c>
      <c r="R86" s="46">
        <f>MIN(1,$BH$10*'貼り付けシート（日別）'!O85+$BH$17*AY86+$BH$24)</f>
        <v>0.69918158386990803</v>
      </c>
      <c r="S86" s="46">
        <f>MIN(1,$BH$11*'貼り付けシート（日別）'!O85+$BH$18*AZ86+$BH$25)</f>
        <v>0.71159348488590612</v>
      </c>
      <c r="T86" s="46">
        <f>MIN(1,$BH$12*'貼り付けシート（日別）'!O85+$BH$19*BA86+$BH$26)</f>
        <v>0.65839015043275162</v>
      </c>
      <c r="U86" s="46">
        <f t="shared" si="12"/>
        <v>0</v>
      </c>
      <c r="V86" s="46">
        <f t="array" ref="V86">AVERAGE((IF(('貼り付けシート（時刻別）'!$E$6:$E$8765=$B86)*('貼り付けシート（時刻別）'!$F$6:$F$8765=$C86)*('貼り付けシート（時刻別）'!$G$6:$G$8765=1),'貼り付けシート（時刻別）'!$C$6:$C$8765,"")))</f>
        <v>4.0625</v>
      </c>
      <c r="W86" s="46">
        <f t="shared" si="17"/>
        <v>1.03906875</v>
      </c>
      <c r="X86" s="46">
        <f t="shared" si="18"/>
        <v>1.0328124999999999</v>
      </c>
      <c r="Y86" s="46">
        <f t="shared" si="19"/>
        <v>83.040926430075004</v>
      </c>
      <c r="Z86" s="46">
        <f>IF($BH$4=8,($BH$38*'貼り付けシート（日別）'!O85+$BH$39*Y86+$BH$40)/3.6,0)</f>
        <v>0</v>
      </c>
      <c r="AA86" s="46">
        <f>IF(OR($BH$4=3,$BH$4=4,$BH$4=5),(($BH$42*'貼り付けシート（日別）'!O85+$BH$43*SUM(AU86:AW86,AY86)+$BH$44)*AB86+(0.01723*BA86+0.06099))*10^3/3600,0)</f>
        <v>0</v>
      </c>
      <c r="AB86" s="46">
        <f>IF('貼り付けシート（日別）'!O85&lt;7,1+(7-'貼り付けシート（日別）'!O85)*0.0091,1)</f>
        <v>1</v>
      </c>
      <c r="AC86" s="46">
        <f>IF(OR($BH$4=3,$BH$4=4,$BH$4=5),(($BH$45*'貼り付けシート（日別）'!O85+$BH$46*SUM(AU86:AW86,AY86)+$BH$47)*AE86+BA86/AD86),0)</f>
        <v>0</v>
      </c>
      <c r="AD86" s="46">
        <f>$BH$48*'貼り付けシート（日別）'!O85+$BH$49*BA86+$BH$50</f>
        <v>0.83135187499999996</v>
      </c>
      <c r="AE86" s="46">
        <f>IF('貼り付けシート（日別）'!O85&lt;7,1+(7-'貼り付けシート（日別）'!O85)*0.0205,1)</f>
        <v>1</v>
      </c>
      <c r="AF86" s="46">
        <f>IF($BH$4=7,((AL86*'貼り付けシート（日別）'!O85+AM86*(AU86+AV86+AW86+AY86)+AN86*AK86+AO86)*AG86+(0.01723*BA86+0.06099))*10^3/3600,0)</f>
        <v>0</v>
      </c>
      <c r="AG86" s="46">
        <f>IF(7&lt;='貼り付けシート（日別）'!O85,1,1+(7-'貼り付けシート（日別）'!O85)*0.0091)</f>
        <v>1</v>
      </c>
      <c r="AH86" s="46">
        <f>IF($BH$4=7,((AP86*'貼り付けシート（日別）'!O85+AQ86*(AU86+AV86+AW86+AY86)+AR86*AK86+AS86)*AJ86+BA86/AI86),0)</f>
        <v>0</v>
      </c>
      <c r="AI86" s="46">
        <f>$BH$52*'貼り付けシート（日別）'!O85+$BH$53*BA86+$BH$54</f>
        <v>0.83135187499999996</v>
      </c>
      <c r="AJ86" s="46">
        <f>IF(7&lt;='貼り付けシート（日別）'!O85,1,1+(7-'貼り付けシート（日別）'!O85)*0.0205)</f>
        <v>1</v>
      </c>
      <c r="AK86" s="46">
        <f>SUMIF('貼り付けシート（時刻別）'!$A$6:$A$8765,A86,'貼り付けシート（時刻別）'!$D$6:$D$8765)</f>
        <v>60.485146391066081</v>
      </c>
      <c r="AL86" s="120">
        <f>IF($AK86&gt;0,バックデータ一覧!$S$4,バックデータ一覧!$T$4)</f>
        <v>-0.51375000000000004</v>
      </c>
      <c r="AM86" s="120">
        <f>IF($AK86&gt;0,バックデータ一覧!$S$5,バックデータ一覧!$T$5)</f>
        <v>-1.7819999999999999E-2</v>
      </c>
      <c r="AN86" s="120">
        <f>IF($AK86&gt;0,バックデータ一覧!$S$6,バックデータ一覧!$T$6)</f>
        <v>0.27639999999999998</v>
      </c>
      <c r="AO86" s="120">
        <f>IF($AK86&gt;0,バックデータ一覧!$S$7,バックデータ一覧!$T$7)</f>
        <v>9.4067100000000003</v>
      </c>
      <c r="AP86" s="120">
        <f>IF($AK86&gt;0,バックデータ一覧!$S$12,バックデータ一覧!$T$12)</f>
        <v>-0.19841</v>
      </c>
      <c r="AQ86" s="120">
        <f>IF($AK86&gt;0,バックデータ一覧!$S$13,バックデータ一覧!$T$13)</f>
        <v>1.10632</v>
      </c>
      <c r="AR86" s="120">
        <f>IF($AK86&gt;0,バックデータ一覧!$S$14,バックデータ一覧!$T$14)</f>
        <v>0.19306999999999999</v>
      </c>
      <c r="AS86" s="120">
        <f>IF($AK86&gt;0,バックデータ一覧!$S$15,バックデータ一覧!$T$15)</f>
        <v>-10.36669</v>
      </c>
      <c r="AT86" s="123">
        <f>IF(データ入力と計算結果!$E$9=バックデータ一覧!$A$24,'貼り付けシート（日別）'!P85,0)</f>
        <v>0</v>
      </c>
      <c r="AU86" s="132">
        <f>'貼り付けシート（日別）'!B85</f>
        <v>19.558156273110001</v>
      </c>
      <c r="AV86" s="132">
        <f>'貼り付けシート（日別）'!C85</f>
        <v>27.940223247300001</v>
      </c>
      <c r="AW86" s="132">
        <f>'貼り付けシート（日別）'!D85</f>
        <v>4.1910334870949999</v>
      </c>
      <c r="AX86" s="132">
        <f>'貼り付けシート（日別）'!E85</f>
        <v>0</v>
      </c>
      <c r="AY86" s="132">
        <f>'貼り付けシート（日別）'!F85</f>
        <v>25.146200922570003</v>
      </c>
      <c r="AZ86" s="132">
        <f>'貼り付けシート（日別）'!G85</f>
        <v>0</v>
      </c>
      <c r="BA86" s="132">
        <f>'貼り付けシート（日別）'!H85</f>
        <v>6.2053124999999998</v>
      </c>
    </row>
    <row r="87" spans="1:53" x14ac:dyDescent="0.15">
      <c r="A87" s="50">
        <v>41720</v>
      </c>
      <c r="B87" s="42">
        <f t="shared" si="13"/>
        <v>3</v>
      </c>
      <c r="C87" s="42">
        <f t="shared" si="14"/>
        <v>22</v>
      </c>
      <c r="D87" s="127">
        <f t="shared" si="15"/>
        <v>0.18603560127314817</v>
      </c>
      <c r="E87" s="127">
        <f t="shared" si="10"/>
        <v>123.41113430500465</v>
      </c>
      <c r="F87" s="127">
        <f t="shared" si="16"/>
        <v>0</v>
      </c>
      <c r="G87" s="130">
        <v>0</v>
      </c>
      <c r="H87" s="122">
        <f t="shared" si="11"/>
        <v>0.18603560127314817</v>
      </c>
      <c r="I87" s="122">
        <f>IF(AND($BH$4&lt;&gt;1,$BH$4&lt;&gt;2,$BH$4&lt;&gt;6),0,((VLOOKUP(データ入力と計算結果!$E$6,バックデータ一覧!$V$10:$AA$11,2)*'貼り付けシート（日別）'!O86+VLOOKUP(データ入力と計算結果!$E$6,バックデータ一覧!$V$10:$AA$11,3)*('貼り付けシート（日別）'!I86+'貼り付けシート（日別）'!J86+'貼り付けシート（日別）'!K86+'貼り付けシート（日別）'!L86+'貼り付けシート（日別）'!N86)+(VLOOKUP(データ入力と計算結果!$E$6,バックデータ一覧!$V$10:$AA$11,4)))*10^3/3600))</f>
        <v>0.11677189814814816</v>
      </c>
      <c r="J87" s="122">
        <f>IF(AND(OR($BH$4&lt;&gt;1,$BH$4&lt;&gt;2,$BH$4&lt;&gt;6),データ入力と計算結果!$E$7&lt;&gt;バックデータ一覧!$A$15,SUM(AX87:AY87)&gt;0),0.07*10^3/3600,0)</f>
        <v>1.9444444444444445E-2</v>
      </c>
      <c r="K87" s="122">
        <f>IF(AND(OR($BH$4=1,$BH$4=2),データ入力と計算結果!$E$7=バックデータ一覧!$A$17,AY87&gt;0),(VLOOKUP(データ入力と計算結果!$E$6,バックデータ一覧!$V$10:$AA$11,5,FALSE)*BA87+VLOOKUP(データ入力と計算結果!$E$6,バックデータ一覧!$V$10:$AA$11,6,FALSE))*10^3/3600,0)</f>
        <v>4.9819258680555555E-2</v>
      </c>
      <c r="L87" s="122">
        <f>IF(OR($BH$4=1,$BH$4=6),IF(データ入力と計算結果!$E$7=バックデータ一覧!$A$15,AU87/N87+AV87/O87+AW87/P87+AX87/Q87+AY87/S87,IF(データ入力と計算結果!$E$7=バックデータ一覧!$A$16,AU87/N87+AV87/O87+AW87/P87+AY87/R87+AZ87/S87,AU87/N87+AV87/O87+AW87/P87+AY87/R87+BA87/T87)),0)</f>
        <v>123.41113430500465</v>
      </c>
      <c r="M87" s="122">
        <f>IF($BH$4=2,IF(データ入力と計算結果!$E$7=バックデータ一覧!$A$15,AU87/N87+AV87/O87+AW87/P87+AX87/Q87+AZ87/S87,IF(データ入力と計算結果!$E$7=バックデータ一覧!$A$16,AU87/N87+AV87/O87+AW87/P87+AY87/R87+AZ87/S87,AU87/N87+AV87/O87+AW87/P87+AY87/R87+BA87/T87)),0)</f>
        <v>0</v>
      </c>
      <c r="N87" s="122">
        <f>MIN(1,$BH$6*'貼り付けシート（日別）'!O86+計算過程!$BH$13*(AU87+AW87)+$BH$20)</f>
        <v>0.62796727630791849</v>
      </c>
      <c r="O87" s="122">
        <f>MIN(1,$BH$7*'貼り付けシート（日別）'!O86+$BH$14*AV87+$BH$21)</f>
        <v>0.68782665635662132</v>
      </c>
      <c r="P87" s="122">
        <f>MIN(1,$BH$8*'貼り付けシート（日別）'!O86+$BH$15*(AU87+AW87)+$BH$22)</f>
        <v>0.62796727630791849</v>
      </c>
      <c r="Q87" s="46">
        <f>MIN(1,$BH$9*'貼り付けシート（日別）'!O86+$BH$16*AX87+$BH$23)</f>
        <v>0.71159348488590612</v>
      </c>
      <c r="R87" s="46">
        <f>MIN(1,$BH$10*'貼り付けシート（日別）'!O86+$BH$17*AY87+$BH$24)</f>
        <v>0.6993240967936718</v>
      </c>
      <c r="S87" s="46">
        <f>MIN(1,$BH$11*'貼り付けシート（日別）'!O86+$BH$18*AZ87+$BH$25)</f>
        <v>0.71159348488590612</v>
      </c>
      <c r="T87" s="46">
        <f>MIN(1,$BH$12*'貼り付けシート（日別）'!O86+$BH$19*BA87+$BH$26)</f>
        <v>0.65789003111194633</v>
      </c>
      <c r="U87" s="46">
        <f t="shared" si="12"/>
        <v>0</v>
      </c>
      <c r="V87" s="46">
        <f t="array" ref="V87">AVERAGE((IF(('貼り付けシート（時刻別）'!$E$6:$E$8765=$B87)*('貼り付けシート（時刻別）'!$F$6:$F$8765=$C87)*('貼り付けシート（時刻別）'!$G$6:$G$8765=1),'貼り付けシート（時刻別）'!$C$6:$C$8765,"")))</f>
        <v>5.4124999999999996</v>
      </c>
      <c r="W87" s="46">
        <f t="shared" si="17"/>
        <v>1.02111375</v>
      </c>
      <c r="X87" s="46">
        <f t="shared" si="18"/>
        <v>1</v>
      </c>
      <c r="Y87" s="46">
        <f t="shared" si="19"/>
        <v>82.745581380975011</v>
      </c>
      <c r="Z87" s="46">
        <f>IF($BH$4=8,($BH$38*'貼り付けシート（日別）'!O86+$BH$39*Y87+$BH$40)/3.6,0)</f>
        <v>0</v>
      </c>
      <c r="AA87" s="46">
        <f>IF(OR($BH$4=3,$BH$4=4,$BH$4=5),(($BH$42*'貼り付けシート（日別）'!O86+$BH$43*SUM(AU87:AW87,AY87)+$BH$44)*AB87+(0.01723*BA87+0.06099))*10^3/3600,0)</f>
        <v>0</v>
      </c>
      <c r="AB87" s="46">
        <f>IF('貼り付けシート（日別）'!O86&lt;7,1+(7-'貼り付けシート（日別）'!O86)*0.0091,1)</f>
        <v>1.0254420833333333</v>
      </c>
      <c r="AC87" s="46">
        <f>IF(OR($BH$4=3,$BH$4=4,$BH$4=5),(($BH$45*'貼り付けシート（日別）'!O86+$BH$46*SUM(AU87:AW87,AY87)+$BH$47)*AE87+BA87/AD87),0)</f>
        <v>0</v>
      </c>
      <c r="AD87" s="46">
        <f>$BH$48*'貼り付けシート（日別）'!O86+$BH$49*BA87+$BH$50</f>
        <v>0.81579625</v>
      </c>
      <c r="AE87" s="46">
        <f>IF('貼り付けシート（日別）'!O86&lt;7,1+(7-'貼り付けシート（日別）'!O86)*0.0205,1)</f>
        <v>1.0573145833333333</v>
      </c>
      <c r="AF87" s="46">
        <f>IF($BH$4=7,((AL87*'貼り付けシート（日別）'!O86+AM87*(AU87+AV87+AW87+AY87)+AN87*AK87+AO87)*AG87+(0.01723*BA87+0.06099))*10^3/3600,0)</f>
        <v>0</v>
      </c>
      <c r="AG87" s="46">
        <f>IF(7&lt;='貼り付けシート（日別）'!O86,1,1+(7-'貼り付けシート（日別）'!O86)*0.0091)</f>
        <v>1.0254420833333333</v>
      </c>
      <c r="AH87" s="46">
        <f>IF($BH$4=7,((AP87*'貼り付けシート（日別）'!O86+AQ87*(AU87+AV87+AW87+AY87)+AR87*AK87+AS87)*AJ87+BA87/AI87),0)</f>
        <v>0</v>
      </c>
      <c r="AI87" s="46">
        <f>$BH$52*'貼り付けシート（日別）'!O86+$BH$53*BA87+$BH$54</f>
        <v>0.81579625</v>
      </c>
      <c r="AJ87" s="46">
        <f>IF(7&lt;='貼り付けシート（日別）'!O86,1,1+(7-'貼り付けシート（日別）'!O86)*0.0205)</f>
        <v>1.0573145833333333</v>
      </c>
      <c r="AK87" s="46">
        <f>SUMIF('貼り付けシート（時刻別）'!$A$6:$A$8765,A87,'貼り付けシート（時刻別）'!$D$6:$D$8765)</f>
        <v>66.630826564818108</v>
      </c>
      <c r="AL87" s="120">
        <f>IF($AK87&gt;0,バックデータ一覧!$S$4,バックデータ一覧!$T$4)</f>
        <v>-0.51375000000000004</v>
      </c>
      <c r="AM87" s="120">
        <f>IF($AK87&gt;0,バックデータ一覧!$S$5,バックデータ一覧!$T$5)</f>
        <v>-1.7819999999999999E-2</v>
      </c>
      <c r="AN87" s="120">
        <f>IF($AK87&gt;0,バックデータ一覧!$S$6,バックデータ一覧!$T$6)</f>
        <v>0.27639999999999998</v>
      </c>
      <c r="AO87" s="120">
        <f>IF($AK87&gt;0,バックデータ一覧!$S$7,バックデータ一覧!$T$7)</f>
        <v>9.4067100000000003</v>
      </c>
      <c r="AP87" s="120">
        <f>IF($AK87&gt;0,バックデータ一覧!$S$12,バックデータ一覧!$T$12)</f>
        <v>-0.19841</v>
      </c>
      <c r="AQ87" s="120">
        <f>IF($AK87&gt;0,バックデータ一覧!$S$13,バックデータ一覧!$T$13)</f>
        <v>1.10632</v>
      </c>
      <c r="AR87" s="120">
        <f>IF($AK87&gt;0,バックデータ一覧!$S$14,バックデータ一覧!$T$14)</f>
        <v>0.19306999999999999</v>
      </c>
      <c r="AS87" s="120">
        <f>IF($AK87&gt;0,バックデータ一覧!$S$15,バックデータ一覧!$T$15)</f>
        <v>-10.36669</v>
      </c>
      <c r="AT87" s="123">
        <f>IF(データ入力と計算結果!$E$9=バックデータ一覧!$A$24,'貼り付けシート（日別）'!P86,0)</f>
        <v>0</v>
      </c>
      <c r="AU87" s="132">
        <f>'貼り付けシート（日別）'!B86</f>
        <v>18.762116486932001</v>
      </c>
      <c r="AV87" s="132">
        <f>'貼り付けシート（日別）'!C86</f>
        <v>27.591347774900001</v>
      </c>
      <c r="AW87" s="132">
        <f>'貼り付けシート（日別）'!D86</f>
        <v>4.6905291217330003</v>
      </c>
      <c r="AX87" s="132">
        <f>'貼り付けシート（日別）'!E86</f>
        <v>0</v>
      </c>
      <c r="AY87" s="132">
        <f>'貼り付けシート（日別）'!F86</f>
        <v>24.832212997410004</v>
      </c>
      <c r="AZ87" s="132">
        <f>'貼り付けシート（日別）'!G86</f>
        <v>0</v>
      </c>
      <c r="BA87" s="132">
        <f>'貼り付けシート（日別）'!H86</f>
        <v>6.8693749999999998</v>
      </c>
    </row>
    <row r="88" spans="1:53" x14ac:dyDescent="0.15">
      <c r="A88" s="50">
        <v>41721</v>
      </c>
      <c r="B88" s="42">
        <f t="shared" si="13"/>
        <v>3</v>
      </c>
      <c r="C88" s="42">
        <f t="shared" si="14"/>
        <v>23</v>
      </c>
      <c r="D88" s="127">
        <f t="shared" si="15"/>
        <v>0.16523853645833331</v>
      </c>
      <c r="E88" s="127">
        <f t="shared" si="10"/>
        <v>81.986837548768392</v>
      </c>
      <c r="F88" s="127">
        <f t="shared" si="16"/>
        <v>0</v>
      </c>
      <c r="G88" s="130">
        <v>0</v>
      </c>
      <c r="H88" s="122">
        <f t="shared" si="11"/>
        <v>0.16523853645833331</v>
      </c>
      <c r="I88" s="122">
        <f>IF(AND($BH$4&lt;&gt;1,$BH$4&lt;&gt;2,$BH$4&lt;&gt;6),0,((VLOOKUP(データ入力と計算結果!$E$6,バックデータ一覧!$V$10:$AA$11,2)*'貼り付けシート（日別）'!O87+VLOOKUP(データ入力と計算結果!$E$6,バックデータ一覧!$V$10:$AA$11,3)*('貼り付けシート（日別）'!I87+'貼り付けシート（日別）'!J87+'貼り付けシート（日別）'!K87+'貼り付けシート（日別）'!L87+'貼り付けシート（日別）'!N87)+(VLOOKUP(データ入力と計算結果!$E$6,バックデータ一覧!$V$10:$AA$11,4)))*10^3/3600))</f>
        <v>9.5352638888888883E-2</v>
      </c>
      <c r="J88" s="122">
        <f>IF(AND(OR($BH$4&lt;&gt;1,$BH$4&lt;&gt;2,$BH$4&lt;&gt;6),データ入力と計算結果!$E$7&lt;&gt;バックデータ一覧!$A$15,SUM(AX88:AY88)&gt;0),0.07*10^3/3600,0)</f>
        <v>1.9444444444444445E-2</v>
      </c>
      <c r="K88" s="122">
        <f>IF(AND(OR($BH$4=1,$BH$4=2),データ入力と計算結果!$E$7=バックデータ一覧!$A$17,AY88&gt;0),(VLOOKUP(データ入力と計算結果!$E$6,バックデータ一覧!$V$10:$AA$11,5,FALSE)*BA88+VLOOKUP(データ入力と計算結果!$E$6,バックデータ一覧!$V$10:$AA$11,6,FALSE))*10^3/3600,0)</f>
        <v>5.0441453124999994E-2</v>
      </c>
      <c r="L88" s="122">
        <f>IF(OR($BH$4=1,$BH$4=6),IF(データ入力と計算結果!$E$7=バックデータ一覧!$A$15,AU88/N88+AV88/O88+AW88/P88+AX88/Q88+AY88/S88,IF(データ入力と計算結果!$E$7=バックデータ一覧!$A$16,AU88/N88+AV88/O88+AW88/P88+AY88/R88+AZ88/S88,AU88/N88+AV88/O88+AW88/P88+AY88/R88+BA88/T88)),0)</f>
        <v>81.986837548768392</v>
      </c>
      <c r="M88" s="122">
        <f>IF($BH$4=2,IF(データ入力と計算結果!$E$7=バックデータ一覧!$A$15,AU88/N88+AV88/O88+AW88/P88+AX88/Q88+AZ88/S88,IF(データ入力と計算結果!$E$7=バックデータ一覧!$A$16,AU88/N88+AV88/O88+AW88/P88+AY88/R88+AZ88/S88,AU88/N88+AV88/O88+AW88/P88+AY88/R88+BA88/T88)),0)</f>
        <v>0</v>
      </c>
      <c r="N88" s="122">
        <f>MIN(1,$BH$6*'貼り付けシート（日別）'!O87+計算過程!$BH$13*(AU88+AW88)+$BH$20)</f>
        <v>0.61015303978848923</v>
      </c>
      <c r="O88" s="122">
        <f>MIN(1,$BH$7*'貼り付けシート（日別）'!O87+$BH$14*AV88+$BH$21)</f>
        <v>0.68107142205804594</v>
      </c>
      <c r="P88" s="122">
        <f>MIN(1,$BH$8*'貼り付けシート（日別）'!O87+$BH$15*(AU88+AW88)+$BH$22)</f>
        <v>0.61015303978848923</v>
      </c>
      <c r="Q88" s="46">
        <f>MIN(1,$BH$9*'貼り付けシート（日別）'!O87+$BH$16*AX88+$BH$23)</f>
        <v>0.71159348488590612</v>
      </c>
      <c r="R88" s="46">
        <f>MIN(1,$BH$10*'貼り付けシート（日別）'!O87+$BH$17*AY88+$BH$24)</f>
        <v>0.6993630031669269</v>
      </c>
      <c r="S88" s="46">
        <f>MIN(1,$BH$11*'貼り付けシート（日別）'!O87+$BH$18*AZ88+$BH$25)</f>
        <v>0.71159348488590612</v>
      </c>
      <c r="T88" s="46">
        <f>MIN(1,$BH$12*'貼り付けシート（日別）'!O87+$BH$19*BA88+$BH$26)</f>
        <v>0.65758320805046977</v>
      </c>
      <c r="U88" s="46">
        <f t="shared" si="12"/>
        <v>0</v>
      </c>
      <c r="V88" s="46">
        <f t="array" ref="V88">AVERAGE((IF(('貼り付けシート（時刻別）'!$E$6:$E$8765=$B88)*('貼り付けシート（時刻別）'!$F$6:$F$8765=$C88)*('貼り付けシート（時刻別）'!$G$6:$G$8765=1),'貼り付けシート（時刻別）'!$C$6:$C$8765,"")))</f>
        <v>-0.84999999999999987</v>
      </c>
      <c r="W88" s="46">
        <f t="shared" si="17"/>
        <v>1.1044050000000001</v>
      </c>
      <c r="X88" s="46">
        <f t="shared" si="18"/>
        <v>1.1263750000000001</v>
      </c>
      <c r="Y88" s="46">
        <f t="shared" si="19"/>
        <v>55.117556870850002</v>
      </c>
      <c r="Z88" s="46">
        <f>IF($BH$4=8,($BH$38*'貼り付けシート（日別）'!O87+$BH$39*Y88+$BH$40)/3.6,0)</f>
        <v>0</v>
      </c>
      <c r="AA88" s="46">
        <f>IF(OR($BH$4=3,$BH$4=4,$BH$4=5),(($BH$42*'貼り付けシート（日別）'!O87+$BH$43*SUM(AU88:AW88,AY88)+$BH$44)*AB88+(0.01723*BA88+0.06099))*10^3/3600,0)</f>
        <v>0</v>
      </c>
      <c r="AB88" s="46">
        <f>IF('貼り付けシート（日別）'!O87&lt;7,1+(7-'貼り付けシート（日別）'!O87)*0.0091,1)</f>
        <v>1.0333287499999999</v>
      </c>
      <c r="AC88" s="46">
        <f>IF(OR($BH$4=3,$BH$4=4,$BH$4=5),(($BH$45*'貼り付けシート（日別）'!O87+$BH$46*SUM(AU88:AW88,AY88)+$BH$47)*AE88+BA88/AD88),0)</f>
        <v>0</v>
      </c>
      <c r="AD88" s="46">
        <f>$BH$48*'貼り付けシート（日別）'!O87+$BH$49*BA88+$BH$50</f>
        <v>0.81241624999999995</v>
      </c>
      <c r="AE88" s="46">
        <f>IF('貼り付けシート（日別）'!O87&lt;7,1+(7-'貼り付けシート（日別）'!O87)*0.0205,1)</f>
        <v>1.07508125</v>
      </c>
      <c r="AF88" s="46">
        <f>IF($BH$4=7,((AL88*'貼り付けシート（日別）'!O87+AM88*(AU88+AV88+AW88+AY88)+AN88*AK88+AO88)*AG88+(0.01723*BA88+0.06099))*10^3/3600,0)</f>
        <v>0</v>
      </c>
      <c r="AG88" s="46">
        <f>IF(7&lt;='貼り付けシート（日別）'!O87,1,1+(7-'貼り付けシート（日別）'!O87)*0.0091)</f>
        <v>1.0333287499999999</v>
      </c>
      <c r="AH88" s="46">
        <f>IF($BH$4=7,((AP88*'貼り付けシート（日別）'!O87+AQ88*(AU88+AV88+AW88+AY88)+AR88*AK88+AS88)*AJ88+BA88/AI88),0)</f>
        <v>0</v>
      </c>
      <c r="AI88" s="46">
        <f>$BH$52*'貼り付けシート（日別）'!O87+$BH$53*BA88+$BH$54</f>
        <v>0.81241624999999995</v>
      </c>
      <c r="AJ88" s="46">
        <f>IF(7&lt;='貼り付けシート（日別）'!O87,1,1+(7-'貼り付けシート（日別）'!O87)*0.0205)</f>
        <v>1.07508125</v>
      </c>
      <c r="AK88" s="46">
        <f>SUMIF('貼り付けシート（時刻別）'!$A$6:$A$8765,A88,'貼り付けシート（時刻別）'!$D$6:$D$8765)</f>
        <v>84.393601281056448</v>
      </c>
      <c r="AL88" s="120">
        <f>IF($AK88&gt;0,バックデータ一覧!$S$4,バックデータ一覧!$T$4)</f>
        <v>-0.51375000000000004</v>
      </c>
      <c r="AM88" s="120">
        <f>IF($AK88&gt;0,バックデータ一覧!$S$5,バックデータ一覧!$T$5)</f>
        <v>-1.7819999999999999E-2</v>
      </c>
      <c r="AN88" s="120">
        <f>IF($AK88&gt;0,バックデータ一覧!$S$6,バックデータ一覧!$T$6)</f>
        <v>0.27639999999999998</v>
      </c>
      <c r="AO88" s="120">
        <f>IF($AK88&gt;0,バックデータ一覧!$S$7,バックデータ一覧!$T$7)</f>
        <v>9.4067100000000003</v>
      </c>
      <c r="AP88" s="120">
        <f>IF($AK88&gt;0,バックデータ一覧!$S$12,バックデータ一覧!$T$12)</f>
        <v>-0.19841</v>
      </c>
      <c r="AQ88" s="120">
        <f>IF($AK88&gt;0,バックデータ一覧!$S$13,バックデータ一覧!$T$13)</f>
        <v>1.10632</v>
      </c>
      <c r="AR88" s="120">
        <f>IF($AK88&gt;0,バックデータ一覧!$S$14,バックデータ一覧!$T$14)</f>
        <v>0.19306999999999999</v>
      </c>
      <c r="AS88" s="120">
        <f>IF($AK88&gt;0,バックデータ一覧!$S$15,バックデータ一覧!$T$15)</f>
        <v>-10.36669</v>
      </c>
      <c r="AT88" s="123">
        <f>IF(データ入力と計算結果!$E$9=バックデータ一覧!$A$24,'貼り付けシート（日別）'!P87,0)</f>
        <v>0</v>
      </c>
      <c r="AU88" s="132">
        <f>'貼り付けシート（日別）'!B87</f>
        <v>8.5237922171220006</v>
      </c>
      <c r="AV88" s="132">
        <f>'貼り付けシート（日別）'!C87</f>
        <v>13.7480519631</v>
      </c>
      <c r="AW88" s="132">
        <f>'貼り付けシート（日別）'!D87</f>
        <v>1.099844157048</v>
      </c>
      <c r="AX88" s="132">
        <f>'貼り付けシート（日別）'!E87</f>
        <v>0</v>
      </c>
      <c r="AY88" s="132">
        <f>'貼り付けシート（日別）'!F87</f>
        <v>24.746493533580001</v>
      </c>
      <c r="AZ88" s="132">
        <f>'貼り付けシート（日別）'!G87</f>
        <v>0</v>
      </c>
      <c r="BA88" s="132">
        <f>'貼り付けシート（日別）'!H87</f>
        <v>6.9993749999999997</v>
      </c>
    </row>
    <row r="89" spans="1:53" x14ac:dyDescent="0.15">
      <c r="A89" s="50">
        <v>41722</v>
      </c>
      <c r="B89" s="42">
        <f t="shared" si="13"/>
        <v>3</v>
      </c>
      <c r="C89" s="42">
        <f t="shared" si="14"/>
        <v>24</v>
      </c>
      <c r="D89" s="127">
        <f t="shared" si="15"/>
        <v>0.17596588483796299</v>
      </c>
      <c r="E89" s="127">
        <f t="shared" si="10"/>
        <v>102.64088252838667</v>
      </c>
      <c r="F89" s="127">
        <f t="shared" si="16"/>
        <v>0</v>
      </c>
      <c r="G89" s="130">
        <v>0</v>
      </c>
      <c r="H89" s="122">
        <f t="shared" si="11"/>
        <v>0.17596588483796299</v>
      </c>
      <c r="I89" s="122">
        <f>IF(AND($BH$4&lt;&gt;1,$BH$4&lt;&gt;2,$BH$4&lt;&gt;6),0,((VLOOKUP(データ入力と計算結果!$E$6,バックデータ一覧!$V$10:$AA$11,2)*'貼り付けシート（日別）'!O88+VLOOKUP(データ入力と計算結果!$E$6,バックデータ一覧!$V$10:$AA$11,3)*('貼り付けシート（日別）'!I88+'貼り付けシート（日別）'!J88+'貼り付けシート（日別）'!K88+'貼り付けシート（日別）'!L88+'貼り付けシート（日別）'!N88)+(VLOOKUP(データ入力と計算結果!$E$6,バックデータ一覧!$V$10:$AA$11,4)))*10^3/3600))</f>
        <v>0.10619365740740741</v>
      </c>
      <c r="J89" s="122">
        <f>IF(AND(OR($BH$4&lt;&gt;1,$BH$4&lt;&gt;2,$BH$4&lt;&gt;6),データ入力と計算結果!$E$7&lt;&gt;バックデータ一覧!$A$15,SUM(AX89:AY89)&gt;0),0.07*10^3/3600,0)</f>
        <v>1.9444444444444445E-2</v>
      </c>
      <c r="K89" s="122">
        <f>IF(AND(OR($BH$4=1,$BH$4=2),データ入力と計算結果!$E$7=バックデータ一覧!$A$17,AY89&gt;0),(VLOOKUP(データ入力と計算結果!$E$6,バックデータ一覧!$V$10:$AA$11,5,FALSE)*BA89+VLOOKUP(データ入力と計算結果!$E$6,バックデータ一覧!$V$10:$AA$11,6,FALSE))*10^3/3600,0)</f>
        <v>5.0327782986111118E-2</v>
      </c>
      <c r="L89" s="122">
        <f>IF(OR($BH$4=1,$BH$4=6),IF(データ入力と計算結果!$E$7=バックデータ一覧!$A$15,AU89/N89+AV89/O89+AW89/P89+AX89/Q89+AY89/S89,IF(データ入力と計算結果!$E$7=バックデータ一覧!$A$16,AU89/N89+AV89/O89+AW89/P89+AY89/R89+AZ89/S89,AU89/N89+AV89/O89+AW89/P89+AY89/R89+BA89/T89)),0)</f>
        <v>102.64088252838667</v>
      </c>
      <c r="M89" s="122">
        <f>IF($BH$4=2,IF(データ入力と計算結果!$E$7=バックデータ一覧!$A$15,AU89/N89+AV89/O89+AW89/P89+AX89/Q89+AZ89/S89,IF(データ入力と計算結果!$E$7=バックデータ一覧!$A$16,AU89/N89+AV89/O89+AW89/P89+AY89/R89+AZ89/S89,AU89/N89+AV89/O89+AW89/P89+AY89/R89+BA89/T89)),0)</f>
        <v>0</v>
      </c>
      <c r="N89" s="122">
        <f>MIN(1,$BH$6*'貼り付けシート（日別）'!O88+計算過程!$BH$13*(AU89+AW89)+$BH$20)</f>
        <v>0.61850414163640155</v>
      </c>
      <c r="O89" s="122">
        <f>MIN(1,$BH$7*'貼り付けシート（日別）'!O88+$BH$14*AV89+$BH$21)</f>
        <v>0.6842613252444496</v>
      </c>
      <c r="P89" s="122">
        <f>MIN(1,$BH$8*'貼り付けシート（日別）'!O88+$BH$15*(AU89+AW89)+$BH$22)</f>
        <v>0.61850414163640155</v>
      </c>
      <c r="Q89" s="46">
        <f>MIN(1,$BH$9*'貼り付けシート（日別）'!O88+$BH$16*AX89+$BH$23)</f>
        <v>0.71159348488590612</v>
      </c>
      <c r="R89" s="46">
        <f>MIN(1,$BH$10*'貼り付けシート（日別）'!O88+$BH$17*AY89+$BH$24)</f>
        <v>0.69938258575390888</v>
      </c>
      <c r="S89" s="46">
        <f>MIN(1,$BH$11*'貼り付けシート（日別）'!O88+$BH$18*AZ89+$BH$25)</f>
        <v>0.71159348488590612</v>
      </c>
      <c r="T89" s="46">
        <f>MIN(1,$BH$12*'貼り付けシート（日別）'!O88+$BH$19*BA89+$BH$26)</f>
        <v>0.65763926226362412</v>
      </c>
      <c r="U89" s="46">
        <f t="shared" si="12"/>
        <v>0</v>
      </c>
      <c r="V89" s="46">
        <f t="array" ref="V89">AVERAGE((IF(('貼り付けシート（時刻別）'!$E$6:$E$8765=$B89)*('貼り付けシート（時刻別）'!$F$6:$F$8765=$C89)*('貼り付けシート（時刻別）'!$G$6:$G$8765=1),'貼り付けシート（時刻別）'!$C$6:$C$8765,"")))</f>
        <v>1.9000000000000001</v>
      </c>
      <c r="W89" s="46">
        <f t="shared" si="17"/>
        <v>1.0678300000000001</v>
      </c>
      <c r="X89" s="46">
        <f t="shared" si="18"/>
        <v>1.10575</v>
      </c>
      <c r="Y89" s="46">
        <f t="shared" si="19"/>
        <v>68.733996759175</v>
      </c>
      <c r="Z89" s="46">
        <f>IF($BH$4=8,($BH$38*'貼り付けシート（日別）'!O88+$BH$39*Y89+$BH$40)/3.6,0)</f>
        <v>0</v>
      </c>
      <c r="AA89" s="46">
        <f>IF(OR($BH$4=3,$BH$4=4,$BH$4=5),(($BH$42*'貼り付けシート（日別）'!O88+$BH$43*SUM(AU89:AW89,AY89)+$BH$44)*AB89+(0.01723*BA89+0.06099))*10^3/3600,0)</f>
        <v>0</v>
      </c>
      <c r="AB89" s="46">
        <f>IF('貼り付けシート（日別）'!O88&lt;7,1+(7-'貼り付けシート（日別）'!O88)*0.0091,1)</f>
        <v>1.0318879166666666</v>
      </c>
      <c r="AC89" s="46">
        <f>IF(OR($BH$4=3,$BH$4=4,$BH$4=5),(($BH$45*'貼り付けシート（日別）'!O88+$BH$46*SUM(AU89:AW89,AY89)+$BH$47)*AE89+BA89/AD89),0)</f>
        <v>0</v>
      </c>
      <c r="AD89" s="46">
        <f>$BH$48*'貼り付けシート（日別）'!O88+$BH$49*BA89+$BH$50</f>
        <v>0.81303375</v>
      </c>
      <c r="AE89" s="46">
        <f>IF('貼り付けシート（日別）'!O88&lt;7,1+(7-'貼り付けシート（日別）'!O88)*0.0205,1)</f>
        <v>1.0718354166666666</v>
      </c>
      <c r="AF89" s="46">
        <f>IF($BH$4=7,((AL89*'貼り付けシート（日別）'!O88+AM89*(AU89+AV89+AW89+AY89)+AN89*AK89+AO89)*AG89+(0.01723*BA89+0.06099))*10^3/3600,0)</f>
        <v>0</v>
      </c>
      <c r="AG89" s="46">
        <f>IF(7&lt;='貼り付けシート（日別）'!O88,1,1+(7-'貼り付けシート（日別）'!O88)*0.0091)</f>
        <v>1.0318879166666666</v>
      </c>
      <c r="AH89" s="46">
        <f>IF($BH$4=7,((AP89*'貼り付けシート（日別）'!O88+AQ89*(AU89+AV89+AW89+AY89)+AR89*AK89+AS89)*AJ89+BA89/AI89),0)</f>
        <v>0</v>
      </c>
      <c r="AI89" s="46">
        <f>$BH$52*'貼り付けシート（日別）'!O88+$BH$53*BA89+$BH$54</f>
        <v>0.81303375</v>
      </c>
      <c r="AJ89" s="46">
        <f>IF(7&lt;='貼り付けシート（日別）'!O88,1,1+(7-'貼り付けシート（日別）'!O88)*0.0205)</f>
        <v>1.0718354166666666</v>
      </c>
      <c r="AK89" s="46">
        <f>SUMIF('貼り付けシート（時刻別）'!$A$6:$A$8765,A89,'貼り付けシート（時刻別）'!$D$6:$D$8765)</f>
        <v>111.85518754960712</v>
      </c>
      <c r="AL89" s="120">
        <f>IF($AK89&gt;0,バックデータ一覧!$S$4,バックデータ一覧!$T$4)</f>
        <v>-0.51375000000000004</v>
      </c>
      <c r="AM89" s="120">
        <f>IF($AK89&gt;0,バックデータ一覧!$S$5,バックデータ一覧!$T$5)</f>
        <v>-1.7819999999999999E-2</v>
      </c>
      <c r="AN89" s="120">
        <f>IF($AK89&gt;0,バックデータ一覧!$S$6,バックデータ一覧!$T$6)</f>
        <v>0.27639999999999998</v>
      </c>
      <c r="AO89" s="120">
        <f>IF($AK89&gt;0,バックデータ一覧!$S$7,バックデータ一覧!$T$7)</f>
        <v>9.4067100000000003</v>
      </c>
      <c r="AP89" s="120">
        <f>IF($AK89&gt;0,バックデータ一覧!$S$12,バックデータ一覧!$T$12)</f>
        <v>-0.19841</v>
      </c>
      <c r="AQ89" s="120">
        <f>IF($AK89&gt;0,バックデータ一覧!$S$13,バックデータ一覧!$T$13)</f>
        <v>1.10632</v>
      </c>
      <c r="AR89" s="120">
        <f>IF($AK89&gt;0,バックデータ一覧!$S$14,バックデータ一覧!$T$14)</f>
        <v>0.19306999999999999</v>
      </c>
      <c r="AS89" s="120">
        <f>IF($AK89&gt;0,バックデータ一覧!$S$15,バックデータ一覧!$T$15)</f>
        <v>-10.36669</v>
      </c>
      <c r="AT89" s="123">
        <f>IF(データ入力と計算結果!$E$9=バックデータ一覧!$A$24,'貼り付けシート（日別）'!P88,0)</f>
        <v>0</v>
      </c>
      <c r="AU89" s="132">
        <f>'貼り付けシート（日別）'!B88</f>
        <v>12.626156004098</v>
      </c>
      <c r="AV89" s="132">
        <f>'貼り付けシート（日別）'!C88</f>
        <v>20.586123919725001</v>
      </c>
      <c r="AW89" s="132">
        <f>'貼り付けシート（日別）'!D88</f>
        <v>3.8427431316820004</v>
      </c>
      <c r="AX89" s="132">
        <f>'貼り付けシート（日別）'!E88</f>
        <v>0</v>
      </c>
      <c r="AY89" s="132">
        <f>'貼り付けシート（日別）'!F88</f>
        <v>24.703348703670002</v>
      </c>
      <c r="AZ89" s="132">
        <f>'貼り付けシート（日別）'!G88</f>
        <v>0</v>
      </c>
      <c r="BA89" s="132">
        <f>'貼り付けシート（日別）'!H88</f>
        <v>6.975625</v>
      </c>
    </row>
    <row r="90" spans="1:53" x14ac:dyDescent="0.15">
      <c r="A90" s="50">
        <v>41723</v>
      </c>
      <c r="B90" s="42">
        <f t="shared" si="13"/>
        <v>3</v>
      </c>
      <c r="C90" s="42">
        <f t="shared" si="14"/>
        <v>25</v>
      </c>
      <c r="D90" s="127">
        <f t="shared" si="15"/>
        <v>0.18967250520833334</v>
      </c>
      <c r="E90" s="127">
        <f t="shared" si="10"/>
        <v>123.9187522843269</v>
      </c>
      <c r="F90" s="127">
        <f t="shared" si="16"/>
        <v>0</v>
      </c>
      <c r="G90" s="130">
        <v>0</v>
      </c>
      <c r="H90" s="122">
        <f t="shared" si="11"/>
        <v>0.18967250520833334</v>
      </c>
      <c r="I90" s="122">
        <f>IF(AND($BH$4&lt;&gt;1,$BH$4&lt;&gt;2,$BH$4&lt;&gt;6),0,((VLOOKUP(データ入力と計算結果!$E$6,バックデータ一覧!$V$10:$AA$11,2)*'貼り付けシート（日別）'!O89+VLOOKUP(データ入力と計算結果!$E$6,バックデータ一覧!$V$10:$AA$11,3)*('貼り付けシート（日別）'!I89+'貼り付けシート（日別）'!J89+'貼り付けシート（日別）'!K89+'貼り付けシート（日別）'!L89+'貼り付けシート（日別）'!N89)+(VLOOKUP(データ入力と計算結果!$E$6,バックデータ一覧!$V$10:$AA$11,4)))*10^3/3600))</f>
        <v>0.11822513888888889</v>
      </c>
      <c r="J90" s="122">
        <f>IF(AND(OR($BH$4&lt;&gt;1,$BH$4&lt;&gt;2,$BH$4&lt;&gt;6),データ入力と計算結果!$E$7&lt;&gt;バックデータ一覧!$A$15,SUM(AX90:AY90)&gt;0),0.07*10^3/3600,0)</f>
        <v>1.9444444444444445E-2</v>
      </c>
      <c r="K90" s="122">
        <f>IF(AND(OR($BH$4=1,$BH$4=2),データ入力と計算結果!$E$7=バックデータ一覧!$A$17,AY90&gt;0),(VLOOKUP(データ入力と計算結果!$E$6,バックデータ一覧!$V$10:$AA$11,5,FALSE)*BA90+VLOOKUP(データ入力と計算結果!$E$6,バックデータ一覧!$V$10:$AA$11,6,FALSE))*10^3/3600,0)</f>
        <v>5.2002921875000004E-2</v>
      </c>
      <c r="L90" s="122">
        <f>IF(OR($BH$4=1,$BH$4=6),IF(データ入力と計算結果!$E$7=バックデータ一覧!$A$15,AU90/N90+AV90/O90+AW90/P90+AX90/Q90+AY90/S90,IF(データ入力と計算結果!$E$7=バックデータ一覧!$A$16,AU90/N90+AV90/O90+AW90/P90+AY90/R90+AZ90/S90,AU90/N90+AV90/O90+AW90/P90+AY90/R90+BA90/T90)),0)</f>
        <v>123.9187522843269</v>
      </c>
      <c r="M90" s="122">
        <f>IF($BH$4=2,IF(データ入力と計算結果!$E$7=バックデータ一覧!$A$15,AU90/N90+AV90/O90+AW90/P90+AX90/Q90+AZ90/S90,IF(データ入力と計算結果!$E$7=バックデータ一覧!$A$16,AU90/N90+AV90/O90+AW90/P90+AY90/R90+AZ90/S90,AU90/N90+AV90/O90+AW90/P90+AY90/R90+BA90/T90)),0)</f>
        <v>0</v>
      </c>
      <c r="N90" s="122">
        <f>MIN(1,$BH$6*'貼り付けシート（日別）'!O89+計算過程!$BH$13*(AU90+AW90)+$BH$20)</f>
        <v>0.62256844515399168</v>
      </c>
      <c r="O90" s="122">
        <f>MIN(1,$BH$7*'貼り付けシート（日別）'!O89+$BH$14*AV90+$BH$21)</f>
        <v>0.68610088400223745</v>
      </c>
      <c r="P90" s="122">
        <f>MIN(1,$BH$8*'貼り付けシート（日別）'!O89+$BH$15*(AU90+AW90)+$BH$22)</f>
        <v>0.62256844515399168</v>
      </c>
      <c r="Q90" s="46">
        <f>MIN(1,$BH$9*'貼り付けシート（日別）'!O89+$BH$16*AX90+$BH$23)</f>
        <v>0.71159348488590612</v>
      </c>
      <c r="R90" s="46">
        <f>MIN(1,$BH$10*'貼り付けシート（日別）'!O89+$BH$17*AY90+$BH$24)</f>
        <v>0.69938629523073814</v>
      </c>
      <c r="S90" s="46">
        <f>MIN(1,$BH$11*'貼り付けシート（日別）'!O89+$BH$18*AZ90+$BH$25)</f>
        <v>0.71159348488590612</v>
      </c>
      <c r="T90" s="46">
        <f>MIN(1,$BH$12*'貼り付けシート（日別）'!O89+$BH$19*BA90+$BH$26)</f>
        <v>0.65681320017503353</v>
      </c>
      <c r="U90" s="46">
        <f t="shared" si="12"/>
        <v>0</v>
      </c>
      <c r="V90" s="46">
        <f t="array" ref="V90">AVERAGE((IF(('貼り付けシート（時刻別）'!$E$6:$E$8765=$B90)*('貼り付けシート（時刻別）'!$F$6:$F$8765=$C90)*('貼り付けシート（時刻別）'!$G$6:$G$8765=1),'貼り付けシート（時刻別）'!$C$6:$C$8765,"")))</f>
        <v>1.2000000000000002</v>
      </c>
      <c r="W90" s="46">
        <f t="shared" si="17"/>
        <v>1.07714</v>
      </c>
      <c r="X90" s="46">
        <f t="shared" si="18"/>
        <v>1.1110000000000002</v>
      </c>
      <c r="Y90" s="46">
        <f t="shared" si="19"/>
        <v>82.783106899800003</v>
      </c>
      <c r="Z90" s="46">
        <f>IF($BH$4=8,($BH$38*'貼り付けシート（日別）'!O89+$BH$39*Y90+$BH$40)/3.6,0)</f>
        <v>0</v>
      </c>
      <c r="AA90" s="46">
        <f>IF(OR($BH$4=3,$BH$4=4,$BH$4=5),(($BH$42*'貼り付けシート（日別）'!O89+$BH$43*SUM(AU90:AW90,AY90)+$BH$44)*AB90+(0.01723*BA90+0.06099))*10^3/3600,0)</f>
        <v>0</v>
      </c>
      <c r="AB90" s="46">
        <f>IF('貼り付けシート（日別）'!O89&lt;7,1+(7-'貼り付けシート（日別）'!O89)*0.0091,1)</f>
        <v>1.05312125</v>
      </c>
      <c r="AC90" s="46">
        <f>IF(OR($BH$4=3,$BH$4=4,$BH$4=5),(($BH$45*'貼り付けシート（日別）'!O89+$BH$46*SUM(AU90:AW90,AY90)+$BH$47)*AE90+BA90/AD90),0)</f>
        <v>0</v>
      </c>
      <c r="AD90" s="46">
        <f>$BH$48*'貼り付けシート（日別）'!O89+$BH$49*BA90+$BH$50</f>
        <v>0.80393375</v>
      </c>
      <c r="AE90" s="46">
        <f>IF('貼り付けシート（日別）'!O89&lt;7,1+(7-'貼り付けシート（日別）'!O89)*0.0205,1)</f>
        <v>1.11966875</v>
      </c>
      <c r="AF90" s="46">
        <f>IF($BH$4=7,((AL90*'貼り付けシート（日別）'!O89+AM90*(AU90+AV90+AW90+AY90)+AN90*AK90+AO90)*AG90+(0.01723*BA90+0.06099))*10^3/3600,0)</f>
        <v>0</v>
      </c>
      <c r="AG90" s="46">
        <f>IF(7&lt;='貼り付けシート（日別）'!O89,1,1+(7-'貼り付けシート（日別）'!O89)*0.0091)</f>
        <v>1.05312125</v>
      </c>
      <c r="AH90" s="46">
        <f>IF($BH$4=7,((AP90*'貼り付けシート（日別）'!O89+AQ90*(AU90+AV90+AW90+AY90)+AR90*AK90+AS90)*AJ90+BA90/AI90),0)</f>
        <v>0</v>
      </c>
      <c r="AI90" s="46">
        <f>$BH$52*'貼り付けシート（日別）'!O89+$BH$53*BA90+$BH$54</f>
        <v>0.80393375</v>
      </c>
      <c r="AJ90" s="46">
        <f>IF(7&lt;='貼り付けシート（日別）'!O89,1,1+(7-'貼り付けシート（日別）'!O89)*0.0205)</f>
        <v>1.11966875</v>
      </c>
      <c r="AK90" s="46">
        <f>SUMIF('貼り付けシート（時刻別）'!$A$6:$A$8765,A90,'貼り付けシート（時刻別）'!$D$6:$D$8765)</f>
        <v>134.32184744769012</v>
      </c>
      <c r="AL90" s="120">
        <f>IF($AK90&gt;0,バックデータ一覧!$S$4,バックデータ一覧!$T$4)</f>
        <v>-0.51375000000000004</v>
      </c>
      <c r="AM90" s="120">
        <f>IF($AK90&gt;0,バックデータ一覧!$S$5,バックデータ一覧!$T$5)</f>
        <v>-1.7819999999999999E-2</v>
      </c>
      <c r="AN90" s="120">
        <f>IF($AK90&gt;0,バックデータ一覧!$S$6,バックデータ一覧!$T$6)</f>
        <v>0.27639999999999998</v>
      </c>
      <c r="AO90" s="120">
        <f>IF($AK90&gt;0,バックデータ一覧!$S$7,バックデータ一覧!$T$7)</f>
        <v>9.4067100000000003</v>
      </c>
      <c r="AP90" s="120">
        <f>IF($AK90&gt;0,バックデータ一覧!$S$12,バックデータ一覧!$T$12)</f>
        <v>-0.19841</v>
      </c>
      <c r="AQ90" s="120">
        <f>IF($AK90&gt;0,バックデータ一覧!$S$13,バックデータ一覧!$T$13)</f>
        <v>1.10632</v>
      </c>
      <c r="AR90" s="120">
        <f>IF($AK90&gt;0,バックデータ一覧!$S$14,バックデータ一覧!$T$14)</f>
        <v>0.19306999999999999</v>
      </c>
      <c r="AS90" s="120">
        <f>IF($AK90&gt;0,バックデータ一覧!$S$15,バックデータ一覧!$T$15)</f>
        <v>-10.36669</v>
      </c>
      <c r="AT90" s="123">
        <f>IF(データ入力と計算結果!$E$9=バックデータ一覧!$A$24,'貼り付けシート（日別）'!P89,0)</f>
        <v>0</v>
      </c>
      <c r="AU90" s="132">
        <f>'貼り付けシート（日別）'!B89</f>
        <v>19.207359029039999</v>
      </c>
      <c r="AV90" s="132">
        <f>'貼り付けシート（日別）'!C89</f>
        <v>27.4390843272</v>
      </c>
      <c r="AW90" s="132">
        <f>'貼り付けシート（日別）'!D89</f>
        <v>4.1158626490799994</v>
      </c>
      <c r="AX90" s="132">
        <f>'貼り付けシート（日別）'!E89</f>
        <v>0</v>
      </c>
      <c r="AY90" s="132">
        <f>'貼り付けシート（日別）'!F89</f>
        <v>24.695175894479998</v>
      </c>
      <c r="AZ90" s="132">
        <f>'貼り付けシート（日別）'!G89</f>
        <v>0</v>
      </c>
      <c r="BA90" s="132">
        <f>'貼り付けシート（日別）'!H89</f>
        <v>7.3256250000000005</v>
      </c>
    </row>
    <row r="91" spans="1:53" x14ac:dyDescent="0.15">
      <c r="A91" s="50">
        <v>41724</v>
      </c>
      <c r="B91" s="42">
        <f t="shared" si="13"/>
        <v>3</v>
      </c>
      <c r="C91" s="42">
        <f t="shared" si="14"/>
        <v>26</v>
      </c>
      <c r="D91" s="127">
        <f t="shared" si="15"/>
        <v>0.20051444097222221</v>
      </c>
      <c r="E91" s="127">
        <f t="shared" si="10"/>
        <v>144.86387485795581</v>
      </c>
      <c r="F91" s="127">
        <f t="shared" si="16"/>
        <v>0</v>
      </c>
      <c r="G91" s="130">
        <v>0</v>
      </c>
      <c r="H91" s="122">
        <f t="shared" si="11"/>
        <v>0.20051444097222221</v>
      </c>
      <c r="I91" s="122">
        <f>IF(AND($BH$4&lt;&gt;1,$BH$4&lt;&gt;2,$BH$4&lt;&gt;6),0,((VLOOKUP(データ入力と計算結果!$E$6,バックデータ一覧!$V$10:$AA$11,2)*'貼り付けシート（日別）'!O90+VLOOKUP(データ入力と計算結果!$E$6,バックデータ一覧!$V$10:$AA$11,3)*('貼り付けシート（日別）'!I90+'貼り付けシート（日別）'!J90+'貼り付けシート（日別）'!K90+'貼り付けシート（日別）'!L90+'貼り付けシート（日別）'!N90)+(VLOOKUP(データ入力と計算結果!$E$6,バックデータ一覧!$V$10:$AA$11,4)))*10^3/3600))</f>
        <v>0.12911194444444443</v>
      </c>
      <c r="J91" s="122">
        <f>IF(AND(OR($BH$4&lt;&gt;1,$BH$4&lt;&gt;2,$BH$4&lt;&gt;6),データ入力と計算結果!$E$7&lt;&gt;バックデータ一覧!$A$15,SUM(AX91:AY91)&gt;0),0.07*10^3/3600,0)</f>
        <v>1.9444444444444445E-2</v>
      </c>
      <c r="K91" s="122">
        <f>IF(AND(OR($BH$4=1,$BH$4=2),データ入力と計算結果!$E$7=バックデータ一覧!$A$17,AY91&gt;0),(VLOOKUP(データ入力と計算結果!$E$6,バックデータ一覧!$V$10:$AA$11,5,FALSE)*BA91+VLOOKUP(データ入力と計算結果!$E$6,バックデータ一覧!$V$10:$AA$11,6,FALSE))*10^3/3600,0)</f>
        <v>5.1958052083333331E-2</v>
      </c>
      <c r="L91" s="122">
        <f>IF(OR($BH$4=1,$BH$4=6),IF(データ入力と計算結果!$E$7=バックデータ一覧!$A$15,AU91/N91+AV91/O91+AW91/P91+AX91/Q91+AY91/S91,IF(データ入力と計算結果!$E$7=バックデータ一覧!$A$16,AU91/N91+AV91/O91+AW91/P91+AY91/R91+AZ91/S91,AU91/N91+AV91/O91+AW91/P91+AY91/R91+BA91/T91)),0)</f>
        <v>144.86387485795581</v>
      </c>
      <c r="M91" s="122">
        <f>IF($BH$4=2,IF(データ入力と計算結果!$E$7=バックデータ一覧!$A$15,AU91/N91+AV91/O91+AW91/P91+AX91/Q91+AZ91/S91,IF(データ入力と計算結果!$E$7=バックデータ一覧!$A$16,AU91/N91+AV91/O91+AW91/P91+AY91/R91+AZ91/S91,AU91/N91+AV91/O91+AW91/P91+AY91/R91+BA91/T91)),0)</f>
        <v>0</v>
      </c>
      <c r="N91" s="122">
        <f>MIN(1,$BH$6*'貼り付けシート（日別）'!O90+計算過程!$BH$13*(AU91+AW91)+$BH$20)</f>
        <v>0.63259217257387079</v>
      </c>
      <c r="O91" s="122">
        <f>MIN(1,$BH$7*'貼り付けシート（日別）'!O90+$BH$14*AV91+$BH$21)</f>
        <v>0.68870671268078398</v>
      </c>
      <c r="P91" s="122">
        <f>MIN(1,$BH$8*'貼り付けシート（日別）'!O90+$BH$15*(AU91+AW91)+$BH$22)</f>
        <v>0.63259217257387079</v>
      </c>
      <c r="Q91" s="46">
        <f>MIN(1,$BH$9*'貼り付けシート（日別）'!O90+$BH$16*AX91+$BH$23)</f>
        <v>0.71159348488590612</v>
      </c>
      <c r="R91" s="46">
        <f>MIN(1,$BH$10*'貼り付けシート（日別）'!O90+$BH$17*AY91+$BH$24)</f>
        <v>0.6993255633310228</v>
      </c>
      <c r="S91" s="46">
        <f>MIN(1,$BH$11*'貼り付けシート（日別）'!O90+$BH$18*AZ91+$BH$25)</f>
        <v>0.71159348488590612</v>
      </c>
      <c r="T91" s="46">
        <f>MIN(1,$BH$12*'貼り付けシート（日別）'!O90+$BH$19*BA91+$BH$26)</f>
        <v>0.65683532683812085</v>
      </c>
      <c r="U91" s="46">
        <f t="shared" si="12"/>
        <v>0</v>
      </c>
      <c r="V91" s="46">
        <f t="array" ref="V91">AVERAGE((IF(('貼り付けシート（時刻別）'!$E$6:$E$8765=$B91)*('貼り付けシート（時刻別）'!$F$6:$F$8765=$C91)*('貼り付けシート（時刻別）'!$G$6:$G$8765=1),'貼り付けシート（時刻別）'!$C$6:$C$8765,"")))</f>
        <v>-2.7250000000000001</v>
      </c>
      <c r="W91" s="46">
        <f t="shared" si="17"/>
        <v>1.1293424999999999</v>
      </c>
      <c r="X91" s="46">
        <f t="shared" si="18"/>
        <v>1.12775</v>
      </c>
      <c r="Y91" s="46">
        <f t="shared" si="19"/>
        <v>96.976462369000018</v>
      </c>
      <c r="Z91" s="46">
        <f>IF($BH$4=8,($BH$38*'貼り付けシート（日別）'!O90+$BH$39*Y91+$BH$40)/3.6,0)</f>
        <v>0</v>
      </c>
      <c r="AA91" s="46">
        <f>IF(OR($BH$4=3,$BH$4=4,$BH$4=5),(($BH$42*'貼り付けシート（日別）'!O90+$BH$43*SUM(AU91:AW91,AY91)+$BH$44)*AB91+(0.01723*BA91+0.06099))*10^3/3600,0)</f>
        <v>0</v>
      </c>
      <c r="AB91" s="46">
        <f>IF('貼り付けシート（日別）'!O90&lt;7,1+(7-'貼り付けシート（日別）'!O90)*0.0091,1)</f>
        <v>1.0525525</v>
      </c>
      <c r="AC91" s="46">
        <f>IF(OR($BH$4=3,$BH$4=4,$BH$4=5),(($BH$45*'貼り付けシート（日別）'!O90+$BH$46*SUM(AU91:AW91,AY91)+$BH$47)*AE91+BA91/AD91),0)</f>
        <v>0</v>
      </c>
      <c r="AD91" s="46">
        <f>$BH$48*'貼り付けシート（日別）'!O90+$BH$49*BA91+$BH$50</f>
        <v>0.80417749999999999</v>
      </c>
      <c r="AE91" s="46">
        <f>IF('貼り付けシート（日別）'!O90&lt;7,1+(7-'貼り付けシート（日別）'!O90)*0.0205,1)</f>
        <v>1.1183875000000001</v>
      </c>
      <c r="AF91" s="46">
        <f>IF($BH$4=7,((AL91*'貼り付けシート（日別）'!O90+AM91*(AU91+AV91+AW91+AY91)+AN91*AK91+AO91)*AG91+(0.01723*BA91+0.06099))*10^3/3600,0)</f>
        <v>0</v>
      </c>
      <c r="AG91" s="46">
        <f>IF(7&lt;='貼り付けシート（日別）'!O90,1,1+(7-'貼り付けシート（日別）'!O90)*0.0091)</f>
        <v>1.0525525</v>
      </c>
      <c r="AH91" s="46">
        <f>IF($BH$4=7,((AP91*'貼り付けシート（日別）'!O90+AQ91*(AU91+AV91+AW91+AY91)+AR91*AK91+AS91)*AJ91+BA91/AI91),0)</f>
        <v>0</v>
      </c>
      <c r="AI91" s="46">
        <f>$BH$52*'貼り付けシート（日別）'!O90+$BH$53*BA91+$BH$54</f>
        <v>0.80417749999999999</v>
      </c>
      <c r="AJ91" s="46">
        <f>IF(7&lt;='貼り付けシート（日別）'!O90,1,1+(7-'貼り付けシート（日別）'!O90)*0.0205)</f>
        <v>1.1183875000000001</v>
      </c>
      <c r="AK91" s="46">
        <f>SUMIF('貼り付けシート（時刻別）'!$A$6:$A$8765,A91,'貼り付けシート（時刻別）'!$D$6:$D$8765)</f>
        <v>96.885270620600522</v>
      </c>
      <c r="AL91" s="120">
        <f>IF($AK91&gt;0,バックデータ一覧!$S$4,バックデータ一覧!$T$4)</f>
        <v>-0.51375000000000004</v>
      </c>
      <c r="AM91" s="120">
        <f>IF($AK91&gt;0,バックデータ一覧!$S$5,バックデータ一覧!$T$5)</f>
        <v>-1.7819999999999999E-2</v>
      </c>
      <c r="AN91" s="120">
        <f>IF($AK91&gt;0,バックデータ一覧!$S$6,バックデータ一覧!$T$6)</f>
        <v>0.27639999999999998</v>
      </c>
      <c r="AO91" s="120">
        <f>IF($AK91&gt;0,バックデータ一覧!$S$7,バックデータ一覧!$T$7)</f>
        <v>9.4067100000000003</v>
      </c>
      <c r="AP91" s="120">
        <f>IF($AK91&gt;0,バックデータ一覧!$S$12,バックデータ一覧!$T$12)</f>
        <v>-0.19841</v>
      </c>
      <c r="AQ91" s="120">
        <f>IF($AK91&gt;0,バックデータ一覧!$S$13,バックデータ一覧!$T$13)</f>
        <v>1.10632</v>
      </c>
      <c r="AR91" s="120">
        <f>IF($AK91&gt;0,バックデータ一覧!$S$14,バックデータ一覧!$T$14)</f>
        <v>0.19306999999999999</v>
      </c>
      <c r="AS91" s="120">
        <f>IF($AK91&gt;0,バックデータ一覧!$S$15,バックデータ一覧!$T$15)</f>
        <v>-10.36669</v>
      </c>
      <c r="AT91" s="123">
        <f>IF(データ入力と計算結果!$E$9=バックデータ一覧!$A$24,'貼り付けシート（日別）'!P90,0)</f>
        <v>0</v>
      </c>
      <c r="AU91" s="132">
        <f>'貼り付けシート（日別）'!B90</f>
        <v>25.380737039840003</v>
      </c>
      <c r="AV91" s="132">
        <f>'貼り付けシート（日別）'!C90</f>
        <v>33.105309182399999</v>
      </c>
      <c r="AW91" s="132">
        <f>'貼り付けシート（日別）'!D90</f>
        <v>6.3451842599600008</v>
      </c>
      <c r="AX91" s="132">
        <f>'貼り付けシート（日別）'!E90</f>
        <v>0</v>
      </c>
      <c r="AY91" s="132">
        <f>'貼り付けシート（日別）'!F90</f>
        <v>24.828981886800001</v>
      </c>
      <c r="AZ91" s="132">
        <f>'貼り付けシート（日別）'!G90</f>
        <v>0</v>
      </c>
      <c r="BA91" s="132">
        <f>'貼り付けシート（日別）'!H90</f>
        <v>7.3162500000000001</v>
      </c>
    </row>
    <row r="92" spans="1:53" x14ac:dyDescent="0.15">
      <c r="A92" s="50">
        <v>41725</v>
      </c>
      <c r="B92" s="42">
        <f t="shared" si="13"/>
        <v>3</v>
      </c>
      <c r="C92" s="42">
        <f t="shared" si="14"/>
        <v>27</v>
      </c>
      <c r="D92" s="127">
        <f t="shared" si="15"/>
        <v>0.17780426504629629</v>
      </c>
      <c r="E92" s="127">
        <f t="shared" si="10"/>
        <v>104.30585165425609</v>
      </c>
      <c r="F92" s="127">
        <f t="shared" si="16"/>
        <v>0</v>
      </c>
      <c r="G92" s="130">
        <v>0</v>
      </c>
      <c r="H92" s="122">
        <f t="shared" si="11"/>
        <v>0.17780426504629629</v>
      </c>
      <c r="I92" s="122">
        <f>IF(AND($BH$4&lt;&gt;1,$BH$4&lt;&gt;2,$BH$4&lt;&gt;6),0,((VLOOKUP(データ入力と計算結果!$E$6,バックデータ一覧!$V$10:$AA$11,2)*'貼り付けシート（日別）'!O91+VLOOKUP(データ入力と計算結果!$E$6,バックデータ一覧!$V$10:$AA$11,3)*('貼り付けシート（日別）'!I91+'貼り付けシート（日別）'!J91+'貼り付けシート（日別）'!K91+'貼り付けシート（日別）'!L91+'貼り付けシート（日別）'!N91)+(VLOOKUP(データ入力と計算結果!$E$6,バックデータ一覧!$V$10:$AA$11,4)))*10^3/3600))</f>
        <v>0.10692824074074074</v>
      </c>
      <c r="J92" s="122">
        <f>IF(AND(OR($BH$4&lt;&gt;1,$BH$4&lt;&gt;2,$BH$4&lt;&gt;6),データ入力と計算結果!$E$7&lt;&gt;バックデータ一覧!$A$15,SUM(AX92:AY92)&gt;0),0.07*10^3/3600,0)</f>
        <v>1.9444444444444445E-2</v>
      </c>
      <c r="K92" s="122">
        <f>IF(AND(OR($BH$4=1,$BH$4=2),データ入力と計算結果!$E$7=バックデータ一覧!$A$17,AY92&gt;0),(VLOOKUP(データ入力と計算結果!$E$6,バックデータ一覧!$V$10:$AA$11,5,FALSE)*BA92+VLOOKUP(データ入力と計算結果!$E$6,バックデータ一覧!$V$10:$AA$11,6,FALSE))*10^3/3600,0)</f>
        <v>5.1431579861111111E-2</v>
      </c>
      <c r="L92" s="122">
        <f>IF(OR($BH$4=1,$BH$4=6),IF(データ入力と計算結果!$E$7=バックデータ一覧!$A$15,AU92/N92+AV92/O92+AW92/P92+AX92/Q92+AY92/S92,IF(データ入力と計算結果!$E$7=バックデータ一覧!$A$16,AU92/N92+AV92/O92+AW92/P92+AY92/R92+AZ92/S92,AU92/N92+AV92/O92+AW92/P92+AY92/R92+BA92/T92)),0)</f>
        <v>104.30585165425609</v>
      </c>
      <c r="M92" s="122">
        <f>IF($BH$4=2,IF(データ入力と計算結果!$E$7=バックデータ一覧!$A$15,AU92/N92+AV92/O92+AW92/P92+AX92/Q92+AZ92/S92,IF(データ入力と計算結果!$E$7=バックデータ一覧!$A$16,AU92/N92+AV92/O92+AW92/P92+AY92/R92+AZ92/S92,AU92/N92+AV92/O92+AW92/P92+AY92/R92+BA92/T92)),0)</f>
        <v>0</v>
      </c>
      <c r="N92" s="122">
        <f>MIN(1,$BH$6*'貼り付けシート（日別）'!O91+計算過程!$BH$13*(AU92+AW92)+$BH$20)</f>
        <v>0.61609742468825446</v>
      </c>
      <c r="O92" s="122">
        <f>MIN(1,$BH$7*'貼り付けシート（日別）'!O91+$BH$14*AV92+$BH$21)</f>
        <v>0.68354174236083476</v>
      </c>
      <c r="P92" s="122">
        <f>MIN(1,$BH$8*'貼り付けシート（日別）'!O91+$BH$15*(AU92+AW92)+$BH$22)</f>
        <v>0.61609742468825446</v>
      </c>
      <c r="Q92" s="46">
        <f>MIN(1,$BH$9*'貼り付けシート（日別）'!O91+$BH$16*AX92+$BH$23)</f>
        <v>0.71159348488590612</v>
      </c>
      <c r="R92" s="46">
        <f>MIN(1,$BH$10*'貼り付けシート（日別）'!O91+$BH$17*AY92+$BH$24)</f>
        <v>0.69924119429988429</v>
      </c>
      <c r="S92" s="46">
        <f>MIN(1,$BH$11*'貼り付けシート（日別）'!O91+$BH$18*AZ92+$BH$25)</f>
        <v>0.71159348488590612</v>
      </c>
      <c r="T92" s="46">
        <f>MIN(1,$BH$12*'貼り付けシート（日別）'!O91+$BH$19*BA92+$BH$26)</f>
        <v>0.65709494635167787</v>
      </c>
      <c r="U92" s="46">
        <f t="shared" si="12"/>
        <v>0</v>
      </c>
      <c r="V92" s="46">
        <f t="array" ref="V92">AVERAGE((IF(('貼り付けシート（時刻別）'!$E$6:$E$8765=$B92)*('貼り付けシート（時刻別）'!$F$6:$F$8765=$C92)*('貼り付けシート（時刻別）'!$G$6:$G$8765=1),'貼り付けシート（時刻別）'!$C$6:$C$8765,"")))</f>
        <v>-1.7125000000000001</v>
      </c>
      <c r="W92" s="46">
        <f t="shared" si="17"/>
        <v>1.1158762499999999</v>
      </c>
      <c r="X92" s="46">
        <f t="shared" si="18"/>
        <v>1.1328437500000001</v>
      </c>
      <c r="Y92" s="46">
        <f t="shared" si="19"/>
        <v>69.743414448850004</v>
      </c>
      <c r="Z92" s="46">
        <f>IF($BH$4=8,($BH$38*'貼り付けシート（日別）'!O91+$BH$39*Y92+$BH$40)/3.6,0)</f>
        <v>0</v>
      </c>
      <c r="AA92" s="46">
        <f>IF(OR($BH$4=3,$BH$4=4,$BH$4=5),(($BH$42*'貼り付けシート（日別）'!O91+$BH$43*SUM(AU92:AW92,AY92)+$BH$44)*AB92+(0.01723*BA92+0.06099))*10^3/3600,0)</f>
        <v>0</v>
      </c>
      <c r="AB92" s="46">
        <f>IF('貼り付けシート（日別）'!O91&lt;7,1+(7-'貼り付けシート（日別）'!O91)*0.0091,1)</f>
        <v>1.0458791666666667</v>
      </c>
      <c r="AC92" s="46">
        <f>IF(OR($BH$4=3,$BH$4=4,$BH$4=5),(($BH$45*'貼り付けシート（日別）'!O91+$BH$46*SUM(AU92:AW92,AY92)+$BH$47)*AE92+BA92/AD92),0)</f>
        <v>0</v>
      </c>
      <c r="AD92" s="46">
        <f>$BH$48*'貼り付けシート（日別）'!O91+$BH$49*BA92+$BH$50</f>
        <v>0.80703749999999996</v>
      </c>
      <c r="AE92" s="46">
        <f>IF('貼り付けシート（日別）'!O91&lt;7,1+(7-'貼り付けシート（日別）'!O91)*0.0205,1)</f>
        <v>1.1033541666666666</v>
      </c>
      <c r="AF92" s="46">
        <f>IF($BH$4=7,((AL92*'貼り付けシート（日別）'!O91+AM92*(AU92+AV92+AW92+AY92)+AN92*AK92+AO92)*AG92+(0.01723*BA92+0.06099))*10^3/3600,0)</f>
        <v>0</v>
      </c>
      <c r="AG92" s="46">
        <f>IF(7&lt;='貼り付けシート（日別）'!O91,1,1+(7-'貼り付けシート（日別）'!O91)*0.0091)</f>
        <v>1.0458791666666667</v>
      </c>
      <c r="AH92" s="46">
        <f>IF($BH$4=7,((AP92*'貼り付けシート（日別）'!O91+AQ92*(AU92+AV92+AW92+AY92)+AR92*AK92+AS92)*AJ92+BA92/AI92),0)</f>
        <v>0</v>
      </c>
      <c r="AI92" s="46">
        <f>$BH$52*'貼り付けシート（日別）'!O91+$BH$53*BA92+$BH$54</f>
        <v>0.80703749999999996</v>
      </c>
      <c r="AJ92" s="46">
        <f>IF(7&lt;='貼り付けシート（日別）'!O91,1,1+(7-'貼り付けシート（日別）'!O91)*0.0205)</f>
        <v>1.1033541666666666</v>
      </c>
      <c r="AK92" s="46">
        <f>SUMIF('貼り付けシート（時刻別）'!$A$6:$A$8765,A92,'貼り付けシート（時刻別）'!$D$6:$D$8765)</f>
        <v>104.00948113310757</v>
      </c>
      <c r="AL92" s="120">
        <f>IF($AK92&gt;0,バックデータ一覧!$S$4,バックデータ一覧!$T$4)</f>
        <v>-0.51375000000000004</v>
      </c>
      <c r="AM92" s="120">
        <f>IF($AK92&gt;0,バックデータ一覧!$S$5,バックデータ一覧!$T$5)</f>
        <v>-1.7819999999999999E-2</v>
      </c>
      <c r="AN92" s="120">
        <f>IF($AK92&gt;0,バックデータ一覧!$S$6,バックデータ一覧!$T$6)</f>
        <v>0.27639999999999998</v>
      </c>
      <c r="AO92" s="120">
        <f>IF($AK92&gt;0,バックデータ一覧!$S$7,バックデータ一覧!$T$7)</f>
        <v>9.4067100000000003</v>
      </c>
      <c r="AP92" s="120">
        <f>IF($AK92&gt;0,バックデータ一覧!$S$12,バックデータ一覧!$T$12)</f>
        <v>-0.19841</v>
      </c>
      <c r="AQ92" s="120">
        <f>IF($AK92&gt;0,バックデータ一覧!$S$13,バックデータ一覧!$T$13)</f>
        <v>1.10632</v>
      </c>
      <c r="AR92" s="120">
        <f>IF($AK92&gt;0,バックデータ一覧!$S$14,バックデータ一覧!$T$14)</f>
        <v>0.19306999999999999</v>
      </c>
      <c r="AS92" s="120">
        <f>IF($AK92&gt;0,バックデータ一覧!$S$15,バックデータ一覧!$T$15)</f>
        <v>-10.36669</v>
      </c>
      <c r="AT92" s="123">
        <f>IF(データ入力と計算結果!$E$9=バックデータ一覧!$A$24,'貼り付けシート（日別）'!P91,0)</f>
        <v>0</v>
      </c>
      <c r="AU92" s="132">
        <f>'貼り付けシート（日別）'!B91</f>
        <v>12.785375842876002</v>
      </c>
      <c r="AV92" s="132">
        <f>'貼り付けシート（日別）'!C91</f>
        <v>20.845721482950005</v>
      </c>
      <c r="AW92" s="132">
        <f>'貼り付けシート（日別）'!D91</f>
        <v>3.891201343484</v>
      </c>
      <c r="AX92" s="132">
        <f>'貼り付けシート（日別）'!E91</f>
        <v>0</v>
      </c>
      <c r="AY92" s="132">
        <f>'貼り付けシート（日別）'!F91</f>
        <v>25.014865779539999</v>
      </c>
      <c r="AZ92" s="132">
        <f>'貼り付けシート（日別）'!G91</f>
        <v>0</v>
      </c>
      <c r="BA92" s="132">
        <f>'貼り付けシート（日別）'!H91</f>
        <v>7.2062499999999998</v>
      </c>
    </row>
    <row r="93" spans="1:53" x14ac:dyDescent="0.15">
      <c r="A93" s="50">
        <v>41726</v>
      </c>
      <c r="B93" s="42">
        <f t="shared" si="13"/>
        <v>3</v>
      </c>
      <c r="C93" s="42">
        <f t="shared" si="14"/>
        <v>28</v>
      </c>
      <c r="D93" s="127">
        <f t="shared" si="15"/>
        <v>0.16498943344907407</v>
      </c>
      <c r="E93" s="127">
        <f t="shared" si="10"/>
        <v>83.673203365303337</v>
      </c>
      <c r="F93" s="127">
        <f t="shared" si="16"/>
        <v>0</v>
      </c>
      <c r="G93" s="130">
        <v>0</v>
      </c>
      <c r="H93" s="122">
        <f t="shared" si="11"/>
        <v>0.16498943344907407</v>
      </c>
      <c r="I93" s="122">
        <f>IF(AND($BH$4&lt;&gt;1,$BH$4&lt;&gt;2,$BH$4&lt;&gt;6),0,((VLOOKUP(データ入力と計算結果!$E$6,バックデータ一覧!$V$10:$AA$11,2)*'貼り付けシート（日別）'!O92+VLOOKUP(データ入力と計算結果!$E$6,バックデータ一覧!$V$10:$AA$11,3)*('貼り付けシート（日別）'!I92+'貼り付けシート（日別）'!J92+'貼り付けシート（日別）'!K92+'貼り付けシート（日別）'!L92+'貼り付けシート（日別）'!N92)+(VLOOKUP(データ入力と計算結果!$E$6,バックデータ一覧!$V$10:$AA$11,4)))*10^3/3600))</f>
        <v>9.5253101851851846E-2</v>
      </c>
      <c r="J93" s="122">
        <f>IF(AND(OR($BH$4&lt;&gt;1,$BH$4&lt;&gt;2,$BH$4&lt;&gt;6),データ入力と計算結果!$E$7&lt;&gt;バックデータ一覧!$A$15,SUM(AX93:AY93)&gt;0),0.07*10^3/3600,0)</f>
        <v>1.9444444444444445E-2</v>
      </c>
      <c r="K93" s="122">
        <f>IF(AND(OR($BH$4=1,$BH$4=2),データ入力と計算結果!$E$7=バックデータ一覧!$A$17,AY93&gt;0),(VLOOKUP(データ入力と計算結果!$E$6,バックデータ一覧!$V$10:$AA$11,5,FALSE)*BA93+VLOOKUP(データ入力と計算結果!$E$6,バックデータ一覧!$V$10:$AA$11,6,FALSE))*10^3/3600,0)</f>
        <v>5.0291887152777777E-2</v>
      </c>
      <c r="L93" s="122">
        <f>IF(OR($BH$4=1,$BH$4=6),IF(データ入力と計算結果!$E$7=バックデータ一覧!$A$15,AU93/N93+AV93/O93+AW93/P93+AX93/Q93+AY93/S93,IF(データ入力と計算結果!$E$7=バックデータ一覧!$A$16,AU93/N93+AV93/O93+AW93/P93+AY93/R93+AZ93/S93,AU93/N93+AV93/O93+AW93/P93+AY93/R93+BA93/T93)),0)</f>
        <v>83.673203365303337</v>
      </c>
      <c r="M93" s="122">
        <f>IF($BH$4=2,IF(データ入力と計算結果!$E$7=バックデータ一覧!$A$15,AU93/N93+AV93/O93+AW93/P93+AX93/Q93+AZ93/S93,IF(データ入力と計算結果!$E$7=バックデータ一覧!$A$16,AU93/N93+AV93/O93+AW93/P93+AY93/R93+AZ93/S93,AU93/N93+AV93/O93+AW93/P93+AY93/R93+BA93/T93)),0)</f>
        <v>0</v>
      </c>
      <c r="N93" s="122">
        <f>MIN(1,$BH$6*'貼り付けシート（日別）'!O92+計算過程!$BH$13*(AU93+AW93)+$BH$20)</f>
        <v>0.61079026186902308</v>
      </c>
      <c r="O93" s="122">
        <f>MIN(1,$BH$7*'貼り付けシート（日別）'!O92+$BH$14*AV93+$BH$21)</f>
        <v>0.68133758454347826</v>
      </c>
      <c r="P93" s="122">
        <f>MIN(1,$BH$8*'貼り付けシート（日別）'!O92+$BH$15*(AU93+AW93)+$BH$22)</f>
        <v>0.61079026186902308</v>
      </c>
      <c r="Q93" s="46">
        <f>MIN(1,$BH$9*'貼り付けシート（日別）'!O92+$BH$16*AX93+$BH$23)</f>
        <v>0.71159348488590612</v>
      </c>
      <c r="R93" s="46">
        <f>MIN(1,$BH$10*'貼り付けシート（日別）'!O92+$BH$17*AY93+$BH$24)</f>
        <v>0.69908815681395409</v>
      </c>
      <c r="S93" s="46">
        <f>MIN(1,$BH$11*'貼り付けシート（日別）'!O92+$BH$18*AZ93+$BH$25)</f>
        <v>0.71159348488590612</v>
      </c>
      <c r="T93" s="46">
        <f>MIN(1,$BH$12*'貼り付けシート（日別）'!O92+$BH$19*BA93+$BH$26)</f>
        <v>0.65765696359409398</v>
      </c>
      <c r="U93" s="46">
        <f t="shared" si="12"/>
        <v>0</v>
      </c>
      <c r="V93" s="46">
        <f t="array" ref="V93">AVERAGE((IF(('貼り付けシート（時刻別）'!$E$6:$E$8765=$B93)*('貼り付けシート（時刻別）'!$F$6:$F$8765=$C93)*('貼り付けシート（時刻別）'!$G$6:$G$8765=1),'貼り付けシート（時刻別）'!$C$6:$C$8765,"")))</f>
        <v>2.15</v>
      </c>
      <c r="W93" s="46">
        <f t="shared" si="17"/>
        <v>1.064505</v>
      </c>
      <c r="X93" s="46">
        <f t="shared" si="18"/>
        <v>1.09975</v>
      </c>
      <c r="Y93" s="46">
        <f t="shared" si="19"/>
        <v>56.263761590200005</v>
      </c>
      <c r="Z93" s="46">
        <f>IF($BH$4=8,($BH$38*'貼り付けシート（日別）'!O92+$BH$39*Y93+$BH$40)/3.6,0)</f>
        <v>0</v>
      </c>
      <c r="AA93" s="46">
        <f>IF(OR($BH$4=3,$BH$4=4,$BH$4=5),(($BH$42*'貼り付けシート（日別）'!O92+$BH$43*SUM(AU93:AW93,AY93)+$BH$44)*AB93+(0.01723*BA93+0.06099))*10^3/3600,0)</f>
        <v>0</v>
      </c>
      <c r="AB93" s="46">
        <f>IF('貼り付けシート（日別）'!O92&lt;7,1+(7-'貼り付けシート（日別）'!O92)*0.0091,1)</f>
        <v>1.0314329166666667</v>
      </c>
      <c r="AC93" s="46">
        <f>IF(OR($BH$4=3,$BH$4=4,$BH$4=5),(($BH$45*'貼り付けシート（日別）'!O92+$BH$46*SUM(AU93:AW93,AY93)+$BH$47)*AE93+BA93/AD93),0)</f>
        <v>0</v>
      </c>
      <c r="AD93" s="46">
        <f>$BH$48*'貼り付けシート（日別）'!O92+$BH$49*BA93+$BH$50</f>
        <v>0.81322874999999994</v>
      </c>
      <c r="AE93" s="46">
        <f>IF('貼り付けシート（日別）'!O92&lt;7,1+(7-'貼り付けシート（日別）'!O92)*0.0205,1)</f>
        <v>1.0708104166666668</v>
      </c>
      <c r="AF93" s="46">
        <f>IF($BH$4=7,((AL93*'貼り付けシート（日別）'!O92+AM93*(AU93+AV93+AW93+AY93)+AN93*AK93+AO93)*AG93+(0.01723*BA93+0.06099))*10^3/3600,0)</f>
        <v>0</v>
      </c>
      <c r="AG93" s="46">
        <f>IF(7&lt;='貼り付けシート（日別）'!O92,1,1+(7-'貼り付けシート（日別）'!O92)*0.0091)</f>
        <v>1.0314329166666667</v>
      </c>
      <c r="AH93" s="46">
        <f>IF($BH$4=7,((AP93*'貼り付けシート（日別）'!O92+AQ93*(AU93+AV93+AW93+AY93)+AR93*AK93+AS93)*AJ93+BA93/AI93),0)</f>
        <v>0</v>
      </c>
      <c r="AI93" s="46">
        <f>$BH$52*'貼り付けシート（日別）'!O92+$BH$53*BA93+$BH$54</f>
        <v>0.81322874999999994</v>
      </c>
      <c r="AJ93" s="46">
        <f>IF(7&lt;='貼り付けシート（日別）'!O92,1,1+(7-'貼り付けシート（日別）'!O92)*0.0205)</f>
        <v>1.0708104166666668</v>
      </c>
      <c r="AK93" s="46">
        <f>SUMIF('貼り付けシート（時刻別）'!$A$6:$A$8765,A93,'貼り付けシート（時刻別）'!$D$6:$D$8765)</f>
        <v>103.05341462553739</v>
      </c>
      <c r="AL93" s="120">
        <f>IF($AK93&gt;0,バックデータ一覧!$S$4,バックデータ一覧!$T$4)</f>
        <v>-0.51375000000000004</v>
      </c>
      <c r="AM93" s="120">
        <f>IF($AK93&gt;0,バックデータ一覧!$S$5,バックデータ一覧!$T$5)</f>
        <v>-1.7819999999999999E-2</v>
      </c>
      <c r="AN93" s="120">
        <f>IF($AK93&gt;0,バックデータ一覧!$S$6,バックデータ一覧!$T$6)</f>
        <v>0.27639999999999998</v>
      </c>
      <c r="AO93" s="120">
        <f>IF($AK93&gt;0,バックデータ一覧!$S$7,バックデータ一覧!$T$7)</f>
        <v>9.4067100000000003</v>
      </c>
      <c r="AP93" s="120">
        <f>IF($AK93&gt;0,バックデータ一覧!$S$12,バックデータ一覧!$T$12)</f>
        <v>-0.19841</v>
      </c>
      <c r="AQ93" s="120">
        <f>IF($AK93&gt;0,バックデータ一覧!$S$13,バックデータ一覧!$T$13)</f>
        <v>1.10632</v>
      </c>
      <c r="AR93" s="120">
        <f>IF($AK93&gt;0,バックデータ一覧!$S$14,バックデータ一覧!$T$14)</f>
        <v>0.19306999999999999</v>
      </c>
      <c r="AS93" s="120">
        <f>IF($AK93&gt;0,バックデータ一覧!$S$15,バックデータ一覧!$T$15)</f>
        <v>-10.36669</v>
      </c>
      <c r="AT93" s="123">
        <f>IF(データ入力と計算結果!$E$9=バックデータ一覧!$A$24,'貼り付けシート（日別）'!P92,0)</f>
        <v>0</v>
      </c>
      <c r="AU93" s="132">
        <f>'貼り付けシート（日別）'!B92</f>
        <v>8.7323699102640013</v>
      </c>
      <c r="AV93" s="132">
        <f>'貼り付けシート（日別）'!C92</f>
        <v>14.084467597200002</v>
      </c>
      <c r="AW93" s="132">
        <f>'貼り付けシート（日別）'!D92</f>
        <v>1.1267574077760001</v>
      </c>
      <c r="AX93" s="132">
        <f>'貼り付けシート（日別）'!E92</f>
        <v>0</v>
      </c>
      <c r="AY93" s="132">
        <f>'貼り付けシート（日別）'!F92</f>
        <v>25.352041674960002</v>
      </c>
      <c r="AZ93" s="132">
        <f>'貼り付けシート（日別）'!G92</f>
        <v>0</v>
      </c>
      <c r="BA93" s="132">
        <f>'貼り付けシート（日別）'!H92</f>
        <v>6.9681249999999997</v>
      </c>
    </row>
    <row r="94" spans="1:53" x14ac:dyDescent="0.15">
      <c r="A94" s="50">
        <v>41727</v>
      </c>
      <c r="B94" s="42">
        <f t="shared" si="13"/>
        <v>3</v>
      </c>
      <c r="C94" s="42">
        <f t="shared" si="14"/>
        <v>29</v>
      </c>
      <c r="D94" s="127">
        <f t="shared" si="15"/>
        <v>0.17568688946759262</v>
      </c>
      <c r="E94" s="127">
        <f t="shared" si="10"/>
        <v>104.63394066370337</v>
      </c>
      <c r="F94" s="127">
        <f t="shared" si="16"/>
        <v>0</v>
      </c>
      <c r="G94" s="130">
        <v>0</v>
      </c>
      <c r="H94" s="122">
        <f t="shared" si="11"/>
        <v>0.17568688946759262</v>
      </c>
      <c r="I94" s="122">
        <f>IF(AND($BH$4&lt;&gt;1,$BH$4&lt;&gt;2,$BH$4&lt;&gt;6),0,((VLOOKUP(データ入力と計算結果!$E$6,バックデータ一覧!$V$10:$AA$11,2)*'貼り付けシート（日別）'!O93+VLOOKUP(データ入力と計算結果!$E$6,バックデータ一覧!$V$10:$AA$11,3)*('貼り付けシート（日別）'!I93+'貼り付けシート（日別）'!J93+'貼り付けシート（日別）'!K93+'貼り付けシート（日別）'!L93+'貼り付けシート（日別）'!N93)+(VLOOKUP(データ入力と計算結果!$E$6,バックデータ一覧!$V$10:$AA$11,4)))*10^3/3600))</f>
        <v>0.10608217592592592</v>
      </c>
      <c r="J94" s="122">
        <f>IF(AND(OR($BH$4&lt;&gt;1,$BH$4&lt;&gt;2,$BH$4&lt;&gt;6),データ入力と計算結果!$E$7&lt;&gt;バックデータ一覧!$A$15,SUM(AX94:AY94)&gt;0),0.07*10^3/3600,0)</f>
        <v>1.9444444444444445E-2</v>
      </c>
      <c r="K94" s="122">
        <f>IF(AND(OR($BH$4=1,$BH$4=2),データ入力と計算結果!$E$7=バックデータ一覧!$A$17,AY94&gt;0),(VLOOKUP(データ入力と計算結果!$E$6,バックデータ一覧!$V$10:$AA$11,5,FALSE)*BA94+VLOOKUP(データ入力と計算結果!$E$6,バックデータ一覧!$V$10:$AA$11,6,FALSE))*10^3/3600,0)</f>
        <v>5.0160269097222231E-2</v>
      </c>
      <c r="L94" s="122">
        <f>IF(OR($BH$4=1,$BH$4=6),IF(データ入力と計算結果!$E$7=バックデータ一覧!$A$15,AU94/N94+AV94/O94+AW94/P94+AX94/Q94+AY94/S94,IF(データ入力と計算結果!$E$7=バックデータ一覧!$A$16,AU94/N94+AV94/O94+AW94/P94+AY94/R94+AZ94/S94,AU94/N94+AV94/O94+AW94/P94+AY94/R94+BA94/T94)),0)</f>
        <v>104.63394066370337</v>
      </c>
      <c r="M94" s="122">
        <f>IF($BH$4=2,IF(データ入力と計算結果!$E$7=バックデータ一覧!$A$15,AU94/N94+AV94/O94+AW94/P94+AX94/Q94+AZ94/S94,IF(データ入力と計算結果!$E$7=バックデータ一覧!$A$16,AU94/N94+AV94/O94+AW94/P94+AY94/R94+AZ94/S94,AU94/N94+AV94/O94+AW94/P94+AY94/R94+BA94/T94)),0)</f>
        <v>0</v>
      </c>
      <c r="N94" s="122">
        <f>MIN(1,$BH$6*'貼り付けシート（日別）'!O93+計算過程!$BH$13*(AU94+AW94)+$BH$20)</f>
        <v>0.61934724498390104</v>
      </c>
      <c r="O94" s="122">
        <f>MIN(1,$BH$7*'貼り付けシート（日別）'!O93+$BH$14*AV94+$BH$21)</f>
        <v>0.68460026885557967</v>
      </c>
      <c r="P94" s="122">
        <f>MIN(1,$BH$8*'貼り付けシート（日別）'!O93+$BH$15*(AU94+AW94)+$BH$22)</f>
        <v>0.61934724498390104</v>
      </c>
      <c r="Q94" s="46">
        <f>MIN(1,$BH$9*'貼り付けシート（日別）'!O93+$BH$16*AX94+$BH$23)</f>
        <v>0.71159348488590612</v>
      </c>
      <c r="R94" s="46">
        <f>MIN(1,$BH$10*'貼り付けシート（日別）'!O93+$BH$17*AY94+$BH$24)</f>
        <v>0.69912835719075417</v>
      </c>
      <c r="S94" s="46">
        <f>MIN(1,$BH$11*'貼り付けシート（日別）'!O93+$BH$18*AZ94+$BH$25)</f>
        <v>0.71159348488590612</v>
      </c>
      <c r="T94" s="46">
        <f>MIN(1,$BH$12*'貼り付けシート（日別）'!O93+$BH$19*BA94+$BH$26)</f>
        <v>0.65772186847248326</v>
      </c>
      <c r="U94" s="46">
        <f t="shared" si="12"/>
        <v>0</v>
      </c>
      <c r="V94" s="46">
        <f t="array" ref="V94">AVERAGE((IF(('貼り付けシート（時刻別）'!$E$6:$E$8765=$B94)*('貼り付けシート（時刻別）'!$F$6:$F$8765=$C94)*('貼り付けシート（時刻別）'!$G$6:$G$8765=1),'貼り付けシート（時刻別）'!$C$6:$C$8765,"")))</f>
        <v>-1.95</v>
      </c>
      <c r="W94" s="46">
        <f t="shared" si="17"/>
        <v>1.119035</v>
      </c>
      <c r="X94" s="46">
        <f t="shared" si="18"/>
        <v>1.1346250000000002</v>
      </c>
      <c r="Y94" s="46">
        <f t="shared" si="19"/>
        <v>70.099303077950012</v>
      </c>
      <c r="Z94" s="46">
        <f>IF($BH$4=8,($BH$38*'貼り付けシート（日別）'!O93+$BH$39*Y94+$BH$40)/3.6,0)</f>
        <v>0</v>
      </c>
      <c r="AA94" s="46">
        <f>IF(OR($BH$4=3,$BH$4=4,$BH$4=5),(($BH$42*'貼り付けシート（日別）'!O93+$BH$43*SUM(AU94:AW94,AY94)+$BH$44)*AB94+(0.01723*BA94+0.06099))*10^3/3600,0)</f>
        <v>0</v>
      </c>
      <c r="AB94" s="46">
        <f>IF('貼り付けシート（日別）'!O93&lt;7,1+(7-'貼り付けシート（日別）'!O93)*0.0091,1)</f>
        <v>1.0297645833333333</v>
      </c>
      <c r="AC94" s="46">
        <f>IF(OR($BH$4=3,$BH$4=4,$BH$4=5),(($BH$45*'貼り付けシート（日別）'!O93+$BH$46*SUM(AU94:AW94,AY94)+$BH$47)*AE94+BA94/AD94),0)</f>
        <v>0</v>
      </c>
      <c r="AD94" s="46">
        <f>$BH$48*'貼り付けシート（日別）'!O93+$BH$49*BA94+$BH$50</f>
        <v>0.81394374999999997</v>
      </c>
      <c r="AE94" s="46">
        <f>IF('貼り付けシート（日別）'!O93&lt;7,1+(7-'貼り付けシート（日別）'!O93)*0.0205,1)</f>
        <v>1.0670520833333335</v>
      </c>
      <c r="AF94" s="46">
        <f>IF($BH$4=7,((AL94*'貼り付けシート（日別）'!O93+AM94*(AU94+AV94+AW94+AY94)+AN94*AK94+AO94)*AG94+(0.01723*BA94+0.06099))*10^3/3600,0)</f>
        <v>0</v>
      </c>
      <c r="AG94" s="46">
        <f>IF(7&lt;='貼り付けシート（日別）'!O93,1,1+(7-'貼り付けシート（日別）'!O93)*0.0091)</f>
        <v>1.0297645833333333</v>
      </c>
      <c r="AH94" s="46">
        <f>IF($BH$4=7,((AP94*'貼り付けシート（日別）'!O93+AQ94*(AU94+AV94+AW94+AY94)+AR94*AK94+AS94)*AJ94+BA94/AI94),0)</f>
        <v>0</v>
      </c>
      <c r="AI94" s="46">
        <f>$BH$52*'貼り付けシート（日別）'!O93+$BH$53*BA94+$BH$54</f>
        <v>0.81394374999999997</v>
      </c>
      <c r="AJ94" s="46">
        <f>IF(7&lt;='貼り付けシート（日別）'!O93,1,1+(7-'貼り付けシート（日別）'!O93)*0.0205)</f>
        <v>1.0670520833333335</v>
      </c>
      <c r="AK94" s="46">
        <f>SUMIF('貼り付けシート（時刻別）'!$A$6:$A$8765,A94,'貼り付けシート（時刻別）'!$D$6:$D$8765)</f>
        <v>85.823620331734872</v>
      </c>
      <c r="AL94" s="120">
        <f>IF($AK94&gt;0,バックデータ一覧!$S$4,バックデータ一覧!$T$4)</f>
        <v>-0.51375000000000004</v>
      </c>
      <c r="AM94" s="120">
        <f>IF($AK94&gt;0,バックデータ一覧!$S$5,バックデータ一覧!$T$5)</f>
        <v>-1.7819999999999999E-2</v>
      </c>
      <c r="AN94" s="120">
        <f>IF($AK94&gt;0,バックデータ一覧!$S$6,バックデータ一覧!$T$6)</f>
        <v>0.27639999999999998</v>
      </c>
      <c r="AO94" s="120">
        <f>IF($AK94&gt;0,バックデータ一覧!$S$7,バックデータ一覧!$T$7)</f>
        <v>9.4067100000000003</v>
      </c>
      <c r="AP94" s="120">
        <f>IF($AK94&gt;0,バックデータ一覧!$S$12,バックデータ一覧!$T$12)</f>
        <v>-0.19841</v>
      </c>
      <c r="AQ94" s="120">
        <f>IF($AK94&gt;0,バックデータ一覧!$S$13,バックデータ一覧!$T$13)</f>
        <v>1.10632</v>
      </c>
      <c r="AR94" s="120">
        <f>IF($AK94&gt;0,バックデータ一覧!$S$14,バックデータ一覧!$T$14)</f>
        <v>0.19306999999999999</v>
      </c>
      <c r="AS94" s="120">
        <f>IF($AK94&gt;0,バックデータ一覧!$S$15,バックデータ一覧!$T$15)</f>
        <v>-10.36669</v>
      </c>
      <c r="AT94" s="123">
        <f>IF(データ入力と計算結果!$E$9=バックデータ一覧!$A$24,'貼り付けシート（日別）'!P93,0)</f>
        <v>0</v>
      </c>
      <c r="AU94" s="132">
        <f>'貼り付けシート（日別）'!B93</f>
        <v>12.912440851492002</v>
      </c>
      <c r="AV94" s="132">
        <f>'貼り付けシート（日別）'!C93</f>
        <v>21.052892692650001</v>
      </c>
      <c r="AW94" s="132">
        <f>'貼り付けシート（日別）'!D93</f>
        <v>3.9298733026280002</v>
      </c>
      <c r="AX94" s="132">
        <f>'貼り付けシート（日別）'!E93</f>
        <v>0</v>
      </c>
      <c r="AY94" s="132">
        <f>'貼り付けシート（日別）'!F93</f>
        <v>25.263471231180002</v>
      </c>
      <c r="AZ94" s="132">
        <f>'貼り付けシート（日別）'!G93</f>
        <v>0</v>
      </c>
      <c r="BA94" s="132">
        <f>'貼り付けシート（日別）'!H93</f>
        <v>6.9406250000000007</v>
      </c>
    </row>
    <row r="95" spans="1:53" x14ac:dyDescent="0.15">
      <c r="A95" s="50">
        <v>41728</v>
      </c>
      <c r="B95" s="42">
        <f t="shared" si="13"/>
        <v>3</v>
      </c>
      <c r="C95" s="42">
        <f t="shared" si="14"/>
        <v>30</v>
      </c>
      <c r="D95" s="127">
        <f t="shared" si="15"/>
        <v>0.17272754571759261</v>
      </c>
      <c r="E95" s="127">
        <f t="shared" si="10"/>
        <v>103.46136014080713</v>
      </c>
      <c r="F95" s="127">
        <f t="shared" si="16"/>
        <v>0</v>
      </c>
      <c r="G95" s="130">
        <v>0</v>
      </c>
      <c r="H95" s="122">
        <f t="shared" si="11"/>
        <v>0.17272754571759261</v>
      </c>
      <c r="I95" s="122">
        <f>IF(AND($BH$4&lt;&gt;1,$BH$4&lt;&gt;2,$BH$4&lt;&gt;6),0,((VLOOKUP(データ入力と計算結果!$E$6,バックデータ一覧!$V$10:$AA$11,2)*'貼り付けシート（日別）'!O94+VLOOKUP(データ入力と計算結果!$E$6,バックデータ一覧!$V$10:$AA$11,3)*('貼り付けシート（日別）'!I94+'貼り付けシート（日別）'!J94+'貼り付けシート（日別）'!K94+'貼り付けシート（日別）'!L94+'貼り付けシート（日別）'!N94)+(VLOOKUP(データ入力と計算結果!$E$6,バックデータ一覧!$V$10:$AA$11,4)))*10^3/3600))</f>
        <v>0.10489967592592593</v>
      </c>
      <c r="J95" s="122">
        <f>IF(AND(OR($BH$4&lt;&gt;1,$BH$4&lt;&gt;2,$BH$4&lt;&gt;6),データ入力と計算結果!$E$7&lt;&gt;バックデータ一覧!$A$15,SUM(AX95:AY95)&gt;0),0.07*10^3/3600,0)</f>
        <v>1.9444444444444445E-2</v>
      </c>
      <c r="K95" s="122">
        <f>IF(AND(OR($BH$4=1,$BH$4=2),データ入力と計算結果!$E$7=バックデータ一覧!$A$17,AY95&gt;0),(VLOOKUP(データ入力と計算結果!$E$6,バックデータ一覧!$V$10:$AA$11,5,FALSE)*BA95+VLOOKUP(データ入力と計算結果!$E$6,バックデータ一覧!$V$10:$AA$11,6,FALSE))*10^3/3600,0)</f>
        <v>4.8383425347222224E-2</v>
      </c>
      <c r="L95" s="122">
        <f>IF(OR($BH$4=1,$BH$4=6),IF(データ入力と計算結果!$E$7=バックデータ一覧!$A$15,AU95/N95+AV95/O95+AW95/P95+AX95/Q95+AY95/S95,IF(データ入力と計算結果!$E$7=バックデータ一覧!$A$16,AU95/N95+AV95/O95+AW95/P95+AY95/R95+AZ95/S95,AU95/N95+AV95/O95+AW95/P95+AY95/R95+BA95/T95)),0)</f>
        <v>103.46136014080713</v>
      </c>
      <c r="M95" s="122">
        <f>IF($BH$4=2,IF(データ入力と計算結果!$E$7=バックデータ一覧!$A$15,AU95/N95+AV95/O95+AW95/P95+AX95/Q95+AZ95/S95,IF(データ入力と計算結果!$E$7=バックデータ一覧!$A$16,AU95/N95+AV95/O95+AW95/P95+AY95/R95+AZ95/S95,AU95/N95+AV95/O95+AW95/P95+AY95/R95+BA95/T95)),0)</f>
        <v>0</v>
      </c>
      <c r="N95" s="122">
        <f>MIN(1,$BH$6*'貼り付けシート（日別）'!O94+計算過程!$BH$13*(AU95+AW95)+$BH$20)</f>
        <v>0.62354167284735817</v>
      </c>
      <c r="O95" s="122">
        <f>MIN(1,$BH$7*'貼り付けシート（日別）'!O94+$BH$14*AV95+$BH$21)</f>
        <v>0.68591256437723402</v>
      </c>
      <c r="P95" s="122">
        <f>MIN(1,$BH$8*'貼り付けシート（日別）'!O94+$BH$15*(AU95+AW95)+$BH$22)</f>
        <v>0.62354167284735817</v>
      </c>
      <c r="Q95" s="46">
        <f>MIN(1,$BH$9*'貼り付けシート（日別）'!O94+$BH$16*AX95+$BH$23)</f>
        <v>0.71159348488590612</v>
      </c>
      <c r="R95" s="46">
        <f>MIN(1,$BH$10*'貼り付けシート（日別）'!O94+$BH$17*AY95+$BH$24)</f>
        <v>0.6991712318415475</v>
      </c>
      <c r="S95" s="46">
        <f>MIN(1,$BH$11*'貼り付けシート（日別）'!O94+$BH$18*AZ95+$BH$25)</f>
        <v>0.71159348488590612</v>
      </c>
      <c r="T95" s="46">
        <f>MIN(1,$BH$12*'貼り付けシート（日別）'!O94+$BH$19*BA95+$BH$26)</f>
        <v>0.65859808433073819</v>
      </c>
      <c r="U95" s="46">
        <f t="shared" si="12"/>
        <v>0</v>
      </c>
      <c r="V95" s="46">
        <f t="array" ref="V95">AVERAGE((IF(('貼り付けシート（時刻別）'!$E$6:$E$8765=$B95)*('貼り付けシート（時刻別）'!$F$6:$F$8765=$C95)*('貼り付けシート（時刻別）'!$G$6:$G$8765=1),'貼り付けシート（時刻別）'!$C$6:$C$8765,"")))</f>
        <v>3.2249999999999996</v>
      </c>
      <c r="W95" s="46">
        <f t="shared" si="17"/>
        <v>1.0502075</v>
      </c>
      <c r="X95" s="46">
        <f t="shared" si="18"/>
        <v>1.062125</v>
      </c>
      <c r="Y95" s="46">
        <f t="shared" si="19"/>
        <v>69.491896905425008</v>
      </c>
      <c r="Z95" s="46">
        <f>IF($BH$4=8,($BH$38*'貼り付けシート（日別）'!O94+$BH$39*Y95+$BH$40)/3.6,0)</f>
        <v>0</v>
      </c>
      <c r="AA95" s="46">
        <f>IF(OR($BH$4=3,$BH$4=4,$BH$4=5),(($BH$42*'貼り付けシート（日別）'!O94+$BH$43*SUM(AU95:AW95,AY95)+$BH$44)*AB95+(0.01723*BA95+0.06099))*10^3/3600,0)</f>
        <v>0</v>
      </c>
      <c r="AB95" s="46">
        <f>IF('貼り付けシート（日別）'!O94&lt;7,1+(7-'貼り付けシート（日別）'!O94)*0.0091,1)</f>
        <v>1.0072420833333333</v>
      </c>
      <c r="AC95" s="46">
        <f>IF(OR($BH$4=3,$BH$4=4,$BH$4=5),(($BH$45*'貼り付けシート（日別）'!O94+$BH$46*SUM(AU95:AW95,AY95)+$BH$47)*AE95+BA95/AD95),0)</f>
        <v>0</v>
      </c>
      <c r="AD95" s="46">
        <f>$BH$48*'貼り付けシート（日別）'!O94+$BH$49*BA95+$BH$50</f>
        <v>0.82359624999999992</v>
      </c>
      <c r="AE95" s="46">
        <f>IF('貼り付けシート（日別）'!O94&lt;7,1+(7-'貼り付けシート（日別）'!O94)*0.0205,1)</f>
        <v>1.0163145833333334</v>
      </c>
      <c r="AF95" s="46">
        <f>IF($BH$4=7,((AL95*'貼り付けシート（日別）'!O94+AM95*(AU95+AV95+AW95+AY95)+AN95*AK95+AO95)*AG95+(0.01723*BA95+0.06099))*10^3/3600,0)</f>
        <v>0</v>
      </c>
      <c r="AG95" s="46">
        <f>IF(7&lt;='貼り付けシート（日別）'!O94,1,1+(7-'貼り付けシート（日別）'!O94)*0.0091)</f>
        <v>1.0072420833333333</v>
      </c>
      <c r="AH95" s="46">
        <f>IF($BH$4=7,((AP95*'貼り付けシート（日別）'!O94+AQ95*(AU95+AV95+AW95+AY95)+AR95*AK95+AS95)*AJ95+BA95/AI95),0)</f>
        <v>0</v>
      </c>
      <c r="AI95" s="46">
        <f>$BH$52*'貼り付けシート（日別）'!O94+$BH$53*BA95+$BH$54</f>
        <v>0.82359624999999992</v>
      </c>
      <c r="AJ95" s="46">
        <f>IF(7&lt;='貼り付けシート（日別）'!O94,1,1+(7-'貼り付けシート（日別）'!O94)*0.0205)</f>
        <v>1.0163145833333334</v>
      </c>
      <c r="AK95" s="46">
        <f>SUMIF('貼り付けシート（時刻別）'!$A$6:$A$8765,A95,'貼り付けシート（時刻別）'!$D$6:$D$8765)</f>
        <v>100.53196476214326</v>
      </c>
      <c r="AL95" s="120">
        <f>IF($AK95&gt;0,バックデータ一覧!$S$4,バックデータ一覧!$T$4)</f>
        <v>-0.51375000000000004</v>
      </c>
      <c r="AM95" s="120">
        <f>IF($AK95&gt;0,バックデータ一覧!$S$5,バックデータ一覧!$T$5)</f>
        <v>-1.7819999999999999E-2</v>
      </c>
      <c r="AN95" s="120">
        <f>IF($AK95&gt;0,バックデータ一覧!$S$6,バックデータ一覧!$T$6)</f>
        <v>0.27639999999999998</v>
      </c>
      <c r="AO95" s="120">
        <f>IF($AK95&gt;0,バックデータ一覧!$S$7,バックデータ一覧!$T$7)</f>
        <v>9.4067100000000003</v>
      </c>
      <c r="AP95" s="120">
        <f>IF($AK95&gt;0,バックデータ一覧!$S$12,バックデータ一覧!$T$12)</f>
        <v>-0.19841</v>
      </c>
      <c r="AQ95" s="120">
        <f>IF($AK95&gt;0,バックデータ一覧!$S$13,バックデータ一覧!$T$13)</f>
        <v>1.10632</v>
      </c>
      <c r="AR95" s="120">
        <f>IF($AK95&gt;0,バックデータ一覧!$S$14,バックデータ一覧!$T$14)</f>
        <v>0.19306999999999999</v>
      </c>
      <c r="AS95" s="120">
        <f>IF($AK95&gt;0,バックデータ一覧!$S$15,バックデータ一覧!$T$15)</f>
        <v>-10.36669</v>
      </c>
      <c r="AT95" s="123">
        <f>IF(データ入力と計算結果!$E$9=バックデータ一覧!$A$24,'貼り付けシート（日別）'!P94,0)</f>
        <v>0</v>
      </c>
      <c r="AU95" s="132">
        <f>'貼り付けシート（日別）'!B94</f>
        <v>12.864160033997999</v>
      </c>
      <c r="AV95" s="132">
        <f>'貼り付けシート（日別）'!C94</f>
        <v>20.974173968475004</v>
      </c>
      <c r="AW95" s="132">
        <f>'貼り付けシート（日別）'!D94</f>
        <v>3.9151791407820005</v>
      </c>
      <c r="AX95" s="132">
        <f>'貼り付けシート（日別）'!E94</f>
        <v>0</v>
      </c>
      <c r="AY95" s="132">
        <f>'貼り付けシート（日別）'!F94</f>
        <v>25.169008762170005</v>
      </c>
      <c r="AZ95" s="132">
        <f>'貼り付けシート（日別）'!G94</f>
        <v>0</v>
      </c>
      <c r="BA95" s="132">
        <f>'貼り付けシート（日別）'!H94</f>
        <v>6.5693749999999991</v>
      </c>
    </row>
    <row r="96" spans="1:53" x14ac:dyDescent="0.15">
      <c r="A96" s="50">
        <v>41729</v>
      </c>
      <c r="B96" s="42">
        <f t="shared" si="13"/>
        <v>3</v>
      </c>
      <c r="C96" s="42">
        <f t="shared" si="14"/>
        <v>31</v>
      </c>
      <c r="D96" s="127">
        <f t="shared" si="15"/>
        <v>0.17025727083333334</v>
      </c>
      <c r="E96" s="127">
        <f t="shared" si="10"/>
        <v>102.31724467283387</v>
      </c>
      <c r="F96" s="127">
        <f t="shared" si="16"/>
        <v>0</v>
      </c>
      <c r="G96" s="130">
        <v>0</v>
      </c>
      <c r="H96" s="122">
        <f t="shared" si="11"/>
        <v>0.17025727083333334</v>
      </c>
      <c r="I96" s="122">
        <f>IF(AND($BH$4&lt;&gt;1,$BH$4&lt;&gt;2,$BH$4&lt;&gt;6),0,((VLOOKUP(データ入力と計算結果!$E$6,バックデータ一覧!$V$10:$AA$11,2)*'貼り付けシート（日別）'!O95+VLOOKUP(データ入力と計算結果!$E$6,バックデータ一覧!$V$10:$AA$11,3)*('貼り付けシート（日別）'!I95+'貼り付けシート（日別）'!J95+'貼り付けシート（日別）'!K95+'貼り付けシート（日別）'!L95+'貼り付けシート（日別）'!N95)+(VLOOKUP(データ入力と計算結果!$E$6,バックデータ一覧!$V$10:$AA$11,4)))*10^3/3600))</f>
        <v>0.10400981481481482</v>
      </c>
      <c r="J96" s="122">
        <f>IF(AND(OR($BH$4&lt;&gt;1,$BH$4&lt;&gt;2,$BH$4&lt;&gt;6),データ入力と計算結果!$E$7&lt;&gt;バックデータ一覧!$A$15,SUM(AX96:AY96)&gt;0),0.07*10^3/3600,0)</f>
        <v>1.9444444444444445E-2</v>
      </c>
      <c r="K96" s="122">
        <f>IF(AND(OR($BH$4=1,$BH$4=2),データ入力と計算結果!$E$7=バックデータ一覧!$A$17,AY96&gt;0),(VLOOKUP(データ入力と計算結果!$E$6,バックデータ一覧!$V$10:$AA$11,5,FALSE)*BA96+VLOOKUP(データ入力と計算結果!$E$6,バックデータ一覧!$V$10:$AA$11,6,FALSE))*10^3/3600,0)</f>
        <v>4.6803011574074078E-2</v>
      </c>
      <c r="L96" s="122">
        <f>IF(OR($BH$4=1,$BH$4=6),IF(データ入力と計算結果!$E$7=バックデータ一覧!$A$15,AU96/N96+AV96/O96+AW96/P96+AX96/Q96+AY96/S96,IF(データ入力と計算結果!$E$7=バックデータ一覧!$A$16,AU96/N96+AV96/O96+AW96/P96+AY96/R96+AZ96/S96,AU96/N96+AV96/O96+AW96/P96+AY96/R96+BA96/T96)),0)</f>
        <v>102.31724467283387</v>
      </c>
      <c r="M96" s="122">
        <f>IF($BH$4=2,IF(データ入力と計算結果!$E$7=バックデータ一覧!$A$15,AU96/N96+AV96/O96+AW96/P96+AX96/Q96+AZ96/S96,IF(データ入力と計算結果!$E$7=バックデータ一覧!$A$16,AU96/N96+AV96/O96+AW96/P96+AY96/R96+AZ96/S96,AU96/N96+AV96/O96+AW96/P96+AY96/R96+BA96/T96)),0)</f>
        <v>0</v>
      </c>
      <c r="N96" s="122">
        <f>MIN(1,$BH$6*'貼り付けシート（日別）'!O95+計算過程!$BH$13*(AU96+AW96)+$BH$20)</f>
        <v>0.62665502205172374</v>
      </c>
      <c r="O96" s="122">
        <f>MIN(1,$BH$7*'貼り付けシート（日別）'!O95+$BH$14*AV96+$BH$21)</f>
        <v>0.68687939620240979</v>
      </c>
      <c r="P96" s="122">
        <f>MIN(1,$BH$8*'貼り付けシート（日別）'!O95+$BH$15*(AU96+AW96)+$BH$22)</f>
        <v>0.62665502205172374</v>
      </c>
      <c r="Q96" s="46">
        <f>MIN(1,$BH$9*'貼り付けシート（日別）'!O95+$BH$16*AX96+$BH$23)</f>
        <v>0.71159348488590612</v>
      </c>
      <c r="R96" s="46">
        <f>MIN(1,$BH$10*'貼り付けシート（日別）'!O95+$BH$17*AY96+$BH$24)</f>
        <v>0.69922834053133665</v>
      </c>
      <c r="S96" s="46">
        <f>MIN(1,$BH$11*'貼り付けシート（日別）'!O95+$BH$18*AZ96+$BH$25)</f>
        <v>0.71159348488590612</v>
      </c>
      <c r="T96" s="46">
        <f>MIN(1,$BH$12*'貼り付けシート（日別）'!O95+$BH$19*BA96+$BH$26)</f>
        <v>0.6583622557079194</v>
      </c>
      <c r="U96" s="46">
        <f t="shared" si="12"/>
        <v>0</v>
      </c>
      <c r="V96" s="46">
        <f t="array" ref="V96">AVERAGE((IF(('貼り付けシート（時刻別）'!$E$6:$E$8765=$B96)*('貼り付けシート（時刻別）'!$F$6:$F$8765=$C96)*('貼り付けシート（時刻別）'!$G$6:$G$8765=1),'貼り付けシート（時刻別）'!$C$6:$C$8765,"")))</f>
        <v>6.2</v>
      </c>
      <c r="W96" s="46">
        <f t="shared" si="17"/>
        <v>1.01064</v>
      </c>
      <c r="X96" s="46">
        <f t="shared" si="18"/>
        <v>1</v>
      </c>
      <c r="Y96" s="46">
        <f t="shared" si="19"/>
        <v>68.847130450941677</v>
      </c>
      <c r="Z96" s="46">
        <f>IF($BH$4=8,($BH$38*'貼り付けシート（日別）'!O95+$BH$39*Y96+$BH$40)/3.6,0)</f>
        <v>0</v>
      </c>
      <c r="AA96" s="46">
        <f>IF(OR($BH$4=3,$BH$4=4,$BH$4=5),(($BH$42*'貼り付けシート（日別）'!O95+$BH$43*SUM(AU96:AW96,AY96)+$BH$44)*AB96+(0.01723*BA96+0.06099))*10^3/3600,0)</f>
        <v>0</v>
      </c>
      <c r="AB96" s="46">
        <f>IF('貼り付けシート（日別）'!O95&lt;7,1+(7-'貼り付けシート（日別）'!O95)*0.0091,1)</f>
        <v>1</v>
      </c>
      <c r="AC96" s="46">
        <f>IF(OR($BH$4=3,$BH$4=4,$BH$4=5),(($BH$45*'貼り付けシート（日別）'!O95+$BH$46*SUM(AU96:AW96,AY96)+$BH$47)*AE96+BA96/AD96),0)</f>
        <v>0</v>
      </c>
      <c r="AD96" s="46">
        <f>$BH$48*'貼り付けシート（日別）'!O95+$BH$49*BA96+$BH$50</f>
        <v>0.83055499999999993</v>
      </c>
      <c r="AE96" s="46">
        <f>IF('貼り付けシート（日別）'!O95&lt;7,1+(7-'貼り付けシート（日別）'!O95)*0.0205,1)</f>
        <v>1</v>
      </c>
      <c r="AF96" s="46">
        <f>IF($BH$4=7,((AL96*'貼り付けシート（日別）'!O95+AM96*(AU96+AV96+AW96+AY96)+AN96*AK96+AO96)*AG96+(0.01723*BA96+0.06099))*10^3/3600,0)</f>
        <v>0</v>
      </c>
      <c r="AG96" s="46">
        <f>IF(7&lt;='貼り付けシート（日別）'!O95,1,1+(7-'貼り付けシート（日別）'!O95)*0.0091)</f>
        <v>1</v>
      </c>
      <c r="AH96" s="46">
        <f>IF($BH$4=7,((AP96*'貼り付けシート（日別）'!O95+AQ96*(AU96+AV96+AW96+AY96)+AR96*AK96+AS96)*AJ96+BA96/AI96),0)</f>
        <v>0</v>
      </c>
      <c r="AI96" s="46">
        <f>$BH$52*'貼り付けシート（日別）'!O95+$BH$53*BA96+$BH$54</f>
        <v>0.83055499999999993</v>
      </c>
      <c r="AJ96" s="46">
        <f>IF(7&lt;='貼り付けシート（日別）'!O95,1,1+(7-'貼り付けシート（日別）'!O95)*0.0205)</f>
        <v>1</v>
      </c>
      <c r="AK96" s="46">
        <f>SUMIF('貼り付けシート（時刻別）'!$A$6:$A$8765,A96,'貼り付けシート（時刻別）'!$D$6:$D$8765)</f>
        <v>64.537858513096296</v>
      </c>
      <c r="AL96" s="120">
        <f>IF($AK96&gt;0,バックデータ一覧!$S$4,バックデータ一覧!$T$4)</f>
        <v>-0.51375000000000004</v>
      </c>
      <c r="AM96" s="120">
        <f>IF($AK96&gt;0,バックデータ一覧!$S$5,バックデータ一覧!$T$5)</f>
        <v>-1.7819999999999999E-2</v>
      </c>
      <c r="AN96" s="120">
        <f>IF($AK96&gt;0,バックデータ一覧!$S$6,バックデータ一覧!$T$6)</f>
        <v>0.27639999999999998</v>
      </c>
      <c r="AO96" s="120">
        <f>IF($AK96&gt;0,バックデータ一覧!$S$7,バックデータ一覧!$T$7)</f>
        <v>9.4067100000000003</v>
      </c>
      <c r="AP96" s="120">
        <f>IF($AK96&gt;0,バックデータ一覧!$S$12,バックデータ一覧!$T$12)</f>
        <v>-0.19841</v>
      </c>
      <c r="AQ96" s="120">
        <f>IF($AK96&gt;0,バックデータ一覧!$S$13,バックデータ一覧!$T$13)</f>
        <v>1.10632</v>
      </c>
      <c r="AR96" s="120">
        <f>IF($AK96&gt;0,バックデータ一覧!$S$14,バックデータ一覧!$T$14)</f>
        <v>0.19306999999999999</v>
      </c>
      <c r="AS96" s="120">
        <f>IF($AK96&gt;0,バックデータ一覧!$S$15,バックデータ一覧!$T$15)</f>
        <v>-10.36669</v>
      </c>
      <c r="AT96" s="123">
        <f>IF(データ入力と計算結果!$E$9=バックデータ一覧!$A$24,'貼り付けシート（日別）'!P95,0)</f>
        <v>0</v>
      </c>
      <c r="AU96" s="132">
        <f>'貼り付けシート（日別）'!B95</f>
        <v>12.799850373674001</v>
      </c>
      <c r="AV96" s="132">
        <f>'貼り付けシート（日別）'!C95</f>
        <v>20.869321261425004</v>
      </c>
      <c r="AW96" s="132">
        <f>'貼り付けシート（日別）'!D95</f>
        <v>3.8956066354660002</v>
      </c>
      <c r="AX96" s="132">
        <f>'貼り付けシート（日別）'!E95</f>
        <v>0</v>
      </c>
      <c r="AY96" s="132">
        <f>'貼り付けシート（日別）'!F95</f>
        <v>25.043185513710004</v>
      </c>
      <c r="AZ96" s="132">
        <f>'貼り付けシート（日別）'!G95</f>
        <v>0</v>
      </c>
      <c r="BA96" s="132">
        <f>'貼り付けシート（日別）'!H95</f>
        <v>6.2391666666666667</v>
      </c>
    </row>
    <row r="97" spans="1:53" x14ac:dyDescent="0.15">
      <c r="A97" s="50">
        <v>41730</v>
      </c>
      <c r="B97" s="42">
        <f t="shared" si="13"/>
        <v>4</v>
      </c>
      <c r="C97" s="42">
        <f t="shared" si="14"/>
        <v>1</v>
      </c>
      <c r="D97" s="127">
        <f t="shared" si="15"/>
        <v>0.18753021932870373</v>
      </c>
      <c r="E97" s="127">
        <f t="shared" si="10"/>
        <v>124.8600045816888</v>
      </c>
      <c r="F97" s="127">
        <f t="shared" si="16"/>
        <v>0</v>
      </c>
      <c r="G97" s="130">
        <v>0</v>
      </c>
      <c r="H97" s="122">
        <f t="shared" si="11"/>
        <v>0.18753021932870373</v>
      </c>
      <c r="I97" s="122">
        <f>IF(AND($BH$4&lt;&gt;1,$BH$4&lt;&gt;2,$BH$4&lt;&gt;6),0,((VLOOKUP(データ入力と計算結果!$E$6,バックデータ一覧!$V$10:$AA$11,2)*'貼り付けシート（日別）'!O96+VLOOKUP(データ入力と計算結果!$E$6,バックデータ一覧!$V$10:$AA$11,3)*('貼り付けシート（日別）'!I96+'貼り付けシート（日別）'!J96+'貼り付けシート（日別）'!K96+'貼り付けシート（日別）'!L96+'貼り付けシート（日別）'!N96)+(VLOOKUP(データ入力と計算結果!$E$6,バックデータ一覧!$V$10:$AA$11,4)))*10^3/3600))</f>
        <v>0.11736912037037038</v>
      </c>
      <c r="J97" s="122">
        <f>IF(AND(OR($BH$4&lt;&gt;1,$BH$4&lt;&gt;2,$BH$4&lt;&gt;6),データ入力と計算結果!$E$7&lt;&gt;バックデータ一覧!$A$15,SUM(AX97:AY97)&gt;0),0.07*10^3/3600,0)</f>
        <v>1.9444444444444445E-2</v>
      </c>
      <c r="K97" s="122">
        <f>IF(AND(OR($BH$4=1,$BH$4=2),データ入力と計算結果!$E$7=バックデータ一覧!$A$17,AY97&gt;0),(VLOOKUP(データ入力と計算結果!$E$6,バックデータ一覧!$V$10:$AA$11,5,FALSE)*BA97+VLOOKUP(データ入力と計算結果!$E$6,バックデータ一覧!$V$10:$AA$11,6,FALSE))*10^3/3600,0)</f>
        <v>5.071665451388889E-2</v>
      </c>
      <c r="L97" s="122">
        <f>IF(OR($BH$4=1,$BH$4=6),IF(データ入力と計算結果!$E$7=バックデータ一覧!$A$15,AU97/N97+AV97/O97+AW97/P97+AX97/Q97+AY97/S97,IF(データ入力と計算結果!$E$7=バックデータ一覧!$A$16,AU97/N97+AV97/O97+AW97/P97+AY97/R97+AZ97/S97,AU97/N97+AV97/O97+AW97/P97+AY97/R97+BA97/T97)),0)</f>
        <v>124.8600045816888</v>
      </c>
      <c r="M97" s="122">
        <f>IF($BH$4=2,IF(データ入力と計算結果!$E$7=バックデータ一覧!$A$15,AU97/N97+AV97/O97+AW97/P97+AX97/Q97+AZ97/S97,IF(データ入力と計算結果!$E$7=バックデータ一覧!$A$16,AU97/N97+AV97/O97+AW97/P97+AY97/R97+AZ97/S97,AU97/N97+AV97/O97+AW97/P97+AY97/R97+BA97/T97)),0)</f>
        <v>0</v>
      </c>
      <c r="N97" s="122">
        <f>MIN(1,$BH$6*'貼り付けシート（日別）'!O96+計算過程!$BH$13*(AU97+AW97)+$BH$20)</f>
        <v>0.62605707151335377</v>
      </c>
      <c r="O97" s="122">
        <f>MIN(1,$BH$7*'貼り付けシート（日別）'!O96+$BH$14*AV97+$BH$21)</f>
        <v>0.68725702440669834</v>
      </c>
      <c r="P97" s="122">
        <f>MIN(1,$BH$8*'貼り付けシート（日別）'!O96+$BH$15*(AU97+AW97)+$BH$22)</f>
        <v>0.62605707151335377</v>
      </c>
      <c r="Q97" s="46">
        <f>MIN(1,$BH$9*'貼り付けシート（日別）'!O96+$BH$16*AX97+$BH$23)</f>
        <v>0.71159348488590612</v>
      </c>
      <c r="R97" s="46">
        <f>MIN(1,$BH$10*'貼り付けシート（日別）'!O96+$BH$17*AY97+$BH$24)</f>
        <v>0.69922402718618637</v>
      </c>
      <c r="S97" s="46">
        <f>MIN(1,$BH$11*'貼り付けシート（日別）'!O96+$BH$18*AZ97+$BH$25)</f>
        <v>0.71159348488590612</v>
      </c>
      <c r="T97" s="46">
        <f>MIN(1,$BH$12*'貼り付けシート（日別）'!O96+$BH$19*BA97+$BH$26)</f>
        <v>0.6574474978502014</v>
      </c>
      <c r="U97" s="46">
        <f t="shared" si="12"/>
        <v>0</v>
      </c>
      <c r="V97" s="46">
        <f t="array" ref="V97">AVERAGE((IF(('貼り付けシート（時刻別）'!$E$6:$E$8765=$B97)*('貼り付けシート（時刻別）'!$F$6:$F$8765=$C97)*('貼り付けシート（時刻別）'!$G$6:$G$8765=1),'貼り付けシート（時刻別）'!$C$6:$C$8765,"")))</f>
        <v>-0.47500000000000009</v>
      </c>
      <c r="W97" s="46">
        <f t="shared" si="17"/>
        <v>1.0994174999999999</v>
      </c>
      <c r="X97" s="46">
        <f t="shared" si="18"/>
        <v>1.1235625</v>
      </c>
      <c r="Y97" s="46">
        <f t="shared" si="19"/>
        <v>83.606757383975008</v>
      </c>
      <c r="Z97" s="46">
        <f>IF($BH$4=8,($BH$38*'貼り付けシート（日別）'!O96+$BH$39*Y97+$BH$40)/3.6,0)</f>
        <v>0</v>
      </c>
      <c r="AA97" s="46">
        <f>IF(OR($BH$4=3,$BH$4=4,$BH$4=5),(($BH$42*'貼り付けシート（日別）'!O96+$BH$43*SUM(AU97:AW97,AY97)+$BH$44)*AB97+(0.01723*BA97+0.06099))*10^3/3600,0)</f>
        <v>0</v>
      </c>
      <c r="AB97" s="46">
        <f>IF('貼り付けシート（日別）'!O96&lt;7,1+(7-'貼り付けシート（日別）'!O96)*0.0091,1)</f>
        <v>1.0368170833333332</v>
      </c>
      <c r="AC97" s="46">
        <f>IF(OR($BH$4=3,$BH$4=4,$BH$4=5),(($BH$45*'貼り付けシート（日別）'!O96+$BH$46*SUM(AU97:AW97,AY97)+$BH$47)*AE97+BA97/AD97),0)</f>
        <v>0</v>
      </c>
      <c r="AD97" s="46">
        <f>$BH$48*'貼り付けシート（日別）'!O96+$BH$49*BA97+$BH$50</f>
        <v>0.81092124999999993</v>
      </c>
      <c r="AE97" s="46">
        <f>IF('貼り付けシート（日別）'!O96&lt;7,1+(7-'貼り付けシート（日別）'!O96)*0.0205,1)</f>
        <v>1.0829395833333333</v>
      </c>
      <c r="AF97" s="46">
        <f>IF($BH$4=7,((AL97*'貼り付けシート（日別）'!O96+AM97*(AU97+AV97+AW97+AY97)+AN97*AK97+AO97)*AG97+(0.01723*BA97+0.06099))*10^3/3600,0)</f>
        <v>0</v>
      </c>
      <c r="AG97" s="46">
        <f>IF(7&lt;='貼り付けシート（日別）'!O96,1,1+(7-'貼り付けシート（日別）'!O96)*0.0091)</f>
        <v>1.0368170833333332</v>
      </c>
      <c r="AH97" s="46">
        <f>IF($BH$4=7,((AP97*'貼り付けシート（日別）'!O96+AQ97*(AU97+AV97+AW97+AY97)+AR97*AK97+AS97)*AJ97+BA97/AI97),0)</f>
        <v>0</v>
      </c>
      <c r="AI97" s="46">
        <f>$BH$52*'貼り付けシート（日別）'!O96+$BH$53*BA97+$BH$54</f>
        <v>0.81092124999999993</v>
      </c>
      <c r="AJ97" s="46">
        <f>IF(7&lt;='貼り付けシート（日別）'!O96,1,1+(7-'貼り付けシート（日別）'!O96)*0.0205)</f>
        <v>1.0829395833333333</v>
      </c>
      <c r="AK97" s="46">
        <f>SUMIF('貼り付けシート（時刻別）'!$A$6:$A$8765,A97,'貼り付けシート（時刻別）'!$D$6:$D$8765)</f>
        <v>72.370199418470449</v>
      </c>
      <c r="AL97" s="120">
        <f>IF($AK97&gt;0,バックデータ一覧!$S$4,バックデータ一覧!$T$4)</f>
        <v>-0.51375000000000004</v>
      </c>
      <c r="AM97" s="120">
        <f>IF($AK97&gt;0,バックデータ一覧!$S$5,バックデータ一覧!$T$5)</f>
        <v>-1.7819999999999999E-2</v>
      </c>
      <c r="AN97" s="120">
        <f>IF($AK97&gt;0,バックデータ一覧!$S$6,バックデータ一覧!$T$6)</f>
        <v>0.27639999999999998</v>
      </c>
      <c r="AO97" s="120">
        <f>IF($AK97&gt;0,バックデータ一覧!$S$7,バックデータ一覧!$T$7)</f>
        <v>9.4067100000000003</v>
      </c>
      <c r="AP97" s="120">
        <f>IF($AK97&gt;0,バックデータ一覧!$S$12,バックデータ一覧!$T$12)</f>
        <v>-0.19841</v>
      </c>
      <c r="AQ97" s="120">
        <f>IF($AK97&gt;0,バックデータ一覧!$S$13,バックデータ一覧!$T$13)</f>
        <v>1.10632</v>
      </c>
      <c r="AR97" s="120">
        <f>IF($AK97&gt;0,バックデータ一覧!$S$14,バックデータ一覧!$T$14)</f>
        <v>0.19306999999999999</v>
      </c>
      <c r="AS97" s="120">
        <f>IF($AK97&gt;0,バックデータ一覧!$S$15,バックデータ一覧!$T$15)</f>
        <v>-10.36669</v>
      </c>
      <c r="AT97" s="123">
        <f>IF(データ入力と計算結果!$E$9=バックデータ一覧!$A$24,'貼り付けシート（日別）'!P96,0)</f>
        <v>0</v>
      </c>
      <c r="AU97" s="132">
        <f>'貼り付けシート（日別）'!B96</f>
        <v>19.485424606829998</v>
      </c>
      <c r="AV97" s="132">
        <f>'貼り付けシート（日別）'!C96</f>
        <v>27.8363208669</v>
      </c>
      <c r="AW97" s="132">
        <f>'貼り付けシート（日別）'!D96</f>
        <v>4.1754481300349999</v>
      </c>
      <c r="AX97" s="132">
        <f>'貼り付けシート（日別）'!E96</f>
        <v>0</v>
      </c>
      <c r="AY97" s="132">
        <f>'貼り付けシート（日別）'!F96</f>
        <v>25.052688780210001</v>
      </c>
      <c r="AZ97" s="132">
        <f>'貼り付けシート（日別）'!G96</f>
        <v>0</v>
      </c>
      <c r="BA97" s="132">
        <f>'貼り付けシート（日別）'!H96</f>
        <v>7.0568749999999998</v>
      </c>
    </row>
    <row r="98" spans="1:53" x14ac:dyDescent="0.15">
      <c r="A98" s="50">
        <v>41731</v>
      </c>
      <c r="B98" s="42">
        <f t="shared" si="13"/>
        <v>4</v>
      </c>
      <c r="C98" s="42">
        <f t="shared" si="14"/>
        <v>2</v>
      </c>
      <c r="D98" s="127">
        <f t="shared" si="15"/>
        <v>0.10274421296296296</v>
      </c>
      <c r="E98" s="127">
        <f t="shared" si="10"/>
        <v>52.144872500250791</v>
      </c>
      <c r="F98" s="127">
        <f t="shared" si="16"/>
        <v>0</v>
      </c>
      <c r="G98" s="130">
        <v>0</v>
      </c>
      <c r="H98" s="122">
        <f t="shared" si="11"/>
        <v>0.10274421296296296</v>
      </c>
      <c r="I98" s="122">
        <f>IF(AND($BH$4&lt;&gt;1,$BH$4&lt;&gt;2,$BH$4&lt;&gt;6),0,((VLOOKUP(データ入力と計算結果!$E$6,バックデータ一覧!$V$10:$AA$11,2)*'貼り付けシート（日別）'!O97+VLOOKUP(データ入力と計算結果!$E$6,バックデータ一覧!$V$10:$AA$11,3)*('貼り付けシート（日別）'!I97+'貼り付けシート（日別）'!J97+'貼り付けシート（日別）'!K97+'貼り付けシート（日別）'!L97+'貼り付けシート（日別）'!N97)+(VLOOKUP(データ入力と計算結果!$E$6,バックデータ一覧!$V$10:$AA$11,4)))*10^3/3600))</f>
        <v>0.10274421296296296</v>
      </c>
      <c r="J98" s="122">
        <f>IF(AND(OR($BH$4&lt;&gt;1,$BH$4&lt;&gt;2,$BH$4&lt;&gt;6),データ入力と計算結果!$E$7&lt;&gt;バックデータ一覧!$A$15,SUM(AX98:AY98)&gt;0),0.07*10^3/3600,0)</f>
        <v>0</v>
      </c>
      <c r="K98" s="122">
        <f>IF(AND(OR($BH$4=1,$BH$4=2),データ入力と計算結果!$E$7=バックデータ一覧!$A$17,AY98&gt;0),(VLOOKUP(データ入力と計算結果!$E$6,バックデータ一覧!$V$10:$AA$11,5,FALSE)*BA98+VLOOKUP(データ入力と計算結果!$E$6,バックデータ一覧!$V$10:$AA$11,6,FALSE))*10^3/3600,0)</f>
        <v>0</v>
      </c>
      <c r="L98" s="122">
        <f>IF(OR($BH$4=1,$BH$4=6),IF(データ入力と計算結果!$E$7=バックデータ一覧!$A$15,AU98/N98+AV98/O98+AW98/P98+AX98/Q98+AY98/S98,IF(データ入力と計算結果!$E$7=バックデータ一覧!$A$16,AU98/N98+AV98/O98+AW98/P98+AY98/R98+AZ98/S98,AU98/N98+AV98/O98+AW98/P98+AY98/R98+BA98/T98)),0)</f>
        <v>52.144872500250791</v>
      </c>
      <c r="M98" s="122">
        <f>IF($BH$4=2,IF(データ入力と計算結果!$E$7=バックデータ一覧!$A$15,AU98/N98+AV98/O98+AW98/P98+AX98/Q98+AZ98/S98,IF(データ入力と計算結果!$E$7=バックデータ一覧!$A$16,AU98/N98+AV98/O98+AW98/P98+AY98/R98+AZ98/S98,AU98/N98+AV98/O98+AW98/P98+AY98/R98+BA98/T98)),0)</f>
        <v>0</v>
      </c>
      <c r="N98" s="122">
        <f>MIN(1,$BH$6*'貼り付けシート（日別）'!O97+計算過程!$BH$13*(AU98+AW98)+$BH$20)</f>
        <v>0.61351718189069049</v>
      </c>
      <c r="O98" s="122">
        <f>MIN(1,$BH$7*'貼り付けシート（日別）'!O97+$BH$14*AV98+$BH$21)</f>
        <v>0.68839098584810909</v>
      </c>
      <c r="P98" s="122">
        <f>MIN(1,$BH$8*'貼り付けシート（日別）'!O97+$BH$15*(AU98+AW98)+$BH$22)</f>
        <v>0.61351718189069049</v>
      </c>
      <c r="Q98" s="46">
        <f>MIN(1,$BH$9*'貼り付けシート（日別）'!O97+$BH$16*AX98+$BH$23)</f>
        <v>0.71159348488590612</v>
      </c>
      <c r="R98" s="46">
        <f>MIN(1,$BH$10*'貼り付けシート（日別）'!O97+$BH$17*AY98+$BH$24)</f>
        <v>0.71059494829530212</v>
      </c>
      <c r="S98" s="46">
        <f>MIN(1,$BH$11*'貼り付けシート（日別）'!O97+$BH$18*AZ98+$BH$25)</f>
        <v>0.71159348488590612</v>
      </c>
      <c r="T98" s="46">
        <f>MIN(1,$BH$12*'貼り付けシート（日別）'!O97+$BH$19*BA98+$BH$26)</f>
        <v>0.54273300451006712</v>
      </c>
      <c r="U98" s="46">
        <f t="shared" si="12"/>
        <v>0</v>
      </c>
      <c r="V98" s="46">
        <f t="array" ref="V98">AVERAGE((IF(('貼り付けシート（時刻別）'!$E$6:$E$8765=$B98)*('貼り付けシート（時刻別）'!$F$6:$F$8765=$C98)*('貼り付けシート（時刻別）'!$G$6:$G$8765=1),'貼り付けシート（時刻別）'!$C$6:$C$8765,"")))</f>
        <v>0.375</v>
      </c>
      <c r="W98" s="46">
        <f t="shared" si="17"/>
        <v>1.0881125</v>
      </c>
      <c r="X98" s="46">
        <f t="shared" si="18"/>
        <v>1.1171875</v>
      </c>
      <c r="Y98" s="46">
        <f t="shared" si="19"/>
        <v>34.874594971124999</v>
      </c>
      <c r="Z98" s="46">
        <f>IF($BH$4=8,($BH$38*'貼り付けシート（日別）'!O97+$BH$39*Y98+$BH$40)/3.6,0)</f>
        <v>0</v>
      </c>
      <c r="AA98" s="46">
        <f>IF(OR($BH$4=3,$BH$4=4,$BH$4=5),(($BH$42*'貼り付けシート（日別）'!O97+$BH$43*SUM(AU98:AW98,AY98)+$BH$44)*AB98+(0.01723*BA98+0.06099))*10^3/3600,0)</f>
        <v>0</v>
      </c>
      <c r="AB98" s="46">
        <f>IF('貼り付けシート（日別）'!O97&lt;7,1+(7-'貼り付けシート（日別）'!O97)*0.0091,1)</f>
        <v>1.0077729166666667</v>
      </c>
      <c r="AC98" s="46">
        <f>IF(OR($BH$4=3,$BH$4=4,$BH$4=5),(($BH$45*'貼り付けシート（日別）'!O97+$BH$46*SUM(AU98:AW98,AY98)+$BH$47)*AE98+BA98/AD98),0)</f>
        <v>0</v>
      </c>
      <c r="AD98" s="46">
        <f>$BH$48*'貼り付けシート（日別）'!O97+$BH$49*BA98+$BH$50</f>
        <v>0.78389999999999993</v>
      </c>
      <c r="AE98" s="46">
        <f>IF('貼り付けシート（日別）'!O97&lt;7,1+(7-'貼り付けシート（日別）'!O97)*0.0205,1)</f>
        <v>1.0175104166666666</v>
      </c>
      <c r="AF98" s="46">
        <f>IF($BH$4=7,((AL98*'貼り付けシート（日別）'!O97+AM98*(AU98+AV98+AW98+AY98)+AN98*AK98+AO98)*AG98+(0.01723*BA98+0.06099))*10^3/3600,0)</f>
        <v>0</v>
      </c>
      <c r="AG98" s="46">
        <f>IF(7&lt;='貼り付けシート（日別）'!O97,1,1+(7-'貼り付けシート（日別）'!O97)*0.0091)</f>
        <v>1.0077729166666667</v>
      </c>
      <c r="AH98" s="46">
        <f>IF($BH$4=7,((AP98*'貼り付けシート（日別）'!O97+AQ98*(AU98+AV98+AW98+AY98)+AR98*AK98+AS98)*AJ98+BA98/AI98),0)</f>
        <v>0</v>
      </c>
      <c r="AI98" s="46">
        <f>$BH$52*'貼り付けシート（日別）'!O97+$BH$53*BA98+$BH$54</f>
        <v>0.78389999999999993</v>
      </c>
      <c r="AJ98" s="46">
        <f>IF(7&lt;='貼り付けシート（日別）'!O97,1,1+(7-'貼り付けシート（日別）'!O97)*0.0205)</f>
        <v>1.0175104166666666</v>
      </c>
      <c r="AK98" s="46">
        <f>SUMIF('貼り付けシート（時刻別）'!$A$6:$A$8765,A98,'貼り付けシート（時刻別）'!$D$6:$D$8765)</f>
        <v>65.662733095048168</v>
      </c>
      <c r="AL98" s="120">
        <f>IF($AK98&gt;0,バックデータ一覧!$S$4,バックデータ一覧!$T$4)</f>
        <v>-0.51375000000000004</v>
      </c>
      <c r="AM98" s="120">
        <f>IF($AK98&gt;0,バックデータ一覧!$S$5,バックデータ一覧!$T$5)</f>
        <v>-1.7819999999999999E-2</v>
      </c>
      <c r="AN98" s="120">
        <f>IF($AK98&gt;0,バックデータ一覧!$S$6,バックデータ一覧!$T$6)</f>
        <v>0.27639999999999998</v>
      </c>
      <c r="AO98" s="120">
        <f>IF($AK98&gt;0,バックデータ一覧!$S$7,バックデータ一覧!$T$7)</f>
        <v>9.4067100000000003</v>
      </c>
      <c r="AP98" s="120">
        <f>IF($AK98&gt;0,バックデータ一覧!$S$12,バックデータ一覧!$T$12)</f>
        <v>-0.19841</v>
      </c>
      <c r="AQ98" s="120">
        <f>IF($AK98&gt;0,バックデータ一覧!$S$13,バックデータ一覧!$T$13)</f>
        <v>1.10632</v>
      </c>
      <c r="AR98" s="120">
        <f>IF($AK98&gt;0,バックデータ一覧!$S$14,バックデータ一覧!$T$14)</f>
        <v>0.19306999999999999</v>
      </c>
      <c r="AS98" s="120">
        <f>IF($AK98&gt;0,バックデータ一覧!$S$15,バックデータ一覧!$T$15)</f>
        <v>-10.36669</v>
      </c>
      <c r="AT98" s="123">
        <f>IF(データ入力と計算結果!$E$9=バックデータ一覧!$A$24,'貼り付けシート（日別）'!P97,0)</f>
        <v>0</v>
      </c>
      <c r="AU98" s="132">
        <f>'貼り付けシート（日別）'!B97</f>
        <v>4.4639481563040002</v>
      </c>
      <c r="AV98" s="132">
        <f>'貼り付けシート（日別）'!C97</f>
        <v>26.504692178055002</v>
      </c>
      <c r="AW98" s="132">
        <f>'貼り付けシート（日別）'!D97</f>
        <v>3.9059546367660003</v>
      </c>
      <c r="AX98" s="132">
        <f>'貼り付けシート（日別）'!E97</f>
        <v>0</v>
      </c>
      <c r="AY98" s="132">
        <f>'貼り付けシート（日別）'!F97</f>
        <v>0</v>
      </c>
      <c r="AZ98" s="132">
        <f>'貼り付けシート（日別）'!G97</f>
        <v>0</v>
      </c>
      <c r="BA98" s="132">
        <f>'貼り付けシート（日別）'!H97</f>
        <v>0</v>
      </c>
    </row>
    <row r="99" spans="1:53" x14ac:dyDescent="0.15">
      <c r="A99" s="50">
        <v>41732</v>
      </c>
      <c r="B99" s="42">
        <f t="shared" si="13"/>
        <v>4</v>
      </c>
      <c r="C99" s="42">
        <f t="shared" si="14"/>
        <v>3</v>
      </c>
      <c r="D99" s="127">
        <f t="shared" si="15"/>
        <v>0.16938363758680558</v>
      </c>
      <c r="E99" s="127">
        <f t="shared" si="10"/>
        <v>101.85001592347268</v>
      </c>
      <c r="F99" s="127">
        <f t="shared" si="16"/>
        <v>0</v>
      </c>
      <c r="G99" s="130">
        <v>0</v>
      </c>
      <c r="H99" s="122">
        <f t="shared" si="11"/>
        <v>0.16938363758680558</v>
      </c>
      <c r="I99" s="122">
        <f>IF(AND($BH$4&lt;&gt;1,$BH$4&lt;&gt;2,$BH$4&lt;&gt;6),0,((VLOOKUP(データ入力と計算結果!$E$6,バックデータ一覧!$V$10:$AA$11,2)*'貼り付けシート（日別）'!O98+VLOOKUP(データ入力と計算結果!$E$6,バックデータ一覧!$V$10:$AA$11,3)*('貼り付けシート（日別）'!I98+'貼り付けシート（日別）'!J98+'貼り付けシート（日別）'!K98+'貼り付けシート（日別）'!L98+'貼り付けシート（日別）'!N98)+(VLOOKUP(データ入力と計算結果!$E$6,バックデータ一覧!$V$10:$AA$11,4)))*10^3/3600))</f>
        <v>0.10367736111111113</v>
      </c>
      <c r="J99" s="122">
        <f>IF(AND(OR($BH$4&lt;&gt;1,$BH$4&lt;&gt;2,$BH$4&lt;&gt;6),データ入力と計算結果!$E$7&lt;&gt;バックデータ一覧!$A$15,SUM(AX99:AY99)&gt;0),0.07*10^3/3600,0)</f>
        <v>1.9444444444444445E-2</v>
      </c>
      <c r="K99" s="122">
        <f>IF(AND(OR($BH$4=1,$BH$4=2),データ入力と計算結果!$E$7=バックデータ一覧!$A$17,AY99&gt;0),(VLOOKUP(データ入力と計算結果!$E$6,バックデータ一覧!$V$10:$AA$11,5,FALSE)*BA99+VLOOKUP(データ入力と計算結果!$E$6,バックデータ一覧!$V$10:$AA$11,6,FALSE))*10^3/3600,0)</f>
        <v>4.6261832031249998E-2</v>
      </c>
      <c r="L99" s="122">
        <f>IF(OR($BH$4=1,$BH$4=6),IF(データ入力と計算結果!$E$7=バックデータ一覧!$A$15,AU99/N99+AV99/O99+AW99/P99+AX99/Q99+AY99/S99,IF(データ入力と計算結果!$E$7=バックデータ一覧!$A$16,AU99/N99+AV99/O99+AW99/P99+AY99/R99+AZ99/S99,AU99/N99+AV99/O99+AW99/P99+AY99/R99+BA99/T99)),0)</f>
        <v>101.85001592347268</v>
      </c>
      <c r="M99" s="122">
        <f>IF($BH$4=2,IF(データ入力と計算結果!$E$7=バックデータ一覧!$A$15,AU99/N99+AV99/O99+AW99/P99+AX99/Q99+AZ99/S99,IF(データ入力と計算結果!$E$7=バックデータ一覧!$A$16,AU99/N99+AV99/O99+AW99/P99+AY99/R99+AZ99/S99,AU99/N99+AV99/O99+AW99/P99+AY99/R99+BA99/T99)),0)</f>
        <v>0</v>
      </c>
      <c r="N99" s="122">
        <f>MIN(1,$BH$6*'貼り付けシート（日別）'!O98+計算過程!$BH$13*(AU99+AW99)+$BH$20)</f>
        <v>0.62780670963550644</v>
      </c>
      <c r="O99" s="122">
        <f>MIN(1,$BH$7*'貼り付けシート（日別）'!O98+$BH$14*AV99+$BH$21)</f>
        <v>0.68723509416275952</v>
      </c>
      <c r="P99" s="122">
        <f>MIN(1,$BH$8*'貼り付けシート（日別）'!O98+$BH$15*(AU99+AW99)+$BH$22)</f>
        <v>0.62780670963550644</v>
      </c>
      <c r="Q99" s="46">
        <f>MIN(1,$BH$9*'貼り付けシート（日別）'!O98+$BH$16*AX99+$BH$23)</f>
        <v>0.71159348488590612</v>
      </c>
      <c r="R99" s="46">
        <f>MIN(1,$BH$10*'貼り付けシート（日別）'!O98+$BH$17*AY99+$BH$24)</f>
        <v>0.69925629100791009</v>
      </c>
      <c r="S99" s="46">
        <f>MIN(1,$BH$11*'貼り付けシート（日別）'!O98+$BH$18*AZ99+$BH$25)</f>
        <v>0.71159348488590612</v>
      </c>
      <c r="T99" s="46">
        <f>MIN(1,$BH$12*'貼り付けシート（日別）'!O98+$BH$19*BA99+$BH$26)</f>
        <v>0.65845542408885904</v>
      </c>
      <c r="U99" s="46">
        <f t="shared" si="12"/>
        <v>0</v>
      </c>
      <c r="V99" s="46">
        <f t="array" ref="V99">AVERAGE((IF(('貼り付けシート（時刻別）'!$E$6:$E$8765=$B99)*('貼り付けシート（時刻別）'!$F$6:$F$8765=$C99)*('貼り付けシート（時刻別）'!$G$6:$G$8765=1),'貼り付けシート（時刻別）'!$C$6:$C$8765,"")))</f>
        <v>5.1499999999999995</v>
      </c>
      <c r="W99" s="46">
        <f t="shared" si="17"/>
        <v>1.024605</v>
      </c>
      <c r="X99" s="46">
        <f t="shared" si="18"/>
        <v>1</v>
      </c>
      <c r="Y99" s="46">
        <f t="shared" si="19"/>
        <v>68.580104616974992</v>
      </c>
      <c r="Z99" s="46">
        <f>IF($BH$4=8,($BH$38*'貼り付けシート（日別）'!O98+$BH$39*Y99+$BH$40)/3.6,0)</f>
        <v>0</v>
      </c>
      <c r="AA99" s="46">
        <f>IF(OR($BH$4=3,$BH$4=4,$BH$4=5),(($BH$42*'貼り付けシート（日別）'!O98+$BH$43*SUM(AU99:AW99,AY99)+$BH$44)*AB99+(0.01723*BA99+0.06099))*10^3/3600,0)</f>
        <v>0</v>
      </c>
      <c r="AB99" s="46">
        <f>IF('貼り付けシート（日別）'!O98&lt;7,1+(7-'貼り付けシート（日別）'!O98)*0.0091,1)</f>
        <v>1</v>
      </c>
      <c r="AC99" s="46">
        <f>IF(OR($BH$4=3,$BH$4=4,$BH$4=5),(($BH$45*'貼り付けシート（日別）'!O98+$BH$46*SUM(AU99:AW99,AY99)+$BH$47)*AE99+BA99/AD99),0)</f>
        <v>0</v>
      </c>
      <c r="AD99" s="46">
        <f>$BH$48*'貼り付けシート（日別）'!O98+$BH$49*BA99+$BH$50</f>
        <v>0.83321656249999998</v>
      </c>
      <c r="AE99" s="46">
        <f>IF('貼り付けシート（日別）'!O98&lt;7,1+(7-'貼り付けシート（日別）'!O98)*0.0205,1)</f>
        <v>1</v>
      </c>
      <c r="AF99" s="46">
        <f>IF($BH$4=7,((AL99*'貼り付けシート（日別）'!O98+AM99*(AU99+AV99+AW99+AY99)+AN99*AK99+AO99)*AG99+(0.01723*BA99+0.06099))*10^3/3600,0)</f>
        <v>0</v>
      </c>
      <c r="AG99" s="46">
        <f>IF(7&lt;='貼り付けシート（日別）'!O98,1,1+(7-'貼り付けシート（日別）'!O98)*0.0091)</f>
        <v>1</v>
      </c>
      <c r="AH99" s="46">
        <f>IF($BH$4=7,((AP99*'貼り付けシート（日別）'!O98+AQ99*(AU99+AV99+AW99+AY99)+AR99*AK99+AS99)*AJ99+BA99/AI99),0)</f>
        <v>0</v>
      </c>
      <c r="AI99" s="46">
        <f>$BH$52*'貼り付けシート（日別）'!O98+$BH$53*BA99+$BH$54</f>
        <v>0.83321656249999998</v>
      </c>
      <c r="AJ99" s="46">
        <f>IF(7&lt;='貼り付けシート（日別）'!O98,1,1+(7-'貼り付けシート（日別）'!O98)*0.0205)</f>
        <v>1</v>
      </c>
      <c r="AK99" s="46">
        <f>SUMIF('貼り付けシート（時刻別）'!$A$6:$A$8765,A99,'貼り付けシート（時刻別）'!$D$6:$D$8765)</f>
        <v>49.160692620221383</v>
      </c>
      <c r="AL99" s="120">
        <f>IF($AK99&gt;0,バックデータ一覧!$S$4,バックデータ一覧!$T$4)</f>
        <v>-0.51375000000000004</v>
      </c>
      <c r="AM99" s="120">
        <f>IF($AK99&gt;0,バックデータ一覧!$S$5,バックデータ一覧!$T$5)</f>
        <v>-1.7819999999999999E-2</v>
      </c>
      <c r="AN99" s="120">
        <f>IF($AK99&gt;0,バックデータ一覧!$S$6,バックデータ一覧!$T$6)</f>
        <v>0.27639999999999998</v>
      </c>
      <c r="AO99" s="120">
        <f>IF($AK99&gt;0,バックデータ一覧!$S$7,バックデータ一覧!$T$7)</f>
        <v>9.4067100000000003</v>
      </c>
      <c r="AP99" s="120">
        <f>IF($AK99&gt;0,バックデータ一覧!$S$12,バックデータ一覧!$T$12)</f>
        <v>-0.19841</v>
      </c>
      <c r="AQ99" s="120">
        <f>IF($AK99&gt;0,バックデータ一覧!$S$13,バックデータ一覧!$T$13)</f>
        <v>1.10632</v>
      </c>
      <c r="AR99" s="120">
        <f>IF($AK99&gt;0,バックデータ一覧!$S$14,バックデータ一覧!$T$14)</f>
        <v>0.19306999999999999</v>
      </c>
      <c r="AS99" s="120">
        <f>IF($AK99&gt;0,バックデータ一覧!$S$15,バックデータ一覧!$T$15)</f>
        <v>-10.36669</v>
      </c>
      <c r="AT99" s="123">
        <f>IF(データ入力と計算結果!$E$9=バックデータ一覧!$A$24,'貼り付けシート（日別）'!P98,0)</f>
        <v>0</v>
      </c>
      <c r="AU99" s="132">
        <f>'貼り付けシート（日別）'!B98</f>
        <v>12.768375555025999</v>
      </c>
      <c r="AV99" s="132">
        <f>'貼り付けシート（日別）'!C98</f>
        <v>20.818003622324998</v>
      </c>
      <c r="AW99" s="132">
        <f>'貼り付けシート（日別）'!D98</f>
        <v>3.8860273428340002</v>
      </c>
      <c r="AX99" s="132">
        <f>'貼り付けシート（日別）'!E98</f>
        <v>0</v>
      </c>
      <c r="AY99" s="132">
        <f>'貼り付けシート（日別）'!F98</f>
        <v>24.98160434679</v>
      </c>
      <c r="AZ99" s="132">
        <f>'貼り付けシート（日別）'!G98</f>
        <v>0</v>
      </c>
      <c r="BA99" s="132">
        <f>'貼り付けシート（日別）'!H98</f>
        <v>6.1260937499999999</v>
      </c>
    </row>
    <row r="100" spans="1:53" x14ac:dyDescent="0.15">
      <c r="A100" s="50">
        <v>41733</v>
      </c>
      <c r="B100" s="42">
        <f t="shared" si="13"/>
        <v>4</v>
      </c>
      <c r="C100" s="42">
        <f t="shared" si="14"/>
        <v>4</v>
      </c>
      <c r="D100" s="127">
        <f t="shared" si="15"/>
        <v>0.16106855208333332</v>
      </c>
      <c r="E100" s="127">
        <f t="shared" si="10"/>
        <v>80.947970097741276</v>
      </c>
      <c r="F100" s="127">
        <f t="shared" si="16"/>
        <v>0</v>
      </c>
      <c r="G100" s="130">
        <v>0</v>
      </c>
      <c r="H100" s="122">
        <f t="shared" si="11"/>
        <v>0.16106855208333332</v>
      </c>
      <c r="I100" s="122">
        <f>IF(AND($BH$4&lt;&gt;1,$BH$4&lt;&gt;2,$BH$4&lt;&gt;6),0,((VLOOKUP(データ入力と計算結果!$E$6,バックデータ一覧!$V$10:$AA$11,2)*'貼り付けシート（日別）'!O99+VLOOKUP(データ入力と計算結果!$E$6,バックデータ一覧!$V$10:$AA$11,3)*('貼り付けシート（日別）'!I99+'貼り付けシート（日別）'!J99+'貼り付けシート（日別）'!K99+'貼り付けシート（日別）'!L99+'貼り付けシート（日別）'!N99)+(VLOOKUP(データ入力と計算結果!$E$6,バックデータ一覧!$V$10:$AA$11,4)))*10^3/3600))</f>
        <v>9.3686388888888888E-2</v>
      </c>
      <c r="J100" s="122">
        <f>IF(AND(OR($BH$4&lt;&gt;1,$BH$4&lt;&gt;2,$BH$4&lt;&gt;6),データ入力と計算結果!$E$7&lt;&gt;バックデータ一覧!$A$15,SUM(AX100:AY100)&gt;0),0.07*10^3/3600,0)</f>
        <v>1.9444444444444445E-2</v>
      </c>
      <c r="K100" s="122">
        <f>IF(AND(OR($BH$4=1,$BH$4=2),データ入力と計算結果!$E$7=バックデータ一覧!$A$17,AY100&gt;0),(VLOOKUP(データ入力と計算結果!$E$6,バックデータ一覧!$V$10:$AA$11,5,FALSE)*BA100+VLOOKUP(データ入力と計算結果!$E$6,バックデータ一覧!$V$10:$AA$11,6,FALSE))*10^3/3600,0)</f>
        <v>4.7937718749999997E-2</v>
      </c>
      <c r="L100" s="122">
        <f>IF(OR($BH$4=1,$BH$4=6),IF(データ入力と計算結果!$E$7=バックデータ一覧!$A$15,AU100/N100+AV100/O100+AW100/P100+AX100/Q100+AY100/S100,IF(データ入力と計算結果!$E$7=バックデータ一覧!$A$16,AU100/N100+AV100/O100+AW100/P100+AY100/R100+AZ100/S100,AU100/N100+AV100/O100+AW100/P100+AY100/R100+BA100/T100)),0)</f>
        <v>80.947970097741276</v>
      </c>
      <c r="M100" s="122">
        <f>IF($BH$4=2,IF(データ入力と計算結果!$E$7=バックデータ一覧!$A$15,AU100/N100+AV100/O100+AW100/P100+AX100/Q100+AZ100/S100,IF(データ入力と計算結果!$E$7=バックデータ一覧!$A$16,AU100/N100+AV100/O100+AW100/P100+AY100/R100+AZ100/S100,AU100/N100+AV100/O100+AW100/P100+AY100/R100+BA100/T100)),0)</f>
        <v>0</v>
      </c>
      <c r="N100" s="122">
        <f>MIN(1,$BH$6*'貼り付けシート（日別）'!O99+計算過程!$BH$13*(AU100+AW100)+$BH$20)</f>
        <v>0.61616573295975541</v>
      </c>
      <c r="O100" s="122">
        <f>MIN(1,$BH$7*'貼り付けシート（日別）'!O99+$BH$14*AV100+$BH$21)</f>
        <v>0.68296961697799075</v>
      </c>
      <c r="P100" s="122">
        <f>MIN(1,$BH$8*'貼り付けシート（日別）'!O99+$BH$15*(AU100+AW100)+$BH$22)</f>
        <v>0.61616573295975541</v>
      </c>
      <c r="Q100" s="46">
        <f>MIN(1,$BH$9*'貼り付けシート（日別）'!O99+$BH$16*AX100+$BH$23)</f>
        <v>0.71159348488590612</v>
      </c>
      <c r="R100" s="46">
        <f>MIN(1,$BH$10*'貼り付けシート（日別）'!O99+$BH$17*AY100+$BH$24)</f>
        <v>0.699365332373308</v>
      </c>
      <c r="S100" s="46">
        <f>MIN(1,$BH$11*'貼り付けシート（日別）'!O99+$BH$18*AZ100+$BH$25)</f>
        <v>0.71159348488590612</v>
      </c>
      <c r="T100" s="46">
        <f>MIN(1,$BH$12*'貼り付けシート（日別）'!O99+$BH$19*BA100+$BH$26)</f>
        <v>0.65881787585073825</v>
      </c>
      <c r="U100" s="46">
        <f t="shared" si="12"/>
        <v>0</v>
      </c>
      <c r="V100" s="46">
        <f t="array" ref="V100">AVERAGE((IF(('貼り付けシート（時刻別）'!$E$6:$E$8765=$B100)*('貼り付けシート（時刻別）'!$F$6:$F$8765=$C100)*('貼り付けシート（時刻別）'!$G$6:$G$8765=1),'貼り付けシート（時刻別）'!$C$6:$C$8765,"")))</f>
        <v>1.8000000000000003</v>
      </c>
      <c r="W100" s="46">
        <f t="shared" si="17"/>
        <v>1.0691599999999999</v>
      </c>
      <c r="X100" s="46">
        <f t="shared" si="18"/>
        <v>1.1065</v>
      </c>
      <c r="Y100" s="46">
        <f t="shared" si="19"/>
        <v>54.584453441024998</v>
      </c>
      <c r="Z100" s="46">
        <f>IF($BH$4=8,($BH$38*'貼り付けシート（日別）'!O99+$BH$39*Y100+$BH$40)/3.6,0)</f>
        <v>0</v>
      </c>
      <c r="AA100" s="46">
        <f>IF(OR($BH$4=3,$BH$4=4,$BH$4=5),(($BH$42*'貼り付けシート（日別）'!O99+$BH$43*SUM(AU100:AW100,AY100)+$BH$44)*AB100+(0.01723*BA100+0.06099))*10^3/3600,0)</f>
        <v>0</v>
      </c>
      <c r="AB100" s="46">
        <f>IF('貼り付けシート（日別）'!O99&lt;7,1+(7-'貼り付けシート（日別）'!O99)*0.0091,1)</f>
        <v>1.0015925000000001</v>
      </c>
      <c r="AC100" s="46">
        <f>IF(OR($BH$4=3,$BH$4=4,$BH$4=5),(($BH$45*'貼り付けシート（日別）'!O99+$BH$46*SUM(AU100:AW100,AY100)+$BH$47)*AE100+BA100/AD100),0)</f>
        <v>0</v>
      </c>
      <c r="AD100" s="46">
        <f>$BH$48*'貼り付けシート（日別）'!O99+$BH$49*BA100+$BH$50</f>
        <v>0.82601749999999996</v>
      </c>
      <c r="AE100" s="46">
        <f>IF('貼り付けシート（日別）'!O99&lt;7,1+(7-'貼り付けシート（日別）'!O99)*0.0205,1)</f>
        <v>1.0035875000000001</v>
      </c>
      <c r="AF100" s="46">
        <f>IF($BH$4=7,((AL100*'貼り付けシート（日別）'!O99+AM100*(AU100+AV100+AW100+AY100)+AN100*AK100+AO100)*AG100+(0.01723*BA100+0.06099))*10^3/3600,0)</f>
        <v>0</v>
      </c>
      <c r="AG100" s="46">
        <f>IF(7&lt;='貼り付けシート（日別）'!O99,1,1+(7-'貼り付けシート（日別）'!O99)*0.0091)</f>
        <v>1.0015925000000001</v>
      </c>
      <c r="AH100" s="46">
        <f>IF($BH$4=7,((AP100*'貼り付けシート（日別）'!O99+AQ100*(AU100+AV100+AW100+AY100)+AR100*AK100+AS100)*AJ100+BA100/AI100),0)</f>
        <v>0</v>
      </c>
      <c r="AI100" s="46">
        <f>$BH$52*'貼り付けシート（日別）'!O99+$BH$53*BA100+$BH$54</f>
        <v>0.82601749999999996</v>
      </c>
      <c r="AJ100" s="46">
        <f>IF(7&lt;='貼り付けシート（日別）'!O99,1,1+(7-'貼り付けシート（日別）'!O99)*0.0205)</f>
        <v>1.0035875000000001</v>
      </c>
      <c r="AK100" s="46">
        <f>SUMIF('貼り付けシート（時刻別）'!$A$6:$A$8765,A100,'貼り付けシート（時刻別）'!$D$6:$D$8765)</f>
        <v>51.967458835755842</v>
      </c>
      <c r="AL100" s="120">
        <f>IF($AK100&gt;0,バックデータ一覧!$S$4,バックデータ一覧!$T$4)</f>
        <v>-0.51375000000000004</v>
      </c>
      <c r="AM100" s="120">
        <f>IF($AK100&gt;0,バックデータ一覧!$S$5,バックデータ一覧!$T$5)</f>
        <v>-1.7819999999999999E-2</v>
      </c>
      <c r="AN100" s="120">
        <f>IF($AK100&gt;0,バックデータ一覧!$S$6,バックデータ一覧!$T$6)</f>
        <v>0.27639999999999998</v>
      </c>
      <c r="AO100" s="120">
        <f>IF($AK100&gt;0,バックデータ一覧!$S$7,バックデータ一覧!$T$7)</f>
        <v>9.4067100000000003</v>
      </c>
      <c r="AP100" s="120">
        <f>IF($AK100&gt;0,バックデータ一覧!$S$12,バックデータ一覧!$T$12)</f>
        <v>-0.19841</v>
      </c>
      <c r="AQ100" s="120">
        <f>IF($AK100&gt;0,バックデータ一覧!$S$13,バックデータ一覧!$T$13)</f>
        <v>1.10632</v>
      </c>
      <c r="AR100" s="120">
        <f>IF($AK100&gt;0,バックデータ一覧!$S$14,バックデータ一覧!$T$14)</f>
        <v>0.19306999999999999</v>
      </c>
      <c r="AS100" s="120">
        <f>IF($AK100&gt;0,バックデータ一覧!$S$15,バックデータ一覧!$T$15)</f>
        <v>-10.36669</v>
      </c>
      <c r="AT100" s="123">
        <f>IF(データ入力と計算結果!$E$9=バックデータ一覧!$A$24,'貼り付けシート（日別）'!P99,0)</f>
        <v>0</v>
      </c>
      <c r="AU100" s="132">
        <f>'貼り付けシート（日別）'!B99</f>
        <v>8.5220246095530001</v>
      </c>
      <c r="AV100" s="132">
        <f>'貼り付けシート（日別）'!C99</f>
        <v>13.745200983150001</v>
      </c>
      <c r="AW100" s="132">
        <f>'貼り付けシート（日別）'!D99</f>
        <v>1.099616078652</v>
      </c>
      <c r="AX100" s="132">
        <f>'貼り付けシート（日別）'!E99</f>
        <v>0</v>
      </c>
      <c r="AY100" s="132">
        <f>'貼り付けシート（日別）'!F99</f>
        <v>24.74136176967</v>
      </c>
      <c r="AZ100" s="132">
        <f>'貼り付けシート（日別）'!G99</f>
        <v>0</v>
      </c>
      <c r="BA100" s="132">
        <f>'貼り付けシート（日別）'!H99</f>
        <v>6.4762500000000003</v>
      </c>
    </row>
    <row r="101" spans="1:53" x14ac:dyDescent="0.15">
      <c r="A101" s="50">
        <v>41734</v>
      </c>
      <c r="B101" s="42">
        <f t="shared" si="13"/>
        <v>4</v>
      </c>
      <c r="C101" s="42">
        <f t="shared" si="14"/>
        <v>5</v>
      </c>
      <c r="D101" s="127">
        <f t="shared" si="15"/>
        <v>0.18401786689814814</v>
      </c>
      <c r="E101" s="127">
        <f t="shared" si="10"/>
        <v>121.23100089737329</v>
      </c>
      <c r="F101" s="127">
        <f t="shared" si="16"/>
        <v>0</v>
      </c>
      <c r="G101" s="130">
        <v>0</v>
      </c>
      <c r="H101" s="122">
        <f t="shared" si="11"/>
        <v>0.18401786689814814</v>
      </c>
      <c r="I101" s="122">
        <f>IF(AND($BH$4&lt;&gt;1,$BH$4&lt;&gt;2,$BH$4&lt;&gt;6),0,((VLOOKUP(データ入力と計算結果!$E$6,バックデータ一覧!$V$10:$AA$11,2)*'貼り付けシート（日別）'!O100+VLOOKUP(データ入力と計算結果!$E$6,バックデータ一覧!$V$10:$AA$11,3)*('貼り付けシート（日別）'!I100+'貼り付けシート（日別）'!J100+'貼り付けシート（日別）'!K100+'貼り付けシート（日別）'!L100+'貼り付けシート（日別）'!N100)+(VLOOKUP(データ入力と計算結果!$E$6,バックデータ一覧!$V$10:$AA$11,4)))*10^3/3600))</f>
        <v>0.11596564814814815</v>
      </c>
      <c r="J101" s="122">
        <f>IF(AND(OR($BH$4&lt;&gt;1,$BH$4&lt;&gt;2,$BH$4&lt;&gt;6),データ入力と計算結果!$E$7&lt;&gt;バックデータ一覧!$A$15,SUM(AX101:AY101)&gt;0),0.07*10^3/3600,0)</f>
        <v>1.9444444444444445E-2</v>
      </c>
      <c r="K101" s="122">
        <f>IF(AND(OR($BH$4=1,$BH$4=2),データ入力と計算結果!$E$7=バックデータ一覧!$A$17,AY101&gt;0),(VLOOKUP(データ入力と計算結果!$E$6,バックデータ一覧!$V$10:$AA$11,5,FALSE)*BA101+VLOOKUP(データ入力と計算結果!$E$6,バックデータ一覧!$V$10:$AA$11,6,FALSE))*10^3/3600,0)</f>
        <v>4.8607774305555559E-2</v>
      </c>
      <c r="L101" s="122">
        <f>IF(OR($BH$4=1,$BH$4=6),IF(データ入力と計算結果!$E$7=バックデータ一覧!$A$15,AU101/N101+AV101/O101+AW101/P101+AX101/Q101+AY101/S101,IF(データ入力と計算結果!$E$7=バックデータ一覧!$A$16,AU101/N101+AV101/O101+AW101/P101+AY101/R101+AZ101/S101,AU101/N101+AV101/O101+AW101/P101+AY101/R101+BA101/T101)),0)</f>
        <v>121.23100089737329</v>
      </c>
      <c r="M101" s="122">
        <f>IF($BH$4=2,IF(データ入力と計算結果!$E$7=バックデータ一覧!$A$15,AU101/N101+AV101/O101+AW101/P101+AX101/Q101+AZ101/S101,IF(データ入力と計算結果!$E$7=バックデータ一覧!$A$16,AU101/N101+AV101/O101+AW101/P101+AY101/R101+AZ101/S101,AU101/N101+AV101/O101+AW101/P101+AY101/R101+BA101/T101)),0)</f>
        <v>0</v>
      </c>
      <c r="N101" s="122">
        <f>MIN(1,$BH$6*'貼り付けシート（日別）'!O100+計算過程!$BH$13*(AU101+AW101)+$BH$20)</f>
        <v>0.63048864599071586</v>
      </c>
      <c r="O101" s="122">
        <f>MIN(1,$BH$7*'貼り付けシート（日別）'!O100+$BH$14*AV101+$BH$21)</f>
        <v>0.68856968356600157</v>
      </c>
      <c r="P101" s="122">
        <f>MIN(1,$BH$8*'貼り付けシート（日別）'!O100+$BH$15*(AU101+AW101)+$BH$22)</f>
        <v>0.63048864599071586</v>
      </c>
      <c r="Q101" s="46">
        <f>MIN(1,$BH$9*'貼り付けシート（日別）'!O100+$BH$16*AX101+$BH$23)</f>
        <v>0.71159348488590612</v>
      </c>
      <c r="R101" s="46">
        <f>MIN(1,$BH$10*'貼り付けシート（日別）'!O100+$BH$17*AY101+$BH$24)</f>
        <v>0.69948256909449136</v>
      </c>
      <c r="S101" s="46">
        <f>MIN(1,$BH$11*'貼り付けシート（日別）'!O100+$BH$18*AZ101+$BH$25)</f>
        <v>0.71159348488590612</v>
      </c>
      <c r="T101" s="46">
        <f>MIN(1,$BH$12*'貼り付けシート（日別）'!O100+$BH$19*BA101+$BH$26)</f>
        <v>0.65848745101530204</v>
      </c>
      <c r="U101" s="46">
        <f t="shared" si="12"/>
        <v>0</v>
      </c>
      <c r="V101" s="46">
        <f t="array" ref="V101">AVERAGE((IF(('貼り付けシート（時刻別）'!$E$6:$E$8765=$B101)*('貼り付けシート（時刻別）'!$F$6:$F$8765=$C101)*('貼り付けシート（時刻別）'!$G$6:$G$8765=1),'貼り付けシート（時刻別）'!$C$6:$C$8765,"")))</f>
        <v>1.2250000000000001</v>
      </c>
      <c r="W101" s="46">
        <f t="shared" si="17"/>
        <v>1.0768074999999999</v>
      </c>
      <c r="X101" s="46">
        <f t="shared" si="18"/>
        <v>1.1108125000000002</v>
      </c>
      <c r="Y101" s="46">
        <f t="shared" si="19"/>
        <v>81.425609124499985</v>
      </c>
      <c r="Z101" s="46">
        <f>IF($BH$4=8,($BH$38*'貼り付けシート（日別）'!O100+$BH$39*Y101+$BH$40)/3.6,0)</f>
        <v>0</v>
      </c>
      <c r="AA101" s="46">
        <f>IF(OR($BH$4=3,$BH$4=4,$BH$4=5),(($BH$42*'貼り付けシート（日別）'!O100+$BH$43*SUM(AU101:AW101,AY101)+$BH$44)*AB101+(0.01723*BA101+0.06099))*10^3/3600,0)</f>
        <v>0</v>
      </c>
      <c r="AB101" s="46">
        <f>IF('貼り付けシート（日別）'!O100&lt;7,1+(7-'貼り付けシート（日別）'!O100)*0.0091,1)</f>
        <v>1.0100858333333333</v>
      </c>
      <c r="AC101" s="46">
        <f>IF(OR($BH$4=3,$BH$4=4,$BH$4=5),(($BH$45*'貼り付けシート（日別）'!O100+$BH$46*SUM(AU101:AW101,AY101)+$BH$47)*AE101+BA101/AD101),0)</f>
        <v>0</v>
      </c>
      <c r="AD101" s="46">
        <f>$BH$48*'貼り付けシート（日別）'!O100+$BH$49*BA101+$BH$50</f>
        <v>0.82237749999999998</v>
      </c>
      <c r="AE101" s="46">
        <f>IF('貼り付けシート（日別）'!O100&lt;7,1+(7-'貼り付けシート（日別）'!O100)*0.0205,1)</f>
        <v>1.0227208333333333</v>
      </c>
      <c r="AF101" s="46">
        <f>IF($BH$4=7,((AL101*'貼り付けシート（日別）'!O100+AM101*(AU101+AV101+AW101+AY101)+AN101*AK101+AO101)*AG101+(0.01723*BA101+0.06099))*10^3/3600,0)</f>
        <v>0</v>
      </c>
      <c r="AG101" s="46">
        <f>IF(7&lt;='貼り付けシート（日別）'!O100,1,1+(7-'貼り付けシート（日別）'!O100)*0.0091)</f>
        <v>1.0100858333333333</v>
      </c>
      <c r="AH101" s="46">
        <f>IF($BH$4=7,((AP101*'貼り付けシート（日別）'!O100+AQ101*(AU101+AV101+AW101+AY101)+AR101*AK101+AS101)*AJ101+BA101/AI101),0)</f>
        <v>0</v>
      </c>
      <c r="AI101" s="46">
        <f>$BH$52*'貼り付けシート（日別）'!O100+$BH$53*BA101+$BH$54</f>
        <v>0.82237749999999998</v>
      </c>
      <c r="AJ101" s="46">
        <f>IF(7&lt;='貼り付けシート（日別）'!O100,1,1+(7-'貼り付けシート（日別）'!O100)*0.0205)</f>
        <v>1.0227208333333333</v>
      </c>
      <c r="AK101" s="46">
        <f>SUMIF('貼り付けシート（時刻別）'!$A$6:$A$8765,A101,'貼り付けシート（時刻別）'!$D$6:$D$8765)</f>
        <v>79.984976448825506</v>
      </c>
      <c r="AL101" s="120">
        <f>IF($AK101&gt;0,バックデータ一覧!$S$4,バックデータ一覧!$T$4)</f>
        <v>-0.51375000000000004</v>
      </c>
      <c r="AM101" s="120">
        <f>IF($AK101&gt;0,バックデータ一覧!$S$5,バックデータ一覧!$T$5)</f>
        <v>-1.7819999999999999E-2</v>
      </c>
      <c r="AN101" s="120">
        <f>IF($AK101&gt;0,バックデータ一覧!$S$6,バックデータ一覧!$T$6)</f>
        <v>0.27639999999999998</v>
      </c>
      <c r="AO101" s="120">
        <f>IF($AK101&gt;0,バックデータ一覧!$S$7,バックデータ一覧!$T$7)</f>
        <v>9.4067100000000003</v>
      </c>
      <c r="AP101" s="120">
        <f>IF($AK101&gt;0,バックデータ一覧!$S$12,バックデータ一覧!$T$12)</f>
        <v>-0.19841</v>
      </c>
      <c r="AQ101" s="120">
        <f>IF($AK101&gt;0,バックデータ一覧!$S$13,バックデータ一覧!$T$13)</f>
        <v>1.10632</v>
      </c>
      <c r="AR101" s="120">
        <f>IF($AK101&gt;0,バックデータ一覧!$S$14,バックデータ一覧!$T$14)</f>
        <v>0.19306999999999999</v>
      </c>
      <c r="AS101" s="120">
        <f>IF($AK101&gt;0,バックデータ一覧!$S$15,バックデータ一覧!$T$15)</f>
        <v>-10.36669</v>
      </c>
      <c r="AT101" s="123">
        <f>IF(データ入力と計算結果!$E$9=バックデータ一覧!$A$24,'貼り付けシート（日別）'!P100,0)</f>
        <v>0</v>
      </c>
      <c r="AU101" s="132">
        <f>'貼り付けシート（日別）'!B100</f>
        <v>18.498314256239997</v>
      </c>
      <c r="AV101" s="132">
        <f>'貼り付けシート（日別）'!C100</f>
        <v>27.203403317999992</v>
      </c>
      <c r="AW101" s="132">
        <f>'貼り付けシート（日別）'!D100</f>
        <v>4.6245785640599992</v>
      </c>
      <c r="AX101" s="132">
        <f>'貼り付けシート（日別）'!E100</f>
        <v>0</v>
      </c>
      <c r="AY101" s="132">
        <f>'貼り付けシート（日別）'!F100</f>
        <v>24.483062986199997</v>
      </c>
      <c r="AZ101" s="132">
        <f>'貼り付けシート（日別）'!G100</f>
        <v>0</v>
      </c>
      <c r="BA101" s="132">
        <f>'貼り付けシート（日別）'!H100</f>
        <v>6.61625</v>
      </c>
    </row>
    <row r="102" spans="1:53" x14ac:dyDescent="0.15">
      <c r="A102" s="50">
        <v>41735</v>
      </c>
      <c r="B102" s="42">
        <f t="shared" si="13"/>
        <v>4</v>
      </c>
      <c r="C102" s="42">
        <f t="shared" si="14"/>
        <v>6</v>
      </c>
      <c r="D102" s="127">
        <f t="shared" si="15"/>
        <v>0.16203008969907406</v>
      </c>
      <c r="E102" s="127">
        <f t="shared" si="10"/>
        <v>79.826490881501158</v>
      </c>
      <c r="F102" s="127">
        <f t="shared" si="16"/>
        <v>0</v>
      </c>
      <c r="G102" s="130">
        <v>0</v>
      </c>
      <c r="H102" s="122">
        <f t="shared" si="11"/>
        <v>0.16203008969907406</v>
      </c>
      <c r="I102" s="122">
        <f>IF(AND($BH$4&lt;&gt;1,$BH$4&lt;&gt;2,$BH$4&lt;&gt;6),0,((VLOOKUP(データ入力と計算結果!$E$6,バックデータ一覧!$V$10:$AA$11,2)*'貼り付けシート（日別）'!O101+VLOOKUP(データ入力と計算結果!$E$6,バックデータ一覧!$V$10:$AA$11,3)*('貼り付けシート（日別）'!I101+'貼り付けシート（日別）'!J101+'貼り付けシート（日別）'!K101+'貼り付けシート（日別）'!L101+'貼り付けシート（日別）'!N101)+(VLOOKUP(データ入力と計算結果!$E$6,バックデータ一覧!$V$10:$AA$11,4)))*10^3/3600))</f>
        <v>9.4070601851851857E-2</v>
      </c>
      <c r="J102" s="122">
        <f>IF(AND(OR($BH$4&lt;&gt;1,$BH$4&lt;&gt;2,$BH$4&lt;&gt;6),データ入力と計算結果!$E$7&lt;&gt;バックデータ一覧!$A$15,SUM(AX102:AY102)&gt;0),0.07*10^3/3600,0)</f>
        <v>1.9444444444444445E-2</v>
      </c>
      <c r="K102" s="122">
        <f>IF(AND(OR($BH$4=1,$BH$4=2),データ入力と計算結果!$E$7=バックデータ一覧!$A$17,AY102&gt;0),(VLOOKUP(データ入力と計算結果!$E$6,バックデータ一覧!$V$10:$AA$11,5,FALSE)*BA102+VLOOKUP(データ入力と計算結果!$E$6,バックデータ一覧!$V$10:$AA$11,6,FALSE))*10^3/3600,0)</f>
        <v>4.8515043402777777E-2</v>
      </c>
      <c r="L102" s="122">
        <f>IF(OR($BH$4=1,$BH$4=6),IF(データ入力と計算結果!$E$7=バックデータ一覧!$A$15,AU102/N102+AV102/O102+AW102/P102+AX102/Q102+AY102/S102,IF(データ入力と計算結果!$E$7=バックデータ一覧!$A$16,AU102/N102+AV102/O102+AW102/P102+AY102/R102+AZ102/S102,AU102/N102+AV102/O102+AW102/P102+AY102/R102+BA102/T102)),0)</f>
        <v>79.826490881501158</v>
      </c>
      <c r="M102" s="122">
        <f>IF($BH$4=2,IF(データ入力と計算結果!$E$7=バックデータ一覧!$A$15,AU102/N102+AV102/O102+AW102/P102+AX102/Q102+AZ102/S102,IF(データ入力と計算結果!$E$7=バックデータ一覧!$A$16,AU102/N102+AV102/O102+AW102/P102+AY102/R102+AZ102/S102,AU102/N102+AV102/O102+AW102/P102+AY102/R102+BA102/T102)),0)</f>
        <v>0</v>
      </c>
      <c r="N102" s="122">
        <f>MIN(1,$BH$6*'貼り付けシート（日別）'!O101+計算過程!$BH$13*(AU102+AW102)+$BH$20)</f>
        <v>0.61456251867959832</v>
      </c>
      <c r="O102" s="122">
        <f>MIN(1,$BH$7*'貼り付けシート（日別）'!O101+$BH$14*AV102+$BH$21)</f>
        <v>0.68241281382307006</v>
      </c>
      <c r="P102" s="122">
        <f>MIN(1,$BH$8*'貼り付けシート（日別）'!O101+$BH$15*(AU102+AW102)+$BH$22)</f>
        <v>0.61456251867959832</v>
      </c>
      <c r="Q102" s="46">
        <f>MIN(1,$BH$9*'貼り付けシート（日別）'!O101+$BH$16*AX102+$BH$23)</f>
        <v>0.71159348488590612</v>
      </c>
      <c r="R102" s="46">
        <f>MIN(1,$BH$10*'貼り付けシート（日別）'!O101+$BH$17*AY102+$BH$24)</f>
        <v>0.6995791880258565</v>
      </c>
      <c r="S102" s="46">
        <f>MIN(1,$BH$11*'貼り付けシート（日別）'!O101+$BH$18*AZ102+$BH$25)</f>
        <v>0.71159348488590612</v>
      </c>
      <c r="T102" s="46">
        <f>MIN(1,$BH$12*'貼り付けシート（日別）'!O101+$BH$19*BA102+$BH$26)</f>
        <v>0.65853317945234902</v>
      </c>
      <c r="U102" s="46">
        <f t="shared" si="12"/>
        <v>0</v>
      </c>
      <c r="V102" s="46">
        <f t="array" ref="V102">AVERAGE((IF(('貼り付けシート（時刻別）'!$E$6:$E$8765=$B102)*('貼り付けシート（時刻別）'!$F$6:$F$8765=$C102)*('貼り付けシート（時刻別）'!$G$6:$G$8765=1),'貼り付けシート（時刻別）'!$C$6:$C$8765,"")))</f>
        <v>4.4750000000000005</v>
      </c>
      <c r="W102" s="46">
        <f t="shared" si="17"/>
        <v>1.0335825000000001</v>
      </c>
      <c r="X102" s="46">
        <f t="shared" si="18"/>
        <v>1.018375</v>
      </c>
      <c r="Y102" s="46">
        <f t="shared" si="19"/>
        <v>53.788910754499994</v>
      </c>
      <c r="Z102" s="46">
        <f>IF($BH$4=8,($BH$38*'貼り付けシート（日別）'!O101+$BH$39*Y102+$BH$40)/3.6,0)</f>
        <v>0</v>
      </c>
      <c r="AA102" s="46">
        <f>IF(OR($BH$4=3,$BH$4=4,$BH$4=5),(($BH$42*'貼り付けシート（日別）'!O101+$BH$43*SUM(AU102:AW102,AY102)+$BH$44)*AB102+(0.01723*BA102+0.06099))*10^3/3600,0)</f>
        <v>0</v>
      </c>
      <c r="AB102" s="46">
        <f>IF('貼り付けシート（日別）'!O101&lt;7,1+(7-'貼り付けシート（日別）'!O101)*0.0091,1)</f>
        <v>1.0089104166666667</v>
      </c>
      <c r="AC102" s="46">
        <f>IF(OR($BH$4=3,$BH$4=4,$BH$4=5),(($BH$45*'貼り付けシート（日別）'!O101+$BH$46*SUM(AU102:AW102,AY102)+$BH$47)*AE102+BA102/AD102),0)</f>
        <v>0</v>
      </c>
      <c r="AD102" s="46">
        <f>$BH$48*'貼り付けシート（日別）'!O101+$BH$49*BA102+$BH$50</f>
        <v>0.82288125000000001</v>
      </c>
      <c r="AE102" s="46">
        <f>IF('貼り付けシート（日別）'!O101&lt;7,1+(7-'貼り付けシート（日別）'!O101)*0.0205,1)</f>
        <v>1.0200729166666667</v>
      </c>
      <c r="AF102" s="46">
        <f>IF($BH$4=7,((AL102*'貼り付けシート（日別）'!O101+AM102*(AU102+AV102+AW102+AY102)+AN102*AK102+AO102)*AG102+(0.01723*BA102+0.06099))*10^3/3600,0)</f>
        <v>0</v>
      </c>
      <c r="AG102" s="46">
        <f>IF(7&lt;='貼り付けシート（日別）'!O101,1,1+(7-'貼り付けシート（日別）'!O101)*0.0091)</f>
        <v>1.0089104166666667</v>
      </c>
      <c r="AH102" s="46">
        <f>IF($BH$4=7,((AP102*'貼り付けシート（日別）'!O101+AQ102*(AU102+AV102+AW102+AY102)+AR102*AK102+AS102)*AJ102+BA102/AI102),0)</f>
        <v>0</v>
      </c>
      <c r="AI102" s="46">
        <f>$BH$52*'貼り付けシート（日別）'!O101+$BH$53*BA102+$BH$54</f>
        <v>0.82288125000000001</v>
      </c>
      <c r="AJ102" s="46">
        <f>IF(7&lt;='貼り付けシート（日別）'!O101,1,1+(7-'貼り付けシート（日別）'!O101)*0.0205)</f>
        <v>1.0200729166666667</v>
      </c>
      <c r="AK102" s="46">
        <f>SUMIF('貼り付けシート（時刻別）'!$A$6:$A$8765,A102,'貼り付けシート（時刻別）'!$D$6:$D$8765)</f>
        <v>72.888263839330264</v>
      </c>
      <c r="AL102" s="120">
        <f>IF($AK102&gt;0,バックデータ一覧!$S$4,バックデータ一覧!$T$4)</f>
        <v>-0.51375000000000004</v>
      </c>
      <c r="AM102" s="120">
        <f>IF($AK102&gt;0,バックデータ一覧!$S$5,バックデータ一覧!$T$5)</f>
        <v>-1.7819999999999999E-2</v>
      </c>
      <c r="AN102" s="120">
        <f>IF($AK102&gt;0,バックデータ一覧!$S$6,バックデータ一覧!$T$6)</f>
        <v>0.27639999999999998</v>
      </c>
      <c r="AO102" s="120">
        <f>IF($AK102&gt;0,バックデータ一覧!$S$7,バックデータ一覧!$T$7)</f>
        <v>9.4067100000000003</v>
      </c>
      <c r="AP102" s="120">
        <f>IF($AK102&gt;0,バックデータ一覧!$S$12,バックデータ一覧!$T$12)</f>
        <v>-0.19841</v>
      </c>
      <c r="AQ102" s="120">
        <f>IF($AK102&gt;0,バックデータ一覧!$S$13,バックデータ一覧!$T$13)</f>
        <v>1.10632</v>
      </c>
      <c r="AR102" s="120">
        <f>IF($AK102&gt;0,バックデータ一覧!$S$14,バックデータ一覧!$T$14)</f>
        <v>0.19306999999999999</v>
      </c>
      <c r="AS102" s="120">
        <f>IF($AK102&gt;0,バックデータ一覧!$S$15,バックデータ一覧!$T$15)</f>
        <v>-10.36669</v>
      </c>
      <c r="AT102" s="123">
        <f>IF(データ入力と計算結果!$E$9=バックデータ一覧!$A$24,'貼り付けシート（日別）'!P101,0)</f>
        <v>0</v>
      </c>
      <c r="AU102" s="132">
        <f>'貼り付けシート（日別）'!B101</f>
        <v>8.3597320479399997</v>
      </c>
      <c r="AV102" s="132">
        <f>'貼り付けシート（日別）'!C101</f>
        <v>13.483438786999999</v>
      </c>
      <c r="AW102" s="132">
        <f>'貼り付けシート（日別）'!D101</f>
        <v>1.0786751029600001</v>
      </c>
      <c r="AX102" s="132">
        <f>'貼り付けシート（日別）'!E101</f>
        <v>0</v>
      </c>
      <c r="AY102" s="132">
        <f>'貼り付けシート（日別）'!F101</f>
        <v>24.270189816599999</v>
      </c>
      <c r="AZ102" s="132">
        <f>'貼り付けシート（日別）'!G101</f>
        <v>0</v>
      </c>
      <c r="BA102" s="132">
        <f>'貼り付けシート（日別）'!H101</f>
        <v>6.5968749999999998</v>
      </c>
    </row>
    <row r="103" spans="1:53" x14ac:dyDescent="0.15">
      <c r="A103" s="50">
        <v>41736</v>
      </c>
      <c r="B103" s="42">
        <f t="shared" si="13"/>
        <v>4</v>
      </c>
      <c r="C103" s="42">
        <f t="shared" si="14"/>
        <v>7</v>
      </c>
      <c r="D103" s="127">
        <f t="shared" si="15"/>
        <v>0.17392324016203703</v>
      </c>
      <c r="E103" s="127">
        <f t="shared" si="10"/>
        <v>99.791203860099642</v>
      </c>
      <c r="F103" s="127">
        <f t="shared" si="16"/>
        <v>0</v>
      </c>
      <c r="G103" s="130">
        <v>0</v>
      </c>
      <c r="H103" s="122">
        <f t="shared" si="11"/>
        <v>0.17392324016203703</v>
      </c>
      <c r="I103" s="122">
        <f>IF(AND($BH$4&lt;&gt;1,$BH$4&lt;&gt;2,$BH$4&lt;&gt;6),0,((VLOOKUP(データ入力と計算結果!$E$6,バックデータ一覧!$V$10:$AA$11,2)*'貼り付けシート（日別）'!O102+VLOOKUP(データ入力と計算結果!$E$6,バックデータ一覧!$V$10:$AA$11,3)*('貼り付けシート（日別）'!I102+'貼り付けシート（日別）'!J102+'貼り付けシート（日別）'!K102+'貼り付けシート（日別）'!L102+'貼り付けシート（日別）'!N102)+(VLOOKUP(データ入力と計算結果!$E$6,バックデータ一覧!$V$10:$AA$11,4)))*10^3/3600))</f>
        <v>0.10537745370370372</v>
      </c>
      <c r="J103" s="122">
        <f>IF(AND(OR($BH$4&lt;&gt;1,$BH$4&lt;&gt;2,$BH$4&lt;&gt;6),データ入力と計算結果!$E$7&lt;&gt;バックデータ一覧!$A$15,SUM(AX103:AY103)&gt;0),0.07*10^3/3600,0)</f>
        <v>1.9444444444444445E-2</v>
      </c>
      <c r="K103" s="122">
        <f>IF(AND(OR($BH$4=1,$BH$4=2),データ入力と計算結果!$E$7=バックデータ一覧!$A$17,AY103&gt;0),(VLOOKUP(データ入力と計算結果!$E$6,バックデータ一覧!$V$10:$AA$11,5,FALSE)*BA103+VLOOKUP(データ入力と計算結果!$E$6,バックデータ一覧!$V$10:$AA$11,6,FALSE))*10^3/3600,0)</f>
        <v>4.9101342013888882E-2</v>
      </c>
      <c r="L103" s="122">
        <f>IF(OR($BH$4=1,$BH$4=6),IF(データ入力と計算結果!$E$7=バックデータ一覧!$A$15,AU103/N103+AV103/O103+AW103/P103+AX103/Q103+AY103/S103,IF(データ入力と計算結果!$E$7=バックデータ一覧!$A$16,AU103/N103+AV103/O103+AW103/P103+AY103/R103+AZ103/S103,AU103/N103+AV103/O103+AW103/P103+AY103/R103+BA103/T103)),0)</f>
        <v>99.791203860099642</v>
      </c>
      <c r="M103" s="122">
        <f>IF($BH$4=2,IF(データ入力と計算結果!$E$7=バックデータ一覧!$A$15,AU103/N103+AV103/O103+AW103/P103+AX103/Q103+AZ103/S103,IF(データ入力と計算結果!$E$7=バックデータ一覧!$A$16,AU103/N103+AV103/O103+AW103/P103+AY103/R103+AZ103/S103,AU103/N103+AV103/O103+AW103/P103+AY103/R103+BA103/T103)),0)</f>
        <v>0</v>
      </c>
      <c r="N103" s="122">
        <f>MIN(1,$BH$6*'貼り付けシート（日別）'!O102+計算過程!$BH$13*(AU103+AW103)+$BH$20)</f>
        <v>0.62096401270834378</v>
      </c>
      <c r="O103" s="122">
        <f>MIN(1,$BH$7*'貼り付けシート（日別）'!O102+$BH$14*AV103+$BH$21)</f>
        <v>0.68495785270947085</v>
      </c>
      <c r="P103" s="122">
        <f>MIN(1,$BH$8*'貼り付けシート（日別）'!O102+$BH$15*(AU103+AW103)+$BH$22)</f>
        <v>0.62096401270834378</v>
      </c>
      <c r="Q103" s="46">
        <f>MIN(1,$BH$9*'貼り付けシート（日別）'!O102+$BH$16*AX103+$BH$23)</f>
        <v>0.71159348488590612</v>
      </c>
      <c r="R103" s="46">
        <f>MIN(1,$BH$10*'貼り付けシート（日別）'!O102+$BH$17*AY103+$BH$24)</f>
        <v>0.69966329825628604</v>
      </c>
      <c r="S103" s="46">
        <f>MIN(1,$BH$11*'貼り付けシート（日別）'!O102+$BH$18*AZ103+$BH$25)</f>
        <v>0.71159348488590612</v>
      </c>
      <c r="T103" s="46">
        <f>MIN(1,$BH$12*'貼り付けシート（日別）'!O102+$BH$19*BA103+$BH$26)</f>
        <v>0.6582440577213422</v>
      </c>
      <c r="U103" s="46">
        <f t="shared" si="12"/>
        <v>0</v>
      </c>
      <c r="V103" s="46">
        <f t="array" ref="V103">AVERAGE((IF(('貼り付けシート（時刻別）'!$E$6:$E$8765=$B103)*('貼り付けシート（時刻別）'!$F$6:$F$8765=$C103)*('貼り付けシート（時刻別）'!$G$6:$G$8765=1),'貼り付けシート（時刻別）'!$C$6:$C$8765,"")))</f>
        <v>3.0249999999999999</v>
      </c>
      <c r="W103" s="46">
        <f t="shared" si="17"/>
        <v>1.0528675000000001</v>
      </c>
      <c r="X103" s="46">
        <f t="shared" si="18"/>
        <v>1.0691250000000001</v>
      </c>
      <c r="Y103" s="46">
        <f t="shared" si="19"/>
        <v>66.931565299625007</v>
      </c>
      <c r="Z103" s="46">
        <f>IF($BH$4=8,($BH$38*'貼り付けシート（日別）'!O102+$BH$39*Y103+$BH$40)/3.6,0)</f>
        <v>0</v>
      </c>
      <c r="AA103" s="46">
        <f>IF(OR($BH$4=3,$BH$4=4,$BH$4=5),(($BH$42*'貼り付けシート（日別）'!O102+$BH$43*SUM(AU103:AW103,AY103)+$BH$44)*AB103+(0.01723*BA103+0.06099))*10^3/3600,0)</f>
        <v>0</v>
      </c>
      <c r="AB103" s="46">
        <f>IF('貼り付けシート（日別）'!O102&lt;7,1+(7-'貼り付けシート（日別）'!O102)*0.0091,1)</f>
        <v>1.0163420833333334</v>
      </c>
      <c r="AC103" s="46">
        <f>IF(OR($BH$4=3,$BH$4=4,$BH$4=5),(($BH$45*'貼り付けシート（日別）'!O102+$BH$46*SUM(AU103:AW103,AY103)+$BH$47)*AE103+BA103/AD103),0)</f>
        <v>0</v>
      </c>
      <c r="AD103" s="46">
        <f>$BH$48*'貼り付けシート（日別）'!O102+$BH$49*BA103+$BH$50</f>
        <v>0.81969625000000002</v>
      </c>
      <c r="AE103" s="46">
        <f>IF('貼り付けシート（日別）'!O102&lt;7,1+(7-'貼り付けシート（日別）'!O102)*0.0205,1)</f>
        <v>1.0368145833333333</v>
      </c>
      <c r="AF103" s="46">
        <f>IF($BH$4=7,((AL103*'貼り付けシート（日別）'!O102+AM103*(AU103+AV103+AW103+AY103)+AN103*AK103+AO103)*AG103+(0.01723*BA103+0.06099))*10^3/3600,0)</f>
        <v>0</v>
      </c>
      <c r="AG103" s="46">
        <f>IF(7&lt;='貼り付けシート（日別）'!O102,1,1+(7-'貼り付けシート（日別）'!O102)*0.0091)</f>
        <v>1.0163420833333334</v>
      </c>
      <c r="AH103" s="46">
        <f>IF($BH$4=7,((AP103*'貼り付けシート（日別）'!O102+AQ103*(AU103+AV103+AW103+AY103)+AR103*AK103+AS103)*AJ103+BA103/AI103),0)</f>
        <v>0</v>
      </c>
      <c r="AI103" s="46">
        <f>$BH$52*'貼り付けシート（日別）'!O102+$BH$53*BA103+$BH$54</f>
        <v>0.81969625000000002</v>
      </c>
      <c r="AJ103" s="46">
        <f>IF(7&lt;='貼り付けシート（日別）'!O102,1,1+(7-'貼り付けシート（日別）'!O102)*0.0205)</f>
        <v>1.0368145833333333</v>
      </c>
      <c r="AK103" s="46">
        <f>SUMIF('貼り付けシート（時刻別）'!$A$6:$A$8765,A103,'貼り付けシート（時刻別）'!$D$6:$D$8765)</f>
        <v>80.674517048031092</v>
      </c>
      <c r="AL103" s="120">
        <f>IF($AK103&gt;0,バックデータ一覧!$S$4,バックデータ一覧!$T$4)</f>
        <v>-0.51375000000000004</v>
      </c>
      <c r="AM103" s="120">
        <f>IF($AK103&gt;0,バックデータ一覧!$S$5,バックデータ一覧!$T$5)</f>
        <v>-1.7819999999999999E-2</v>
      </c>
      <c r="AN103" s="120">
        <f>IF($AK103&gt;0,バックデータ一覧!$S$6,バックデータ一覧!$T$6)</f>
        <v>0.27639999999999998</v>
      </c>
      <c r="AO103" s="120">
        <f>IF($AK103&gt;0,バックデータ一覧!$S$7,バックデータ一覧!$T$7)</f>
        <v>9.4067100000000003</v>
      </c>
      <c r="AP103" s="120">
        <f>IF($AK103&gt;0,バックデータ一覧!$S$12,バックデータ一覧!$T$12)</f>
        <v>-0.19841</v>
      </c>
      <c r="AQ103" s="120">
        <f>IF($AK103&gt;0,バックデータ一覧!$S$13,バックデータ一覧!$T$13)</f>
        <v>1.10632</v>
      </c>
      <c r="AR103" s="120">
        <f>IF($AK103&gt;0,バックデータ一覧!$S$14,バックデータ一覧!$T$14)</f>
        <v>0.19306999999999999</v>
      </c>
      <c r="AS103" s="120">
        <f>IF($AK103&gt;0,バックデータ一覧!$S$15,バックデータ一覧!$T$15)</f>
        <v>-10.36669</v>
      </c>
      <c r="AT103" s="123">
        <f>IF(データ入力と計算結果!$E$9=バックデータ一覧!$A$24,'貼り付けシート（日別）'!P102,0)</f>
        <v>0</v>
      </c>
      <c r="AU103" s="132">
        <f>'貼り付けシート（日別）'!B102</f>
        <v>12.310047794590002</v>
      </c>
      <c r="AV103" s="132">
        <f>'貼り付けシート（日別）'!C102</f>
        <v>20.070730099875004</v>
      </c>
      <c r="AW103" s="132">
        <f>'貼り付けシート（日別）'!D102</f>
        <v>3.7465362853099999</v>
      </c>
      <c r="AX103" s="132">
        <f>'貼り付けシート（日別）'!E102</f>
        <v>0</v>
      </c>
      <c r="AY103" s="132">
        <f>'貼り付けシート（日別）'!F102</f>
        <v>24.084876119850005</v>
      </c>
      <c r="AZ103" s="132">
        <f>'貼り付けシート（日別）'!G102</f>
        <v>0</v>
      </c>
      <c r="BA103" s="132">
        <f>'貼り付けシート（日別）'!H102</f>
        <v>6.7193749999999994</v>
      </c>
    </row>
    <row r="104" spans="1:53" x14ac:dyDescent="0.15">
      <c r="A104" s="50">
        <v>41737</v>
      </c>
      <c r="B104" s="42">
        <f t="shared" si="13"/>
        <v>4</v>
      </c>
      <c r="C104" s="42">
        <f t="shared" si="14"/>
        <v>8</v>
      </c>
      <c r="D104" s="127">
        <f t="shared" si="15"/>
        <v>0.18748039872685185</v>
      </c>
      <c r="E104" s="127">
        <f t="shared" si="10"/>
        <v>120.16528695681694</v>
      </c>
      <c r="F104" s="127">
        <f t="shared" si="16"/>
        <v>0</v>
      </c>
      <c r="G104" s="130">
        <v>0</v>
      </c>
      <c r="H104" s="122">
        <f t="shared" si="11"/>
        <v>0.18748039872685185</v>
      </c>
      <c r="I104" s="122">
        <f>IF(AND($BH$4&lt;&gt;1,$BH$4&lt;&gt;2,$BH$4&lt;&gt;6),0,((VLOOKUP(データ入力と計算結果!$E$6,バックデータ一覧!$V$10:$AA$11,2)*'貼り付けシート（日別）'!O103+VLOOKUP(データ入力と計算結果!$E$6,バックデータ一覧!$V$10:$AA$11,3)*('貼り付けシート（日別）'!I103+'貼り付けシート（日別）'!J103+'貼り付けシート（日別）'!K103+'貼り付けシート（日別）'!L103+'貼り付けシート（日別）'!N103)+(VLOOKUP(データ入力と計算結果!$E$6,バックデータ一覧!$V$10:$AA$11,4)))*10^3/3600))</f>
        <v>0.11734921296296295</v>
      </c>
      <c r="J104" s="122">
        <f>IF(AND(OR($BH$4&lt;&gt;1,$BH$4&lt;&gt;2,$BH$4&lt;&gt;6),データ入力と計算結果!$E$7&lt;&gt;バックデータ一覧!$A$15,SUM(AX104:AY104)&gt;0),0.07*10^3/3600,0)</f>
        <v>1.9444444444444445E-2</v>
      </c>
      <c r="K104" s="122">
        <f>IF(AND(OR($BH$4=1,$BH$4=2),データ入力と計算結果!$E$7=バックデータ一覧!$A$17,AY104&gt;0),(VLOOKUP(データ入力と計算結果!$E$6,バックデータ一覧!$V$10:$AA$11,5,FALSE)*BA104+VLOOKUP(データ入力と計算結果!$E$6,バックデータ一覧!$V$10:$AA$11,6,FALSE))*10^3/3600,0)</f>
        <v>5.068674131944445E-2</v>
      </c>
      <c r="L104" s="122">
        <f>IF(OR($BH$4=1,$BH$4=6),IF(データ入力と計算結果!$E$7=バックデータ一覧!$A$15,AU104/N104+AV104/O104+AW104/P104+AX104/Q104+AY104/S104,IF(データ入力と計算結果!$E$7=バックデータ一覧!$A$16,AU104/N104+AV104/O104+AW104/P104+AY104/R104+AZ104/S104,AU104/N104+AV104/O104+AW104/P104+AY104/R104+BA104/T104)),0)</f>
        <v>120.16528695681694</v>
      </c>
      <c r="M104" s="122">
        <f>IF($BH$4=2,IF(データ入力と計算結果!$E$7=バックデータ一覧!$A$15,AU104/N104+AV104/O104+AW104/P104+AX104/Q104+AZ104/S104,IF(データ入力と計算結果!$E$7=バックデータ一覧!$A$16,AU104/N104+AV104/O104+AW104/P104+AY104/R104+AZ104/S104,AU104/N104+AV104/O104+AW104/P104+AY104/R104+BA104/T104)),0)</f>
        <v>0</v>
      </c>
      <c r="N104" s="122">
        <f>MIN(1,$BH$6*'貼り付けシート（日別）'!O103+計算過程!$BH$13*(AU104+AW104)+$BH$20)</f>
        <v>0.62496597176978697</v>
      </c>
      <c r="O104" s="122">
        <f>MIN(1,$BH$7*'貼り付けシート（日別）'!O103+$BH$14*AV104+$BH$21)</f>
        <v>0.68675349031179278</v>
      </c>
      <c r="P104" s="122">
        <f>MIN(1,$BH$8*'貼り付けシート（日別）'!O103+$BH$15*(AU104+AW104)+$BH$22)</f>
        <v>0.62496597176978697</v>
      </c>
      <c r="Q104" s="46">
        <f>MIN(1,$BH$9*'貼り付けシート（日別）'!O103+$BH$16*AX104+$BH$23)</f>
        <v>0.71159348488590612</v>
      </c>
      <c r="R104" s="46">
        <f>MIN(1,$BH$10*'貼り付けシート（日別）'!O103+$BH$17*AY104+$BH$24)</f>
        <v>0.69969763248368189</v>
      </c>
      <c r="S104" s="46">
        <f>MIN(1,$BH$11*'貼り付けシート（日別）'!O103+$BH$18*AZ104+$BH$25)</f>
        <v>0.71159348488590612</v>
      </c>
      <c r="T104" s="46">
        <f>MIN(1,$BH$12*'貼り付けシート（日別）'!O103+$BH$19*BA104+$BH$26)</f>
        <v>0.65746224895892613</v>
      </c>
      <c r="U104" s="46">
        <f t="shared" si="12"/>
        <v>0</v>
      </c>
      <c r="V104" s="46">
        <f t="array" ref="V104">AVERAGE((IF(('貼り付けシート（時刻別）'!$E$6:$E$8765=$B104)*('貼り付けシート（時刻別）'!$F$6:$F$8765=$C104)*('貼り付けシート（時刻別）'!$G$6:$G$8765=1),'貼り付けシート（時刻別）'!$C$6:$C$8765,"")))</f>
        <v>2.6625000000000001</v>
      </c>
      <c r="W104" s="46">
        <f t="shared" si="17"/>
        <v>1.0576887500000001</v>
      </c>
      <c r="X104" s="46">
        <f t="shared" si="18"/>
        <v>1.0818125000000001</v>
      </c>
      <c r="Y104" s="46">
        <f t="shared" si="19"/>
        <v>80.412161473224998</v>
      </c>
      <c r="Z104" s="46">
        <f>IF($BH$4=8,($BH$38*'貼り付けシート（日別）'!O103+$BH$39*Y104+$BH$40)/3.6,0)</f>
        <v>0</v>
      </c>
      <c r="AA104" s="46">
        <f>IF(OR($BH$4=3,$BH$4=4,$BH$4=5),(($BH$42*'貼り付けシート（日別）'!O103+$BH$43*SUM(AU104:AW104,AY104)+$BH$44)*AB104+(0.01723*BA104+0.06099))*10^3/3600,0)</f>
        <v>0</v>
      </c>
      <c r="AB104" s="46">
        <f>IF('貼り付けシート（日別）'!O103&lt;7,1+(7-'貼り付けシート（日別）'!O103)*0.0091,1)</f>
        <v>1.0364379166666666</v>
      </c>
      <c r="AC104" s="46">
        <f>IF(OR($BH$4=3,$BH$4=4,$BH$4=5),(($BH$45*'貼り付けシート（日別）'!O103+$BH$46*SUM(AU104:AW104,AY104)+$BH$47)*AE104+BA104/AD104),0)</f>
        <v>0</v>
      </c>
      <c r="AD104" s="46">
        <f>$BH$48*'貼り付けシート（日別）'!O103+$BH$49*BA104+$BH$50</f>
        <v>0.81108374999999999</v>
      </c>
      <c r="AE104" s="46">
        <f>IF('貼り付けシート（日別）'!O103&lt;7,1+(7-'貼り付けシート（日別）'!O103)*0.0205,1)</f>
        <v>1.0820854166666667</v>
      </c>
      <c r="AF104" s="46">
        <f>IF($BH$4=7,((AL104*'貼り付けシート（日別）'!O103+AM104*(AU104+AV104+AW104+AY104)+AN104*AK104+AO104)*AG104+(0.01723*BA104+0.06099))*10^3/3600,0)</f>
        <v>0</v>
      </c>
      <c r="AG104" s="46">
        <f>IF(7&lt;='貼り付けシート（日別）'!O103,1,1+(7-'貼り付けシート（日別）'!O103)*0.0091)</f>
        <v>1.0364379166666666</v>
      </c>
      <c r="AH104" s="46">
        <f>IF($BH$4=7,((AP104*'貼り付けシート（日別）'!O103+AQ104*(AU104+AV104+AW104+AY104)+AR104*AK104+AS104)*AJ104+BA104/AI104),0)</f>
        <v>0</v>
      </c>
      <c r="AI104" s="46">
        <f>$BH$52*'貼り付けシート（日別）'!O103+$BH$53*BA104+$BH$54</f>
        <v>0.81108374999999999</v>
      </c>
      <c r="AJ104" s="46">
        <f>IF(7&lt;='貼り付けシート（日別）'!O103,1,1+(7-'貼り付けシート（日別）'!O103)*0.0205)</f>
        <v>1.0820854166666667</v>
      </c>
      <c r="AK104" s="46">
        <f>SUMIF('貼り付けシート（時刻別）'!$A$6:$A$8765,A104,'貼り付けシート（時刻別）'!$D$6:$D$8765)</f>
        <v>100.47512034001815</v>
      </c>
      <c r="AL104" s="120">
        <f>IF($AK104&gt;0,バックデータ一覧!$S$4,バックデータ一覧!$T$4)</f>
        <v>-0.51375000000000004</v>
      </c>
      <c r="AM104" s="120">
        <f>IF($AK104&gt;0,バックデータ一覧!$S$5,バックデータ一覧!$T$5)</f>
        <v>-1.7819999999999999E-2</v>
      </c>
      <c r="AN104" s="120">
        <f>IF($AK104&gt;0,バックデータ一覧!$S$6,バックデータ一覧!$T$6)</f>
        <v>0.27639999999999998</v>
      </c>
      <c r="AO104" s="120">
        <f>IF($AK104&gt;0,バックデータ一覧!$S$7,バックデータ一覧!$T$7)</f>
        <v>9.4067100000000003</v>
      </c>
      <c r="AP104" s="120">
        <f>IF($AK104&gt;0,バックデータ一覧!$S$12,バックデータ一覧!$T$12)</f>
        <v>-0.19841</v>
      </c>
      <c r="AQ104" s="120">
        <f>IF($AK104&gt;0,バックデータ一覧!$S$13,バックデータ一覧!$T$13)</f>
        <v>1.10632</v>
      </c>
      <c r="AR104" s="120">
        <f>IF($AK104&gt;0,バックデータ一覧!$S$14,バックデータ一覧!$T$14)</f>
        <v>0.19306999999999999</v>
      </c>
      <c r="AS104" s="120">
        <f>IF($AK104&gt;0,バックデータ一覧!$S$15,バックデータ一覧!$T$15)</f>
        <v>-10.36669</v>
      </c>
      <c r="AT104" s="123">
        <f>IF(データ入力と計算結果!$E$9=バックデータ一覧!$A$24,'貼り付けシート（日別）'!P103,0)</f>
        <v>0</v>
      </c>
      <c r="AU104" s="132">
        <f>'貼り付けシート（日別）'!B103</f>
        <v>18.673845647729998</v>
      </c>
      <c r="AV104" s="132">
        <f>'貼り付けシート（日別）'!C103</f>
        <v>26.6769223539</v>
      </c>
      <c r="AW104" s="132">
        <f>'貼り付けシート（日別）'!D103</f>
        <v>4.0015383530850004</v>
      </c>
      <c r="AX104" s="132">
        <f>'貼り付けシート（日別）'!E103</f>
        <v>0</v>
      </c>
      <c r="AY104" s="132">
        <f>'貼り付けシート（日別）'!F103</f>
        <v>24.009230118510001</v>
      </c>
      <c r="AZ104" s="132">
        <f>'貼り付けシート（日別）'!G103</f>
        <v>0</v>
      </c>
      <c r="BA104" s="132">
        <f>'貼り付けシート（日別）'!H103</f>
        <v>7.0506250000000001</v>
      </c>
    </row>
    <row r="105" spans="1:53" x14ac:dyDescent="0.15">
      <c r="A105" s="50">
        <v>41738</v>
      </c>
      <c r="B105" s="42">
        <f t="shared" si="13"/>
        <v>4</v>
      </c>
      <c r="C105" s="42">
        <f t="shared" si="14"/>
        <v>9</v>
      </c>
      <c r="D105" s="127">
        <f t="shared" si="15"/>
        <v>0.19767466666666667</v>
      </c>
      <c r="E105" s="127">
        <f t="shared" si="10"/>
        <v>139.77789733813154</v>
      </c>
      <c r="F105" s="127">
        <f t="shared" si="16"/>
        <v>0</v>
      </c>
      <c r="G105" s="130">
        <v>0</v>
      </c>
      <c r="H105" s="122">
        <f t="shared" si="11"/>
        <v>0.19767466666666667</v>
      </c>
      <c r="I105" s="122">
        <f>IF(AND($BH$4&lt;&gt;1,$BH$4&lt;&gt;2,$BH$4&lt;&gt;6),0,((VLOOKUP(データ入力と計算結果!$E$6,バックデータ一覧!$V$10:$AA$11,2)*'貼り付けシート（日別）'!O104+VLOOKUP(データ入力と計算結果!$E$6,バックデータ一覧!$V$10:$AA$11,3)*('貼り付けシート（日別）'!I104+'貼り付けシート（日別）'!J104+'貼り付けシート（日別）'!K104+'貼り付けシート（日別）'!L104+'貼り付けシート（日別）'!N104)+(VLOOKUP(データ入力と計算結果!$E$6,バックデータ一覧!$V$10:$AA$11,4)))*10^3/3600))</f>
        <v>0.12797722222222221</v>
      </c>
      <c r="J105" s="122">
        <f>IF(AND(OR($BH$4&lt;&gt;1,$BH$4&lt;&gt;2,$BH$4&lt;&gt;6),データ入力と計算結果!$E$7&lt;&gt;バックデータ一覧!$A$15,SUM(AX105:AY105)&gt;0),0.07*10^3/3600,0)</f>
        <v>1.9444444444444445E-2</v>
      </c>
      <c r="K105" s="122">
        <f>IF(AND(OR($BH$4=1,$BH$4=2),データ入力と計算結果!$E$7=バックデータ一覧!$A$17,AY105&gt;0),(VLOOKUP(データ入力と計算結果!$E$6,バックデータ一覧!$V$10:$AA$11,5,FALSE)*BA105+VLOOKUP(データ入力と計算結果!$E$6,バックデータ一覧!$V$10:$AA$11,6,FALSE))*10^3/3600,0)</f>
        <v>5.0252999999999999E-2</v>
      </c>
      <c r="L105" s="122">
        <f>IF(OR($BH$4=1,$BH$4=6),IF(データ入力と計算結果!$E$7=バックデータ一覧!$A$15,AU105/N105+AV105/O105+AW105/P105+AX105/Q105+AY105/S105,IF(データ入力と計算結果!$E$7=バックデータ一覧!$A$16,AU105/N105+AV105/O105+AW105/P105+AY105/R105+AZ105/S105,AU105/N105+AV105/O105+AW105/P105+AY105/R105+BA105/T105)),0)</f>
        <v>139.77789733813154</v>
      </c>
      <c r="M105" s="122">
        <f>IF($BH$4=2,IF(データ入力と計算結果!$E$7=バックデータ一覧!$A$15,AU105/N105+AV105/O105+AW105/P105+AX105/Q105+AZ105/S105,IF(データ入力と計算結果!$E$7=バックデータ一覧!$A$16,AU105/N105+AV105/O105+AW105/P105+AY105/R105+AZ105/S105,AU105/N105+AV105/O105+AW105/P105+AY105/R105+BA105/T105)),0)</f>
        <v>0</v>
      </c>
      <c r="N105" s="122">
        <f>MIN(1,$BH$6*'貼り付けシート（日別）'!O104+計算過程!$BH$13*(AU105+AW105)+$BH$20)</f>
        <v>0.63550278680623018</v>
      </c>
      <c r="O105" s="122">
        <f>MIN(1,$BH$7*'貼り付けシート（日別）'!O104+$BH$14*AV105+$BH$21)</f>
        <v>0.68952442320891105</v>
      </c>
      <c r="P105" s="122">
        <f>MIN(1,$BH$8*'貼り付けシート（日別）'!O104+$BH$15*(AU105+AW105)+$BH$22)</f>
        <v>0.63550278680623018</v>
      </c>
      <c r="Q105" s="46">
        <f>MIN(1,$BH$9*'貼り付けシート（日別）'!O104+$BH$16*AX105+$BH$23)</f>
        <v>0.71159348488590612</v>
      </c>
      <c r="R105" s="46">
        <f>MIN(1,$BH$10*'貼り付けシート（日別）'!O104+$BH$17*AY105+$BH$24)</f>
        <v>0.69968244950875302</v>
      </c>
      <c r="S105" s="46">
        <f>MIN(1,$BH$11*'貼り付けシート（日別）'!O104+$BH$18*AZ105+$BH$25)</f>
        <v>0.71159348488590612</v>
      </c>
      <c r="T105" s="46">
        <f>MIN(1,$BH$12*'貼り付けシート（日別）'!O104+$BH$19*BA105+$BH$26)</f>
        <v>0.65767614003543629</v>
      </c>
      <c r="U105" s="46">
        <f t="shared" si="12"/>
        <v>0</v>
      </c>
      <c r="V105" s="46">
        <f t="array" ref="V105">AVERAGE((IF(('貼り付けシート（時刻別）'!$E$6:$E$8765=$B105)*('貼り付けシート（時刻別）'!$F$6:$F$8765=$C105)*('貼り付けシート（時刻別）'!$G$6:$G$8765=1),'貼り付けシート（時刻別）'!$C$6:$C$8765,"")))</f>
        <v>-2.5500000000000003</v>
      </c>
      <c r="W105" s="46">
        <f t="shared" si="17"/>
        <v>1.1270150000000001</v>
      </c>
      <c r="X105" s="46">
        <f t="shared" si="18"/>
        <v>1.1294999999999999</v>
      </c>
      <c r="Y105" s="46">
        <f t="shared" si="19"/>
        <v>93.780794726574996</v>
      </c>
      <c r="Z105" s="46">
        <f>IF($BH$4=8,($BH$38*'貼り付けシート（日別）'!O104+$BH$39*Y105+$BH$40)/3.6,0)</f>
        <v>0</v>
      </c>
      <c r="AA105" s="46">
        <f>IF(OR($BH$4=3,$BH$4=4,$BH$4=5),(($BH$42*'貼り付けシート（日別）'!O104+$BH$43*SUM(AU105:AW105,AY105)+$BH$44)*AB105+(0.01723*BA105+0.06099))*10^3/3600,0)</f>
        <v>0</v>
      </c>
      <c r="AB105" s="46">
        <f>IF('貼り付けシート（日別）'!O104&lt;7,1+(7-'貼り付けシート（日別）'!O104)*0.0091,1)</f>
        <v>1.03094</v>
      </c>
      <c r="AC105" s="46">
        <f>IF(OR($BH$4=3,$BH$4=4,$BH$4=5),(($BH$45*'貼り付けシート（日別）'!O104+$BH$46*SUM(AU105:AW105,AY105)+$BH$47)*AE105+BA105/AD105),0)</f>
        <v>0</v>
      </c>
      <c r="AD105" s="46">
        <f>$BH$48*'貼り付けシート（日別）'!O104+$BH$49*BA105+$BH$50</f>
        <v>0.81343999999999994</v>
      </c>
      <c r="AE105" s="46">
        <f>IF('貼り付けシート（日別）'!O104&lt;7,1+(7-'貼り付けシート（日別）'!O104)*0.0205,1)</f>
        <v>1.0697000000000001</v>
      </c>
      <c r="AF105" s="46">
        <f>IF($BH$4=7,((AL105*'貼り付けシート（日別）'!O104+AM105*(AU105+AV105+AW105+AY105)+AN105*AK105+AO105)*AG105+(0.01723*BA105+0.06099))*10^3/3600,0)</f>
        <v>0</v>
      </c>
      <c r="AG105" s="46">
        <f>IF(7&lt;='貼り付けシート（日別）'!O104,1,1+(7-'貼り付けシート（日別）'!O104)*0.0091)</f>
        <v>1.03094</v>
      </c>
      <c r="AH105" s="46">
        <f>IF($BH$4=7,((AP105*'貼り付けシート（日別）'!O104+AQ105*(AU105+AV105+AW105+AY105)+AR105*AK105+AS105)*AJ105+BA105/AI105),0)</f>
        <v>0</v>
      </c>
      <c r="AI105" s="46">
        <f>$BH$52*'貼り付けシート（日別）'!O104+$BH$53*BA105+$BH$54</f>
        <v>0.81343999999999994</v>
      </c>
      <c r="AJ105" s="46">
        <f>IF(7&lt;='貼り付けシート（日別）'!O104,1,1+(7-'貼り付けシート（日別）'!O104)*0.0205)</f>
        <v>1.0697000000000001</v>
      </c>
      <c r="AK105" s="46">
        <f>SUMIF('貼り付けシート（時刻別）'!$A$6:$A$8765,A105,'貼り付けシート（時刻別）'!$D$6:$D$8765)</f>
        <v>76.397898844250662</v>
      </c>
      <c r="AL105" s="120">
        <f>IF($AK105&gt;0,バックデータ一覧!$S$4,バックデータ一覧!$T$4)</f>
        <v>-0.51375000000000004</v>
      </c>
      <c r="AM105" s="120">
        <f>IF($AK105&gt;0,バックデータ一覧!$S$5,バックデータ一覧!$T$5)</f>
        <v>-1.7819999999999999E-2</v>
      </c>
      <c r="AN105" s="120">
        <f>IF($AK105&gt;0,バックデータ一覧!$S$6,バックデータ一覧!$T$6)</f>
        <v>0.27639999999999998</v>
      </c>
      <c r="AO105" s="120">
        <f>IF($AK105&gt;0,バックデータ一覧!$S$7,バックデータ一覧!$T$7)</f>
        <v>9.4067100000000003</v>
      </c>
      <c r="AP105" s="120">
        <f>IF($AK105&gt;0,バックデータ一覧!$S$12,バックデータ一覧!$T$12)</f>
        <v>-0.19841</v>
      </c>
      <c r="AQ105" s="120">
        <f>IF($AK105&gt;0,バックデータ一覧!$S$13,バックデータ一覧!$T$13)</f>
        <v>1.10632</v>
      </c>
      <c r="AR105" s="120">
        <f>IF($AK105&gt;0,バックデータ一覧!$S$14,バックデータ一覧!$T$14)</f>
        <v>0.19306999999999999</v>
      </c>
      <c r="AS105" s="120">
        <f>IF($AK105&gt;0,バックデータ一覧!$S$15,バックデータ一覧!$T$15)</f>
        <v>-10.36669</v>
      </c>
      <c r="AT105" s="123">
        <f>IF(データ入力と計算結果!$E$9=バックデータ一覧!$A$24,'貼り付けシート（日別）'!P104,0)</f>
        <v>0</v>
      </c>
      <c r="AU105" s="132">
        <f>'貼り付けシート（日別）'!B104</f>
        <v>24.576963430292</v>
      </c>
      <c r="AV105" s="132">
        <f>'貼り付けシート（日別）'!C104</f>
        <v>32.05690882212</v>
      </c>
      <c r="AW105" s="132">
        <f>'貼り付けシート（日別）'!D104</f>
        <v>6.1442408575730001</v>
      </c>
      <c r="AX105" s="132">
        <f>'貼り付けシート（日別）'!E104</f>
        <v>0</v>
      </c>
      <c r="AY105" s="132">
        <f>'貼り付けシート（日別）'!F104</f>
        <v>24.042681616590002</v>
      </c>
      <c r="AZ105" s="132">
        <f>'貼り付けシート（日別）'!G104</f>
        <v>0</v>
      </c>
      <c r="BA105" s="132">
        <f>'貼り付けシート（日別）'!H104</f>
        <v>6.9599999999999991</v>
      </c>
    </row>
    <row r="106" spans="1:53" x14ac:dyDescent="0.15">
      <c r="A106" s="50">
        <v>41739</v>
      </c>
      <c r="B106" s="42">
        <f t="shared" si="13"/>
        <v>4</v>
      </c>
      <c r="C106" s="42">
        <f t="shared" si="14"/>
        <v>10</v>
      </c>
      <c r="D106" s="127">
        <f t="shared" si="15"/>
        <v>0.17482997511574072</v>
      </c>
      <c r="E106" s="127">
        <f t="shared" si="10"/>
        <v>100.32357782827991</v>
      </c>
      <c r="F106" s="127">
        <f t="shared" si="16"/>
        <v>0</v>
      </c>
      <c r="G106" s="130">
        <v>0</v>
      </c>
      <c r="H106" s="122">
        <f t="shared" si="11"/>
        <v>0.17482997511574072</v>
      </c>
      <c r="I106" s="122">
        <f>IF(AND($BH$4&lt;&gt;1,$BH$4&lt;&gt;2,$BH$4&lt;&gt;6),0,((VLOOKUP(データ入力と計算結果!$E$6,バックデータ一覧!$V$10:$AA$11,2)*'貼り付けシート（日別）'!O105+VLOOKUP(データ入力と計算結果!$E$6,バックデータ一覧!$V$10:$AA$11,3)*('貼り付けシート（日別）'!I105+'貼り付けシート（日別）'!J105+'貼り付けシート（日別）'!K105+'貼り付けシート（日別）'!L105+'貼り付けシート（日別）'!N105)+(VLOOKUP(データ入力と計算結果!$E$6,バックデータ一覧!$V$10:$AA$11,4)))*10^3/3600))</f>
        <v>0.10573976851851852</v>
      </c>
      <c r="J106" s="122">
        <f>IF(AND(OR($BH$4&lt;&gt;1,$BH$4&lt;&gt;2,$BH$4&lt;&gt;6),データ入力と計算結果!$E$7&lt;&gt;バックデータ一覧!$A$15,SUM(AX106:AY106)&gt;0),0.07*10^3/3600,0)</f>
        <v>1.9444444444444445E-2</v>
      </c>
      <c r="K106" s="122">
        <f>IF(AND(OR($BH$4=1,$BH$4=2),データ入力と計算結果!$E$7=バックデータ一覧!$A$17,AY106&gt;0),(VLOOKUP(データ入力と計算結果!$E$6,バックデータ一覧!$V$10:$AA$11,5,FALSE)*BA106+VLOOKUP(データ入力と計算結果!$E$6,バックデータ一覧!$V$10:$AA$11,6,FALSE))*10^3/3600,0)</f>
        <v>4.9645762152777773E-2</v>
      </c>
      <c r="L106" s="122">
        <f>IF(OR($BH$4=1,$BH$4=6),IF(データ入力と計算結果!$E$7=バックデータ一覧!$A$15,AU106/N106+AV106/O106+AW106/P106+AX106/Q106+AY106/S106,IF(データ入力と計算結果!$E$7=バックデータ一覧!$A$16,AU106/N106+AV106/O106+AW106/P106+AY106/R106+AZ106/S106,AU106/N106+AV106/O106+AW106/P106+AY106/R106+BA106/T106)),0)</f>
        <v>100.32357782827991</v>
      </c>
      <c r="M106" s="122">
        <f>IF($BH$4=2,IF(データ入力と計算結果!$E$7=バックデータ一覧!$A$15,AU106/N106+AV106/O106+AW106/P106+AX106/Q106+AZ106/S106,IF(データ入力と計算結果!$E$7=バックデータ一覧!$A$16,AU106/N106+AV106/O106+AW106/P106+AY106/R106+AZ106/S106,AU106/N106+AV106/O106+AW106/P106+AY106/R106+BA106/T106)),0)</f>
        <v>0</v>
      </c>
      <c r="N106" s="122">
        <f>MIN(1,$BH$6*'貼り付けシート（日別）'!O105+計算過程!$BH$13*(AU106+AW106)+$BH$20)</f>
        <v>0.61971634137538756</v>
      </c>
      <c r="O106" s="122">
        <f>MIN(1,$BH$7*'貼り付けシート（日別）'!O105+$BH$14*AV106+$BH$21)</f>
        <v>0.68457379296676801</v>
      </c>
      <c r="P106" s="122">
        <f>MIN(1,$BH$8*'貼り付けシート（日別）'!O105+$BH$15*(AU106+AW106)+$BH$22)</f>
        <v>0.61971634137538756</v>
      </c>
      <c r="Q106" s="46">
        <f>MIN(1,$BH$9*'貼り付けシート（日別）'!O105+$BH$16*AX106+$BH$23)</f>
        <v>0.71159348488590612</v>
      </c>
      <c r="R106" s="46">
        <f>MIN(1,$BH$10*'貼り付けシート（日別）'!O105+$BH$17*AY106+$BH$24)</f>
        <v>0.69962853269437519</v>
      </c>
      <c r="S106" s="46">
        <f>MIN(1,$BH$11*'貼り付けシート（日別）'!O105+$BH$18*AZ106+$BH$25)</f>
        <v>0.71159348488590612</v>
      </c>
      <c r="T106" s="46">
        <f>MIN(1,$BH$12*'貼り付けシート（日別）'!O105+$BH$19*BA106+$BH$26)</f>
        <v>0.65797558754255037</v>
      </c>
      <c r="U106" s="46">
        <f t="shared" si="12"/>
        <v>0</v>
      </c>
      <c r="V106" s="46">
        <f t="array" ref="V106">AVERAGE((IF(('貼り付けシート（時刻別）'!$E$6:$E$8765=$B106)*('貼り付けシート（時刻別）'!$F$6:$F$8765=$C106)*('貼り付けシート（時刻別）'!$G$6:$G$8765=1),'貼り付けシート（時刻別）'!$C$6:$C$8765,"")))</f>
        <v>1.0625</v>
      </c>
      <c r="W106" s="46">
        <f t="shared" si="17"/>
        <v>1.07896875</v>
      </c>
      <c r="X106" s="46">
        <f t="shared" si="18"/>
        <v>1.11203125</v>
      </c>
      <c r="Y106" s="46">
        <f t="shared" si="19"/>
        <v>67.236806119600004</v>
      </c>
      <c r="Z106" s="46">
        <f>IF($BH$4=8,($BH$38*'貼り付けシート（日別）'!O105+$BH$39*Y106+$BH$40)/3.6,0)</f>
        <v>0</v>
      </c>
      <c r="AA106" s="46">
        <f>IF(OR($BH$4=3,$BH$4=4,$BH$4=5),(($BH$42*'貼り付けシート（日別）'!O105+$BH$43*SUM(AU106:AW106,AY106)+$BH$44)*AB106+(0.01723*BA106+0.06099))*10^3/3600,0)</f>
        <v>0</v>
      </c>
      <c r="AB106" s="46">
        <f>IF('貼り付けシート（日別）'!O105&lt;7,1+(7-'貼り付けシート（日別）'!O105)*0.0091,1)</f>
        <v>1.0232429166666668</v>
      </c>
      <c r="AC106" s="46">
        <f>IF(OR($BH$4=3,$BH$4=4,$BH$4=5),(($BH$45*'貼り付けシート（日別）'!O105+$BH$46*SUM(AU106:AW106,AY106)+$BH$47)*AE106+BA106/AD106),0)</f>
        <v>0</v>
      </c>
      <c r="AD106" s="46">
        <f>$BH$48*'貼り付けシート（日別）'!O105+$BH$49*BA106+$BH$50</f>
        <v>0.81673874999999996</v>
      </c>
      <c r="AE106" s="46">
        <f>IF('貼り付けシート（日別）'!O105&lt;7,1+(7-'貼り付けシート（日別）'!O105)*0.0205,1)</f>
        <v>1.0523604166666667</v>
      </c>
      <c r="AF106" s="46">
        <f>IF($BH$4=7,((AL106*'貼り付けシート（日別）'!O105+AM106*(AU106+AV106+AW106+AY106)+AN106*AK106+AO106)*AG106+(0.01723*BA106+0.06099))*10^3/3600,0)</f>
        <v>0</v>
      </c>
      <c r="AG106" s="46">
        <f>IF(7&lt;='貼り付けシート（日別）'!O105,1,1+(7-'貼り付けシート（日別）'!O105)*0.0091)</f>
        <v>1.0232429166666668</v>
      </c>
      <c r="AH106" s="46">
        <f>IF($BH$4=7,((AP106*'貼り付けシート（日別）'!O105+AQ106*(AU106+AV106+AW106+AY106)+AR106*AK106+AS106)*AJ106+BA106/AI106),0)</f>
        <v>0</v>
      </c>
      <c r="AI106" s="46">
        <f>$BH$52*'貼り付けシート（日別）'!O105+$BH$53*BA106+$BH$54</f>
        <v>0.81673874999999996</v>
      </c>
      <c r="AJ106" s="46">
        <f>IF(7&lt;='貼り付けシート（日別）'!O105,1,1+(7-'貼り付けシート（日別）'!O105)*0.0205)</f>
        <v>1.0523604166666667</v>
      </c>
      <c r="AK106" s="46">
        <f>SUMIF('貼り付けシート（時刻別）'!$A$6:$A$8765,A106,'貼り付けシート（時刻別）'!$D$6:$D$8765)</f>
        <v>96.169977863982893</v>
      </c>
      <c r="AL106" s="120">
        <f>IF($AK106&gt;0,バックデータ一覧!$S$4,バックデータ一覧!$T$4)</f>
        <v>-0.51375000000000004</v>
      </c>
      <c r="AM106" s="120">
        <f>IF($AK106&gt;0,バックデータ一覧!$S$5,バックデータ一覧!$T$5)</f>
        <v>-1.7819999999999999E-2</v>
      </c>
      <c r="AN106" s="120">
        <f>IF($AK106&gt;0,バックデータ一覧!$S$6,バックデータ一覧!$T$6)</f>
        <v>0.27639999999999998</v>
      </c>
      <c r="AO106" s="120">
        <f>IF($AK106&gt;0,バックデータ一覧!$S$7,バックデータ一覧!$T$7)</f>
        <v>9.4067100000000003</v>
      </c>
      <c r="AP106" s="120">
        <f>IF($AK106&gt;0,バックデータ一覧!$S$12,バックデータ一覧!$T$12)</f>
        <v>-0.19841</v>
      </c>
      <c r="AQ106" s="120">
        <f>IF($AK106&gt;0,バックデータ一覧!$S$13,バックデータ一覧!$T$13)</f>
        <v>1.10632</v>
      </c>
      <c r="AR106" s="120">
        <f>IF($AK106&gt;0,バックデータ一覧!$S$14,バックデータ一覧!$T$14)</f>
        <v>0.19306999999999999</v>
      </c>
      <c r="AS106" s="120">
        <f>IF($AK106&gt;0,バックデータ一覧!$S$15,バックデータ一覧!$T$15)</f>
        <v>-10.36669</v>
      </c>
      <c r="AT106" s="123">
        <f>IF(データ入力と計算結果!$E$9=バックデータ一覧!$A$24,'貼り付けシート（日別）'!P105,0)</f>
        <v>0</v>
      </c>
      <c r="AU106" s="132">
        <f>'貼り付けシート（日別）'!B105</f>
        <v>12.349197028896</v>
      </c>
      <c r="AV106" s="132">
        <f>'貼り付けシート（日別）'!C105</f>
        <v>20.134560373200003</v>
      </c>
      <c r="AW106" s="132">
        <f>'貼り付けシート（日別）'!D105</f>
        <v>3.758451269664</v>
      </c>
      <c r="AX106" s="132">
        <f>'貼り付けシート（日別）'!E105</f>
        <v>0</v>
      </c>
      <c r="AY106" s="132">
        <f>'貼り付けシート（日別）'!F105</f>
        <v>24.161472447839998</v>
      </c>
      <c r="AZ106" s="132">
        <f>'貼り付けシート（日別）'!G105</f>
        <v>0</v>
      </c>
      <c r="BA106" s="132">
        <f>'貼り付けシート（日別）'!H105</f>
        <v>6.8331249999999999</v>
      </c>
    </row>
    <row r="107" spans="1:53" x14ac:dyDescent="0.15">
      <c r="A107" s="50">
        <v>41740</v>
      </c>
      <c r="B107" s="42">
        <f t="shared" si="13"/>
        <v>4</v>
      </c>
      <c r="C107" s="42">
        <f t="shared" si="14"/>
        <v>11</v>
      </c>
      <c r="D107" s="127">
        <f t="shared" si="15"/>
        <v>0.15994743923611113</v>
      </c>
      <c r="E107" s="127">
        <f t="shared" si="10"/>
        <v>79.476713262461601</v>
      </c>
      <c r="F107" s="127">
        <f t="shared" si="16"/>
        <v>0</v>
      </c>
      <c r="G107" s="130">
        <v>0</v>
      </c>
      <c r="H107" s="122">
        <f t="shared" si="11"/>
        <v>0.15994743923611113</v>
      </c>
      <c r="I107" s="122">
        <f>IF(AND($BH$4&lt;&gt;1,$BH$4&lt;&gt;2,$BH$4&lt;&gt;6),0,((VLOOKUP(データ入力と計算結果!$E$6,バックデータ一覧!$V$10:$AA$11,2)*'貼り付けシート（日別）'!O106+VLOOKUP(データ入力と計算結果!$E$6,バックデータ一覧!$V$10:$AA$11,3)*('貼り付けシート（日別）'!I106+'貼り付けシート（日別）'!J106+'貼り付けシート（日別）'!K106+'貼り付けシート（日別）'!L106+'貼り付けシート（日別）'!N106)+(VLOOKUP(データ入力と計算結果!$E$6,バックデータ一覧!$V$10:$AA$11,4)))*10^3/3600))</f>
        <v>9.3324074074074087E-2</v>
      </c>
      <c r="J107" s="122">
        <f>IF(AND(OR($BH$4&lt;&gt;1,$BH$4&lt;&gt;2,$BH$4&lt;&gt;6),データ入力と計算結果!$E$7&lt;&gt;バックデータ一覧!$A$15,SUM(AX107:AY107)&gt;0),0.07*10^3/3600,0)</f>
        <v>1.9444444444444445E-2</v>
      </c>
      <c r="K107" s="122">
        <f>IF(AND(OR($BH$4=1,$BH$4=2),データ入力と計算結果!$E$7=バックデータ一覧!$A$17,AY107&gt;0),(VLOOKUP(データ入力と計算結果!$E$6,バックデータ一覧!$V$10:$AA$11,5,FALSE)*BA107+VLOOKUP(データ入力と計算結果!$E$6,バックデータ一覧!$V$10:$AA$11,6,FALSE))*10^3/3600,0)</f>
        <v>4.7178920717592596E-2</v>
      </c>
      <c r="L107" s="122">
        <f>IF(OR($BH$4=1,$BH$4=6),IF(データ入力と計算結果!$E$7=バックデータ一覧!$A$15,AU107/N107+AV107/O107+AW107/P107+AX107/Q107+AY107/S107,IF(データ入力と計算結果!$E$7=バックデータ一覧!$A$16,AU107/N107+AV107/O107+AW107/P107+AY107/R107+AZ107/S107,AU107/N107+AV107/O107+AW107/P107+AY107/R107+BA107/T107)),0)</f>
        <v>79.476713262461601</v>
      </c>
      <c r="M107" s="122">
        <f>IF($BH$4=2,IF(データ入力と計算結果!$E$7=バックデータ一覧!$A$15,AU107/N107+AV107/O107+AW107/P107+AX107/Q107+AZ107/S107,IF(データ入力と計算結果!$E$7=バックデータ一覧!$A$16,AU107/N107+AV107/O107+AW107/P107+AY107/R107+AZ107/S107,AU107/N107+AV107/O107+AW107/P107+AY107/R107+BA107/T107)),0)</f>
        <v>0</v>
      </c>
      <c r="N107" s="122">
        <f>MIN(1,$BH$6*'貼り付けシート（日別）'!O106+計算過程!$BH$13*(AU107+AW107)+$BH$20)</f>
        <v>0.61728333872453034</v>
      </c>
      <c r="O107" s="122">
        <f>MIN(1,$BH$7*'貼り付けシート（日別）'!O106+$BH$14*AV107+$BH$21)</f>
        <v>0.68327807336542157</v>
      </c>
      <c r="P107" s="122">
        <f>MIN(1,$BH$8*'貼り付けシート（日別）'!O106+$BH$15*(AU107+AW107)+$BH$22)</f>
        <v>0.61728333872453034</v>
      </c>
      <c r="Q107" s="46">
        <f>MIN(1,$BH$9*'貼り付けシート（日別）'!O106+$BH$16*AX107+$BH$23)</f>
        <v>0.71159348488590612</v>
      </c>
      <c r="R107" s="46">
        <f>MIN(1,$BH$10*'貼り付けシート（日別）'!O106+$BH$17*AY107+$BH$24)</f>
        <v>0.69955356675566416</v>
      </c>
      <c r="S107" s="46">
        <f>MIN(1,$BH$11*'貼り付けシート（日別）'!O106+$BH$18*AZ107+$BH$25)</f>
        <v>0.71159348488590612</v>
      </c>
      <c r="T107" s="46">
        <f>MIN(1,$BH$12*'貼り付けシート（日別）'!O106+$BH$19*BA107+$BH$26)</f>
        <v>0.65829753994630869</v>
      </c>
      <c r="U107" s="46">
        <f t="shared" si="12"/>
        <v>0</v>
      </c>
      <c r="V107" s="46">
        <f t="array" ref="V107">AVERAGE((IF(('貼り付けシート（時刻別）'!$E$6:$E$8765=$B107)*('貼り付けシート（時刻別）'!$F$6:$F$8765=$C107)*('貼り付けシート（時刻別）'!$G$6:$G$8765=1),'貼り付けシート（時刻別）'!$C$6:$C$8765,"")))</f>
        <v>2.4375</v>
      </c>
      <c r="W107" s="46">
        <f t="shared" si="17"/>
        <v>1.06068125</v>
      </c>
      <c r="X107" s="46">
        <f t="shared" si="18"/>
        <v>1.0896875000000001</v>
      </c>
      <c r="Y107" s="46">
        <f t="shared" si="19"/>
        <v>53.619506815908331</v>
      </c>
      <c r="Z107" s="46">
        <f>IF($BH$4=8,($BH$38*'貼り付けシート（日別）'!O106+$BH$39*Y107+$BH$40)/3.6,0)</f>
        <v>0</v>
      </c>
      <c r="AA107" s="46">
        <f>IF(OR($BH$4=3,$BH$4=4,$BH$4=5),(($BH$42*'貼り付けシート（日別）'!O106+$BH$43*SUM(AU107:AW107,AY107)+$BH$44)*AB107+(0.01723*BA107+0.06099))*10^3/3600,0)</f>
        <v>0</v>
      </c>
      <c r="AB107" s="46">
        <f>IF('貼り付けシート（日別）'!O106&lt;7,1+(7-'貼り付けシート（日別）'!O106)*0.0091,1)</f>
        <v>1</v>
      </c>
      <c r="AC107" s="46">
        <f>IF(OR($BH$4=3,$BH$4=4,$BH$4=5),(($BH$45*'貼り付けシート（日別）'!O106+$BH$46*SUM(AU107:AW107,AY107)+$BH$47)*AE107+BA107/AD107),0)</f>
        <v>0</v>
      </c>
      <c r="AD107" s="46">
        <f>$BH$48*'貼り付けシート（日別）'!O106+$BH$49*BA107+$BH$50</f>
        <v>0.82870624999999998</v>
      </c>
      <c r="AE107" s="46">
        <f>IF('貼り付けシート（日別）'!O106&lt;7,1+(7-'貼り付けシート（日別）'!O106)*0.0205,1)</f>
        <v>1</v>
      </c>
      <c r="AF107" s="46">
        <f>IF($BH$4=7,((AL107*'貼り付けシート（日別）'!O106+AM107*(AU107+AV107+AW107+AY107)+AN107*AK107+AO107)*AG107+(0.01723*BA107+0.06099))*10^3/3600,0)</f>
        <v>0</v>
      </c>
      <c r="AG107" s="46">
        <f>IF(7&lt;='貼り付けシート（日別）'!O106,1,1+(7-'貼り付けシート（日別）'!O106)*0.0091)</f>
        <v>1</v>
      </c>
      <c r="AH107" s="46">
        <f>IF($BH$4=7,((AP107*'貼り付けシート（日別）'!O106+AQ107*(AU107+AV107+AW107+AY107)+AR107*AK107+AS107)*AJ107+BA107/AI107),0)</f>
        <v>0</v>
      </c>
      <c r="AI107" s="46">
        <f>$BH$52*'貼り付けシート（日別）'!O106+$BH$53*BA107+$BH$54</f>
        <v>0.82870624999999998</v>
      </c>
      <c r="AJ107" s="46">
        <f>IF(7&lt;='貼り付けシート（日別）'!O106,1,1+(7-'貼り付けシート（日別）'!O106)*0.0205)</f>
        <v>1</v>
      </c>
      <c r="AK107" s="46">
        <f>SUMIF('貼り付けシート（時刻別）'!$A$6:$A$8765,A107,'貼り付けシート（時刻別）'!$D$6:$D$8765)</f>
        <v>61.976047774595266</v>
      </c>
      <c r="AL107" s="120">
        <f>IF($AK107&gt;0,バックデータ一覧!$S$4,バックデータ一覧!$T$4)</f>
        <v>-0.51375000000000004</v>
      </c>
      <c r="AM107" s="120">
        <f>IF($AK107&gt;0,バックデータ一覧!$S$5,バックデータ一覧!$T$5)</f>
        <v>-1.7819999999999999E-2</v>
      </c>
      <c r="AN107" s="120">
        <f>IF($AK107&gt;0,バックデータ一覧!$S$6,バックデータ一覧!$T$6)</f>
        <v>0.27639999999999998</v>
      </c>
      <c r="AO107" s="120">
        <f>IF($AK107&gt;0,バックデータ一覧!$S$7,バックデータ一覧!$T$7)</f>
        <v>9.4067100000000003</v>
      </c>
      <c r="AP107" s="120">
        <f>IF($AK107&gt;0,バックデータ一覧!$S$12,バックデータ一覧!$T$12)</f>
        <v>-0.19841</v>
      </c>
      <c r="AQ107" s="120">
        <f>IF($AK107&gt;0,バックデータ一覧!$S$13,バックデータ一覧!$T$13)</f>
        <v>1.10632</v>
      </c>
      <c r="AR107" s="120">
        <f>IF($AK107&gt;0,バックデータ一覧!$S$14,バックデータ一覧!$T$14)</f>
        <v>0.19306999999999999</v>
      </c>
      <c r="AS107" s="120">
        <f>IF($AK107&gt;0,バックデータ一覧!$S$15,バックデータ一覧!$T$15)</f>
        <v>-10.36669</v>
      </c>
      <c r="AT107" s="123">
        <f>IF(データ入力と計算結果!$E$9=バックデータ一覧!$A$24,'貼り付けシート（日別）'!P106,0)</f>
        <v>0</v>
      </c>
      <c r="AU107" s="132">
        <f>'貼り付けシート（日別）'!B106</f>
        <v>8.3791757311990001</v>
      </c>
      <c r="AV107" s="132">
        <f>'貼り付けシート（日別）'!C106</f>
        <v>13.51479956645</v>
      </c>
      <c r="AW107" s="132">
        <f>'貼り付けシート（日別）'!D106</f>
        <v>1.081183965316</v>
      </c>
      <c r="AX107" s="132">
        <f>'貼り付けシート（日別）'!E106</f>
        <v>0</v>
      </c>
      <c r="AY107" s="132">
        <f>'貼り付けシート（日別）'!F106</f>
        <v>24.326639219609998</v>
      </c>
      <c r="AZ107" s="132">
        <f>'貼り付けシート（日別）'!G106</f>
        <v>0</v>
      </c>
      <c r="BA107" s="132">
        <f>'貼り付けシート（日別）'!H106</f>
        <v>6.3177083333333339</v>
      </c>
    </row>
    <row r="108" spans="1:53" x14ac:dyDescent="0.15">
      <c r="A108" s="50">
        <v>41741</v>
      </c>
      <c r="B108" s="42">
        <f t="shared" si="13"/>
        <v>4</v>
      </c>
      <c r="C108" s="42">
        <f t="shared" si="14"/>
        <v>12</v>
      </c>
      <c r="D108" s="127">
        <f t="shared" si="15"/>
        <v>0.16855708637152778</v>
      </c>
      <c r="E108" s="127">
        <f t="shared" si="10"/>
        <v>98.43848284437918</v>
      </c>
      <c r="F108" s="127">
        <f t="shared" si="16"/>
        <v>0</v>
      </c>
      <c r="G108" s="130">
        <v>0</v>
      </c>
      <c r="H108" s="122">
        <f t="shared" si="11"/>
        <v>0.16855708637152778</v>
      </c>
      <c r="I108" s="122">
        <f>IF(AND($BH$4&lt;&gt;1,$BH$4&lt;&gt;2,$BH$4&lt;&gt;6),0,((VLOOKUP(データ入力と計算結果!$E$6,バックデータ一覧!$V$10:$AA$11,2)*'貼り付けシート（日別）'!O107+VLOOKUP(データ入力と計算結果!$E$6,バックデータ一覧!$V$10:$AA$11,3)*('貼り付けシート（日別）'!I107+'貼り付けシート（日別）'!J107+'貼り付けシート（日別）'!K107+'貼り付けシート（日別）'!L107+'貼り付けシート（日別）'!N107)+(VLOOKUP(データ入力と計算結果!$E$6,バックデータ一覧!$V$10:$AA$11,4)))*10^3/3600))</f>
        <v>0.10336282407407409</v>
      </c>
      <c r="J108" s="122">
        <f>IF(AND(OR($BH$4&lt;&gt;1,$BH$4&lt;&gt;2,$BH$4&lt;&gt;6),データ入力と計算結果!$E$7&lt;&gt;バックデータ一覧!$A$15,SUM(AX108:AY108)&gt;0),0.07*10^3/3600,0)</f>
        <v>1.9444444444444445E-2</v>
      </c>
      <c r="K108" s="122">
        <f>IF(AND(OR($BH$4=1,$BH$4=2),データ入力と計算結果!$E$7=バックデータ一覧!$A$17,AY108&gt;0),(VLOOKUP(データ入力と計算結果!$E$6,バックデータ一覧!$V$10:$AA$11,5,FALSE)*BA108+VLOOKUP(データ入力と計算結果!$E$6,バックデータ一覧!$V$10:$AA$11,6,FALSE))*10^3/3600,0)</f>
        <v>4.5749817853009259E-2</v>
      </c>
      <c r="L108" s="122">
        <f>IF(OR($BH$4=1,$BH$4=6),IF(データ入力と計算結果!$E$7=バックデータ一覧!$A$15,AU108/N108+AV108/O108+AW108/P108+AX108/Q108+AY108/S108,IF(データ入力と計算結果!$E$7=バックデータ一覧!$A$16,AU108/N108+AV108/O108+AW108/P108+AY108/R108+AZ108/S108,AU108/N108+AV108/O108+AW108/P108+AY108/R108+BA108/T108)),0)</f>
        <v>98.43848284437918</v>
      </c>
      <c r="M108" s="122">
        <f>IF($BH$4=2,IF(データ入力と計算結果!$E$7=バックデータ一覧!$A$15,AU108/N108+AV108/O108+AW108/P108+AX108/Q108+AZ108/S108,IF(データ入力と計算結果!$E$7=バックデータ一覧!$A$16,AU108/N108+AV108/O108+AW108/P108+AY108/R108+AZ108/S108,AU108/N108+AV108/O108+AW108/P108+AY108/R108+BA108/T108)),0)</f>
        <v>0</v>
      </c>
      <c r="N108" s="122">
        <f>MIN(1,$BH$6*'貼り付けシート（日別）'!O107+計算過程!$BH$13*(AU108+AW108)+$BH$20)</f>
        <v>0.62826076176030832</v>
      </c>
      <c r="O108" s="122">
        <f>MIN(1,$BH$7*'貼り付けシート（日別）'!O107+$BH$14*AV108+$BH$21)</f>
        <v>0.68726606101068</v>
      </c>
      <c r="P108" s="122">
        <f>MIN(1,$BH$8*'貼り付けシート（日別）'!O107+$BH$15*(AU108+AW108)+$BH$22)</f>
        <v>0.62826076176030832</v>
      </c>
      <c r="Q108" s="46">
        <f>MIN(1,$BH$9*'貼り付けシート（日別）'!O107+$BH$16*AX108+$BH$23)</f>
        <v>0.71159348488590612</v>
      </c>
      <c r="R108" s="46">
        <f>MIN(1,$BH$10*'貼り付けシート（日別）'!O107+$BH$17*AY108+$BH$24)</f>
        <v>0.69964940928490227</v>
      </c>
      <c r="S108" s="46">
        <f>MIN(1,$BH$11*'貼り付けシート（日別）'!O107+$BH$18*AZ108+$BH$25)</f>
        <v>0.71159348488590612</v>
      </c>
      <c r="T108" s="46">
        <f>MIN(1,$BH$12*'貼り付けシート（日別）'!O107+$BH$19*BA108+$BH$26)</f>
        <v>0.65854357141932884</v>
      </c>
      <c r="U108" s="46">
        <f t="shared" si="12"/>
        <v>0</v>
      </c>
      <c r="V108" s="46">
        <f t="array" ref="V108">AVERAGE((IF(('貼り付けシート（時刻別）'!$E$6:$E$8765=$B108)*('貼り付けシート（時刻別）'!$F$6:$F$8765=$C108)*('貼り付けシート（時刻別）'!$G$6:$G$8765=1),'貼り付けシート（時刻別）'!$C$6:$C$8765,"")))</f>
        <v>2.5249999999999999</v>
      </c>
      <c r="W108" s="46">
        <f t="shared" si="17"/>
        <v>1.0595174999999999</v>
      </c>
      <c r="X108" s="46">
        <f t="shared" si="18"/>
        <v>1.086625</v>
      </c>
      <c r="Y108" s="46">
        <f t="shared" si="19"/>
        <v>66.307806178283329</v>
      </c>
      <c r="Z108" s="46">
        <f>IF($BH$4=8,($BH$38*'貼り付けシート（日別）'!O107+$BH$39*Y108+$BH$40)/3.6,0)</f>
        <v>0</v>
      </c>
      <c r="AA108" s="46">
        <f>IF(OR($BH$4=3,$BH$4=4,$BH$4=5),(($BH$42*'貼り付けシート（日別）'!O107+$BH$43*SUM(AU108:AW108,AY108)+$BH$44)*AB108+(0.01723*BA108+0.06099))*10^3/3600,0)</f>
        <v>0</v>
      </c>
      <c r="AB108" s="46">
        <f>IF('貼り付けシート（日別）'!O107&lt;7,1+(7-'貼り付けシート（日別）'!O107)*0.0091,1)</f>
        <v>1</v>
      </c>
      <c r="AC108" s="46">
        <f>IF(OR($BH$4=3,$BH$4=4,$BH$4=5),(($BH$45*'貼り付けシート（日別）'!O107+$BH$46*SUM(AU108:AW108,AY108)+$BH$47)*AE108+BA108/AD108),0)</f>
        <v>0</v>
      </c>
      <c r="AD108" s="46">
        <f>$BH$48*'貼り付けシート（日別）'!O107+$BH$49*BA108+$BH$50</f>
        <v>0.83573468750000002</v>
      </c>
      <c r="AE108" s="46">
        <f>IF('貼り付けシート（日別）'!O107&lt;7,1+(7-'貼り付けシート（日別）'!O107)*0.0205,1)</f>
        <v>1</v>
      </c>
      <c r="AF108" s="46">
        <f>IF($BH$4=7,((AL108*'貼り付けシート（日別）'!O107+AM108*(AU108+AV108+AW108+AY108)+AN108*AK108+AO108)*AG108+(0.01723*BA108+0.06099))*10^3/3600,0)</f>
        <v>0</v>
      </c>
      <c r="AG108" s="46">
        <f>IF(7&lt;='貼り付けシート（日別）'!O107,1,1+(7-'貼り付けシート（日別）'!O107)*0.0091)</f>
        <v>1</v>
      </c>
      <c r="AH108" s="46">
        <f>IF($BH$4=7,((AP108*'貼り付けシート（日別）'!O107+AQ108*(AU108+AV108+AW108+AY108)+AR108*AK108+AS108)*AJ108+BA108/AI108),0)</f>
        <v>0</v>
      </c>
      <c r="AI108" s="46">
        <f>$BH$52*'貼り付けシート（日別）'!O107+$BH$53*BA108+$BH$54</f>
        <v>0.83573468750000002</v>
      </c>
      <c r="AJ108" s="46">
        <f>IF(7&lt;='貼り付けシート（日別）'!O107,1,1+(7-'貼り付けシート（日別）'!O107)*0.0205)</f>
        <v>1</v>
      </c>
      <c r="AK108" s="46">
        <f>SUMIF('貼り付けシート（時刻別）'!$A$6:$A$8765,A108,'貼り付けシート（時刻別）'!$D$6:$D$8765)</f>
        <v>54.458772142306231</v>
      </c>
      <c r="AL108" s="120">
        <f>IF($AK108&gt;0,バックデータ一覧!$S$4,バックデータ一覧!$T$4)</f>
        <v>-0.51375000000000004</v>
      </c>
      <c r="AM108" s="120">
        <f>IF($AK108&gt;0,バックデータ一覧!$S$5,バックデータ一覧!$T$5)</f>
        <v>-1.7819999999999999E-2</v>
      </c>
      <c r="AN108" s="120">
        <f>IF($AK108&gt;0,バックデータ一覧!$S$6,バックデータ一覧!$T$6)</f>
        <v>0.27639999999999998</v>
      </c>
      <c r="AO108" s="120">
        <f>IF($AK108&gt;0,バックデータ一覧!$S$7,バックデータ一覧!$T$7)</f>
        <v>9.4067100000000003</v>
      </c>
      <c r="AP108" s="120">
        <f>IF($AK108&gt;0,バックデータ一覧!$S$12,バックデータ一覧!$T$12)</f>
        <v>-0.19841</v>
      </c>
      <c r="AQ108" s="120">
        <f>IF($AK108&gt;0,バックデータ一覧!$S$13,バックデータ一覧!$T$13)</f>
        <v>1.10632</v>
      </c>
      <c r="AR108" s="120">
        <f>IF($AK108&gt;0,バックデータ一覧!$S$14,バックデータ一覧!$T$14)</f>
        <v>0.19306999999999999</v>
      </c>
      <c r="AS108" s="120">
        <f>IF($AK108&gt;0,バックデータ一覧!$S$15,バックデータ一覧!$T$15)</f>
        <v>-10.36669</v>
      </c>
      <c r="AT108" s="123">
        <f>IF(データ入力と計算結果!$E$9=バックデータ一覧!$A$24,'貼り付けシート（日別）'!P107,0)</f>
        <v>0</v>
      </c>
      <c r="AU108" s="132">
        <f>'貼り付けシート（日別）'!B107</f>
        <v>12.325688059412</v>
      </c>
      <c r="AV108" s="132">
        <f>'貼り付けシート（日別）'!C107</f>
        <v>20.096230531650001</v>
      </c>
      <c r="AW108" s="132">
        <f>'貼り付けシート（日別）'!D107</f>
        <v>3.7512963659079999</v>
      </c>
      <c r="AX108" s="132">
        <f>'貼り付けシート（日別）'!E107</f>
        <v>0</v>
      </c>
      <c r="AY108" s="132">
        <f>'貼り付けシート（日別）'!F107</f>
        <v>24.115476637979999</v>
      </c>
      <c r="AZ108" s="132">
        <f>'貼り付けシート（日別）'!G107</f>
        <v>0</v>
      </c>
      <c r="BA108" s="132">
        <f>'貼り付けシート（日別）'!H107</f>
        <v>6.0191145833333337</v>
      </c>
    </row>
    <row r="109" spans="1:53" x14ac:dyDescent="0.15">
      <c r="A109" s="50">
        <v>41742</v>
      </c>
      <c r="B109" s="42">
        <f t="shared" si="13"/>
        <v>4</v>
      </c>
      <c r="C109" s="42">
        <f t="shared" si="14"/>
        <v>13</v>
      </c>
      <c r="D109" s="127">
        <f t="shared" si="15"/>
        <v>0.16638085026041669</v>
      </c>
      <c r="E109" s="127">
        <f t="shared" si="10"/>
        <v>97.29798631916232</v>
      </c>
      <c r="F109" s="127">
        <f t="shared" si="16"/>
        <v>0</v>
      </c>
      <c r="G109" s="130">
        <v>0</v>
      </c>
      <c r="H109" s="122">
        <f t="shared" si="11"/>
        <v>0.16638085026041669</v>
      </c>
      <c r="I109" s="122">
        <f>IF(AND($BH$4&lt;&gt;1,$BH$4&lt;&gt;2,$BH$4&lt;&gt;6),0,((VLOOKUP(データ入力と計算結果!$E$6,バックデータ一覧!$V$10:$AA$11,2)*'貼り付けシート（日別）'!O108+VLOOKUP(データ入力と計算結果!$E$6,バックデータ一覧!$V$10:$AA$11,3)*('貼り付けシート（日別）'!I108+'貼り付けシート（日別）'!J108+'貼り付けシート（日別）'!K108+'貼り付けシート（日別）'!L108+'貼り付けシート（日別）'!N108)+(VLOOKUP(データ入力と計算結果!$E$6,バックデータ一覧!$V$10:$AA$11,4)))*10^3/3600))</f>
        <v>0.10253467592592594</v>
      </c>
      <c r="J109" s="122">
        <f>IF(AND(OR($BH$4&lt;&gt;1,$BH$4&lt;&gt;2,$BH$4&lt;&gt;6),データ入力と計算結果!$E$7&lt;&gt;バックデータ一覧!$A$15,SUM(AX109:AY109)&gt;0),0.07*10^3/3600,0)</f>
        <v>1.9444444444444445E-2</v>
      </c>
      <c r="K109" s="122">
        <f>IF(AND(OR($BH$4=1,$BH$4=2),データ入力と計算結果!$E$7=バックデータ一覧!$A$17,AY109&gt;0),(VLOOKUP(データ入力と計算結果!$E$6,バックデータ一覧!$V$10:$AA$11,5,FALSE)*BA109+VLOOKUP(データ入力と計算結果!$E$6,バックデータ一覧!$V$10:$AA$11,6,FALSE))*10^3/3600,0)</f>
        <v>4.4401729890046295E-2</v>
      </c>
      <c r="L109" s="122">
        <f>IF(OR($BH$4=1,$BH$4=6),IF(データ入力と計算結果!$E$7=バックデータ一覧!$A$15,AU109/N109+AV109/O109+AW109/P109+AX109/Q109+AY109/S109,IF(データ入力と計算結果!$E$7=バックデータ一覧!$A$16,AU109/N109+AV109/O109+AW109/P109+AY109/R109+AZ109/S109,AU109/N109+AV109/O109+AW109/P109+AY109/R109+BA109/T109)),0)</f>
        <v>97.29798631916232</v>
      </c>
      <c r="M109" s="122">
        <f>IF($BH$4=2,IF(データ入力と計算結果!$E$7=バックデータ一覧!$A$15,AU109/N109+AV109/O109+AW109/P109+AX109/Q109+AZ109/S109,IF(データ入力と計算結果!$E$7=バックデータ一覧!$A$16,AU109/N109+AV109/O109+AW109/P109+AY109/R109+AZ109/S109,AU109/N109+AV109/O109+AW109/P109+AY109/R109+BA109/T109)),0)</f>
        <v>0</v>
      </c>
      <c r="N109" s="122">
        <f>MIN(1,$BH$6*'貼り付けシート（日別）'!O108+計算過程!$BH$13*(AU109+AW109)+$BH$20)</f>
        <v>0.63113278976655407</v>
      </c>
      <c r="O109" s="122">
        <f>MIN(1,$BH$7*'貼り付けシート（日別）'!O108+$BH$14*AV109+$BH$21)</f>
        <v>0.6881536271476012</v>
      </c>
      <c r="P109" s="122">
        <f>MIN(1,$BH$8*'貼り付けシート（日別）'!O108+$BH$15*(AU109+AW109)+$BH$22)</f>
        <v>0.63113278976655407</v>
      </c>
      <c r="Q109" s="46">
        <f>MIN(1,$BH$9*'貼り付けシート（日別）'!O108+$BH$16*AX109+$BH$23)</f>
        <v>0.71159348488590612</v>
      </c>
      <c r="R109" s="46">
        <f>MIN(1,$BH$10*'貼り付けシート（日別）'!O108+$BH$17*AY109+$BH$24)</f>
        <v>0.69971721507066398</v>
      </c>
      <c r="S109" s="46">
        <f>MIN(1,$BH$11*'貼り付けシート（日別）'!O108+$BH$18*AZ109+$BH$25)</f>
        <v>0.71159348488590612</v>
      </c>
      <c r="T109" s="46">
        <f>MIN(1,$BH$12*'貼り付けシート（日別）'!O108+$BH$19*BA109+$BH$26)</f>
        <v>0.65877565552993289</v>
      </c>
      <c r="U109" s="46">
        <f t="shared" si="12"/>
        <v>0</v>
      </c>
      <c r="V109" s="46">
        <f t="array" ref="V109">AVERAGE((IF(('貼り付けシート（時刻別）'!$E$6:$E$8765=$B109)*('貼り付けシート（時刻別）'!$F$6:$F$8765=$C109)*('貼り付けシート（時刻別）'!$G$6:$G$8765=1),'貼り付けシート（時刻別）'!$C$6:$C$8765,"")))</f>
        <v>9.6499999999999986</v>
      </c>
      <c r="W109" s="46">
        <f t="shared" si="17"/>
        <v>1</v>
      </c>
      <c r="X109" s="46">
        <f t="shared" si="18"/>
        <v>1</v>
      </c>
      <c r="Y109" s="46">
        <f t="shared" si="19"/>
        <v>65.652661138166664</v>
      </c>
      <c r="Z109" s="46">
        <f>IF($BH$4=8,($BH$38*'貼り付けシート（日別）'!O108+$BH$39*Y109+$BH$40)/3.6,0)</f>
        <v>0</v>
      </c>
      <c r="AA109" s="46">
        <f>IF(OR($BH$4=3,$BH$4=4,$BH$4=5),(($BH$42*'貼り付けシート（日別）'!O108+$BH$43*SUM(AU109:AW109,AY109)+$BH$44)*AB109+(0.01723*BA109+0.06099))*10^3/3600,0)</f>
        <v>0</v>
      </c>
      <c r="AB109" s="46">
        <f>IF('貼り付けシート（日別）'!O108&lt;7,1+(7-'貼り付けシート（日別）'!O108)*0.0091,1)</f>
        <v>1</v>
      </c>
      <c r="AC109" s="46">
        <f>IF(OR($BH$4=3,$BH$4=4,$BH$4=5),(($BH$45*'貼り付けシート（日別）'!O108+$BH$46*SUM(AU109:AW109,AY109)+$BH$47)*AE109+BA109/AD109),0)</f>
        <v>0</v>
      </c>
      <c r="AD109" s="46">
        <f>$BH$48*'貼り付けシート（日別）'!O108+$BH$49*BA109+$BH$50</f>
        <v>0.84236468749999993</v>
      </c>
      <c r="AE109" s="46">
        <f>IF('貼り付けシート（日別）'!O108&lt;7,1+(7-'貼り付けシート（日別）'!O108)*0.0205,1)</f>
        <v>1</v>
      </c>
      <c r="AF109" s="46">
        <f>IF($BH$4=7,((AL109*'貼り付けシート（日別）'!O108+AM109*(AU109+AV109+AW109+AY109)+AN109*AK109+AO109)*AG109+(0.01723*BA109+0.06099))*10^3/3600,0)</f>
        <v>0</v>
      </c>
      <c r="AG109" s="46">
        <f>IF(7&lt;='貼り付けシート（日別）'!O108,1,1+(7-'貼り付けシート（日別）'!O108)*0.0091)</f>
        <v>1</v>
      </c>
      <c r="AH109" s="46">
        <f>IF($BH$4=7,((AP109*'貼り付けシート（日別）'!O108+AQ109*(AU109+AV109+AW109+AY109)+AR109*AK109+AS109)*AJ109+BA109/AI109),0)</f>
        <v>0</v>
      </c>
      <c r="AI109" s="46">
        <f>$BH$52*'貼り付けシート（日別）'!O108+$BH$53*BA109+$BH$54</f>
        <v>0.84236468749999993</v>
      </c>
      <c r="AJ109" s="46">
        <f>IF(7&lt;='貼り付けシート（日別）'!O108,1,1+(7-'貼り付けシート（日別）'!O108)*0.0205)</f>
        <v>1</v>
      </c>
      <c r="AK109" s="46">
        <f>SUMIF('貼り付けシート（時刻別）'!$A$6:$A$8765,A109,'貼り付けシート（時刻別）'!$D$6:$D$8765)</f>
        <v>38.087064675886083</v>
      </c>
      <c r="AL109" s="120">
        <f>IF($AK109&gt;0,バックデータ一覧!$S$4,バックデータ一覧!$T$4)</f>
        <v>-0.51375000000000004</v>
      </c>
      <c r="AM109" s="120">
        <f>IF($AK109&gt;0,バックデータ一覧!$S$5,バックデータ一覧!$T$5)</f>
        <v>-1.7819999999999999E-2</v>
      </c>
      <c r="AN109" s="120">
        <f>IF($AK109&gt;0,バックデータ一覧!$S$6,バックデータ一覧!$T$6)</f>
        <v>0.27639999999999998</v>
      </c>
      <c r="AO109" s="120">
        <f>IF($AK109&gt;0,バックデータ一覧!$S$7,バックデータ一覧!$T$7)</f>
        <v>9.4067100000000003</v>
      </c>
      <c r="AP109" s="120">
        <f>IF($AK109&gt;0,バックデータ一覧!$S$12,バックデータ一覧!$T$12)</f>
        <v>-0.19841</v>
      </c>
      <c r="AQ109" s="120">
        <f>IF($AK109&gt;0,バックデータ一覧!$S$13,バックデータ一覧!$T$13)</f>
        <v>1.10632</v>
      </c>
      <c r="AR109" s="120">
        <f>IF($AK109&gt;0,バックデータ一覧!$S$14,バックデータ一覧!$T$14)</f>
        <v>0.19306999999999999</v>
      </c>
      <c r="AS109" s="120">
        <f>IF($AK109&gt;0,バックデータ一覧!$S$15,バックデータ一覧!$T$15)</f>
        <v>-10.36669</v>
      </c>
      <c r="AT109" s="123">
        <f>IF(データ入力と計算結果!$E$9=バックデータ一覧!$A$24,'貼り付けシート（日別）'!P108,0)</f>
        <v>0</v>
      </c>
      <c r="AU109" s="132">
        <f>'貼り付けシート（日別）'!B108</f>
        <v>12.24933248084</v>
      </c>
      <c r="AV109" s="132">
        <f>'貼り付けシート（日別）'!C108</f>
        <v>19.971737740499997</v>
      </c>
      <c r="AW109" s="132">
        <f>'貼り付けシート（日別）'!D108</f>
        <v>3.72805771156</v>
      </c>
      <c r="AX109" s="132">
        <f>'貼り付けシート（日別）'!E108</f>
        <v>0</v>
      </c>
      <c r="AY109" s="132">
        <f>'貼り付けシート（日別）'!F108</f>
        <v>23.966085288599999</v>
      </c>
      <c r="AZ109" s="132">
        <f>'貼り付けシート（日別）'!G108</f>
        <v>0</v>
      </c>
      <c r="BA109" s="132">
        <f>'貼り付けシート（日別）'!H108</f>
        <v>5.7374479166666674</v>
      </c>
    </row>
    <row r="110" spans="1:53" x14ac:dyDescent="0.15">
      <c r="A110" s="50">
        <v>41743</v>
      </c>
      <c r="B110" s="42">
        <f t="shared" si="13"/>
        <v>4</v>
      </c>
      <c r="C110" s="42">
        <f t="shared" si="14"/>
        <v>14</v>
      </c>
      <c r="D110" s="127">
        <f t="shared" si="15"/>
        <v>0.16764683376736111</v>
      </c>
      <c r="E110" s="127">
        <f t="shared" si="10"/>
        <v>97.240753659643815</v>
      </c>
      <c r="F110" s="127">
        <f t="shared" si="16"/>
        <v>0</v>
      </c>
      <c r="G110" s="130">
        <v>0</v>
      </c>
      <c r="H110" s="122">
        <f t="shared" si="11"/>
        <v>0.16764683376736111</v>
      </c>
      <c r="I110" s="122">
        <f>IF(AND($BH$4&lt;&gt;1,$BH$4&lt;&gt;2,$BH$4&lt;&gt;6),0,((VLOOKUP(データ入力と計算結果!$E$6,バックデータ一覧!$V$10:$AA$11,2)*'貼り付けシート（日別）'!O109+VLOOKUP(データ入力と計算結果!$E$6,バックデータ一覧!$V$10:$AA$11,3)*('貼り付けシート（日別）'!I109+'貼り付けシート（日別）'!J109+'貼り付けシート（日別）'!K109+'貼り付けシート（日別）'!L109+'貼り付けシート（日別）'!N109)+(VLOOKUP(データ入力と計算結果!$E$6,バックデータ一覧!$V$10:$AA$11,4)))*10^3/3600))</f>
        <v>0.10301643518518519</v>
      </c>
      <c r="J110" s="122">
        <f>IF(AND(OR($BH$4&lt;&gt;1,$BH$4&lt;&gt;2,$BH$4&lt;&gt;6),データ入力と計算結果!$E$7&lt;&gt;バックデータ一覧!$A$15,SUM(AX110:AY110)&gt;0),0.07*10^3/3600,0)</f>
        <v>1.9444444444444445E-2</v>
      </c>
      <c r="K110" s="122">
        <f>IF(AND(OR($BH$4=1,$BH$4=2),データ入力と計算結果!$E$7=バックデータ一覧!$A$17,AY110&gt;0),(VLOOKUP(データ入力と計算結果!$E$6,バックデータ一覧!$V$10:$AA$11,5,FALSE)*BA110+VLOOKUP(データ入力と計算結果!$E$6,バックデータ一覧!$V$10:$AA$11,6,FALSE))*10^3/3600,0)</f>
        <v>4.5185954137731472E-2</v>
      </c>
      <c r="L110" s="122">
        <f>IF(OR($BH$4=1,$BH$4=6),IF(データ入力と計算結果!$E$7=バックデータ一覧!$A$15,AU110/N110+AV110/O110+AW110/P110+AX110/Q110+AY110/S110,IF(データ入力と計算結果!$E$7=バックデータ一覧!$A$16,AU110/N110+AV110/O110+AW110/P110+AY110/R110+AZ110/S110,AU110/N110+AV110/O110+AW110/P110+AY110/R110+BA110/T110)),0)</f>
        <v>97.240753659643815</v>
      </c>
      <c r="M110" s="122">
        <f>IF($BH$4=2,IF(データ入力と計算結果!$E$7=バックデータ一覧!$A$15,AU110/N110+AV110/O110+AW110/P110+AX110/Q110+AZ110/S110,IF(データ入力と計算結果!$E$7=バックデータ一覧!$A$16,AU110/N110+AV110/O110+AW110/P110+AY110/R110+AZ110/S110,AU110/N110+AV110/O110+AW110/P110+AY110/R110+BA110/T110)),0)</f>
        <v>0</v>
      </c>
      <c r="N110" s="122">
        <f>MIN(1,$BH$6*'貼り付けシート（日別）'!O109+計算過程!$BH$13*(AU110+AW110)+$BH$20)</f>
        <v>0.62930784205388934</v>
      </c>
      <c r="O110" s="122">
        <f>MIN(1,$BH$7*'貼り付けシート（日別）'!O109+$BH$14*AV110+$BH$21)</f>
        <v>0.68756316768749837</v>
      </c>
      <c r="P110" s="122">
        <f>MIN(1,$BH$8*'貼り付けシート（日別）'!O109+$BH$15*(AU110+AW110)+$BH$22)</f>
        <v>0.62930784205388934</v>
      </c>
      <c r="Q110" s="46">
        <f>MIN(1,$BH$9*'貼り付けシート（日別）'!O109+$BH$16*AX110+$BH$23)</f>
        <v>0.71159348488590612</v>
      </c>
      <c r="R110" s="46">
        <f>MIN(1,$BH$10*'貼り付けシート（日別）'!O109+$BH$17*AY110+$BH$24)</f>
        <v>0.69976673227298858</v>
      </c>
      <c r="S110" s="46">
        <f>MIN(1,$BH$11*'貼り付けシート（日別）'!O109+$BH$18*AZ110+$BH$25)</f>
        <v>0.71159348488590612</v>
      </c>
      <c r="T110" s="46">
        <f>MIN(1,$BH$12*'貼り付けシート（日別）'!O109+$BH$19*BA110+$BH$26)</f>
        <v>0.65864064506174491</v>
      </c>
      <c r="U110" s="46">
        <f t="shared" si="12"/>
        <v>0</v>
      </c>
      <c r="V110" s="46">
        <f t="array" ref="V110">AVERAGE((IF(('貼り付けシート（時刻別）'!$E$6:$E$8765=$B110)*('貼り付けシート（時刻別）'!$F$6:$F$8765=$C110)*('貼り付けシート（時刻別）'!$G$6:$G$8765=1),'貼り付けシート（時刻別）'!$C$6:$C$8765,"")))</f>
        <v>5.0374999999999996</v>
      </c>
      <c r="W110" s="46">
        <f t="shared" si="17"/>
        <v>1.02610125</v>
      </c>
      <c r="X110" s="46">
        <f t="shared" si="18"/>
        <v>1</v>
      </c>
      <c r="Y110" s="46">
        <f t="shared" si="19"/>
        <v>65.543771556283332</v>
      </c>
      <c r="Z110" s="46">
        <f>IF($BH$4=8,($BH$38*'貼り付けシート（日別）'!O109+$BH$39*Y110+$BH$40)/3.6,0)</f>
        <v>0</v>
      </c>
      <c r="AA110" s="46">
        <f>IF(OR($BH$4=3,$BH$4=4,$BH$4=5),(($BH$42*'貼り付けシート（日別）'!O109+$BH$43*SUM(AU110:AW110,AY110)+$BH$44)*AB110+(0.01723*BA110+0.06099))*10^3/3600,0)</f>
        <v>0</v>
      </c>
      <c r="AB110" s="46">
        <f>IF('貼り付けシート（日別）'!O109&lt;7,1+(7-'貼り付けシート（日別）'!O109)*0.0091,1)</f>
        <v>1</v>
      </c>
      <c r="AC110" s="46">
        <f>IF(OR($BH$4=3,$BH$4=4,$BH$4=5),(($BH$45*'貼り付けシート（日別）'!O109+$BH$46*SUM(AU110:AW110,AY110)+$BH$47)*AE110+BA110/AD110),0)</f>
        <v>0</v>
      </c>
      <c r="AD110" s="46">
        <f>$BH$48*'貼り付けシート（日別）'!O109+$BH$49*BA110+$BH$50</f>
        <v>0.83850781249999995</v>
      </c>
      <c r="AE110" s="46">
        <f>IF('貼り付けシート（日別）'!O109&lt;7,1+(7-'貼り付けシート（日別）'!O109)*0.0205,1)</f>
        <v>1</v>
      </c>
      <c r="AF110" s="46">
        <f>IF($BH$4=7,((AL110*'貼り付けシート（日別）'!O109+AM110*(AU110+AV110+AW110+AY110)+AN110*AK110+AO110)*AG110+(0.01723*BA110+0.06099))*10^3/3600,0)</f>
        <v>0</v>
      </c>
      <c r="AG110" s="46">
        <f>IF(7&lt;='貼り付けシート（日別）'!O109,1,1+(7-'貼り付けシート（日別）'!O109)*0.0091)</f>
        <v>1</v>
      </c>
      <c r="AH110" s="46">
        <f>IF($BH$4=7,((AP110*'貼り付けシート（日別）'!O109+AQ110*(AU110+AV110+AW110+AY110)+AR110*AK110+AS110)*AJ110+BA110/AI110),0)</f>
        <v>0</v>
      </c>
      <c r="AI110" s="46">
        <f>$BH$52*'貼り付けシート（日別）'!O109+$BH$53*BA110+$BH$54</f>
        <v>0.83850781249999995</v>
      </c>
      <c r="AJ110" s="46">
        <f>IF(7&lt;='貼り付けシート（日別）'!O109,1,1+(7-'貼り付けシート（日別）'!O109)*0.0205)</f>
        <v>1</v>
      </c>
      <c r="AK110" s="46">
        <f>SUMIF('貼り付けシート（時刻別）'!$A$6:$A$8765,A110,'貼り付けシート（時刻別）'!$D$6:$D$8765)</f>
        <v>34.529251346948406</v>
      </c>
      <c r="AL110" s="120">
        <f>IF($AK110&gt;0,バックデータ一覧!$S$4,バックデータ一覧!$T$4)</f>
        <v>-0.51375000000000004</v>
      </c>
      <c r="AM110" s="120">
        <f>IF($AK110&gt;0,バックデータ一覧!$S$5,バックデータ一覧!$T$5)</f>
        <v>-1.7819999999999999E-2</v>
      </c>
      <c r="AN110" s="120">
        <f>IF($AK110&gt;0,バックデータ一覧!$S$6,バックデータ一覧!$T$6)</f>
        <v>0.27639999999999998</v>
      </c>
      <c r="AO110" s="120">
        <f>IF($AK110&gt;0,バックデータ一覧!$S$7,バックデータ一覧!$T$7)</f>
        <v>9.4067100000000003</v>
      </c>
      <c r="AP110" s="120">
        <f>IF($AK110&gt;0,バックデータ一覧!$S$12,バックデータ一覧!$T$12)</f>
        <v>-0.19841</v>
      </c>
      <c r="AQ110" s="120">
        <f>IF($AK110&gt;0,バックデータ一覧!$S$13,バックデータ一覧!$T$13)</f>
        <v>1.10632</v>
      </c>
      <c r="AR110" s="120">
        <f>IF($AK110&gt;0,バックデータ一覧!$S$14,バックデータ一覧!$T$14)</f>
        <v>0.19306999999999999</v>
      </c>
      <c r="AS110" s="120">
        <f>IF($AK110&gt;0,バックデータ一覧!$S$15,バックデータ一覧!$T$15)</f>
        <v>-10.36669</v>
      </c>
      <c r="AT110" s="123">
        <f>IF(データ入力と計算結果!$E$9=バックデータ一覧!$A$24,'貼り付けシート（日別）'!P109,0)</f>
        <v>0</v>
      </c>
      <c r="AU110" s="132">
        <f>'貼り付けシート（日別）'!B109</f>
        <v>12.193571536692001</v>
      </c>
      <c r="AV110" s="132">
        <f>'貼り付けシート（日別）'!C109</f>
        <v>19.880823157649999</v>
      </c>
      <c r="AW110" s="132">
        <f>'貼り付けシート（日別）'!D109</f>
        <v>3.7110869894279999</v>
      </c>
      <c r="AX110" s="132">
        <f>'貼り付けシート（日別）'!E109</f>
        <v>0</v>
      </c>
      <c r="AY110" s="132">
        <f>'貼り付けシート（日別）'!F109</f>
        <v>23.856987789180003</v>
      </c>
      <c r="AZ110" s="132">
        <f>'貼り付けシート（日別）'!G109</f>
        <v>0</v>
      </c>
      <c r="BA110" s="132">
        <f>'貼り付けシート（日別）'!H109</f>
        <v>5.9013020833333325</v>
      </c>
    </row>
    <row r="111" spans="1:53" x14ac:dyDescent="0.15">
      <c r="A111" s="50">
        <v>41744</v>
      </c>
      <c r="B111" s="42">
        <f t="shared" si="13"/>
        <v>4</v>
      </c>
      <c r="C111" s="42">
        <f t="shared" si="14"/>
        <v>15</v>
      </c>
      <c r="D111" s="127">
        <f t="shared" si="15"/>
        <v>0.185547359375</v>
      </c>
      <c r="E111" s="127">
        <f t="shared" si="10"/>
        <v>118.21584089117545</v>
      </c>
      <c r="F111" s="127">
        <f t="shared" si="16"/>
        <v>0</v>
      </c>
      <c r="G111" s="130">
        <v>0</v>
      </c>
      <c r="H111" s="122">
        <f t="shared" si="11"/>
        <v>0.185547359375</v>
      </c>
      <c r="I111" s="122">
        <f>IF(AND($BH$4&lt;&gt;1,$BH$4&lt;&gt;2,$BH$4&lt;&gt;6),0,((VLOOKUP(データ入力と計算結果!$E$6,バックデータ一覧!$V$10:$AA$11,2)*'貼り付けシート（日別）'!O110+VLOOKUP(データ入力と計算結果!$E$6,バックデータ一覧!$V$10:$AA$11,3)*('貼り付けシート（日別）'!I110+'貼り付けシート（日別）'!J110+'貼り付けシート（日別）'!K110+'貼り付けシート（日別）'!L110+'貼り付けシート（日別）'!N110)+(VLOOKUP(データ入力と計算結果!$E$6,バックデータ一覧!$V$10:$AA$11,4)))*10^3/3600))</f>
        <v>0.11657680555555557</v>
      </c>
      <c r="J111" s="122">
        <f>IF(AND(OR($BH$4&lt;&gt;1,$BH$4&lt;&gt;2,$BH$4&lt;&gt;6),データ入力と計算結果!$E$7&lt;&gt;バックデータ一覧!$A$15,SUM(AX111:AY111)&gt;0),0.07*10^3/3600,0)</f>
        <v>1.9444444444444445E-2</v>
      </c>
      <c r="K111" s="122">
        <f>IF(AND(OR($BH$4=1,$BH$4=2),データ入力と計算結果!$E$7=バックデータ一覧!$A$17,AY111&gt;0),(VLOOKUP(データ入力と計算結果!$E$6,バックデータ一覧!$V$10:$AA$11,5,FALSE)*BA111+VLOOKUP(データ入力と計算結果!$E$6,バックデータ一覧!$V$10:$AA$11,6,FALSE))*10^3/3600,0)</f>
        <v>4.9526109375000002E-2</v>
      </c>
      <c r="L111" s="122">
        <f>IF(OR($BH$4=1,$BH$4=6),IF(データ入力と計算結果!$E$7=バックデータ一覧!$A$15,AU111/N111+AV111/O111+AW111/P111+AX111/Q111+AY111/S111,IF(データ入力と計算結果!$E$7=バックデータ一覧!$A$16,AU111/N111+AV111/O111+AW111/P111+AY111/R111+AZ111/S111,AU111/N111+AV111/O111+AW111/P111+AY111/R111+BA111/T111)),0)</f>
        <v>118.21584089117545</v>
      </c>
      <c r="M111" s="122">
        <f>IF($BH$4=2,IF(データ入力と計算結果!$E$7=バックデータ一覧!$A$15,AU111/N111+AV111/O111+AW111/P111+AX111/Q111+AZ111/S111,IF(データ入力と計算結果!$E$7=バックデータ一覧!$A$16,AU111/N111+AV111/O111+AW111/P111+AY111/R111+AZ111/S111,AU111/N111+AV111/O111+AW111/P111+AY111/R111+BA111/T111)),0)</f>
        <v>0</v>
      </c>
      <c r="N111" s="122">
        <f>MIN(1,$BH$6*'貼り付けシート（日別）'!O110+計算過程!$BH$13*(AU111+AW111)+$BH$20)</f>
        <v>0.62741580014198939</v>
      </c>
      <c r="O111" s="122">
        <f>MIN(1,$BH$7*'貼り付けシート（日別）'!O110+$BH$14*AV111+$BH$21)</f>
        <v>0.68748084635370765</v>
      </c>
      <c r="P111" s="122">
        <f>MIN(1,$BH$8*'貼り付けシート（日別）'!O110+$BH$15*(AU111+AW111)+$BH$22)</f>
        <v>0.62741580014198939</v>
      </c>
      <c r="Q111" s="46">
        <f>MIN(1,$BH$9*'貼り付けシート（日別）'!O110+$BH$16*AX111+$BH$23)</f>
        <v>0.71159348488590612</v>
      </c>
      <c r="R111" s="46">
        <f>MIN(1,$BH$10*'貼り付けシート（日別）'!O110+$BH$17*AY111+$BH$24)</f>
        <v>0.69983548699468334</v>
      </c>
      <c r="S111" s="46">
        <f>MIN(1,$BH$11*'貼り付けシート（日別）'!O110+$BH$18*AZ111+$BH$25)</f>
        <v>0.71159348488590612</v>
      </c>
      <c r="T111" s="46">
        <f>MIN(1,$BH$12*'貼り付けシート（日別）'!O110+$BH$19*BA111+$BH$26)</f>
        <v>0.65803459197744973</v>
      </c>
      <c r="U111" s="46">
        <f t="shared" si="12"/>
        <v>0</v>
      </c>
      <c r="V111" s="46">
        <f t="array" ref="V111">AVERAGE((IF(('貼り付けシート（時刻別）'!$E$6:$E$8765=$B111)*('貼り付けシート（時刻別）'!$F$6:$F$8765=$C111)*('貼り付けシート（時刻別）'!$G$6:$G$8765=1),'貼り付けシート（時刻別）'!$C$6:$C$8765,"")))</f>
        <v>3.9375</v>
      </c>
      <c r="W111" s="46">
        <f t="shared" si="17"/>
        <v>1.0407312499999999</v>
      </c>
      <c r="X111" s="46">
        <f t="shared" si="18"/>
        <v>1.0371874999999999</v>
      </c>
      <c r="Y111" s="46">
        <f t="shared" si="19"/>
        <v>79.241614703574996</v>
      </c>
      <c r="Z111" s="46">
        <f>IF($BH$4=8,($BH$38*'貼り付けシート（日別）'!O110+$BH$39*Y111+$BH$40)/3.6,0)</f>
        <v>0</v>
      </c>
      <c r="AA111" s="46">
        <f>IF(OR($BH$4=3,$BH$4=4,$BH$4=5),(($BH$42*'貼り付けシート（日別）'!O110+$BH$43*SUM(AU111:AW111,AY111)+$BH$44)*AB111+(0.01723*BA111+0.06099))*10^3/3600,0)</f>
        <v>0</v>
      </c>
      <c r="AB111" s="46">
        <f>IF('貼り付けシート（日別）'!O110&lt;7,1+(7-'貼り付けシート（日別）'!O110)*0.0091,1)</f>
        <v>1.0217262499999999</v>
      </c>
      <c r="AC111" s="46">
        <f>IF(OR($BH$4=3,$BH$4=4,$BH$4=5),(($BH$45*'貼り付けシート（日別）'!O110+$BH$46*SUM(AU111:AW111,AY111)+$BH$47)*AE111+BA111/AD111),0)</f>
        <v>0</v>
      </c>
      <c r="AD111" s="46">
        <f>$BH$48*'貼り付けシート（日別）'!O110+$BH$49*BA111+$BH$50</f>
        <v>0.81738875</v>
      </c>
      <c r="AE111" s="46">
        <f>IF('貼り付けシート（日別）'!O110&lt;7,1+(7-'貼り付けシート（日別）'!O110)*0.0205,1)</f>
        <v>1.0489437500000001</v>
      </c>
      <c r="AF111" s="46">
        <f>IF($BH$4=7,((AL111*'貼り付けシート（日別）'!O110+AM111*(AU111+AV111+AW111+AY111)+AN111*AK111+AO111)*AG111+(0.01723*BA111+0.06099))*10^3/3600,0)</f>
        <v>0</v>
      </c>
      <c r="AG111" s="46">
        <f>IF(7&lt;='貼り付けシート（日別）'!O110,1,1+(7-'貼り付けシート（日別）'!O110)*0.0091)</f>
        <v>1.0217262499999999</v>
      </c>
      <c r="AH111" s="46">
        <f>IF($BH$4=7,((AP111*'貼り付けシート（日別）'!O110+AQ111*(AU111+AV111+AW111+AY111)+AR111*AK111+AS111)*AJ111+BA111/AI111),0)</f>
        <v>0</v>
      </c>
      <c r="AI111" s="46">
        <f>$BH$52*'貼り付けシート（日別）'!O110+$BH$53*BA111+$BH$54</f>
        <v>0.81738875</v>
      </c>
      <c r="AJ111" s="46">
        <f>IF(7&lt;='貼り付けシート（日別）'!O110,1,1+(7-'貼り付けシート（日別）'!O110)*0.0205)</f>
        <v>1.0489437500000001</v>
      </c>
      <c r="AK111" s="46">
        <f>SUMIF('貼り付けシート（時刻別）'!$A$6:$A$8765,A111,'貼り付けシート（時刻別）'!$D$6:$D$8765)</f>
        <v>81.83489744147208</v>
      </c>
      <c r="AL111" s="120">
        <f>IF($AK111&gt;0,バックデータ一覧!$S$4,バックデータ一覧!$T$4)</f>
        <v>-0.51375000000000004</v>
      </c>
      <c r="AM111" s="120">
        <f>IF($AK111&gt;0,バックデータ一覧!$S$5,バックデータ一覧!$T$5)</f>
        <v>-1.7819999999999999E-2</v>
      </c>
      <c r="AN111" s="120">
        <f>IF($AK111&gt;0,バックデータ一覧!$S$6,バックデータ一覧!$T$6)</f>
        <v>0.27639999999999998</v>
      </c>
      <c r="AO111" s="120">
        <f>IF($AK111&gt;0,バックデータ一覧!$S$7,バックデータ一覧!$T$7)</f>
        <v>9.4067100000000003</v>
      </c>
      <c r="AP111" s="120">
        <f>IF($AK111&gt;0,バックデータ一覧!$S$12,バックデータ一覧!$T$12)</f>
        <v>-0.19841</v>
      </c>
      <c r="AQ111" s="120">
        <f>IF($AK111&gt;0,バックデータ一覧!$S$13,バックデータ一覧!$T$13)</f>
        <v>1.10632</v>
      </c>
      <c r="AR111" s="120">
        <f>IF($AK111&gt;0,バックデータ一覧!$S$14,バックデータ一覧!$T$14)</f>
        <v>0.19306999999999999</v>
      </c>
      <c r="AS111" s="120">
        <f>IF($AK111&gt;0,バックデータ一覧!$S$15,バックデータ一覧!$T$15)</f>
        <v>-10.36669</v>
      </c>
      <c r="AT111" s="123">
        <f>IF(データ入力と計算結果!$E$9=バックデータ一覧!$A$24,'貼り付けシート（日別）'!P110,0)</f>
        <v>0</v>
      </c>
      <c r="AU111" s="132">
        <f>'貼り付けシート（日別）'!B110</f>
        <v>18.43761556091</v>
      </c>
      <c r="AV111" s="132">
        <f>'貼り付けシート（日別）'!C110</f>
        <v>26.3394508013</v>
      </c>
      <c r="AW111" s="132">
        <f>'貼り付けシート（日別）'!D110</f>
        <v>3.9509176201949998</v>
      </c>
      <c r="AX111" s="132">
        <f>'貼り付けシート（日別）'!E110</f>
        <v>0</v>
      </c>
      <c r="AY111" s="132">
        <f>'貼り付けシート（日別）'!F110</f>
        <v>23.705505721169999</v>
      </c>
      <c r="AZ111" s="132">
        <f>'貼り付けシート（日別）'!G110</f>
        <v>0</v>
      </c>
      <c r="BA111" s="132">
        <f>'貼り付けシート（日別）'!H110</f>
        <v>6.8081250000000004</v>
      </c>
    </row>
    <row r="112" spans="1:53" x14ac:dyDescent="0.15">
      <c r="A112" s="50">
        <v>41745</v>
      </c>
      <c r="B112" s="42">
        <f t="shared" si="13"/>
        <v>4</v>
      </c>
      <c r="C112" s="42">
        <f t="shared" si="14"/>
        <v>16</v>
      </c>
      <c r="D112" s="127">
        <f t="shared" si="15"/>
        <v>0.10277407407407407</v>
      </c>
      <c r="E112" s="127">
        <f t="shared" si="10"/>
        <v>49.399356964553554</v>
      </c>
      <c r="F112" s="127">
        <f t="shared" si="16"/>
        <v>0</v>
      </c>
      <c r="G112" s="130">
        <v>0</v>
      </c>
      <c r="H112" s="122">
        <f t="shared" si="11"/>
        <v>0.10277407407407407</v>
      </c>
      <c r="I112" s="122">
        <f>IF(AND($BH$4&lt;&gt;1,$BH$4&lt;&gt;2,$BH$4&lt;&gt;6),0,((VLOOKUP(データ入力と計算結果!$E$6,バックデータ一覧!$V$10:$AA$11,2)*'貼り付けシート（日別）'!O111+VLOOKUP(データ入力と計算結果!$E$6,バックデータ一覧!$V$10:$AA$11,3)*('貼り付けシート（日別）'!I111+'貼り付けシート（日別）'!J111+'貼り付けシート（日別）'!K111+'貼り付けシート（日別）'!L111+'貼り付けシート（日別）'!N111)+(VLOOKUP(データ入力と計算結果!$E$6,バックデータ一覧!$V$10:$AA$11,4)))*10^3/3600))</f>
        <v>0.10277407407407407</v>
      </c>
      <c r="J112" s="122">
        <f>IF(AND(OR($BH$4&lt;&gt;1,$BH$4&lt;&gt;2,$BH$4&lt;&gt;6),データ入力と計算結果!$E$7&lt;&gt;バックデータ一覧!$A$15,SUM(AX112:AY112)&gt;0),0.07*10^3/3600,0)</f>
        <v>0</v>
      </c>
      <c r="K112" s="122">
        <f>IF(AND(OR($BH$4=1,$BH$4=2),データ入力と計算結果!$E$7=バックデータ一覧!$A$17,AY112&gt;0),(VLOOKUP(データ入力と計算結果!$E$6,バックデータ一覧!$V$10:$AA$11,5,FALSE)*BA112+VLOOKUP(データ入力と計算結果!$E$6,バックデータ一覧!$V$10:$AA$11,6,FALSE))*10^3/3600,0)</f>
        <v>0</v>
      </c>
      <c r="L112" s="122">
        <f>IF(OR($BH$4=1,$BH$4=6),IF(データ入力と計算結果!$E$7=バックデータ一覧!$A$15,AU112/N112+AV112/O112+AW112/P112+AX112/Q112+AY112/S112,IF(データ入力と計算結果!$E$7=バックデータ一覧!$A$16,AU112/N112+AV112/O112+AW112/P112+AY112/R112+AZ112/S112,AU112/N112+AV112/O112+AW112/P112+AY112/R112+BA112/T112)),0)</f>
        <v>49.399356964553554</v>
      </c>
      <c r="M112" s="122">
        <f>IF($BH$4=2,IF(データ入力と計算結果!$E$7=バックデータ一覧!$A$15,AU112/N112+AV112/O112+AW112/P112+AX112/Q112+AZ112/S112,IF(データ入力と計算結果!$E$7=バックデータ一覧!$A$16,AU112/N112+AV112/O112+AW112/P112+AY112/R112+AZ112/S112,AU112/N112+AV112/O112+AW112/P112+AY112/R112+BA112/T112)),0)</f>
        <v>0</v>
      </c>
      <c r="N112" s="122">
        <f>MIN(1,$BH$6*'貼り付けシート（日別）'!O111+計算過程!$BH$13*(AU112+AW112)+$BH$20)</f>
        <v>0.61287997684544637</v>
      </c>
      <c r="O112" s="122">
        <f>MIN(1,$BH$7*'貼り付けシート（日別）'!O111+$BH$14*AV112+$BH$21)</f>
        <v>0.68771215244667805</v>
      </c>
      <c r="P112" s="122">
        <f>MIN(1,$BH$8*'貼り付けシート（日別）'!O111+$BH$15*(AU112+AW112)+$BH$22)</f>
        <v>0.61287997684544637</v>
      </c>
      <c r="Q112" s="46">
        <f>MIN(1,$BH$9*'貼り付けシート（日別）'!O111+$BH$16*AX112+$BH$23)</f>
        <v>0.71159348488590612</v>
      </c>
      <c r="R112" s="46">
        <f>MIN(1,$BH$10*'貼り付けシート（日別）'!O111+$BH$17*AY112+$BH$24)</f>
        <v>0.71059494829530212</v>
      </c>
      <c r="S112" s="46">
        <f>MIN(1,$BH$11*'貼り付けシート（日別）'!O111+$BH$18*AZ112+$BH$25)</f>
        <v>0.71159348488590612</v>
      </c>
      <c r="T112" s="46">
        <f>MIN(1,$BH$12*'貼り付けシート（日別）'!O111+$BH$19*BA112+$BH$26)</f>
        <v>0.54254577889932887</v>
      </c>
      <c r="U112" s="46">
        <f t="shared" si="12"/>
        <v>0</v>
      </c>
      <c r="V112" s="46">
        <f t="array" ref="V112">AVERAGE((IF(('貼り付けシート（時刻別）'!$E$6:$E$8765=$B112)*('貼り付けシート（時刻別）'!$F$6:$F$8765=$C112)*('貼り付けシート（時刻別）'!$G$6:$G$8765=1),'貼り付けシート（時刻別）'!$C$6:$C$8765,"")))</f>
        <v>0.98750000000000016</v>
      </c>
      <c r="W112" s="46">
        <f t="shared" si="17"/>
        <v>1.07996625</v>
      </c>
      <c r="X112" s="46">
        <f t="shared" si="18"/>
        <v>1.11259375</v>
      </c>
      <c r="Y112" s="46">
        <f t="shared" si="19"/>
        <v>33.005355246500002</v>
      </c>
      <c r="Z112" s="46">
        <f>IF($BH$4=8,($BH$38*'貼り付けシート（日別）'!O111+$BH$39*Y112+$BH$40)/3.6,0)</f>
        <v>0</v>
      </c>
      <c r="AA112" s="46">
        <f>IF(OR($BH$4=3,$BH$4=4,$BH$4=5),(($BH$42*'貼り付けシート（日別）'!O111+$BH$43*SUM(AU112:AW112,AY112)+$BH$44)*AB112+(0.01723*BA112+0.06099))*10^3/3600,0)</f>
        <v>0</v>
      </c>
      <c r="AB112" s="46">
        <f>IF('貼り付けシート（日別）'!O111&lt;7,1+(7-'貼り付けシート（日別）'!O111)*0.0091,1)</f>
        <v>1.0083416666666667</v>
      </c>
      <c r="AC112" s="46">
        <f>IF(OR($BH$4=3,$BH$4=4,$BH$4=5),(($BH$45*'貼り付けシート（日別）'!O111+$BH$46*SUM(AU112:AW112,AY112)+$BH$47)*AE112+BA112/AD112),0)</f>
        <v>0</v>
      </c>
      <c r="AD112" s="46">
        <f>$BH$48*'貼り付けシート（日別）'!O111+$BH$49*BA112+$BH$50</f>
        <v>0.78359999999999996</v>
      </c>
      <c r="AE112" s="46">
        <f>IF('貼り付けシート（日別）'!O111&lt;7,1+(7-'貼り付けシート（日別）'!O111)*0.0205,1)</f>
        <v>1.0187916666666668</v>
      </c>
      <c r="AF112" s="46">
        <f>IF($BH$4=7,((AL112*'貼り付けシート（日別）'!O111+AM112*(AU112+AV112+AW112+AY112)+AN112*AK112+AO112)*AG112+(0.01723*BA112+0.06099))*10^3/3600,0)</f>
        <v>0</v>
      </c>
      <c r="AG112" s="46">
        <f>IF(7&lt;='貼り付けシート（日別）'!O111,1,1+(7-'貼り付けシート（日別）'!O111)*0.0091)</f>
        <v>1.0083416666666667</v>
      </c>
      <c r="AH112" s="46">
        <f>IF($BH$4=7,((AP112*'貼り付けシート（日別）'!O111+AQ112*(AU112+AV112+AW112+AY112)+AR112*AK112+AS112)*AJ112+BA112/AI112),0)</f>
        <v>0</v>
      </c>
      <c r="AI112" s="46">
        <f>$BH$52*'貼り付けシート（日別）'!O111+$BH$53*BA112+$BH$54</f>
        <v>0.78359999999999996</v>
      </c>
      <c r="AJ112" s="46">
        <f>IF(7&lt;='貼り付けシート（日別）'!O111,1,1+(7-'貼り付けシート（日別）'!O111)*0.0205)</f>
        <v>1.0187916666666668</v>
      </c>
      <c r="AK112" s="46">
        <f>SUMIF('貼り付けシート（時刻別）'!$A$6:$A$8765,A112,'貼り付けシート（時刻別）'!$D$6:$D$8765)</f>
        <v>60.433341943450763</v>
      </c>
      <c r="AL112" s="120">
        <f>IF($AK112&gt;0,バックデータ一覧!$S$4,バックデータ一覧!$T$4)</f>
        <v>-0.51375000000000004</v>
      </c>
      <c r="AM112" s="120">
        <f>IF($AK112&gt;0,バックデータ一覧!$S$5,バックデータ一覧!$T$5)</f>
        <v>-1.7819999999999999E-2</v>
      </c>
      <c r="AN112" s="120">
        <f>IF($AK112&gt;0,バックデータ一覧!$S$6,バックデータ一覧!$T$6)</f>
        <v>0.27639999999999998</v>
      </c>
      <c r="AO112" s="120">
        <f>IF($AK112&gt;0,バックデータ一覧!$S$7,バックデータ一覧!$T$7)</f>
        <v>9.4067100000000003</v>
      </c>
      <c r="AP112" s="120">
        <f>IF($AK112&gt;0,バックデータ一覧!$S$12,バックデータ一覧!$T$12)</f>
        <v>-0.19841</v>
      </c>
      <c r="AQ112" s="120">
        <f>IF($AK112&gt;0,バックデータ一覧!$S$13,バックデータ一覧!$T$13)</f>
        <v>1.10632</v>
      </c>
      <c r="AR112" s="120">
        <f>IF($AK112&gt;0,バックデータ一覧!$S$14,バックデータ一覧!$T$14)</f>
        <v>0.19306999999999999</v>
      </c>
      <c r="AS112" s="120">
        <f>IF($AK112&gt;0,バックデータ一覧!$S$15,バックデータ一覧!$T$15)</f>
        <v>-10.36669</v>
      </c>
      <c r="AT112" s="123">
        <f>IF(データ入力と計算結果!$E$9=バックデータ一覧!$A$24,'貼り付けシート（日別）'!P111,0)</f>
        <v>0</v>
      </c>
      <c r="AU112" s="132">
        <f>'貼り付けシート（日別）'!B111</f>
        <v>4.2246854715520001</v>
      </c>
      <c r="AV112" s="132">
        <f>'貼り付けシート（日別）'!C111</f>
        <v>25.084069987340001</v>
      </c>
      <c r="AW112" s="132">
        <f>'貼り付けシート（日別）'!D111</f>
        <v>3.6965997876079997</v>
      </c>
      <c r="AX112" s="132">
        <f>'貼り付けシート（日別）'!E111</f>
        <v>0</v>
      </c>
      <c r="AY112" s="132">
        <f>'貼り付けシート（日別）'!F111</f>
        <v>0</v>
      </c>
      <c r="AZ112" s="132">
        <f>'貼り付けシート（日別）'!G111</f>
        <v>0</v>
      </c>
      <c r="BA112" s="132">
        <f>'貼り付けシート（日別）'!H111</f>
        <v>0</v>
      </c>
    </row>
    <row r="113" spans="1:53" x14ac:dyDescent="0.15">
      <c r="A113" s="50">
        <v>41746</v>
      </c>
      <c r="B113" s="42">
        <f t="shared" si="13"/>
        <v>4</v>
      </c>
      <c r="C113" s="42">
        <f t="shared" si="14"/>
        <v>17</v>
      </c>
      <c r="D113" s="127">
        <f t="shared" si="15"/>
        <v>0.16842630295138888</v>
      </c>
      <c r="E113" s="127">
        <f t="shared" si="10"/>
        <v>97.099410828970946</v>
      </c>
      <c r="F113" s="127">
        <f t="shared" si="16"/>
        <v>0</v>
      </c>
      <c r="G113" s="130">
        <v>0</v>
      </c>
      <c r="H113" s="122">
        <f t="shared" si="11"/>
        <v>0.16842630295138888</v>
      </c>
      <c r="I113" s="122">
        <f>IF(AND($BH$4&lt;&gt;1,$BH$4&lt;&gt;2,$BH$4&lt;&gt;6),0,((VLOOKUP(データ入力と計算結果!$E$6,バックデータ一覧!$V$10:$AA$11,2)*'貼り付けシート（日別）'!O112+VLOOKUP(データ入力と計算結果!$E$6,バックデータ一覧!$V$10:$AA$11,3)*('貼り付けシート（日別）'!I112+'貼り付けシート（日別）'!J112+'貼り付けシート（日別）'!K112+'貼り付けシート（日別）'!L112+'貼り付けシート（日別）'!N112)+(VLOOKUP(データ入力と計算結果!$E$6,バックデータ一覧!$V$10:$AA$11,4)))*10^3/3600))</f>
        <v>0.10331305555555556</v>
      </c>
      <c r="J113" s="122">
        <f>IF(AND(OR($BH$4&lt;&gt;1,$BH$4&lt;&gt;2,$BH$4&lt;&gt;6),データ入力と計算結果!$E$7&lt;&gt;バックデータ一覧!$A$15,SUM(AX113:AY113)&gt;0),0.07*10^3/3600,0)</f>
        <v>1.9444444444444445E-2</v>
      </c>
      <c r="K113" s="122">
        <f>IF(AND(OR($BH$4=1,$BH$4=2),データ入力と計算結果!$E$7=バックデータ一覧!$A$17,AY113&gt;0),(VLOOKUP(データ入力と計算結果!$E$6,バックデータ一覧!$V$10:$AA$11,5,FALSE)*BA113+VLOOKUP(データ入力と計算結果!$E$6,バックデータ一覧!$V$10:$AA$11,6,FALSE))*10^3/3600,0)</f>
        <v>4.5668802951388886E-2</v>
      </c>
      <c r="L113" s="122">
        <f>IF(OR($BH$4=1,$BH$4=6),IF(データ入力と計算結果!$E$7=バックデータ一覧!$A$15,AU113/N113+AV113/O113+AW113/P113+AX113/Q113+AY113/S113,IF(データ入力と計算結果!$E$7=バックデータ一覧!$A$16,AU113/N113+AV113/O113+AW113/P113+AY113/R113+AZ113/S113,AU113/N113+AV113/O113+AW113/P113+AY113/R113+BA113/T113)),0)</f>
        <v>97.099410828970946</v>
      </c>
      <c r="M113" s="122">
        <f>IF($BH$4=2,IF(データ入力と計算結果!$E$7=バックデータ一覧!$A$15,AU113/N113+AV113/O113+AW113/P113+AX113/Q113+AZ113/S113,IF(データ入力と計算結果!$E$7=バックデータ一覧!$A$16,AU113/N113+AV113/O113+AW113/P113+AY113/R113+AZ113/S113,AU113/N113+AV113/O113+AW113/P113+AY113/R113+BA113/T113)),0)</f>
        <v>0</v>
      </c>
      <c r="N113" s="122">
        <f>MIN(1,$BH$6*'貼り付けシート（日別）'!O112+計算過程!$BH$13*(AU113+AW113)+$BH$20)</f>
        <v>0.62816155055812595</v>
      </c>
      <c r="O113" s="122">
        <f>MIN(1,$BH$7*'貼り付けシート（日別）'!O112+$BH$14*AV113+$BH$21)</f>
        <v>0.68718872289915056</v>
      </c>
      <c r="P113" s="122">
        <f>MIN(1,$BH$8*'貼り付けシート（日別）'!O112+$BH$15*(AU113+AW113)+$BH$22)</f>
        <v>0.62816155055812595</v>
      </c>
      <c r="Q113" s="46">
        <f>MIN(1,$BH$9*'貼り付けシート（日別）'!O112+$BH$16*AX113+$BH$23)</f>
        <v>0.71159348488590612</v>
      </c>
      <c r="R113" s="46">
        <f>MIN(1,$BH$10*'貼り付けシート（日別）'!O112+$BH$17*AY113+$BH$24)</f>
        <v>0.69981029705900599</v>
      </c>
      <c r="S113" s="46">
        <f>MIN(1,$BH$11*'貼り付けシート（日別）'!O112+$BH$18*AZ113+$BH$25)</f>
        <v>0.71159348488590612</v>
      </c>
      <c r="T113" s="46">
        <f>MIN(1,$BH$12*'貼り付けシート（日別）'!O112+$BH$19*BA113+$BH$26)</f>
        <v>0.65855751878174495</v>
      </c>
      <c r="U113" s="46">
        <f t="shared" si="12"/>
        <v>0</v>
      </c>
      <c r="V113" s="46">
        <f t="array" ref="V113">AVERAGE((IF(('貼り付けシート（時刻別）'!$E$6:$E$8765=$B113)*('貼り付けシート（時刻別）'!$F$6:$F$8765=$C113)*('貼り付けシート（時刻別）'!$G$6:$G$8765=1),'貼り付けシート（時刻別）'!$C$6:$C$8765,"")))</f>
        <v>0.6875</v>
      </c>
      <c r="W113" s="46">
        <f t="shared" si="17"/>
        <v>1.08395625</v>
      </c>
      <c r="X113" s="46">
        <f t="shared" si="18"/>
        <v>1.1148437500000001</v>
      </c>
      <c r="Y113" s="46">
        <f t="shared" si="19"/>
        <v>65.404699493825007</v>
      </c>
      <c r="Z113" s="46">
        <f>IF($BH$4=8,($BH$38*'貼り付けシート（日別）'!O112+$BH$39*Y113+$BH$40)/3.6,0)</f>
        <v>0</v>
      </c>
      <c r="AA113" s="46">
        <f>IF(OR($BH$4=3,$BH$4=4,$BH$4=5),(($BH$42*'貼り付けシート（日別）'!O112+$BH$43*SUM(AU113:AW113,AY113)+$BH$44)*AB113+(0.01723*BA113+0.06099))*10^3/3600,0)</f>
        <v>0</v>
      </c>
      <c r="AB113" s="46">
        <f>IF('貼り付けシート（日別）'!O112&lt;7,1+(7-'貼り付けシート（日別）'!O112)*0.0091,1)</f>
        <v>1</v>
      </c>
      <c r="AC113" s="46">
        <f>IF(OR($BH$4=3,$BH$4=4,$BH$4=5),(($BH$45*'貼り付けシート（日別）'!O112+$BH$46*SUM(AU113:AW113,AY113)+$BH$47)*AE113+BA113/AD113),0)</f>
        <v>0</v>
      </c>
      <c r="AD113" s="46">
        <f>$BH$48*'貼り付けシート（日別）'!O112+$BH$49*BA113+$BH$50</f>
        <v>0.83613312499999992</v>
      </c>
      <c r="AE113" s="46">
        <f>IF('貼り付けシート（日別）'!O112&lt;7,1+(7-'貼り付けシート（日別）'!O112)*0.0205,1)</f>
        <v>1</v>
      </c>
      <c r="AF113" s="46">
        <f>IF($BH$4=7,((AL113*'貼り付けシート（日別）'!O112+AM113*(AU113+AV113+AW113+AY113)+AN113*AK113+AO113)*AG113+(0.01723*BA113+0.06099))*10^3/3600,0)</f>
        <v>0</v>
      </c>
      <c r="AG113" s="46">
        <f>IF(7&lt;='貼り付けシート（日別）'!O112,1,1+(7-'貼り付けシート（日別）'!O112)*0.0091)</f>
        <v>1</v>
      </c>
      <c r="AH113" s="46">
        <f>IF($BH$4=7,((AP113*'貼り付けシート（日別）'!O112+AQ113*(AU113+AV113+AW113+AY113)+AR113*AK113+AS113)*AJ113+BA113/AI113),0)</f>
        <v>0</v>
      </c>
      <c r="AI113" s="46">
        <f>$BH$52*'貼り付けシート（日別）'!O112+$BH$53*BA113+$BH$54</f>
        <v>0.83613312499999992</v>
      </c>
      <c r="AJ113" s="46">
        <f>IF(7&lt;='貼り付けシート（日別）'!O112,1,1+(7-'貼り付けシート（日別）'!O112)*0.0205)</f>
        <v>1</v>
      </c>
      <c r="AK113" s="46">
        <f>SUMIF('貼り付けシート（時刻別）'!$A$6:$A$8765,A113,'貼り付けシート（時刻別）'!$D$6:$D$8765)</f>
        <v>43.401662913494398</v>
      </c>
      <c r="AL113" s="120">
        <f>IF($AK113&gt;0,バックデータ一覧!$S$4,バックデータ一覧!$T$4)</f>
        <v>-0.51375000000000004</v>
      </c>
      <c r="AM113" s="120">
        <f>IF($AK113&gt;0,バックデータ一覧!$S$5,バックデータ一覧!$T$5)</f>
        <v>-1.7819999999999999E-2</v>
      </c>
      <c r="AN113" s="120">
        <f>IF($AK113&gt;0,バックデータ一覧!$S$6,バックデータ一覧!$T$6)</f>
        <v>0.27639999999999998</v>
      </c>
      <c r="AO113" s="120">
        <f>IF($AK113&gt;0,バックデータ一覧!$S$7,バックデータ一覧!$T$7)</f>
        <v>9.4067100000000003</v>
      </c>
      <c r="AP113" s="120">
        <f>IF($AK113&gt;0,バックデータ一覧!$S$12,バックデータ一覧!$T$12)</f>
        <v>-0.19841</v>
      </c>
      <c r="AQ113" s="120">
        <f>IF($AK113&gt;0,バックデータ一覧!$S$13,バックデータ一覧!$T$13)</f>
        <v>1.10632</v>
      </c>
      <c r="AR113" s="120">
        <f>IF($AK113&gt;0,バックデータ一覧!$S$14,バックデータ一覧!$T$14)</f>
        <v>0.19306999999999999</v>
      </c>
      <c r="AS113" s="120">
        <f>IF($AK113&gt;0,バックデータ一覧!$S$15,バックデータ一覧!$T$15)</f>
        <v>-10.36669</v>
      </c>
      <c r="AT113" s="123">
        <f>IF(データ入力と計算結果!$E$9=バックデータ一覧!$A$24,'貼り付けシート（日別）'!P112,0)</f>
        <v>0</v>
      </c>
      <c r="AU113" s="132">
        <f>'貼り付けシート（日別）'!B112</f>
        <v>12.144513563182002</v>
      </c>
      <c r="AV113" s="132">
        <f>'貼り付けシート（日別）'!C112</f>
        <v>19.800837331275002</v>
      </c>
      <c r="AW113" s="132">
        <f>'貼り付けシート（日別）'!D112</f>
        <v>3.6961563018380001</v>
      </c>
      <c r="AX113" s="132">
        <f>'貼り付けシート（日別）'!E112</f>
        <v>0</v>
      </c>
      <c r="AY113" s="132">
        <f>'貼り付けシート（日別）'!F112</f>
        <v>23.761004797530003</v>
      </c>
      <c r="AZ113" s="132">
        <f>'貼り付けシート（日別）'!G112</f>
        <v>0</v>
      </c>
      <c r="BA113" s="132">
        <f>'貼り付けシート（日別）'!H112</f>
        <v>6.0021874999999998</v>
      </c>
    </row>
    <row r="114" spans="1:53" x14ac:dyDescent="0.15">
      <c r="A114" s="50">
        <v>41747</v>
      </c>
      <c r="B114" s="42">
        <f t="shared" si="13"/>
        <v>4</v>
      </c>
      <c r="C114" s="42">
        <f t="shared" si="14"/>
        <v>18</v>
      </c>
      <c r="D114" s="127">
        <f t="shared" si="15"/>
        <v>0.15436037152777779</v>
      </c>
      <c r="E114" s="127">
        <f t="shared" si="10"/>
        <v>75.926434969659326</v>
      </c>
      <c r="F114" s="127">
        <f t="shared" si="16"/>
        <v>0</v>
      </c>
      <c r="G114" s="130">
        <v>0</v>
      </c>
      <c r="H114" s="122">
        <f t="shared" si="11"/>
        <v>0.15436037152777779</v>
      </c>
      <c r="I114" s="122">
        <f>IF(AND($BH$4&lt;&gt;1,$BH$4&lt;&gt;2,$BH$4&lt;&gt;6),0,((VLOOKUP(データ入力と計算結果!$E$6,バックデータ一覧!$V$10:$AA$11,2)*'貼り付けシート（日別）'!O113+VLOOKUP(データ入力と計算結果!$E$6,バックデータ一覧!$V$10:$AA$11,3)*('貼り付けシート（日別）'!I113+'貼り付けシート（日別）'!J113+'貼り付けシート（日別）'!K113+'貼り付けシート（日別）'!L113+'貼り付けシート（日別）'!N113)+(VLOOKUP(データ入力と計算結果!$E$6,バックデータ一覧!$V$10:$AA$11,4)))*10^3/3600))</f>
        <v>9.1197962962962967E-2</v>
      </c>
      <c r="J114" s="122">
        <f>IF(AND(OR($BH$4&lt;&gt;1,$BH$4&lt;&gt;2,$BH$4&lt;&gt;6),データ入力と計算結果!$E$7&lt;&gt;バックデータ一覧!$A$15,SUM(AX114:AY114)&gt;0),0.07*10^3/3600,0)</f>
        <v>1.9444444444444445E-2</v>
      </c>
      <c r="K114" s="122">
        <f>IF(AND(OR($BH$4=1,$BH$4=2),データ入力と計算結果!$E$7=バックデータ一覧!$A$17,AY114&gt;0),(VLOOKUP(データ入力と計算結果!$E$6,バックデータ一覧!$V$10:$AA$11,5,FALSE)*BA114+VLOOKUP(データ入力と計算結果!$E$6,バックデータ一覧!$V$10:$AA$11,6,FALSE))*10^3/3600,0)</f>
        <v>4.3717964120370378E-2</v>
      </c>
      <c r="L114" s="122">
        <f>IF(OR($BH$4=1,$BH$4=6),IF(データ入力と計算結果!$E$7=バックデータ一覧!$A$15,AU114/N114+AV114/O114+AW114/P114+AX114/Q114+AY114/S114,IF(データ入力と計算結果!$E$7=バックデータ一覧!$A$16,AU114/N114+AV114/O114+AW114/P114+AY114/R114+AZ114/S114,AU114/N114+AV114/O114+AW114/P114+AY114/R114+BA114/T114)),0)</f>
        <v>75.926434969659326</v>
      </c>
      <c r="M114" s="122">
        <f>IF($BH$4=2,IF(データ入力と計算結果!$E$7=バックデータ一覧!$A$15,AU114/N114+AV114/O114+AW114/P114+AX114/Q114+AZ114/S114,IF(データ入力と計算結果!$E$7=バックデータ一覧!$A$16,AU114/N114+AV114/O114+AW114/P114+AY114/R114+AZ114/S114,AU114/N114+AV114/O114+AW114/P114+AY114/R114+BA114/T114)),0)</f>
        <v>0</v>
      </c>
      <c r="N114" s="122">
        <f>MIN(1,$BH$6*'貼り付けシート（日別）'!O113+計算過程!$BH$13*(AU114+AW114)+$BH$20)</f>
        <v>0.6246084184370172</v>
      </c>
      <c r="O114" s="122">
        <f>MIN(1,$BH$7*'貼り付けシート（日別）'!O113+$BH$14*AV114+$BH$21)</f>
        <v>0.6855094667313355</v>
      </c>
      <c r="P114" s="122">
        <f>MIN(1,$BH$8*'貼り付けシート（日別）'!O113+$BH$15*(AU114+AW114)+$BH$22)</f>
        <v>0.6246084184370172</v>
      </c>
      <c r="Q114" s="46">
        <f>MIN(1,$BH$9*'貼り付けシート（日別）'!O113+$BH$16*AX114+$BH$23)</f>
        <v>0.71159348488590612</v>
      </c>
      <c r="R114" s="46">
        <f>MIN(1,$BH$10*'貼り付けシート（日別）'!O113+$BH$17*AY114+$BH$24)</f>
        <v>0.69989975583742181</v>
      </c>
      <c r="S114" s="46">
        <f>MIN(1,$BH$11*'貼り付けシート（日別）'!O113+$BH$18*AZ114+$BH$25)</f>
        <v>0.71159348488590612</v>
      </c>
      <c r="T114" s="46">
        <f>MIN(1,$BH$12*'貼り付けシート（日別）'!O113+$BH$19*BA114+$BH$26)</f>
        <v>0.65889337126872483</v>
      </c>
      <c r="U114" s="46">
        <f t="shared" si="12"/>
        <v>0</v>
      </c>
      <c r="V114" s="46">
        <f t="array" ref="V114">AVERAGE((IF(('貼り付けシート（時刻別）'!$E$6:$E$8765=$B114)*('貼り付けシート（時刻別）'!$F$6:$F$8765=$C114)*('貼り付けシート（時刻別）'!$G$6:$G$8765=1),'貼り付けシート（時刻別）'!$C$6:$C$8765,"")))</f>
        <v>6.3749999999999991</v>
      </c>
      <c r="W114" s="46">
        <f t="shared" si="17"/>
        <v>1.0083124999999999</v>
      </c>
      <c r="X114" s="46">
        <f t="shared" si="18"/>
        <v>1</v>
      </c>
      <c r="Y114" s="46">
        <f t="shared" si="19"/>
        <v>51.413291486733335</v>
      </c>
      <c r="Z114" s="46">
        <f>IF($BH$4=8,($BH$38*'貼り付けシート（日別）'!O113+$BH$39*Y114+$BH$40)/3.6,0)</f>
        <v>0</v>
      </c>
      <c r="AA114" s="46">
        <f>IF(OR($BH$4=3,$BH$4=4,$BH$4=5),(($BH$42*'貼り付けシート（日別）'!O113+$BH$43*SUM(AU114:AW114,AY114)+$BH$44)*AB114+(0.01723*BA114+0.06099))*10^3/3600,0)</f>
        <v>0</v>
      </c>
      <c r="AB114" s="46">
        <f>IF('貼り付けシート（日別）'!O113&lt;7,1+(7-'貼り付けシート（日別）'!O113)*0.0091,1)</f>
        <v>1</v>
      </c>
      <c r="AC114" s="46">
        <f>IF(OR($BH$4=3,$BH$4=4,$BH$4=5),(($BH$45*'貼り付けシート（日別）'!O113+$BH$46*SUM(AU114:AW114,AY114)+$BH$47)*AE114+BA114/AD114),0)</f>
        <v>0</v>
      </c>
      <c r="AD114" s="46">
        <f>$BH$48*'貼り付けシート（日別）'!O113+$BH$49*BA114+$BH$50</f>
        <v>0.84572749999999997</v>
      </c>
      <c r="AE114" s="46">
        <f>IF('貼り付けシート（日別）'!O113&lt;7,1+(7-'貼り付けシート（日別）'!O113)*0.0205,1)</f>
        <v>1</v>
      </c>
      <c r="AF114" s="46">
        <f>IF($BH$4=7,((AL114*'貼り付けシート（日別）'!O113+AM114*(AU114+AV114+AW114+AY114)+AN114*AK114+AO114)*AG114+(0.01723*BA114+0.06099))*10^3/3600,0)</f>
        <v>0</v>
      </c>
      <c r="AG114" s="46">
        <f>IF(7&lt;='貼り付けシート（日別）'!O113,1,1+(7-'貼り付けシート（日別）'!O113)*0.0091)</f>
        <v>1</v>
      </c>
      <c r="AH114" s="46">
        <f>IF($BH$4=7,((AP114*'貼り付けシート（日別）'!O113+AQ114*(AU114+AV114+AW114+AY114)+AR114*AK114+AS114)*AJ114+BA114/AI114),0)</f>
        <v>0</v>
      </c>
      <c r="AI114" s="46">
        <f>$BH$52*'貼り付けシート（日別）'!O113+$BH$53*BA114+$BH$54</f>
        <v>0.84572749999999997</v>
      </c>
      <c r="AJ114" s="46">
        <f>IF(7&lt;='貼り付けシート（日別）'!O113,1,1+(7-'貼り付けシート（日別）'!O113)*0.0205)</f>
        <v>1</v>
      </c>
      <c r="AK114" s="46">
        <f>SUMIF('貼り付けシート（時刻別）'!$A$6:$A$8765,A114,'貼り付けシート（時刻別）'!$D$6:$D$8765)</f>
        <v>26.022490134928841</v>
      </c>
      <c r="AL114" s="120">
        <f>IF($AK114&gt;0,バックデータ一覧!$S$4,バックデータ一覧!$T$4)</f>
        <v>-0.51375000000000004</v>
      </c>
      <c r="AM114" s="120">
        <f>IF($AK114&gt;0,バックデータ一覧!$S$5,バックデータ一覧!$T$5)</f>
        <v>-1.7819999999999999E-2</v>
      </c>
      <c r="AN114" s="120">
        <f>IF($AK114&gt;0,バックデータ一覧!$S$6,バックデータ一覧!$T$6)</f>
        <v>0.27639999999999998</v>
      </c>
      <c r="AO114" s="120">
        <f>IF($AK114&gt;0,バックデータ一覧!$S$7,バックデータ一覧!$T$7)</f>
        <v>9.4067100000000003</v>
      </c>
      <c r="AP114" s="120">
        <f>IF($AK114&gt;0,バックデータ一覧!$S$12,バックデータ一覧!$T$12)</f>
        <v>-0.19841</v>
      </c>
      <c r="AQ114" s="120">
        <f>IF($AK114&gt;0,バックデータ一覧!$S$13,バックデータ一覧!$T$13)</f>
        <v>1.10632</v>
      </c>
      <c r="AR114" s="120">
        <f>IF($AK114&gt;0,バックデータ一覧!$S$14,バックデータ一覧!$T$14)</f>
        <v>0.19306999999999999</v>
      </c>
      <c r="AS114" s="120">
        <f>IF($AK114&gt;0,バックデータ一覧!$S$15,バックデータ一覧!$T$15)</f>
        <v>-10.36669</v>
      </c>
      <c r="AT114" s="123">
        <f>IF(データ入力と計算結果!$E$9=バックデータ一覧!$A$24,'貼り付けシート（日別）'!P113,0)</f>
        <v>0</v>
      </c>
      <c r="AU114" s="132">
        <f>'貼り付けシート（日別）'!B113</f>
        <v>8.1164568728880013</v>
      </c>
      <c r="AV114" s="132">
        <f>'貼り付けシート（日別）'!C113</f>
        <v>13.091059472400001</v>
      </c>
      <c r="AW114" s="132">
        <f>'貼り付けシート（日別）'!D113</f>
        <v>1.0472847577919999</v>
      </c>
      <c r="AX114" s="132">
        <f>'貼り付けシート（日別）'!E113</f>
        <v>0</v>
      </c>
      <c r="AY114" s="132">
        <f>'貼り付けシート（日別）'!F113</f>
        <v>23.563907050320001</v>
      </c>
      <c r="AZ114" s="132">
        <f>'貼り付けシート（日別）'!G113</f>
        <v>0</v>
      </c>
      <c r="BA114" s="132">
        <f>'貼り付けシート（日別）'!H113</f>
        <v>5.5945833333333344</v>
      </c>
    </row>
    <row r="115" spans="1:53" x14ac:dyDescent="0.15">
      <c r="A115" s="50">
        <v>41748</v>
      </c>
      <c r="B115" s="42">
        <f t="shared" si="13"/>
        <v>4</v>
      </c>
      <c r="C115" s="42">
        <f t="shared" si="14"/>
        <v>19</v>
      </c>
      <c r="D115" s="127">
        <f t="shared" si="15"/>
        <v>0.17879367925347223</v>
      </c>
      <c r="E115" s="127">
        <f t="shared" si="10"/>
        <v>113.7283315946639</v>
      </c>
      <c r="F115" s="127">
        <f t="shared" si="16"/>
        <v>0</v>
      </c>
      <c r="G115" s="130">
        <v>0</v>
      </c>
      <c r="H115" s="122">
        <f t="shared" si="11"/>
        <v>0.17879367925347223</v>
      </c>
      <c r="I115" s="122">
        <f>IF(AND($BH$4&lt;&gt;1,$BH$4&lt;&gt;2,$BH$4&lt;&gt;6),0,((VLOOKUP(データ入力と計算結果!$E$6,バックデータ一覧!$V$10:$AA$11,2)*'貼り付けシート（日別）'!O114+VLOOKUP(データ入力と計算結果!$E$6,バックデータ一覧!$V$10:$AA$11,3)*('貼り付けシート（日別）'!I114+'貼り付けシート（日別）'!J114+'貼り付けシート（日別）'!K114+'貼り付けシート（日別）'!L114+'貼り付けシート（日別）'!N114)+(VLOOKUP(データ入力と計算結果!$E$6,バックデータ一覧!$V$10:$AA$11,4)))*10^3/3600))</f>
        <v>0.11402069444444446</v>
      </c>
      <c r="J115" s="122">
        <f>IF(AND(OR($BH$4&lt;&gt;1,$BH$4&lt;&gt;2,$BH$4&lt;&gt;6),データ入力と計算結果!$E$7&lt;&gt;バックデータ一覧!$A$15,SUM(AX115:AY115)&gt;0),0.07*10^3/3600,0)</f>
        <v>1.9444444444444445E-2</v>
      </c>
      <c r="K115" s="122">
        <f>IF(AND(OR($BH$4=1,$BH$4=2),データ入力と計算結果!$E$7=バックデータ一覧!$A$17,AY115&gt;0),(VLOOKUP(データ入力と計算結果!$E$6,バックデータ一覧!$V$10:$AA$11,5,FALSE)*BA115+VLOOKUP(データ入力と計算結果!$E$6,バックデータ一覧!$V$10:$AA$11,6,FALSE))*10^3/3600,0)</f>
        <v>4.5328540364583329E-2</v>
      </c>
      <c r="L115" s="122">
        <f>IF(OR($BH$4=1,$BH$4=6),IF(データ入力と計算結果!$E$7=バックデータ一覧!$A$15,AU115/N115+AV115/O115+AW115/P115+AX115/Q115+AY115/S115,IF(データ入力と計算結果!$E$7=バックデータ一覧!$A$16,AU115/N115+AV115/O115+AW115/P115+AY115/R115+AZ115/S115,AU115/N115+AV115/O115+AW115/P115+AY115/R115+BA115/T115)),0)</f>
        <v>113.7283315946639</v>
      </c>
      <c r="M115" s="122">
        <f>IF($BH$4=2,IF(データ入力と計算結果!$E$7=バックデータ一覧!$A$15,AU115/N115+AV115/O115+AW115/P115+AX115/Q115+AZ115/S115,IF(データ入力と計算結果!$E$7=バックデータ一覧!$A$16,AU115/N115+AV115/O115+AW115/P115+AY115/R115+AZ115/S115,AU115/N115+AV115/O115+AW115/P115+AY115/R115+BA115/T115)),0)</f>
        <v>0</v>
      </c>
      <c r="N115" s="122">
        <f>MIN(1,$BH$6*'貼り付けシート（日別）'!O114+計算過程!$BH$13*(AU115+AW115)+$BH$20)</f>
        <v>0.6360259041337788</v>
      </c>
      <c r="O115" s="122">
        <f>MIN(1,$BH$7*'貼り付けシート（日別）'!O114+$BH$14*AV115+$BH$21)</f>
        <v>0.69011544461569141</v>
      </c>
      <c r="P115" s="122">
        <f>MIN(1,$BH$8*'貼り付けシート（日別）'!O114+$BH$15*(AU115+AW115)+$BH$22)</f>
        <v>0.6360259041337788</v>
      </c>
      <c r="Q115" s="46">
        <f>MIN(1,$BH$9*'貼り付けシート（日別）'!O114+$BH$16*AX115+$BH$23)</f>
        <v>0.71159348488590612</v>
      </c>
      <c r="R115" s="46">
        <f>MIN(1,$BH$10*'貼り付けシート（日別）'!O114+$BH$17*AY115+$BH$24)</f>
        <v>0.70008686875003889</v>
      </c>
      <c r="S115" s="46">
        <f>MIN(1,$BH$11*'貼り付けシート（日別）'!O114+$BH$18*AZ115+$BH$25)</f>
        <v>0.71159348488590612</v>
      </c>
      <c r="T115" s="46">
        <f>MIN(1,$BH$12*'貼り付けシート（日別）'!O114+$BH$19*BA115+$BH$26)</f>
        <v>0.65861609770389262</v>
      </c>
      <c r="U115" s="46">
        <f t="shared" si="12"/>
        <v>0</v>
      </c>
      <c r="V115" s="46">
        <f t="array" ref="V115">AVERAGE((IF(('貼り付けシート（時刻別）'!$E$6:$E$8765=$B115)*('貼り付けシート（時刻別）'!$F$6:$F$8765=$C115)*('貼り付けシート（時刻別）'!$G$6:$G$8765=1),'貼り付けシート（時刻別）'!$C$6:$C$8765,"")))</f>
        <v>9.0374999999999996</v>
      </c>
      <c r="W115" s="46">
        <f t="shared" si="17"/>
        <v>1</v>
      </c>
      <c r="X115" s="46">
        <f t="shared" si="18"/>
        <v>1</v>
      </c>
      <c r="Y115" s="46">
        <f t="shared" si="19"/>
        <v>76.672262873624987</v>
      </c>
      <c r="Z115" s="46">
        <f>IF($BH$4=8,($BH$38*'貼り付けシート（日別）'!O114+$BH$39*Y115+$BH$40)/3.6,0)</f>
        <v>0</v>
      </c>
      <c r="AA115" s="46">
        <f>IF(OR($BH$4=3,$BH$4=4,$BH$4=5),(($BH$42*'貼り付けシート（日別）'!O114+$BH$43*SUM(AU115:AW115,AY115)+$BH$44)*AB115+(0.01723*BA115+0.06099))*10^3/3600,0)</f>
        <v>0</v>
      </c>
      <c r="AB115" s="46">
        <f>IF('貼り付けシート（日別）'!O114&lt;7,1+(7-'貼り付けシート（日別）'!O114)*0.0091,1)</f>
        <v>1</v>
      </c>
      <c r="AC115" s="46">
        <f>IF(OR($BH$4=3,$BH$4=4,$BH$4=5),(($BH$45*'貼り付けシート（日別）'!O114+$BH$46*SUM(AU115:AW115,AY115)+$BH$47)*AE115+BA115/AD115),0)</f>
        <v>0</v>
      </c>
      <c r="AD115" s="46">
        <f>$BH$48*'貼り付けシート（日別）'!O114+$BH$49*BA115+$BH$50</f>
        <v>0.83780656249999996</v>
      </c>
      <c r="AE115" s="46">
        <f>IF('貼り付けシート（日別）'!O114&lt;7,1+(7-'貼り付けシート（日別）'!O114)*0.0205,1)</f>
        <v>1</v>
      </c>
      <c r="AF115" s="46">
        <f>IF($BH$4=7,((AL115*'貼り付けシート（日別）'!O114+AM115*(AU115+AV115+AW115+AY115)+AN115*AK115+AO115)*AG115+(0.01723*BA115+0.06099))*10^3/3600,0)</f>
        <v>0</v>
      </c>
      <c r="AG115" s="46">
        <f>IF(7&lt;='貼り付けシート（日別）'!O114,1,1+(7-'貼り付けシート（日別）'!O114)*0.0091)</f>
        <v>1</v>
      </c>
      <c r="AH115" s="46">
        <f>IF($BH$4=7,((AP115*'貼り付けシート（日別）'!O114+AQ115*(AU115+AV115+AW115+AY115)+AR115*AK115+AS115)*AJ115+BA115/AI115),0)</f>
        <v>0</v>
      </c>
      <c r="AI115" s="46">
        <f>$BH$52*'貼り付けシート（日別）'!O114+$BH$53*BA115+$BH$54</f>
        <v>0.83780656249999996</v>
      </c>
      <c r="AJ115" s="46">
        <f>IF(7&lt;='貼り付けシート（日別）'!O114,1,1+(7-'貼り付けシート（日別）'!O114)*0.0205)</f>
        <v>1</v>
      </c>
      <c r="AK115" s="46">
        <f>SUMIF('貼り付けシート（時刻別）'!$A$6:$A$8765,A115,'貼り付けシート（時刻別）'!$D$6:$D$8765)</f>
        <v>48.281732624885763</v>
      </c>
      <c r="AL115" s="120">
        <f>IF($AK115&gt;0,バックデータ一覧!$S$4,バックデータ一覧!$T$4)</f>
        <v>-0.51375000000000004</v>
      </c>
      <c r="AM115" s="120">
        <f>IF($AK115&gt;0,バックデータ一覧!$S$5,バックデータ一覧!$T$5)</f>
        <v>-1.7819999999999999E-2</v>
      </c>
      <c r="AN115" s="120">
        <f>IF($AK115&gt;0,バックデータ一覧!$S$6,バックデータ一覧!$T$6)</f>
        <v>0.27639999999999998</v>
      </c>
      <c r="AO115" s="120">
        <f>IF($AK115&gt;0,バックデータ一覧!$S$7,バックデータ一覧!$T$7)</f>
        <v>9.4067100000000003</v>
      </c>
      <c r="AP115" s="120">
        <f>IF($AK115&gt;0,バックデータ一覧!$S$12,バックデータ一覧!$T$12)</f>
        <v>-0.19841</v>
      </c>
      <c r="AQ115" s="120">
        <f>IF($AK115&gt;0,バックデータ一覧!$S$13,バックデータ一覧!$T$13)</f>
        <v>1.10632</v>
      </c>
      <c r="AR115" s="120">
        <f>IF($AK115&gt;0,バックデータ一覧!$S$14,バックデータ一覧!$T$14)</f>
        <v>0.19306999999999999</v>
      </c>
      <c r="AS115" s="120">
        <f>IF($AK115&gt;0,バックデータ一覧!$S$15,バックデータ一覧!$T$15)</f>
        <v>-10.36669</v>
      </c>
      <c r="AT115" s="123">
        <f>IF(データ入力と計算結果!$E$9=バックデータ一覧!$A$24,'貼り付けシート（日別）'!P114,0)</f>
        <v>0</v>
      </c>
      <c r="AU115" s="132">
        <f>'貼り付けシート（日別）'!B114</f>
        <v>17.492361819659997</v>
      </c>
      <c r="AV115" s="132">
        <f>'貼り付けシート（日別）'!C114</f>
        <v>25.724061499499996</v>
      </c>
      <c r="AW115" s="132">
        <f>'貼り付けシート（日別）'!D114</f>
        <v>4.3730904549149994</v>
      </c>
      <c r="AX115" s="132">
        <f>'貼り付けシート（日別）'!E114</f>
        <v>0</v>
      </c>
      <c r="AY115" s="132">
        <f>'貼り付けシート（日別）'!F114</f>
        <v>23.151655349549998</v>
      </c>
      <c r="AZ115" s="132">
        <f>'貼り付けシート（日別）'!G114</f>
        <v>0</v>
      </c>
      <c r="BA115" s="132">
        <f>'貼り付けシート（日別）'!H114</f>
        <v>5.9310937500000005</v>
      </c>
    </row>
    <row r="116" spans="1:53" x14ac:dyDescent="0.15">
      <c r="A116" s="50">
        <v>41749</v>
      </c>
      <c r="B116" s="42">
        <f t="shared" si="13"/>
        <v>4</v>
      </c>
      <c r="C116" s="42">
        <f t="shared" si="14"/>
        <v>20</v>
      </c>
      <c r="D116" s="127">
        <f t="shared" si="15"/>
        <v>0.15689756987847223</v>
      </c>
      <c r="E116" s="127">
        <f t="shared" si="10"/>
        <v>74.525177386238127</v>
      </c>
      <c r="F116" s="127">
        <f t="shared" si="16"/>
        <v>0</v>
      </c>
      <c r="G116" s="130">
        <v>0</v>
      </c>
      <c r="H116" s="122">
        <f t="shared" si="11"/>
        <v>0.15689756987847223</v>
      </c>
      <c r="I116" s="122">
        <f>IF(AND($BH$4&lt;&gt;1,$BH$4&lt;&gt;2,$BH$4&lt;&gt;6),0,((VLOOKUP(データ入力と計算結果!$E$6,バックデータ一覧!$V$10:$AA$11,2)*'貼り付けシート（日別）'!O115+VLOOKUP(データ入力と計算結果!$E$6,バックデータ一覧!$V$10:$AA$11,3)*('貼り付けシート（日別）'!I115+'貼り付けシート（日別）'!J115+'貼り付けシート（日別）'!K115+'貼り付けシート（日別）'!L115+'貼り付けシート（日別）'!N115)+(VLOOKUP(データ入力と計算結果!$E$6,バックデータ一覧!$V$10:$AA$11,4)))*10^3/3600))</f>
        <v>9.2163472222222237E-2</v>
      </c>
      <c r="J116" s="122">
        <f>IF(AND(OR($BH$4&lt;&gt;1,$BH$4&lt;&gt;2,$BH$4&lt;&gt;6),データ入力と計算結果!$E$7&lt;&gt;バックデータ一覧!$A$15,SUM(AX116:AY116)&gt;0),0.07*10^3/3600,0)</f>
        <v>1.9444444444444445E-2</v>
      </c>
      <c r="K116" s="122">
        <f>IF(AND(OR($BH$4=1,$BH$4=2),データ入力と計算結果!$E$7=バックデータ一覧!$A$17,AY116&gt;0),(VLOOKUP(データ入力と計算結果!$E$6,バックデータ一覧!$V$10:$AA$11,5,FALSE)*BA116+VLOOKUP(データ入力と計算結果!$E$6,バックデータ一覧!$V$10:$AA$11,6,FALSE))*10^3/3600,0)</f>
        <v>4.5289653211805551E-2</v>
      </c>
      <c r="L116" s="122">
        <f>IF(OR($BH$4=1,$BH$4=6),IF(データ入力と計算結果!$E$7=バックデータ一覧!$A$15,AU116/N116+AV116/O116+AW116/P116+AX116/Q116+AY116/S116,IF(データ入力と計算結果!$E$7=バックデータ一覧!$A$16,AU116/N116+AV116/O116+AW116/P116+AY116/R116+AZ116/S116,AU116/N116+AV116/O116+AW116/P116+AY116/R116+BA116/T116)),0)</f>
        <v>74.525177386238127</v>
      </c>
      <c r="M116" s="122">
        <f>IF($BH$4=2,IF(データ入力と計算結果!$E$7=バックデータ一覧!$A$15,AU116/N116+AV116/O116+AW116/P116+AX116/Q116+AZ116/S116,IF(データ入力と計算結果!$E$7=バックデータ一覧!$A$16,AU116/N116+AV116/O116+AW116/P116+AY116/R116+AZ116/S116,AU116/N116+AV116/O116+AW116/P116+AY116/R116+BA116/T116)),0)</f>
        <v>0</v>
      </c>
      <c r="N116" s="122">
        <f>MIN(1,$BH$6*'貼り付けシート（日別）'!O115+計算過程!$BH$13*(AU116+AW116)+$BH$20)</f>
        <v>0.62080061104117401</v>
      </c>
      <c r="O116" s="122">
        <f>MIN(1,$BH$7*'貼り付けシート（日別）'!O115+$BH$14*AV116+$BH$21)</f>
        <v>0.68423167237282589</v>
      </c>
      <c r="P116" s="122">
        <f>MIN(1,$BH$8*'貼り付けシート（日別）'!O115+$BH$15*(AU116+AW116)+$BH$22)</f>
        <v>0.62080061104117401</v>
      </c>
      <c r="Q116" s="46">
        <f>MIN(1,$BH$9*'貼り付けシート（日別）'!O115+$BH$16*AX116+$BH$23)</f>
        <v>0.71159348488590612</v>
      </c>
      <c r="R116" s="46">
        <f>MIN(1,$BH$10*'貼り付けシート（日別）'!O115+$BH$17*AY116+$BH$24)</f>
        <v>0.70021859831092703</v>
      </c>
      <c r="S116" s="46">
        <f>MIN(1,$BH$11*'貼り付けシート（日別）'!O115+$BH$18*AZ116+$BH$25)</f>
        <v>0.71159348488590612</v>
      </c>
      <c r="T116" s="46">
        <f>MIN(1,$BH$12*'貼り付けシート（日別）'!O115+$BH$19*BA116+$BH$26)</f>
        <v>0.65862279243785227</v>
      </c>
      <c r="U116" s="46">
        <f t="shared" si="12"/>
        <v>0</v>
      </c>
      <c r="V116" s="46">
        <f t="array" ref="V116">AVERAGE((IF(('貼り付けシート（時刻別）'!$E$6:$E$8765=$B116)*('貼り付けシート（時刻別）'!$F$6:$F$8765=$C116)*('貼り付けシート（時刻別）'!$G$6:$G$8765=1),'貼り付けシート（時刻別）'!$C$6:$C$8765,"")))</f>
        <v>6.45</v>
      </c>
      <c r="W116" s="46">
        <f t="shared" si="17"/>
        <v>1.007315</v>
      </c>
      <c r="X116" s="46">
        <f t="shared" si="18"/>
        <v>1</v>
      </c>
      <c r="Y116" s="46">
        <f t="shared" si="19"/>
        <v>50.375740731799993</v>
      </c>
      <c r="Z116" s="46">
        <f>IF($BH$4=8,($BH$38*'貼り付けシート（日別）'!O115+$BH$39*Y116+$BH$40)/3.6,0)</f>
        <v>0</v>
      </c>
      <c r="AA116" s="46">
        <f>IF(OR($BH$4=3,$BH$4=4,$BH$4=5),(($BH$42*'貼り付けシート（日別）'!O115+$BH$43*SUM(AU116:AW116,AY116)+$BH$44)*AB116+(0.01723*BA116+0.06099))*10^3/3600,0)</f>
        <v>0</v>
      </c>
      <c r="AB116" s="46">
        <f>IF('貼り付けシート（日別）'!O115&lt;7,1+(7-'貼り付けシート（日別）'!O115)*0.0091,1)</f>
        <v>1</v>
      </c>
      <c r="AC116" s="46">
        <f>IF(OR($BH$4=3,$BH$4=4,$BH$4=5),(($BH$45*'貼り付けシート（日別）'!O115+$BH$46*SUM(AU116:AW116,AY116)+$BH$47)*AE116+BA116/AD116),0)</f>
        <v>0</v>
      </c>
      <c r="AD116" s="46">
        <f>$BH$48*'貼り付けシート（日別）'!O115+$BH$49*BA116+$BH$50</f>
        <v>0.83799781249999994</v>
      </c>
      <c r="AE116" s="46">
        <f>IF('貼り付けシート（日別）'!O115&lt;7,1+(7-'貼り付けシート（日別）'!O115)*0.0205,1)</f>
        <v>1</v>
      </c>
      <c r="AF116" s="46">
        <f>IF($BH$4=7,((AL116*'貼り付けシート（日別）'!O115+AM116*(AU116+AV116+AW116+AY116)+AN116*AK116+AO116)*AG116+(0.01723*BA116+0.06099))*10^3/3600,0)</f>
        <v>0</v>
      </c>
      <c r="AG116" s="46">
        <f>IF(7&lt;='貼り付けシート（日別）'!O115,1,1+(7-'貼り付けシート（日別）'!O115)*0.0091)</f>
        <v>1</v>
      </c>
      <c r="AH116" s="46">
        <f>IF($BH$4=7,((AP116*'貼り付けシート（日別）'!O115+AQ116*(AU116+AV116+AW116+AY116)+AR116*AK116+AS116)*AJ116+BA116/AI116),0)</f>
        <v>0</v>
      </c>
      <c r="AI116" s="46">
        <f>$BH$52*'貼り付けシート（日別）'!O115+$BH$53*BA116+$BH$54</f>
        <v>0.83799781249999994</v>
      </c>
      <c r="AJ116" s="46">
        <f>IF(7&lt;='貼り付けシート（日別）'!O115,1,1+(7-'貼り付けシート（日別）'!O115)*0.0205)</f>
        <v>1</v>
      </c>
      <c r="AK116" s="46">
        <f>SUMIF('貼り付けシート（時刻別）'!$A$6:$A$8765,A116,'貼り付けシート（時刻別）'!$D$6:$D$8765)</f>
        <v>37.362296980550781</v>
      </c>
      <c r="AL116" s="120">
        <f>IF($AK116&gt;0,バックデータ一覧!$S$4,バックデータ一覧!$T$4)</f>
        <v>-0.51375000000000004</v>
      </c>
      <c r="AM116" s="120">
        <f>IF($AK116&gt;0,バックデータ一覧!$S$5,バックデータ一覧!$T$5)</f>
        <v>-1.7819999999999999E-2</v>
      </c>
      <c r="AN116" s="120">
        <f>IF($AK116&gt;0,バックデータ一覧!$S$6,バックデータ一覧!$T$6)</f>
        <v>0.27639999999999998</v>
      </c>
      <c r="AO116" s="120">
        <f>IF($AK116&gt;0,バックデータ一覧!$S$7,バックデータ一覧!$T$7)</f>
        <v>9.4067100000000003</v>
      </c>
      <c r="AP116" s="120">
        <f>IF($AK116&gt;0,バックデータ一覧!$S$12,バックデータ一覧!$T$12)</f>
        <v>-0.19841</v>
      </c>
      <c r="AQ116" s="120">
        <f>IF($AK116&gt;0,バックデータ一覧!$S$13,バックデータ一覧!$T$13)</f>
        <v>1.10632</v>
      </c>
      <c r="AR116" s="120">
        <f>IF($AK116&gt;0,バックデータ一覧!$S$14,バックデータ一覧!$T$14)</f>
        <v>0.19306999999999999</v>
      </c>
      <c r="AS116" s="120">
        <f>IF($AK116&gt;0,バックデータ一覧!$S$15,バックデータ一覧!$T$15)</f>
        <v>-10.36669</v>
      </c>
      <c r="AT116" s="123">
        <f>IF(データ入力と計算結果!$E$9=バックデータ一覧!$A$24,'貼り付けシート（日別）'!P115,0)</f>
        <v>0</v>
      </c>
      <c r="AU116" s="132">
        <f>'貼り付けシート（日別）'!B115</f>
        <v>7.8744910367760008</v>
      </c>
      <c r="AV116" s="132">
        <f>'貼り付けシート（日別）'!C115</f>
        <v>12.700791994799999</v>
      </c>
      <c r="AW116" s="132">
        <f>'貼り付けシート（日別）'!D115</f>
        <v>1.0160633595840001</v>
      </c>
      <c r="AX116" s="132">
        <f>'貼り付けシート（日別）'!E115</f>
        <v>0</v>
      </c>
      <c r="AY116" s="132">
        <f>'貼り付けシート（日別）'!F115</f>
        <v>22.86142559064</v>
      </c>
      <c r="AZ116" s="132">
        <f>'貼り付けシート（日別）'!G115</f>
        <v>0</v>
      </c>
      <c r="BA116" s="132">
        <f>'貼り付けシート（日別）'!H115</f>
        <v>5.922968749999999</v>
      </c>
    </row>
    <row r="117" spans="1:53" x14ac:dyDescent="0.15">
      <c r="A117" s="50">
        <v>41750</v>
      </c>
      <c r="B117" s="42">
        <f t="shared" si="13"/>
        <v>4</v>
      </c>
      <c r="C117" s="42">
        <f t="shared" si="14"/>
        <v>21</v>
      </c>
      <c r="D117" s="127">
        <f t="shared" si="15"/>
        <v>0.16859893706597223</v>
      </c>
      <c r="E117" s="127">
        <f t="shared" si="10"/>
        <v>92.902303598551427</v>
      </c>
      <c r="F117" s="127">
        <f t="shared" si="16"/>
        <v>0</v>
      </c>
      <c r="G117" s="130">
        <v>0</v>
      </c>
      <c r="H117" s="122">
        <f t="shared" si="11"/>
        <v>0.16859893706597223</v>
      </c>
      <c r="I117" s="122">
        <f>IF(AND($BH$4&lt;&gt;1,$BH$4&lt;&gt;2,$BH$4&lt;&gt;6),0,((VLOOKUP(データ入力と計算結果!$E$6,バックデータ一覧!$V$10:$AA$11,2)*'貼り付けシート（日別）'!O116+VLOOKUP(データ入力と計算結果!$E$6,バックデータ一覧!$V$10:$AA$11,3)*('貼り付けシート（日別）'!I116+'貼り付けシート（日別）'!J116+'貼り付けシート（日別）'!K116+'貼り付けシート（日別）'!L116+'貼り付けシート（日別）'!N116)+(VLOOKUP(データ入力と計算結果!$E$6,バックデータ一覧!$V$10:$AA$11,4)))*10^3/3600))</f>
        <v>0.10337875000000001</v>
      </c>
      <c r="J117" s="122">
        <f>IF(AND(OR($BH$4&lt;&gt;1,$BH$4&lt;&gt;2,$BH$4&lt;&gt;6),データ入力と計算結果!$E$7&lt;&gt;バックデータ一覧!$A$15,SUM(AX117:AY117)&gt;0),0.07*10^3/3600,0)</f>
        <v>1.9444444444444445E-2</v>
      </c>
      <c r="K117" s="122">
        <f>IF(AND(OR($BH$4=1,$BH$4=2),データ入力と計算結果!$E$7=バックデータ一覧!$A$17,AY117&gt;0),(VLOOKUP(データ入力と計算結果!$E$6,バックデータ一覧!$V$10:$AA$11,5,FALSE)*BA117+VLOOKUP(データ入力と計算結果!$E$6,バックデータ一覧!$V$10:$AA$11,6,FALSE))*10^3/3600,0)</f>
        <v>4.5775742621527782E-2</v>
      </c>
      <c r="L117" s="122">
        <f>IF(OR($BH$4=1,$BH$4=6),IF(データ入力と計算結果!$E$7=バックデータ一覧!$A$15,AU117/N117+AV117/O117+AW117/P117+AX117/Q117+AY117/S117,IF(データ入力と計算結果!$E$7=バックデータ一覧!$A$16,AU117/N117+AV117/O117+AW117/P117+AY117/R117+AZ117/S117,AU117/N117+AV117/O117+AW117/P117+AY117/R117+BA117/T117)),0)</f>
        <v>92.902303598551427</v>
      </c>
      <c r="M117" s="122">
        <f>IF($BH$4=2,IF(データ入力と計算結果!$E$7=バックデータ一覧!$A$15,AU117/N117+AV117/O117+AW117/P117+AX117/Q117+AZ117/S117,IF(データ入力と計算結果!$E$7=バックデータ一覧!$A$16,AU117/N117+AV117/O117+AW117/P117+AY117/R117+AZ117/S117,AU117/N117+AV117/O117+AW117/P117+AY117/R117+BA117/T117)),0)</f>
        <v>0</v>
      </c>
      <c r="N117" s="122">
        <f>MIN(1,$BH$6*'貼り付けシート（日別）'!O116+計算過程!$BH$13*(AU117+AW117)+$BH$20)</f>
        <v>0.62701690480500971</v>
      </c>
      <c r="O117" s="122">
        <f>MIN(1,$BH$7*'貼り付けシート（日別）'!O116+$BH$14*AV117+$BH$21)</f>
        <v>0.6866775377929093</v>
      </c>
      <c r="P117" s="122">
        <f>MIN(1,$BH$8*'貼り付けシート（日別）'!O116+$BH$15*(AU117+AW117)+$BH$22)</f>
        <v>0.62701690480500971</v>
      </c>
      <c r="Q117" s="46">
        <f>MIN(1,$BH$9*'貼り付けシート（日別）'!O116+$BH$16*AX117+$BH$23)</f>
        <v>0.71159348488590612</v>
      </c>
      <c r="R117" s="46">
        <f>MIN(1,$BH$10*'貼り付けシート（日別）'!O116+$BH$17*AY117+$BH$24)</f>
        <v>0.70033385089334121</v>
      </c>
      <c r="S117" s="46">
        <f>MIN(1,$BH$11*'貼り付けシート（日別）'!O116+$BH$18*AZ117+$BH$25)</f>
        <v>0.71159348488590612</v>
      </c>
      <c r="T117" s="46">
        <f>MIN(1,$BH$12*'貼り付けシート（日別）'!O116+$BH$19*BA117+$BH$26)</f>
        <v>0.65853910826335571</v>
      </c>
      <c r="U117" s="46">
        <f t="shared" si="12"/>
        <v>0</v>
      </c>
      <c r="V117" s="46">
        <f t="array" ref="V117">AVERAGE((IF(('貼り付けシート（時刻別）'!$E$6:$E$8765=$B117)*('貼り付けシート（時刻別）'!$F$6:$F$8765=$C117)*('貼り付けシート（時刻別）'!$G$6:$G$8765=1),'貼り付けシート（時刻別）'!$C$6:$C$8765,"")))</f>
        <v>5.6374999999999993</v>
      </c>
      <c r="W117" s="46">
        <f t="shared" si="17"/>
        <v>1.0181212500000001</v>
      </c>
      <c r="X117" s="46">
        <f t="shared" si="18"/>
        <v>1</v>
      </c>
      <c r="Y117" s="46">
        <f t="shared" si="19"/>
        <v>62.543277024400005</v>
      </c>
      <c r="Z117" s="46">
        <f>IF($BH$4=8,($BH$38*'貼り付けシート（日別）'!O116+$BH$39*Y117+$BH$40)/3.6,0)</f>
        <v>0</v>
      </c>
      <c r="AA117" s="46">
        <f>IF(OR($BH$4=3,$BH$4=4,$BH$4=5),(($BH$42*'貼り付けシート（日別）'!O116+$BH$43*SUM(AU117:AW117,AY117)+$BH$44)*AB117+(0.01723*BA117+0.06099))*10^3/3600,0)</f>
        <v>0</v>
      </c>
      <c r="AB117" s="46">
        <f>IF('貼り付けシート（日別）'!O116&lt;7,1+(7-'貼り付けシート（日別）'!O116)*0.0091,1)</f>
        <v>1</v>
      </c>
      <c r="AC117" s="46">
        <f>IF(OR($BH$4=3,$BH$4=4,$BH$4=5),(($BH$45*'貼り付けシート（日別）'!O116+$BH$46*SUM(AU117:AW117,AY117)+$BH$47)*AE117+BA117/AD117),0)</f>
        <v>0</v>
      </c>
      <c r="AD117" s="46">
        <f>$BH$48*'貼り付けシート（日別）'!O116+$BH$49*BA117+$BH$50</f>
        <v>0.83560718749999996</v>
      </c>
      <c r="AE117" s="46">
        <f>IF('貼り付けシート（日別）'!O116&lt;7,1+(7-'貼り付けシート（日別）'!O116)*0.0205,1)</f>
        <v>1</v>
      </c>
      <c r="AF117" s="46">
        <f>IF($BH$4=7,((AL117*'貼り付けシート（日別）'!O116+AM117*(AU117+AV117+AW117+AY117)+AN117*AK117+AO117)*AG117+(0.01723*BA117+0.06099))*10^3/3600,0)</f>
        <v>0</v>
      </c>
      <c r="AG117" s="46">
        <f>IF(7&lt;='貼り付けシート（日別）'!O116,1,1+(7-'貼り付けシート（日別）'!O116)*0.0091)</f>
        <v>1</v>
      </c>
      <c r="AH117" s="46">
        <f>IF($BH$4=7,((AP117*'貼り付けシート（日別）'!O116+AQ117*(AU117+AV117+AW117+AY117)+AR117*AK117+AS117)*AJ117+BA117/AI117),0)</f>
        <v>0</v>
      </c>
      <c r="AI117" s="46">
        <f>$BH$52*'貼り付けシート（日別）'!O116+$BH$53*BA117+$BH$54</f>
        <v>0.83560718749999996</v>
      </c>
      <c r="AJ117" s="46">
        <f>IF(7&lt;='貼り付けシート（日別）'!O116,1,1+(7-'貼り付けシート（日別）'!O116)*0.0205)</f>
        <v>1</v>
      </c>
      <c r="AK117" s="46">
        <f>SUMIF('貼り付けシート（時刻別）'!$A$6:$A$8765,A117,'貼り付けシート（時刻別）'!$D$6:$D$8765)</f>
        <v>38.022390446441889</v>
      </c>
      <c r="AL117" s="120">
        <f>IF($AK117&gt;0,バックデータ一覧!$S$4,バックデータ一覧!$T$4)</f>
        <v>-0.51375000000000004</v>
      </c>
      <c r="AM117" s="120">
        <f>IF($AK117&gt;0,バックデータ一覧!$S$5,バックデータ一覧!$T$5)</f>
        <v>-1.7819999999999999E-2</v>
      </c>
      <c r="AN117" s="120">
        <f>IF($AK117&gt;0,バックデータ一覧!$S$6,バックデータ一覧!$T$6)</f>
        <v>0.27639999999999998</v>
      </c>
      <c r="AO117" s="120">
        <f>IF($AK117&gt;0,バックデータ一覧!$S$7,バックデータ一覧!$T$7)</f>
        <v>9.4067100000000003</v>
      </c>
      <c r="AP117" s="120">
        <f>IF($AK117&gt;0,バックデータ一覧!$S$12,バックデータ一覧!$T$12)</f>
        <v>-0.19841</v>
      </c>
      <c r="AQ117" s="120">
        <f>IF($AK117&gt;0,バックデータ一覧!$S$13,バックデータ一覧!$T$13)</f>
        <v>1.10632</v>
      </c>
      <c r="AR117" s="120">
        <f>IF($AK117&gt;0,バックデータ一覧!$S$14,バックデータ一覧!$T$14)</f>
        <v>0.19306999999999999</v>
      </c>
      <c r="AS117" s="120">
        <f>IF($AK117&gt;0,バックデータ一覧!$S$15,バックデータ一覧!$T$15)</f>
        <v>-10.36669</v>
      </c>
      <c r="AT117" s="123">
        <f>IF(データ入力と計算結果!$E$9=バックデータ一覧!$A$24,'貼り付けシート（日別）'!P116,0)</f>
        <v>0</v>
      </c>
      <c r="AU117" s="132">
        <f>'貼り付けシート（日別）'!B116</f>
        <v>11.554943580543998</v>
      </c>
      <c r="AV117" s="132">
        <f>'貼り付けシート（日別）'!C116</f>
        <v>18.839581924799997</v>
      </c>
      <c r="AW117" s="132">
        <f>'貼り付けシート（日別）'!D116</f>
        <v>3.516721959296</v>
      </c>
      <c r="AX117" s="132">
        <f>'貼り付けシート（日別）'!E116</f>
        <v>0</v>
      </c>
      <c r="AY117" s="132">
        <f>'貼り付けシート（日別）'!F116</f>
        <v>22.60749830976</v>
      </c>
      <c r="AZ117" s="132">
        <f>'貼り付けシート（日別）'!G116</f>
        <v>0</v>
      </c>
      <c r="BA117" s="132">
        <f>'貼り付けシート（日別）'!H116</f>
        <v>6.0245312500000008</v>
      </c>
    </row>
    <row r="118" spans="1:53" x14ac:dyDescent="0.15">
      <c r="A118" s="50">
        <v>41751</v>
      </c>
      <c r="B118" s="42">
        <f t="shared" si="13"/>
        <v>4</v>
      </c>
      <c r="C118" s="42">
        <f t="shared" si="14"/>
        <v>22</v>
      </c>
      <c r="D118" s="127">
        <f t="shared" si="15"/>
        <v>0.18191155598958333</v>
      </c>
      <c r="E118" s="127">
        <f t="shared" si="10"/>
        <v>111.85108944972679</v>
      </c>
      <c r="F118" s="127">
        <f t="shared" si="16"/>
        <v>0</v>
      </c>
      <c r="G118" s="130">
        <v>0</v>
      </c>
      <c r="H118" s="122">
        <f t="shared" si="11"/>
        <v>0.18191155598958333</v>
      </c>
      <c r="I118" s="122">
        <f>IF(AND($BH$4&lt;&gt;1,$BH$4&lt;&gt;2,$BH$4&lt;&gt;6),0,((VLOOKUP(データ入力と計算結果!$E$6,バックデータ一覧!$V$10:$AA$11,2)*'貼り付けシート（日別）'!O117+VLOOKUP(データ入力と計算結果!$E$6,バックデータ一覧!$V$10:$AA$11,3)*('貼り付けシート（日別）'!I117+'貼り付けシート（日別）'!J117+'貼り付けシート（日別）'!K117+'貼り付けシート（日別）'!L117+'貼り付けシート（日別）'!N117)+(VLOOKUP(データ入力と計算結果!$E$6,バックデータ一覧!$V$10:$AA$11,4)))*10^3/3600))</f>
        <v>0.11520717592592594</v>
      </c>
      <c r="J118" s="122">
        <f>IF(AND(OR($BH$4&lt;&gt;1,$BH$4&lt;&gt;2,$BH$4&lt;&gt;6),データ入力と計算結果!$E$7&lt;&gt;バックデータ一覧!$A$15,SUM(AX118:AY118)&gt;0),0.07*10^3/3600,0)</f>
        <v>1.9444444444444445E-2</v>
      </c>
      <c r="K118" s="122">
        <f>IF(AND(OR($BH$4=1,$BH$4=2),データ入力と計算結果!$E$7=バックデータ一覧!$A$17,AY118&gt;0),(VLOOKUP(データ入力と計算結果!$E$6,バックデータ一覧!$V$10:$AA$11,5,FALSE)*BA118+VLOOKUP(データ入力と計算結果!$E$6,バックデータ一覧!$V$10:$AA$11,6,FALSE))*10^3/3600,0)</f>
        <v>4.7259935619212962E-2</v>
      </c>
      <c r="L118" s="122">
        <f>IF(OR($BH$4=1,$BH$4=6),IF(データ入力と計算結果!$E$7=バックデータ一覧!$A$15,AU118/N118+AV118/O118+AW118/P118+AX118/Q118+AY118/S118,IF(データ入力と計算結果!$E$7=バックデータ一覧!$A$16,AU118/N118+AV118/O118+AW118/P118+AY118/R118+AZ118/S118,AU118/N118+AV118/O118+AW118/P118+AY118/R118+BA118/T118)),0)</f>
        <v>111.85108944972679</v>
      </c>
      <c r="M118" s="122">
        <f>IF($BH$4=2,IF(データ入力と計算結果!$E$7=バックデータ一覧!$A$15,AU118/N118+AV118/O118+AW118/P118+AX118/Q118+AZ118/S118,IF(データ入力と計算結果!$E$7=バックデータ一覧!$A$16,AU118/N118+AV118/O118+AW118/P118+AY118/R118+AZ118/S118,AU118/N118+AV118/O118+AW118/P118+AY118/R118+BA118/T118)),0)</f>
        <v>0</v>
      </c>
      <c r="N118" s="122">
        <f>MIN(1,$BH$6*'貼り付けシート（日別）'!O117+計算過程!$BH$13*(AU118+AW118)+$BH$20)</f>
        <v>0.63104458519578954</v>
      </c>
      <c r="O118" s="122">
        <f>MIN(1,$BH$7*'貼り付けシート（日別）'!O117+$BH$14*AV118+$BH$21)</f>
        <v>0.68844695284646551</v>
      </c>
      <c r="P118" s="122">
        <f>MIN(1,$BH$8*'貼り付けシート（日別）'!O117+$BH$15*(AU118+AW118)+$BH$22)</f>
        <v>0.63104458519578954</v>
      </c>
      <c r="Q118" s="46">
        <f>MIN(1,$BH$9*'貼り付けシート（日別）'!O117+$BH$16*AX118+$BH$23)</f>
        <v>0.71159348488590612</v>
      </c>
      <c r="R118" s="46">
        <f>MIN(1,$BH$10*'貼り付けシート（日別）'!O117+$BH$17*AY118+$BH$24)</f>
        <v>0.70037120446234225</v>
      </c>
      <c r="S118" s="46">
        <f>MIN(1,$BH$11*'貼り付けシート（日別）'!O117+$BH$18*AZ118+$BH$25)</f>
        <v>0.71159348488590612</v>
      </c>
      <c r="T118" s="46">
        <f>MIN(1,$BH$12*'貼り付けシート（日別）'!O117+$BH$19*BA118+$BH$26)</f>
        <v>0.65828359258389257</v>
      </c>
      <c r="U118" s="46">
        <f t="shared" si="12"/>
        <v>0</v>
      </c>
      <c r="V118" s="46">
        <f t="array" ref="V118">AVERAGE((IF(('貼り付けシート（時刻別）'!$E$6:$E$8765=$B118)*('貼り付けシート（時刻別）'!$F$6:$F$8765=$C118)*('貼り付けシート（時刻別）'!$G$6:$G$8765=1),'貼り付けシート（時刻別）'!$C$6:$C$8765,"")))</f>
        <v>5.7875000000000005</v>
      </c>
      <c r="W118" s="46">
        <f t="shared" si="17"/>
        <v>1.0161262499999999</v>
      </c>
      <c r="X118" s="46">
        <f t="shared" si="18"/>
        <v>1</v>
      </c>
      <c r="Y118" s="46">
        <f t="shared" si="19"/>
        <v>75.161635483491679</v>
      </c>
      <c r="Z118" s="46">
        <f>IF($BH$4=8,($BH$38*'貼り付けシート（日別）'!O117+$BH$39*Y118+$BH$40)/3.6,0)</f>
        <v>0</v>
      </c>
      <c r="AA118" s="46">
        <f>IF(OR($BH$4=3,$BH$4=4,$BH$4=5),(($BH$42*'貼り付けシート（日別）'!O117+$BH$43*SUM(AU118:AW118,AY118)+$BH$44)*AB118+(0.01723*BA118+0.06099))*10^3/3600,0)</f>
        <v>0</v>
      </c>
      <c r="AB118" s="46">
        <f>IF('貼り付けシート（日別）'!O117&lt;7,1+(7-'貼り付けシート（日別）'!O117)*0.0091,1)</f>
        <v>1</v>
      </c>
      <c r="AC118" s="46">
        <f>IF(OR($BH$4=3,$BH$4=4,$BH$4=5),(($BH$45*'貼り付けシート（日別）'!O117+$BH$46*SUM(AU118:AW118,AY118)+$BH$47)*AE118+BA118/AD118),0)</f>
        <v>0</v>
      </c>
      <c r="AD118" s="46">
        <f>$BH$48*'貼り付けシート（日別）'!O117+$BH$49*BA118+$BH$50</f>
        <v>0.82830781249999996</v>
      </c>
      <c r="AE118" s="46">
        <f>IF('貼り付けシート（日別）'!O117&lt;7,1+(7-'貼り付けシート（日別）'!O117)*0.0205,1)</f>
        <v>1</v>
      </c>
      <c r="AF118" s="46">
        <f>IF($BH$4=7,((AL118*'貼り付けシート（日別）'!O117+AM118*(AU118+AV118+AW118+AY118)+AN118*AK118+AO118)*AG118+(0.01723*BA118+0.06099))*10^3/3600,0)</f>
        <v>0</v>
      </c>
      <c r="AG118" s="46">
        <f>IF(7&lt;='貼り付けシート（日別）'!O117,1,1+(7-'貼り付けシート（日別）'!O117)*0.0091)</f>
        <v>1</v>
      </c>
      <c r="AH118" s="46">
        <f>IF($BH$4=7,((AP118*'貼り付けシート（日別）'!O117+AQ118*(AU118+AV118+AW118+AY118)+AR118*AK118+AS118)*AJ118+BA118/AI118),0)</f>
        <v>0</v>
      </c>
      <c r="AI118" s="46">
        <f>$BH$52*'貼り付けシート（日別）'!O117+$BH$53*BA118+$BH$54</f>
        <v>0.82830781249999996</v>
      </c>
      <c r="AJ118" s="46">
        <f>IF(7&lt;='貼り付けシート（日別）'!O117,1,1+(7-'貼り付けシート（日別）'!O117)*0.0205)</f>
        <v>1</v>
      </c>
      <c r="AK118" s="46">
        <f>SUMIF('貼り付けシート（時刻別）'!$A$6:$A$8765,A118,'貼り付けシート（時刻別）'!$D$6:$D$8765)</f>
        <v>65.825976084968033</v>
      </c>
      <c r="AL118" s="120">
        <f>IF($AK118&gt;0,バックデータ一覧!$S$4,バックデータ一覧!$T$4)</f>
        <v>-0.51375000000000004</v>
      </c>
      <c r="AM118" s="120">
        <f>IF($AK118&gt;0,バックデータ一覧!$S$5,バックデータ一覧!$T$5)</f>
        <v>-1.7819999999999999E-2</v>
      </c>
      <c r="AN118" s="120">
        <f>IF($AK118&gt;0,バックデータ一覧!$S$6,バックデータ一覧!$T$6)</f>
        <v>0.27639999999999998</v>
      </c>
      <c r="AO118" s="120">
        <f>IF($AK118&gt;0,バックデータ一覧!$S$7,バックデータ一覧!$T$7)</f>
        <v>9.4067100000000003</v>
      </c>
      <c r="AP118" s="120">
        <f>IF($AK118&gt;0,バックデータ一覧!$S$12,バックデータ一覧!$T$12)</f>
        <v>-0.19841</v>
      </c>
      <c r="AQ118" s="120">
        <f>IF($AK118&gt;0,バックデータ一覧!$S$13,バックデータ一覧!$T$13)</f>
        <v>1.10632</v>
      </c>
      <c r="AR118" s="120">
        <f>IF($AK118&gt;0,バックデータ一覧!$S$14,バックデータ一覧!$T$14)</f>
        <v>0.19306999999999999</v>
      </c>
      <c r="AS118" s="120">
        <f>IF($AK118&gt;0,バックデータ一覧!$S$15,バックデータ一覧!$T$15)</f>
        <v>-10.36669</v>
      </c>
      <c r="AT118" s="123">
        <f>IF(データ入力と計算結果!$E$9=バックデータ一覧!$A$24,'貼り付けシート（日別）'!P117,0)</f>
        <v>0</v>
      </c>
      <c r="AU118" s="132">
        <f>'貼り付けシート（日別）'!B117</f>
        <v>17.519600017010003</v>
      </c>
      <c r="AV118" s="132">
        <f>'貼り付けシート（日別）'!C117</f>
        <v>25.028000024300002</v>
      </c>
      <c r="AW118" s="132">
        <f>'貼り付けシート（日別）'!D117</f>
        <v>3.7542000036450003</v>
      </c>
      <c r="AX118" s="132">
        <f>'貼り付けシート（日別）'!E117</f>
        <v>0</v>
      </c>
      <c r="AY118" s="132">
        <f>'貼り付けシート（日別）'!F117</f>
        <v>22.525200021870003</v>
      </c>
      <c r="AZ118" s="132">
        <f>'貼り付けシート（日別）'!G117</f>
        <v>0</v>
      </c>
      <c r="BA118" s="132">
        <f>'貼り付けシート（日別）'!H117</f>
        <v>6.3346354166666679</v>
      </c>
    </row>
    <row r="119" spans="1:53" x14ac:dyDescent="0.15">
      <c r="A119" s="50">
        <v>41752</v>
      </c>
      <c r="B119" s="42">
        <f t="shared" si="13"/>
        <v>4</v>
      </c>
      <c r="C119" s="42">
        <f t="shared" si="14"/>
        <v>23</v>
      </c>
      <c r="D119" s="127">
        <f t="shared" si="15"/>
        <v>0.19201736545138889</v>
      </c>
      <c r="E119" s="127">
        <f t="shared" si="10"/>
        <v>130.447284829219</v>
      </c>
      <c r="F119" s="127">
        <f t="shared" si="16"/>
        <v>0</v>
      </c>
      <c r="G119" s="130">
        <v>0</v>
      </c>
      <c r="H119" s="122">
        <f t="shared" si="11"/>
        <v>0.19201736545138889</v>
      </c>
      <c r="I119" s="122">
        <f>IF(AND($BH$4&lt;&gt;1,$BH$4&lt;&gt;2,$BH$4&lt;&gt;6),0,((VLOOKUP(データ入力と計算結果!$E$6,バックデータ一覧!$V$10:$AA$11,2)*'貼り付けシート（日別）'!O118+VLOOKUP(データ入力と計算結果!$E$6,バックデータ一覧!$V$10:$AA$11,3)*('貼り付けシート（日別）'!I118+'貼り付けシート（日別）'!J118+'貼り付けシート（日別）'!K118+'貼り付けシート（日別）'!L118+'貼り付けシート（日別）'!N118)+(VLOOKUP(データ入力と計算結果!$E$6,バックデータ一覧!$V$10:$AA$11,4)))*10^3/3600))</f>
        <v>0.12581527777777779</v>
      </c>
      <c r="J119" s="122">
        <f>IF(AND(OR($BH$4&lt;&gt;1,$BH$4&lt;&gt;2,$BH$4&lt;&gt;6),データ入力と計算結果!$E$7&lt;&gt;バックデータ一覧!$A$15,SUM(AX119:AY119)&gt;0),0.07*10^3/3600,0)</f>
        <v>1.9444444444444445E-2</v>
      </c>
      <c r="K119" s="122">
        <f>IF(AND(OR($BH$4=1,$BH$4=2),データ入力と計算結果!$E$7=バックデータ一覧!$A$17,AY119&gt;0),(VLOOKUP(データ入力と計算結果!$E$6,バックデータ一覧!$V$10:$AA$11,5,FALSE)*BA119+VLOOKUP(データ入力と計算結果!$E$6,バックデータ一覧!$V$10:$AA$11,6,FALSE))*10^3/3600,0)</f>
        <v>4.6757643229166666E-2</v>
      </c>
      <c r="L119" s="122">
        <f>IF(OR($BH$4=1,$BH$4=6),IF(データ入力と計算結果!$E$7=バックデータ一覧!$A$15,AU119/N119+AV119/O119+AW119/P119+AX119/Q119+AY119/S119,IF(データ入力と計算結果!$E$7=バックデータ一覧!$A$16,AU119/N119+AV119/O119+AW119/P119+AY119/R119+AZ119/S119,AU119/N119+AV119/O119+AW119/P119+AY119/R119+BA119/T119)),0)</f>
        <v>130.447284829219</v>
      </c>
      <c r="M119" s="122">
        <f>IF($BH$4=2,IF(データ入力と計算結果!$E$7=バックデータ一覧!$A$15,AU119/N119+AV119/O119+AW119/P119+AX119/Q119+AZ119/S119,IF(データ入力と計算結果!$E$7=バックデータ一覧!$A$16,AU119/N119+AV119/O119+AW119/P119+AY119/R119+AZ119/S119,AU119/N119+AV119/O119+AW119/P119+AY119/R119+BA119/T119)),0)</f>
        <v>0</v>
      </c>
      <c r="N119" s="122">
        <f>MIN(1,$BH$6*'貼り付けシート（日別）'!O118+計算過程!$BH$13*(AU119+AW119)+$BH$20)</f>
        <v>0.64115261559500536</v>
      </c>
      <c r="O119" s="122">
        <f>MIN(1,$BH$7*'貼り付けシート（日別）'!O118+$BH$14*AV119+$BH$21)</f>
        <v>0.69112425363091057</v>
      </c>
      <c r="P119" s="122">
        <f>MIN(1,$BH$8*'貼り付けシート（日別）'!O118+$BH$15*(AU119+AW119)+$BH$22)</f>
        <v>0.64115261559500536</v>
      </c>
      <c r="Q119" s="46">
        <f>MIN(1,$BH$9*'貼り付けシート（日別）'!O118+$BH$16*AX119+$BH$23)</f>
        <v>0.71159348488590612</v>
      </c>
      <c r="R119" s="46">
        <f>MIN(1,$BH$10*'貼り付けシート（日別）'!O118+$BH$17*AY119+$BH$24)</f>
        <v>0.70033100408554205</v>
      </c>
      <c r="S119" s="46">
        <f>MIN(1,$BH$11*'貼り付けシート（日別）'!O118+$BH$18*AZ119+$BH$25)</f>
        <v>0.71159348488590612</v>
      </c>
      <c r="T119" s="46">
        <f>MIN(1,$BH$12*'貼り付けシート（日別）'!O118+$BH$19*BA119+$BH$26)</f>
        <v>0.65837006623087246</v>
      </c>
      <c r="U119" s="46">
        <f t="shared" si="12"/>
        <v>0</v>
      </c>
      <c r="V119" s="46">
        <f t="array" ref="V119">AVERAGE((IF(('貼り付けシート（時刻別）'!$E$6:$E$8765=$B119)*('貼り付けシート（時刻別）'!$F$6:$F$8765=$C119)*('貼り付けシート（時刻別）'!$G$6:$G$8765=1),'貼り付けシート（時刻別）'!$C$6:$C$8765,"")))</f>
        <v>6</v>
      </c>
      <c r="W119" s="46">
        <f t="shared" si="17"/>
        <v>1.0133000000000001</v>
      </c>
      <c r="X119" s="46">
        <f t="shared" si="18"/>
        <v>1</v>
      </c>
      <c r="Y119" s="46">
        <f t="shared" si="19"/>
        <v>87.890525292624986</v>
      </c>
      <c r="Z119" s="46">
        <f>IF($BH$4=8,($BH$38*'貼り付けシート（日別）'!O118+$BH$39*Y119+$BH$40)/3.6,0)</f>
        <v>0</v>
      </c>
      <c r="AA119" s="46">
        <f>IF(OR($BH$4=3,$BH$4=4,$BH$4=5),(($BH$42*'貼り付けシート（日別）'!O118+$BH$43*SUM(AU119:AW119,AY119)+$BH$44)*AB119+(0.01723*BA119+0.06099))*10^3/3600,0)</f>
        <v>0</v>
      </c>
      <c r="AB119" s="46">
        <f>IF('貼り付けシート（日別）'!O118&lt;7,1+(7-'貼り付けシート（日別）'!O118)*0.0091,1)</f>
        <v>1</v>
      </c>
      <c r="AC119" s="46">
        <f>IF(OR($BH$4=3,$BH$4=4,$BH$4=5),(($BH$45*'貼り付けシート（日別）'!O118+$BH$46*SUM(AU119:AW119,AY119)+$BH$47)*AE119+BA119/AD119),0)</f>
        <v>0</v>
      </c>
      <c r="AD119" s="46">
        <f>$BH$48*'貼り付けシート（日別）'!O118+$BH$49*BA119+$BH$50</f>
        <v>0.83077812499999992</v>
      </c>
      <c r="AE119" s="46">
        <f>IF('貼り付けシート（日別）'!O118&lt;7,1+(7-'貼り付けシート（日別）'!O118)*0.0205,1)</f>
        <v>1</v>
      </c>
      <c r="AF119" s="46">
        <f>IF($BH$4=7,((AL119*'貼り付けシート（日別）'!O118+AM119*(AU119+AV119+AW119+AY119)+AN119*AK119+AO119)*AG119+(0.01723*BA119+0.06099))*10^3/3600,0)</f>
        <v>0</v>
      </c>
      <c r="AG119" s="46">
        <f>IF(7&lt;='貼り付けシート（日別）'!O118,1,1+(7-'貼り付けシート（日別）'!O118)*0.0091)</f>
        <v>1</v>
      </c>
      <c r="AH119" s="46">
        <f>IF($BH$4=7,((AP119*'貼り付けシート（日別）'!O118+AQ119*(AU119+AV119+AW119+AY119)+AR119*AK119+AS119)*AJ119+BA119/AI119),0)</f>
        <v>0</v>
      </c>
      <c r="AI119" s="46">
        <f>$BH$52*'貼り付けシート（日別）'!O118+$BH$53*BA119+$BH$54</f>
        <v>0.83077812499999992</v>
      </c>
      <c r="AJ119" s="46">
        <f>IF(7&lt;='貼り付けシート（日別）'!O118,1,1+(7-'貼り付けシート（日別）'!O118)*0.0205)</f>
        <v>1</v>
      </c>
      <c r="AK119" s="46">
        <f>SUMIF('貼り付けシート（時刻別）'!$A$6:$A$8765,A119,'貼り付けシート（時刻別）'!$D$6:$D$8765)</f>
        <v>44.110952695923956</v>
      </c>
      <c r="AL119" s="120">
        <f>IF($AK119&gt;0,バックデータ一覧!$S$4,バックデータ一覧!$T$4)</f>
        <v>-0.51375000000000004</v>
      </c>
      <c r="AM119" s="120">
        <f>IF($AK119&gt;0,バックデータ一覧!$S$5,バックデータ一覧!$T$5)</f>
        <v>-1.7819999999999999E-2</v>
      </c>
      <c r="AN119" s="120">
        <f>IF($AK119&gt;0,バックデータ一覧!$S$6,バックデータ一覧!$T$6)</f>
        <v>0.27639999999999998</v>
      </c>
      <c r="AO119" s="120">
        <f>IF($AK119&gt;0,バックデータ一覧!$S$7,バックデータ一覧!$T$7)</f>
        <v>9.4067100000000003</v>
      </c>
      <c r="AP119" s="120">
        <f>IF($AK119&gt;0,バックデータ一覧!$S$12,バックデータ一覧!$T$12)</f>
        <v>-0.19841</v>
      </c>
      <c r="AQ119" s="120">
        <f>IF($AK119&gt;0,バックデータ一覧!$S$13,バックデータ一覧!$T$13)</f>
        <v>1.10632</v>
      </c>
      <c r="AR119" s="120">
        <f>IF($AK119&gt;0,バックデータ一覧!$S$14,バックデータ一覧!$T$14)</f>
        <v>0.19306999999999999</v>
      </c>
      <c r="AS119" s="120">
        <f>IF($AK119&gt;0,バックデータ一覧!$S$15,バックデータ一覧!$T$15)</f>
        <v>-10.36669</v>
      </c>
      <c r="AT119" s="123">
        <f>IF(データ入力と計算結果!$E$9=バックデータ一覧!$A$24,'貼り付けシート（日別）'!P118,0)</f>
        <v>0</v>
      </c>
      <c r="AU119" s="132">
        <f>'貼り付けシート（日別）'!B118</f>
        <v>23.11629869822</v>
      </c>
      <c r="AV119" s="132">
        <f>'貼り付けシート（日別）'!C118</f>
        <v>30.151693954199999</v>
      </c>
      <c r="AW119" s="132">
        <f>'貼り付けシート（日別）'!D118</f>
        <v>5.7790746745549999</v>
      </c>
      <c r="AX119" s="132">
        <f>'貼り付けシート（日別）'!E118</f>
        <v>0</v>
      </c>
      <c r="AY119" s="132">
        <f>'貼り付けシート（日別）'!F118</f>
        <v>22.613770465649999</v>
      </c>
      <c r="AZ119" s="132">
        <f>'貼り付けシート（日別）'!G118</f>
        <v>0</v>
      </c>
      <c r="BA119" s="132">
        <f>'貼り付けシート（日別）'!H118</f>
        <v>6.2296874999999998</v>
      </c>
    </row>
    <row r="120" spans="1:53" x14ac:dyDescent="0.15">
      <c r="A120" s="50">
        <v>41753</v>
      </c>
      <c r="B120" s="42">
        <f t="shared" si="13"/>
        <v>4</v>
      </c>
      <c r="C120" s="42">
        <f t="shared" si="14"/>
        <v>24</v>
      </c>
      <c r="D120" s="127">
        <f t="shared" si="15"/>
        <v>0.17268270717592593</v>
      </c>
      <c r="E120" s="127">
        <f t="shared" si="10"/>
        <v>94.531760537836817</v>
      </c>
      <c r="F120" s="127">
        <f t="shared" si="16"/>
        <v>0</v>
      </c>
      <c r="G120" s="130">
        <v>0</v>
      </c>
      <c r="H120" s="122">
        <f t="shared" si="11"/>
        <v>0.17268270717592593</v>
      </c>
      <c r="I120" s="122">
        <f>IF(AND($BH$4&lt;&gt;1,$BH$4&lt;&gt;2,$BH$4&lt;&gt;6),0,((VLOOKUP(データ入力と計算結果!$E$6,バックデータ一覧!$V$10:$AA$11,2)*'貼り付けシート（日別）'!O119+VLOOKUP(データ入力と計算結果!$E$6,バックデータ一覧!$V$10:$AA$11,3)*('貼り付けシート（日別）'!I119+'貼り付けシート（日別）'!J119+'貼り付けシート（日別）'!K119+'貼り付けシート（日別）'!L119+'貼り付けシート（日別）'!N119)+(VLOOKUP(データ入力と計算結果!$E$6,バックデータ一覧!$V$10:$AA$11,4)))*10^3/3600))</f>
        <v>0.10488175925925927</v>
      </c>
      <c r="J120" s="122">
        <f>IF(AND(OR($BH$4&lt;&gt;1,$BH$4&lt;&gt;2,$BH$4&lt;&gt;6),データ入力と計算結果!$E$7&lt;&gt;バックデータ一覧!$A$15,SUM(AX120:AY120)&gt;0),0.07*10^3/3600,0)</f>
        <v>1.9444444444444445E-2</v>
      </c>
      <c r="K120" s="122">
        <f>IF(AND(OR($BH$4=1,$BH$4=2),データ入力と計算結果!$E$7=バックデータ一覧!$A$17,AY120&gt;0),(VLOOKUP(データ入力と計算結果!$E$6,バックデータ一覧!$V$10:$AA$11,5,FALSE)*BA120+VLOOKUP(データ入力と計算結果!$E$6,バックデータ一覧!$V$10:$AA$11,6,FALSE))*10^3/3600,0)</f>
        <v>4.8356503472222222E-2</v>
      </c>
      <c r="L120" s="122">
        <f>IF(OR($BH$4=1,$BH$4=6),IF(データ入力と計算結果!$E$7=バックデータ一覧!$A$15,AU120/N120+AV120/O120+AW120/P120+AX120/Q120+AY120/S120,IF(データ入力と計算結果!$E$7=バックデータ一覧!$A$16,AU120/N120+AV120/O120+AW120/P120+AY120/R120+AZ120/S120,AU120/N120+AV120/O120+AW120/P120+AY120/R120+BA120/T120)),0)</f>
        <v>94.531760537836817</v>
      </c>
      <c r="M120" s="122">
        <f>IF($BH$4=2,IF(データ入力と計算結果!$E$7=バックデータ一覧!$A$15,AU120/N120+AV120/O120+AW120/P120+AX120/Q120+AZ120/S120,IF(データ入力と計算結果!$E$7=バックデータ一覧!$A$16,AU120/N120+AV120/O120+AW120/P120+AY120/R120+AZ120/S120,AU120/N120+AV120/O120+AW120/P120+AY120/R120+BA120/T120)),0)</f>
        <v>0</v>
      </c>
      <c r="N120" s="122">
        <f>MIN(1,$BH$6*'貼り付けシート（日別）'!O119+計算過程!$BH$13*(AU120+AW120)+$BH$20)</f>
        <v>0.62170478669606233</v>
      </c>
      <c r="O120" s="122">
        <f>MIN(1,$BH$7*'貼り付けシート（日別）'!O119+$BH$14*AV120+$BH$21)</f>
        <v>0.68501877548472279</v>
      </c>
      <c r="P120" s="122">
        <f>MIN(1,$BH$8*'貼り付けシート（日別）'!O119+$BH$15*(AU120+AW120)+$BH$22)</f>
        <v>0.62170478669606233</v>
      </c>
      <c r="Q120" s="46">
        <f>MIN(1,$BH$9*'貼り付けシート（日別）'!O119+$BH$16*AX120+$BH$23)</f>
        <v>0.71159348488590612</v>
      </c>
      <c r="R120" s="46">
        <f>MIN(1,$BH$10*'貼り付けシート（日別）'!O119+$BH$17*AY120+$BH$24)</f>
        <v>0.70026828804705765</v>
      </c>
      <c r="S120" s="46">
        <f>MIN(1,$BH$11*'貼り付けシート（日別）'!O119+$BH$18*AZ120+$BH$25)</f>
        <v>0.71159348488590612</v>
      </c>
      <c r="T120" s="46">
        <f>MIN(1,$BH$12*'貼り付けシート（日別）'!O119+$BH$19*BA120+$BH$26)</f>
        <v>0.65861136032859058</v>
      </c>
      <c r="U120" s="46">
        <f t="shared" si="12"/>
        <v>0</v>
      </c>
      <c r="V120" s="46">
        <f t="array" ref="V120">AVERAGE((IF(('貼り付けシート（時刻別）'!$E$6:$E$8765=$B120)*('貼り付けシート（時刻別）'!$F$6:$F$8765=$C120)*('貼り付けシート（時刻別）'!$G$6:$G$8765=1),'貼り付けシート（時刻別）'!$C$6:$C$8765,"")))</f>
        <v>4.5625</v>
      </c>
      <c r="W120" s="46">
        <f t="shared" si="17"/>
        <v>1.0324187499999999</v>
      </c>
      <c r="X120" s="46">
        <f t="shared" si="18"/>
        <v>1.0153125000000001</v>
      </c>
      <c r="Y120" s="46">
        <f t="shared" si="19"/>
        <v>63.443619901399998</v>
      </c>
      <c r="Z120" s="46">
        <f>IF($BH$4=8,($BH$38*'貼り付けシート（日別）'!O119+$BH$39*Y120+$BH$40)/3.6,0)</f>
        <v>0</v>
      </c>
      <c r="AA120" s="46">
        <f>IF(OR($BH$4=3,$BH$4=4,$BH$4=5),(($BH$42*'貼り付けシート（日別）'!O119+$BH$43*SUM(AU120:AW120,AY120)+$BH$44)*AB120+(0.01723*BA120+0.06099))*10^3/3600,0)</f>
        <v>0</v>
      </c>
      <c r="AB120" s="46">
        <f>IF('貼り付けシート（日別）'!O119&lt;7,1+(7-'貼り付けシート（日別）'!O119)*0.0091,1)</f>
        <v>1.0069008333333334</v>
      </c>
      <c r="AC120" s="46">
        <f>IF(OR($BH$4=3,$BH$4=4,$BH$4=5),(($BH$45*'貼り付けシート（日別）'!O119+$BH$46*SUM(AU120:AW120,AY120)+$BH$47)*AE120+BA120/AD120),0)</f>
        <v>0</v>
      </c>
      <c r="AD120" s="46">
        <f>$BH$48*'貼り付けシート（日別）'!O119+$BH$49*BA120+$BH$50</f>
        <v>0.82374249999999993</v>
      </c>
      <c r="AE120" s="46">
        <f>IF('貼り付けシート（日別）'!O119&lt;7,1+(7-'貼り付けシート（日別）'!O119)*0.0205,1)</f>
        <v>1.0155458333333334</v>
      </c>
      <c r="AF120" s="46">
        <f>IF($BH$4=7,((AL120*'貼り付けシート（日別）'!O119+AM120*(AU120+AV120+AW120+AY120)+AN120*AK120+AO120)*AG120+(0.01723*BA120+0.06099))*10^3/3600,0)</f>
        <v>0</v>
      </c>
      <c r="AG120" s="46">
        <f>IF(7&lt;='貼り付けシート（日別）'!O119,1,1+(7-'貼り付けシート（日別）'!O119)*0.0091)</f>
        <v>1.0069008333333334</v>
      </c>
      <c r="AH120" s="46">
        <f>IF($BH$4=7,((AP120*'貼り付けシート（日別）'!O119+AQ120*(AU120+AV120+AW120+AY120)+AR120*AK120+AS120)*AJ120+BA120/AI120),0)</f>
        <v>0</v>
      </c>
      <c r="AI120" s="46">
        <f>$BH$52*'貼り付けシート（日別）'!O119+$BH$53*BA120+$BH$54</f>
        <v>0.82374249999999993</v>
      </c>
      <c r="AJ120" s="46">
        <f>IF(7&lt;='貼り付けシート（日別）'!O119,1,1+(7-'貼り付けシート（日別）'!O119)*0.0205)</f>
        <v>1.0155458333333334</v>
      </c>
      <c r="AK120" s="46">
        <f>SUMIF('貼り付けシート（時刻別）'!$A$6:$A$8765,A120,'貼り付けシート（時刻別）'!$D$6:$D$8765)</f>
        <v>59.481065383185317</v>
      </c>
      <c r="AL120" s="120">
        <f>IF($AK120&gt;0,バックデータ一覧!$S$4,バックデータ一覧!$T$4)</f>
        <v>-0.51375000000000004</v>
      </c>
      <c r="AM120" s="120">
        <f>IF($AK120&gt;0,バックデータ一覧!$S$5,バックデータ一覧!$T$5)</f>
        <v>-1.7819999999999999E-2</v>
      </c>
      <c r="AN120" s="120">
        <f>IF($AK120&gt;0,バックデータ一覧!$S$6,バックデータ一覧!$T$6)</f>
        <v>0.27639999999999998</v>
      </c>
      <c r="AO120" s="120">
        <f>IF($AK120&gt;0,バックデータ一覧!$S$7,バックデータ一覧!$T$7)</f>
        <v>9.4067100000000003</v>
      </c>
      <c r="AP120" s="120">
        <f>IF($AK120&gt;0,バックデータ一覧!$S$12,バックデータ一覧!$T$12)</f>
        <v>-0.19841</v>
      </c>
      <c r="AQ120" s="120">
        <f>IF($AK120&gt;0,バックデータ一覧!$S$13,バックデータ一覧!$T$13)</f>
        <v>1.10632</v>
      </c>
      <c r="AR120" s="120">
        <f>IF($AK120&gt;0,バックデータ一覧!$S$14,バックデータ一覧!$T$14)</f>
        <v>0.19306999999999999</v>
      </c>
      <c r="AS120" s="120">
        <f>IF($AK120&gt;0,バックデータ一覧!$S$15,バックデータ一覧!$T$15)</f>
        <v>-10.36669</v>
      </c>
      <c r="AT120" s="123">
        <f>IF(データ入力と計算結果!$E$9=バックデータ一覧!$A$24,'貼り付けシート（日別）'!P119,0)</f>
        <v>0</v>
      </c>
      <c r="AU120" s="132">
        <f>'貼り付けシート（日別）'!B119</f>
        <v>11.628773402064001</v>
      </c>
      <c r="AV120" s="132">
        <f>'貼り付けシート（日別）'!C119</f>
        <v>18.959956633800001</v>
      </c>
      <c r="AW120" s="132">
        <f>'貼り付けシート（日別）'!D119</f>
        <v>3.5391919049760001</v>
      </c>
      <c r="AX120" s="132">
        <f>'貼り付けシート（日別）'!E119</f>
        <v>0</v>
      </c>
      <c r="AY120" s="132">
        <f>'貼り付けシート（日別）'!F119</f>
        <v>22.751947960559999</v>
      </c>
      <c r="AZ120" s="132">
        <f>'貼り付けシート（日別）'!G119</f>
        <v>0</v>
      </c>
      <c r="BA120" s="132">
        <f>'貼り付けシート（日別）'!H119</f>
        <v>6.5637500000000006</v>
      </c>
    </row>
    <row r="121" spans="1:53" x14ac:dyDescent="0.15">
      <c r="A121" s="50">
        <v>41754</v>
      </c>
      <c r="B121" s="42">
        <f t="shared" si="13"/>
        <v>4</v>
      </c>
      <c r="C121" s="42">
        <f t="shared" si="14"/>
        <v>25</v>
      </c>
      <c r="D121" s="127">
        <f t="shared" si="15"/>
        <v>0.16126783449074075</v>
      </c>
      <c r="E121" s="127">
        <f t="shared" si="10"/>
        <v>75.783032026847636</v>
      </c>
      <c r="F121" s="127">
        <f t="shared" si="16"/>
        <v>0</v>
      </c>
      <c r="G121" s="130">
        <v>0</v>
      </c>
      <c r="H121" s="122">
        <f t="shared" si="11"/>
        <v>0.16126783449074075</v>
      </c>
      <c r="I121" s="122">
        <f>IF(AND($BH$4&lt;&gt;1,$BH$4&lt;&gt;2,$BH$4&lt;&gt;6),0,((VLOOKUP(データ入力と計算結果!$E$6,バックデータ一覧!$V$10:$AA$11,2)*'貼り付けシート（日別）'!O120+VLOOKUP(データ入力と計算結果!$E$6,バックデータ一覧!$V$10:$AA$11,3)*('貼り付けシート（日別）'!I120+'貼り付けシート（日別）'!J120+'貼り付けシート（日別）'!K120+'貼り付けシート（日別）'!L120+'貼り付けシート（日別）'!N120)+(VLOOKUP(データ入力と計算結果!$E$6,バックデータ一覧!$V$10:$AA$11,4)))*10^3/3600))</f>
        <v>9.3766018518518526E-2</v>
      </c>
      <c r="J121" s="122">
        <f>IF(AND(OR($BH$4&lt;&gt;1,$BH$4&lt;&gt;2,$BH$4&lt;&gt;6),データ入力と計算結果!$E$7&lt;&gt;バックデータ一覧!$A$15,SUM(AX121:AY121)&gt;0),0.07*10^3/3600,0)</f>
        <v>1.9444444444444445E-2</v>
      </c>
      <c r="K121" s="122">
        <f>IF(AND(OR($BH$4=1,$BH$4=2),データ入力と計算結果!$E$7=バックデータ一覧!$A$17,AY121&gt;0),(VLOOKUP(データ入力と計算結果!$E$6,バックデータ一覧!$V$10:$AA$11,5,FALSE)*BA121+VLOOKUP(データ入力と計算結果!$E$6,バックデータ一覧!$V$10:$AA$11,6,FALSE))*10^3/3600,0)</f>
        <v>4.8057371527777781E-2</v>
      </c>
      <c r="L121" s="122">
        <f>IF(OR($BH$4=1,$BH$4=6),IF(データ入力と計算結果!$E$7=バックデータ一覧!$A$15,AU121/N121+AV121/O121+AW121/P121+AX121/Q121+AY121/S121,IF(データ入力と計算結果!$E$7=バックデータ一覧!$A$16,AU121/N121+AV121/O121+AW121/P121+AY121/R121+AZ121/S121,AU121/N121+AV121/O121+AW121/P121+AY121/R121+BA121/T121)),0)</f>
        <v>75.783032026847636</v>
      </c>
      <c r="M121" s="122">
        <f>IF($BH$4=2,IF(データ入力と計算結果!$E$7=バックデータ一覧!$A$15,AU121/N121+AV121/O121+AW121/P121+AX121/Q121+AZ121/S121,IF(データ入力と計算結果!$E$7=バックデータ一覧!$A$16,AU121/N121+AV121/O121+AW121/P121+AY121/R121+AZ121/S121,AU121/N121+AV121/O121+AW121/P121+AY121/R121+BA121/T121)),0)</f>
        <v>0</v>
      </c>
      <c r="N121" s="122">
        <f>MIN(1,$BH$6*'貼り付けシート（日別）'!O120+計算過程!$BH$13*(AU121+AW121)+$BH$20)</f>
        <v>0.61504701716425825</v>
      </c>
      <c r="O121" s="122">
        <f>MIN(1,$BH$7*'貼り付けシート（日別）'!O120+$BH$14*AV121+$BH$21)</f>
        <v>0.68242210559894712</v>
      </c>
      <c r="P121" s="122">
        <f>MIN(1,$BH$8*'貼り付けシート（日別）'!O120+$BH$15*(AU121+AW121)+$BH$22)</f>
        <v>0.61504701716425825</v>
      </c>
      <c r="Q121" s="46">
        <f>MIN(1,$BH$9*'貼り付けシート（日別）'!O120+$BH$16*AX121+$BH$23)</f>
        <v>0.71159348488590612</v>
      </c>
      <c r="R121" s="46">
        <f>MIN(1,$BH$10*'貼り付けシート（日別）'!O120+$BH$17*AY121+$BH$24)</f>
        <v>0.70018745595894227</v>
      </c>
      <c r="S121" s="46">
        <f>MIN(1,$BH$11*'貼り付けシート（日別）'!O120+$BH$18*AZ121+$BH$25)</f>
        <v>0.71159348488590612</v>
      </c>
      <c r="T121" s="46">
        <f>MIN(1,$BH$12*'貼り付けシート（日別）'!O120+$BH$19*BA121+$BH$26)</f>
        <v>0.65875887141583889</v>
      </c>
      <c r="U121" s="46">
        <f t="shared" si="12"/>
        <v>0</v>
      </c>
      <c r="V121" s="46">
        <f t="array" ref="V121">AVERAGE((IF(('貼り付けシート（時刻別）'!$E$6:$E$8765=$B121)*('貼り付けシート（時刻別）'!$F$6:$F$8765=$C121)*('貼り付けシート（時刻別）'!$G$6:$G$8765=1),'貼り付けシート（時刻別）'!$C$6:$C$8765,"")))</f>
        <v>3.4250000000000003</v>
      </c>
      <c r="W121" s="46">
        <f t="shared" si="17"/>
        <v>1.0475475000000001</v>
      </c>
      <c r="X121" s="46">
        <f t="shared" si="18"/>
        <v>1.0551250000000001</v>
      </c>
      <c r="Y121" s="46">
        <f t="shared" si="19"/>
        <v>51.087437284274998</v>
      </c>
      <c r="Z121" s="46">
        <f>IF($BH$4=8,($BH$38*'貼り付けシート（日別）'!O120+$BH$39*Y121+$BH$40)/3.6,0)</f>
        <v>0</v>
      </c>
      <c r="AA121" s="46">
        <f>IF(OR($BH$4=3,$BH$4=4,$BH$4=5),(($BH$42*'貼り付けシート（日別）'!O120+$BH$43*SUM(AU121:AW121,AY121)+$BH$44)*AB121+(0.01723*BA121+0.06099))*10^3/3600,0)</f>
        <v>0</v>
      </c>
      <c r="AB121" s="46">
        <f>IF('貼り付けシート（日別）'!O120&lt;7,1+(7-'貼り付けシート（日別）'!O120)*0.0091,1)</f>
        <v>1.0031091666666667</v>
      </c>
      <c r="AC121" s="46">
        <f>IF(OR($BH$4=3,$BH$4=4,$BH$4=5),(($BH$45*'貼り付けシート（日別）'!O120+$BH$46*SUM(AU121:AW121,AY121)+$BH$47)*AE121+BA121/AD121),0)</f>
        <v>0</v>
      </c>
      <c r="AD121" s="46">
        <f>$BH$48*'貼り付けシート（日別）'!O120+$BH$49*BA121+$BH$50</f>
        <v>0.82536749999999992</v>
      </c>
      <c r="AE121" s="46">
        <f>IF('貼り付けシート（日別）'!O120&lt;7,1+(7-'貼り付けシート（日別）'!O120)*0.0205,1)</f>
        <v>1.0070041666666667</v>
      </c>
      <c r="AF121" s="46">
        <f>IF($BH$4=7,((AL121*'貼り付けシート（日別）'!O120+AM121*(AU121+AV121+AW121+AY121)+AN121*AK121+AO121)*AG121+(0.01723*BA121+0.06099))*10^3/3600,0)</f>
        <v>0</v>
      </c>
      <c r="AG121" s="46">
        <f>IF(7&lt;='貼り付けシート（日別）'!O120,1,1+(7-'貼り付けシート（日別）'!O120)*0.0091)</f>
        <v>1.0031091666666667</v>
      </c>
      <c r="AH121" s="46">
        <f>IF($BH$4=7,((AP121*'貼り付けシート（日別）'!O120+AQ121*(AU121+AV121+AW121+AY121)+AR121*AK121+AS121)*AJ121+BA121/AI121),0)</f>
        <v>0</v>
      </c>
      <c r="AI121" s="46">
        <f>$BH$52*'貼り付けシート（日別）'!O120+$BH$53*BA121+$BH$54</f>
        <v>0.82536749999999992</v>
      </c>
      <c r="AJ121" s="46">
        <f>IF(7&lt;='貼り付けシート（日別）'!O120,1,1+(7-'貼り付けシート（日別）'!O120)*0.0205)</f>
        <v>1.0070041666666667</v>
      </c>
      <c r="AK121" s="46">
        <f>SUMIF('貼り付けシート（時刻別）'!$A$6:$A$8765,A121,'貼り付けシート（時刻別）'!$D$6:$D$8765)</f>
        <v>68.719013181621818</v>
      </c>
      <c r="AL121" s="120">
        <f>IF($AK121&gt;0,バックデータ一覧!$S$4,バックデータ一覧!$T$4)</f>
        <v>-0.51375000000000004</v>
      </c>
      <c r="AM121" s="120">
        <f>IF($AK121&gt;0,バックデータ一覧!$S$5,バックデータ一覧!$T$5)</f>
        <v>-1.7819999999999999E-2</v>
      </c>
      <c r="AN121" s="120">
        <f>IF($AK121&gt;0,バックデータ一覧!$S$6,バックデータ一覧!$T$6)</f>
        <v>0.27639999999999998</v>
      </c>
      <c r="AO121" s="120">
        <f>IF($AK121&gt;0,バックデータ一覧!$S$7,バックデータ一覧!$T$7)</f>
        <v>9.4067100000000003</v>
      </c>
      <c r="AP121" s="120">
        <f>IF($AK121&gt;0,バックデータ一覧!$S$12,バックデータ一覧!$T$12)</f>
        <v>-0.19841</v>
      </c>
      <c r="AQ121" s="120">
        <f>IF($AK121&gt;0,バックデータ一覧!$S$13,バックデータ一覧!$T$13)</f>
        <v>1.10632</v>
      </c>
      <c r="AR121" s="120">
        <f>IF($AK121&gt;0,バックデータ一覧!$S$14,バックデータ一覧!$T$14)</f>
        <v>0.19306999999999999</v>
      </c>
      <c r="AS121" s="120">
        <f>IF($AK121&gt;0,バックデータ一覧!$S$15,バックデータ一覧!$T$15)</f>
        <v>-10.36669</v>
      </c>
      <c r="AT121" s="123">
        <f>IF(データ入力と計算結果!$E$9=バックデータ一覧!$A$24,'貼り付けシート（日別）'!P120,0)</f>
        <v>0</v>
      </c>
      <c r="AU121" s="132">
        <f>'貼り付けシート（日別）'!B120</f>
        <v>7.8981246046429998</v>
      </c>
      <c r="AV121" s="132">
        <f>'貼り付けシート（日別）'!C120</f>
        <v>12.738910652649999</v>
      </c>
      <c r="AW121" s="132">
        <f>'貼り付けシート（日別）'!D120</f>
        <v>1.0191128522119999</v>
      </c>
      <c r="AX121" s="132">
        <f>'貼り付けシート（日別）'!E120</f>
        <v>0</v>
      </c>
      <c r="AY121" s="132">
        <f>'貼り付けシート（日別）'!F120</f>
        <v>22.930039174770002</v>
      </c>
      <c r="AZ121" s="132">
        <f>'貼り付けシート（日別）'!G120</f>
        <v>0</v>
      </c>
      <c r="BA121" s="132">
        <f>'貼り付けシート（日別）'!H120</f>
        <v>6.5012499999999998</v>
      </c>
    </row>
    <row r="122" spans="1:53" x14ac:dyDescent="0.15">
      <c r="A122" s="50">
        <v>41755</v>
      </c>
      <c r="B122" s="42">
        <f t="shared" si="13"/>
        <v>4</v>
      </c>
      <c r="C122" s="42">
        <f t="shared" si="14"/>
        <v>26</v>
      </c>
      <c r="D122" s="127">
        <f t="shared" si="15"/>
        <v>0.16545490364583335</v>
      </c>
      <c r="E122" s="127">
        <f t="shared" si="10"/>
        <v>92.902653381488264</v>
      </c>
      <c r="F122" s="127">
        <f t="shared" si="16"/>
        <v>0</v>
      </c>
      <c r="G122" s="130">
        <v>0</v>
      </c>
      <c r="H122" s="122">
        <f t="shared" si="11"/>
        <v>0.16545490364583335</v>
      </c>
      <c r="I122" s="122">
        <f>IF(AND($BH$4&lt;&gt;1,$BH$4&lt;&gt;2,$BH$4&lt;&gt;6),0,((VLOOKUP(データ入力と計算結果!$E$6,バックデータ一覧!$V$10:$AA$11,2)*'貼り付けシート（日別）'!O121+VLOOKUP(データ入力と計算結果!$E$6,バックデータ一覧!$V$10:$AA$11,3)*('貼り付けシート（日別）'!I121+'貼り付けシート（日別）'!J121+'貼り付けシート（日別）'!K121+'貼り付けシート（日別）'!L121+'貼り付けシート（日別）'!N121)+(VLOOKUP(データ入力と計算結果!$E$6,バックデータ一覧!$V$10:$AA$11,4)))*10^3/3600))</f>
        <v>0.10218231481481482</v>
      </c>
      <c r="J122" s="122">
        <f>IF(AND(OR($BH$4&lt;&gt;1,$BH$4&lt;&gt;2,$BH$4&lt;&gt;6),データ入力と計算結果!$E$7&lt;&gt;バックデータ一覧!$A$15,SUM(AX122:AY122)&gt;0),0.07*10^3/3600,0)</f>
        <v>1.9444444444444445E-2</v>
      </c>
      <c r="K122" s="122">
        <f>IF(AND(OR($BH$4=1,$BH$4=2),データ入力と計算結果!$E$7=バックデータ一覧!$A$17,AY122&gt;0),(VLOOKUP(データ入力と計算結果!$E$6,バックデータ一覧!$V$10:$AA$11,5,FALSE)*BA122+VLOOKUP(データ入力と計算結果!$E$6,バックデータ一覧!$V$10:$AA$11,6,FALSE))*10^3/3600,0)</f>
        <v>4.3828144386574071E-2</v>
      </c>
      <c r="L122" s="122">
        <f>IF(OR($BH$4=1,$BH$4=6),IF(データ入力と計算結果!$E$7=バックデータ一覧!$A$15,AU122/N122+AV122/O122+AW122/P122+AX122/Q122+AY122/S122,IF(データ入力と計算結果!$E$7=バックデータ一覧!$A$16,AU122/N122+AV122/O122+AW122/P122+AY122/R122+AZ122/S122,AU122/N122+AV122/O122+AW122/P122+AY122/R122+BA122/T122)),0)</f>
        <v>92.902653381488264</v>
      </c>
      <c r="M122" s="122">
        <f>IF($BH$4=2,IF(データ入力と計算結果!$E$7=バックデータ一覧!$A$15,AU122/N122+AV122/O122+AW122/P122+AX122/Q122+AZ122/S122,IF(データ入力と計算結果!$E$7=バックデータ一覧!$A$16,AU122/N122+AV122/O122+AW122/P122+AY122/R122+AZ122/S122,AU122/N122+AV122/O122+AW122/P122+AY122/R122+BA122/T122)),0)</f>
        <v>0</v>
      </c>
      <c r="N122" s="122">
        <f>MIN(1,$BH$6*'貼り付けシート（日別）'!O121+計算過程!$BH$13*(AU122+AW122)+$BH$20)</f>
        <v>0.63151628612697008</v>
      </c>
      <c r="O122" s="122">
        <f>MIN(1,$BH$7*'貼り付けシート（日別）'!O121+$BH$14*AV122+$BH$21)</f>
        <v>0.68812814623714036</v>
      </c>
      <c r="P122" s="122">
        <f>MIN(1,$BH$8*'貼り付けシート（日別）'!O121+$BH$15*(AU122+AW122)+$BH$22)</f>
        <v>0.63151628612697008</v>
      </c>
      <c r="Q122" s="46">
        <f>MIN(1,$BH$9*'貼り付けシート（日別）'!O121+$BH$16*AX122+$BH$23)</f>
        <v>0.71159348488590612</v>
      </c>
      <c r="R122" s="46">
        <f>MIN(1,$BH$10*'貼り付けシート（日別）'!O121+$BH$17*AY122+$BH$24)</f>
        <v>0.70022981300831755</v>
      </c>
      <c r="S122" s="46">
        <f>MIN(1,$BH$11*'貼り付けシート（日別）'!O121+$BH$18*AZ122+$BH$25)</f>
        <v>0.71159348488590612</v>
      </c>
      <c r="T122" s="46">
        <f>MIN(1,$BH$12*'貼り付けシート（日別）'!O121+$BH$19*BA122+$BH$26)</f>
        <v>0.65887440285583887</v>
      </c>
      <c r="U122" s="46">
        <f t="shared" si="12"/>
        <v>0</v>
      </c>
      <c r="V122" s="46">
        <f t="array" ref="V122">AVERAGE((IF(('貼り付けシート（時刻別）'!$E$6:$E$8765=$B122)*('貼り付けシート（時刻別）'!$F$6:$F$8765=$C122)*('貼り付けシート（時刻別）'!$G$6:$G$8765=1),'貼り付けシート（時刻別）'!$C$6:$C$8765,"")))</f>
        <v>6.625</v>
      </c>
      <c r="W122" s="46">
        <f t="shared" si="17"/>
        <v>1.0049874999999999</v>
      </c>
      <c r="X122" s="46">
        <f t="shared" si="18"/>
        <v>1</v>
      </c>
      <c r="Y122" s="46">
        <f t="shared" si="19"/>
        <v>62.709396911016668</v>
      </c>
      <c r="Z122" s="46">
        <f>IF($BH$4=8,($BH$38*'貼り付けシート（日別）'!O121+$BH$39*Y122+$BH$40)/3.6,0)</f>
        <v>0</v>
      </c>
      <c r="AA122" s="46">
        <f>IF(OR($BH$4=3,$BH$4=4,$BH$4=5),(($BH$42*'貼り付けシート（日別）'!O121+$BH$43*SUM(AU122:AW122,AY122)+$BH$44)*AB122+(0.01723*BA122+0.06099))*10^3/3600,0)</f>
        <v>0</v>
      </c>
      <c r="AB122" s="46">
        <f>IF('貼り付けシート（日別）'!O121&lt;7,1+(7-'貼り付けシート（日別）'!O121)*0.0091,1)</f>
        <v>1</v>
      </c>
      <c r="AC122" s="46">
        <f>IF(OR($BH$4=3,$BH$4=4,$BH$4=5),(($BH$45*'貼り付けシート（日別）'!O121+$BH$46*SUM(AU122:AW122,AY122)+$BH$47)*AE122+BA122/AD122),0)</f>
        <v>0</v>
      </c>
      <c r="AD122" s="46">
        <f>$BH$48*'貼り付けシート（日別）'!O121+$BH$49*BA122+$BH$50</f>
        <v>0.84518562499999994</v>
      </c>
      <c r="AE122" s="46">
        <f>IF('貼り付けシート（日別）'!O121&lt;7,1+(7-'貼り付けシート（日別）'!O121)*0.0205,1)</f>
        <v>1</v>
      </c>
      <c r="AF122" s="46">
        <f>IF($BH$4=7,((AL122*'貼り付けシート（日別）'!O121+AM122*(AU122+AV122+AW122+AY122)+AN122*AK122+AO122)*AG122+(0.01723*BA122+0.06099))*10^3/3600,0)</f>
        <v>0</v>
      </c>
      <c r="AG122" s="46">
        <f>IF(7&lt;='貼り付けシート（日別）'!O121,1,1+(7-'貼り付けシート（日別）'!O121)*0.0091)</f>
        <v>1</v>
      </c>
      <c r="AH122" s="46">
        <f>IF($BH$4=7,((AP122*'貼り付けシート（日別）'!O121+AQ122*(AU122+AV122+AW122+AY122)+AR122*AK122+AS122)*AJ122+BA122/AI122),0)</f>
        <v>0</v>
      </c>
      <c r="AI122" s="46">
        <f>$BH$52*'貼り付けシート（日別）'!O121+$BH$53*BA122+$BH$54</f>
        <v>0.84518562499999994</v>
      </c>
      <c r="AJ122" s="46">
        <f>IF(7&lt;='貼り付けシート（日別）'!O121,1,1+(7-'貼り付けシート（日別）'!O121)*0.0205)</f>
        <v>1</v>
      </c>
      <c r="AK122" s="46">
        <f>SUMIF('貼り付けシート（時刻別）'!$A$6:$A$8765,A122,'貼り付けシート（時刻別）'!$D$6:$D$8765)</f>
        <v>30.17878781212918</v>
      </c>
      <c r="AL122" s="120">
        <f>IF($AK122&gt;0,バックデータ一覧!$S$4,バックデータ一覧!$T$4)</f>
        <v>-0.51375000000000004</v>
      </c>
      <c r="AM122" s="120">
        <f>IF($AK122&gt;0,バックデータ一覧!$S$5,バックデータ一覧!$T$5)</f>
        <v>-1.7819999999999999E-2</v>
      </c>
      <c r="AN122" s="120">
        <f>IF($AK122&gt;0,バックデータ一覧!$S$6,バックデータ一覧!$T$6)</f>
        <v>0.27639999999999998</v>
      </c>
      <c r="AO122" s="120">
        <f>IF($AK122&gt;0,バックデータ一覧!$S$7,バックデータ一覧!$T$7)</f>
        <v>9.4067100000000003</v>
      </c>
      <c r="AP122" s="120">
        <f>IF($AK122&gt;0,バックデータ一覧!$S$12,バックデータ一覧!$T$12)</f>
        <v>-0.19841</v>
      </c>
      <c r="AQ122" s="120">
        <f>IF($AK122&gt;0,バックデータ一覧!$S$13,バックデータ一覧!$T$13)</f>
        <v>1.10632</v>
      </c>
      <c r="AR122" s="120">
        <f>IF($AK122&gt;0,バックデータ一覧!$S$14,バックデータ一覧!$T$14)</f>
        <v>0.19306999999999999</v>
      </c>
      <c r="AS122" s="120">
        <f>IF($AK122&gt;0,バックデータ一覧!$S$15,バックデータ一覧!$T$15)</f>
        <v>-10.36669</v>
      </c>
      <c r="AT122" s="123">
        <f>IF(データ入力と計算結果!$E$9=バックデータ一覧!$A$24,'貼り付けシート（日別）'!P121,0)</f>
        <v>0</v>
      </c>
      <c r="AU122" s="132">
        <f>'貼り付けシート（日別）'!B121</f>
        <v>11.672099849956</v>
      </c>
      <c r="AV122" s="132">
        <f>'貼り付けシート（日別）'!C121</f>
        <v>19.030597581449999</v>
      </c>
      <c r="AW122" s="132">
        <f>'貼り付けシート（日別）'!D121</f>
        <v>3.552378215204</v>
      </c>
      <c r="AX122" s="132">
        <f>'貼り付けシート（日別）'!E121</f>
        <v>0</v>
      </c>
      <c r="AY122" s="132">
        <f>'貼り付けシート（日別）'!F121</f>
        <v>22.836717097740003</v>
      </c>
      <c r="AZ122" s="132">
        <f>'貼り付けシート（日別）'!G121</f>
        <v>0</v>
      </c>
      <c r="BA122" s="132">
        <f>'貼り付けシート（日別）'!H121</f>
        <v>5.6176041666666663</v>
      </c>
    </row>
    <row r="123" spans="1:53" x14ac:dyDescent="0.15">
      <c r="A123" s="50">
        <v>41756</v>
      </c>
      <c r="B123" s="42">
        <f t="shared" si="13"/>
        <v>4</v>
      </c>
      <c r="C123" s="42">
        <f t="shared" si="14"/>
        <v>27</v>
      </c>
      <c r="D123" s="127">
        <f t="shared" si="15"/>
        <v>0.16165172178819445</v>
      </c>
      <c r="E123" s="127">
        <f t="shared" si="10"/>
        <v>90.91711336248369</v>
      </c>
      <c r="F123" s="127">
        <f t="shared" si="16"/>
        <v>0</v>
      </c>
      <c r="G123" s="130">
        <v>0</v>
      </c>
      <c r="H123" s="122">
        <f t="shared" si="11"/>
        <v>0.16165172178819445</v>
      </c>
      <c r="I123" s="122">
        <f>IF(AND($BH$4&lt;&gt;1,$BH$4&lt;&gt;2,$BH$4&lt;&gt;6),0,((VLOOKUP(データ入力と計算結果!$E$6,バックデータ一覧!$V$10:$AA$11,2)*'貼り付けシート（日別）'!O122+VLOOKUP(データ入力と計算結果!$E$6,バックデータ一覧!$V$10:$AA$11,3)*('貼り付けシート（日別）'!I122+'貼り付けシート（日別）'!J122+'貼り付けシート（日別）'!K122+'貼り付けシート（日別）'!L122+'貼り付けシート（日別）'!N122)+(VLOOKUP(データ入力と計算結果!$E$6,バックデータ一覧!$V$10:$AA$11,4)))*10^3/3600))</f>
        <v>0.10073504629629632</v>
      </c>
      <c r="J123" s="122">
        <f>IF(AND(OR($BH$4&lt;&gt;1,$BH$4&lt;&gt;2,$BH$4&lt;&gt;6),データ入力と計算結果!$E$7&lt;&gt;バックデータ一覧!$A$15,SUM(AX123:AY123)&gt;0),0.07*10^3/3600,0)</f>
        <v>1.9444444444444445E-2</v>
      </c>
      <c r="K123" s="122">
        <f>IF(AND(OR($BH$4=1,$BH$4=2),データ入力と計算結果!$E$7=バックデータ一覧!$A$17,AY123&gt;0),(VLOOKUP(データ入力と計算結果!$E$6,バックデータ一覧!$V$10:$AA$11,5,FALSE)*BA123+VLOOKUP(データ入力と計算結果!$E$6,バックデータ一覧!$V$10:$AA$11,6,FALSE))*10^3/3600,0)</f>
        <v>4.1472231047453699E-2</v>
      </c>
      <c r="L123" s="122">
        <f>IF(OR($BH$4=1,$BH$4=6),IF(データ入力と計算結果!$E$7=バックデータ一覧!$A$15,AU123/N123+AV123/O123+AW123/P123+AX123/Q123+AY123/S123,IF(データ入力と計算結果!$E$7=バックデータ一覧!$A$16,AU123/N123+AV123/O123+AW123/P123+AY123/R123+AZ123/S123,AU123/N123+AV123/O123+AW123/P123+AY123/R123+BA123/T123)),0)</f>
        <v>90.91711336248369</v>
      </c>
      <c r="M123" s="122">
        <f>IF($BH$4=2,IF(データ入力と計算結果!$E$7=バックデータ一覧!$A$15,AU123/N123+AV123/O123+AW123/P123+AX123/Q123+AZ123/S123,IF(データ入力と計算結果!$E$7=バックデータ一覧!$A$16,AU123/N123+AV123/O123+AW123/P123+AY123/R123+AZ123/S123,AU123/N123+AV123/O123+AW123/P123+AY123/R123+BA123/T123)),0)</f>
        <v>0</v>
      </c>
      <c r="N123" s="122">
        <f>MIN(1,$BH$6*'貼り付けシート（日別）'!O122+計算過程!$BH$13*(AU123+AW123)+$BH$20)</f>
        <v>0.63653238240829335</v>
      </c>
      <c r="O123" s="122">
        <f>MIN(1,$BH$7*'貼り付けシート（日別）'!O122+$BH$14*AV123+$BH$21)</f>
        <v>0.68967778762732224</v>
      </c>
      <c r="P123" s="122">
        <f>MIN(1,$BH$8*'貼り付けシート（日別）'!O122+$BH$15*(AU123+AW123)+$BH$22)</f>
        <v>0.63653238240829335</v>
      </c>
      <c r="Q123" s="46">
        <f>MIN(1,$BH$9*'貼り付けシート（日別）'!O122+$BH$16*AX123+$BH$23)</f>
        <v>0.71159348488590612</v>
      </c>
      <c r="R123" s="46">
        <f>MIN(1,$BH$10*'貼り付けシート（日別）'!O122+$BH$17*AY123+$BH$24)</f>
        <v>0.70035006907110608</v>
      </c>
      <c r="S123" s="46">
        <f>MIN(1,$BH$11*'貼り付けシート（日別）'!O122+$BH$18*AZ123+$BH$25)</f>
        <v>0.71159348488590612</v>
      </c>
      <c r="T123" s="46">
        <f>MIN(1,$BH$12*'貼り付けシート（日別）'!O122+$BH$19*BA123+$BH$26)</f>
        <v>0.6592799921548993</v>
      </c>
      <c r="U123" s="46">
        <f t="shared" si="12"/>
        <v>0</v>
      </c>
      <c r="V123" s="46">
        <f t="array" ref="V123">AVERAGE((IF(('貼り付けシート（時刻別）'!$E$6:$E$8765=$B123)*('貼り付けシート（時刻別）'!$F$6:$F$8765=$C123)*('貼り付けシート（時刻別）'!$G$6:$G$8765=1),'貼り付けシート（時刻別）'!$C$6:$C$8765,"")))</f>
        <v>11.875</v>
      </c>
      <c r="W123" s="46">
        <f t="shared" si="17"/>
        <v>1</v>
      </c>
      <c r="X123" s="46">
        <f t="shared" si="18"/>
        <v>1</v>
      </c>
      <c r="Y123" s="46">
        <f t="shared" si="19"/>
        <v>61.554779652633329</v>
      </c>
      <c r="Z123" s="46">
        <f>IF($BH$4=8,($BH$38*'貼り付けシート（日別）'!O122+$BH$39*Y123+$BH$40)/3.6,0)</f>
        <v>0</v>
      </c>
      <c r="AA123" s="46">
        <f>IF(OR($BH$4=3,$BH$4=4,$BH$4=5),(($BH$42*'貼り付けシート（日別）'!O122+$BH$43*SUM(AU123:AW123,AY123)+$BH$44)*AB123+(0.01723*BA123+0.06099))*10^3/3600,0)</f>
        <v>0</v>
      </c>
      <c r="AB123" s="46">
        <f>IF('貼り付けシート（日別）'!O122&lt;7,1+(7-'貼り付けシート（日別）'!O122)*0.0091,1)</f>
        <v>1</v>
      </c>
      <c r="AC123" s="46">
        <f>IF(OR($BH$4=3,$BH$4=4,$BH$4=5),(($BH$45*'貼り付けシート（日別）'!O122+$BH$46*SUM(AU123:AW123,AY123)+$BH$47)*AE123+BA123/AD123),0)</f>
        <v>0</v>
      </c>
      <c r="AD123" s="46">
        <f>$BH$48*'貼り付けシート（日別）'!O122+$BH$49*BA123+$BH$50</f>
        <v>0.85677218749999995</v>
      </c>
      <c r="AE123" s="46">
        <f>IF('貼り付けシート（日別）'!O122&lt;7,1+(7-'貼り付けシート（日別）'!O122)*0.0205,1)</f>
        <v>1</v>
      </c>
      <c r="AF123" s="46">
        <f>IF($BH$4=7,((AL123*'貼り付けシート（日別）'!O122+AM123*(AU123+AV123+AW123+AY123)+AN123*AK123+AO123)*AG123+(0.01723*BA123+0.06099))*10^3/3600,0)</f>
        <v>0</v>
      </c>
      <c r="AG123" s="46">
        <f>IF(7&lt;='貼り付けシート（日別）'!O122,1,1+(7-'貼り付けシート（日別）'!O122)*0.0091)</f>
        <v>1</v>
      </c>
      <c r="AH123" s="46">
        <f>IF($BH$4=7,((AP123*'貼り付けシート（日別）'!O122+AQ123*(AU123+AV123+AW123+AY123)+AR123*AK123+AS123)*AJ123+BA123/AI123),0)</f>
        <v>0</v>
      </c>
      <c r="AI123" s="46">
        <f>$BH$52*'貼り付けシート（日別）'!O122+$BH$53*BA123+$BH$54</f>
        <v>0.85677218749999995</v>
      </c>
      <c r="AJ123" s="46">
        <f>IF(7&lt;='貼り付けシート（日別）'!O122,1,1+(7-'貼り付けシート（日別）'!O122)*0.0205)</f>
        <v>1</v>
      </c>
      <c r="AK123" s="46">
        <f>SUMIF('貼り付けシート（時刻別）'!$A$6:$A$8765,A123,'貼り付けシート（時刻別）'!$D$6:$D$8765)</f>
        <v>13.785138518329051</v>
      </c>
      <c r="AL123" s="120">
        <f>IF($AK123&gt;0,バックデータ一覧!$S$4,バックデータ一覧!$T$4)</f>
        <v>-0.51375000000000004</v>
      </c>
      <c r="AM123" s="120">
        <f>IF($AK123&gt;0,バックデータ一覧!$S$5,バックデータ一覧!$T$5)</f>
        <v>-1.7819999999999999E-2</v>
      </c>
      <c r="AN123" s="120">
        <f>IF($AK123&gt;0,バックデータ一覧!$S$6,バックデータ一覧!$T$6)</f>
        <v>0.27639999999999998</v>
      </c>
      <c r="AO123" s="120">
        <f>IF($AK123&gt;0,バックデータ一覧!$S$7,バックデータ一覧!$T$7)</f>
        <v>9.4067100000000003</v>
      </c>
      <c r="AP123" s="120">
        <f>IF($AK123&gt;0,バックデータ一覧!$S$12,バックデータ一覧!$T$12)</f>
        <v>-0.19841</v>
      </c>
      <c r="AQ123" s="120">
        <f>IF($AK123&gt;0,バックデータ一覧!$S$13,バックデータ一覧!$T$13)</f>
        <v>1.10632</v>
      </c>
      <c r="AR123" s="120">
        <f>IF($AK123&gt;0,バックデータ一覧!$S$14,バックデータ一覧!$T$14)</f>
        <v>0.19306999999999999</v>
      </c>
      <c r="AS123" s="120">
        <f>IF($AK123&gt;0,バックデータ一覧!$S$15,バックデータ一覧!$T$15)</f>
        <v>-10.36669</v>
      </c>
      <c r="AT123" s="123">
        <f>IF(データ入力と計算結果!$E$9=バックデータ一覧!$A$24,'貼り付けシート（日別）'!P122,0)</f>
        <v>0</v>
      </c>
      <c r="AU123" s="132">
        <f>'貼り付けシート（日別）'!B122</f>
        <v>11.536680414167998</v>
      </c>
      <c r="AV123" s="132">
        <f>'貼り付けシート（日別）'!C122</f>
        <v>18.809805023099997</v>
      </c>
      <c r="AW123" s="132">
        <f>'貼り付けシート（日別）'!D122</f>
        <v>3.5111636043119998</v>
      </c>
      <c r="AX123" s="132">
        <f>'貼り付けシート（日別）'!E122</f>
        <v>0</v>
      </c>
      <c r="AY123" s="132">
        <f>'貼り付けシート（日別）'!F122</f>
        <v>22.571766027719999</v>
      </c>
      <c r="AZ123" s="132">
        <f>'貼り付けシート（日別）'!G122</f>
        <v>0</v>
      </c>
      <c r="BA123" s="132">
        <f>'貼り付けシート（日別）'!H122</f>
        <v>5.1253645833333339</v>
      </c>
    </row>
    <row r="124" spans="1:53" x14ac:dyDescent="0.15">
      <c r="A124" s="50">
        <v>41757</v>
      </c>
      <c r="B124" s="42">
        <f t="shared" si="13"/>
        <v>4</v>
      </c>
      <c r="C124" s="42">
        <f t="shared" si="14"/>
        <v>28</v>
      </c>
      <c r="D124" s="127">
        <f t="shared" si="15"/>
        <v>0.16043805164930555</v>
      </c>
      <c r="E124" s="127">
        <f t="shared" si="10"/>
        <v>89.69470158025932</v>
      </c>
      <c r="F124" s="127">
        <f t="shared" si="16"/>
        <v>0</v>
      </c>
      <c r="G124" s="130">
        <v>0</v>
      </c>
      <c r="H124" s="122">
        <f t="shared" si="11"/>
        <v>0.16043805164930555</v>
      </c>
      <c r="I124" s="122">
        <f>IF(AND($BH$4&lt;&gt;1,$BH$4&lt;&gt;2,$BH$4&lt;&gt;6),0,((VLOOKUP(データ入力と計算結果!$E$6,バックデータ一覧!$V$10:$AA$11,2)*'貼り付けシート（日別）'!O123+VLOOKUP(データ入力と計算結果!$E$6,バックデータ一覧!$V$10:$AA$11,3)*('貼り付けシート（日別）'!I123+'貼り付けシート（日別）'!J123+'貼り付けシート（日別）'!K123+'貼り付けシート（日別）'!L123+'貼り付けシート（日別）'!N123)+(VLOOKUP(データ入力と計算結果!$E$6,バックデータ一覧!$V$10:$AA$11,4)))*10^3/3600))</f>
        <v>0.10027319444444444</v>
      </c>
      <c r="J124" s="122">
        <f>IF(AND(OR($BH$4&lt;&gt;1,$BH$4&lt;&gt;2,$BH$4&lt;&gt;6),データ入力と計算結果!$E$7&lt;&gt;バックデータ一覧!$A$15,SUM(AX124:AY124)&gt;0),0.07*10^3/3600,0)</f>
        <v>1.9444444444444445E-2</v>
      </c>
      <c r="K124" s="122">
        <f>IF(AND(OR($BH$4=1,$BH$4=2),データ入力と計算結果!$E$7=バックデータ一覧!$A$17,AY124&gt;0),(VLOOKUP(データ入力と計算結果!$E$6,バックデータ一覧!$V$10:$AA$11,5,FALSE)*BA124+VLOOKUP(データ入力と計算結果!$E$6,バックデータ一覧!$V$10:$AA$11,6,FALSE))*10^3/3600,0)</f>
        <v>4.0720412760416665E-2</v>
      </c>
      <c r="L124" s="122">
        <f>IF(OR($BH$4=1,$BH$4=6),IF(データ入力と計算結果!$E$7=バックデータ一覧!$A$15,AU124/N124+AV124/O124+AW124/P124+AX124/Q124+AY124/S124,IF(データ入力と計算結果!$E$7=バックデータ一覧!$A$16,AU124/N124+AV124/O124+AW124/P124+AY124/R124+AZ124/S124,AU124/N124+AV124/O124+AW124/P124+AY124/R124+BA124/T124)),0)</f>
        <v>89.69470158025932</v>
      </c>
      <c r="M124" s="122">
        <f>IF($BH$4=2,IF(データ入力と計算結果!$E$7=バックデータ一覧!$A$15,AU124/N124+AV124/O124+AW124/P124+AX124/Q124+AZ124/S124,IF(データ入力と計算結果!$E$7=バックデータ一覧!$A$16,AU124/N124+AV124/O124+AW124/P124+AY124/R124+AZ124/S124,AU124/N124+AV124/O124+AW124/P124+AY124/R124+BA124/T124)),0)</f>
        <v>0</v>
      </c>
      <c r="N124" s="122">
        <f>MIN(1,$BH$6*'貼り付けシート（日別）'!O123+計算過程!$BH$13*(AU124+AW124)+$BH$20)</f>
        <v>0.63800599548614534</v>
      </c>
      <c r="O124" s="122">
        <f>MIN(1,$BH$7*'貼り付けシート（日別）'!O123+$BH$14*AV124+$BH$21)</f>
        <v>0.69011119237257246</v>
      </c>
      <c r="P124" s="122">
        <f>MIN(1,$BH$8*'貼り付けシート（日別）'!O123+$BH$15*(AU124+AW124)+$BH$22)</f>
        <v>0.63800599548614534</v>
      </c>
      <c r="Q124" s="46">
        <f>MIN(1,$BH$9*'貼り付けシート（日別）'!O123+$BH$16*AX124+$BH$23)</f>
        <v>0.71159348488590612</v>
      </c>
      <c r="R124" s="46">
        <f>MIN(1,$BH$10*'貼り付けシート（日別）'!O123+$BH$17*AY124+$BH$24)</f>
        <v>0.70046178471049714</v>
      </c>
      <c r="S124" s="46">
        <f>MIN(1,$BH$11*'貼り付けシート（日別）'!O123+$BH$18*AZ124+$BH$25)</f>
        <v>0.71159348488590612</v>
      </c>
      <c r="T124" s="46">
        <f>MIN(1,$BH$12*'貼り付けシート（日別）'!O123+$BH$19*BA124+$BH$26)</f>
        <v>0.65940942367812083</v>
      </c>
      <c r="U124" s="46">
        <f t="shared" si="12"/>
        <v>0</v>
      </c>
      <c r="V124" s="46">
        <f t="array" ref="V124">AVERAGE((IF(('貼り付けシート（時刻別）'!$E$6:$E$8765=$B124)*('貼り付けシート（時刻別）'!$F$6:$F$8765=$C124)*('貼り付けシート（時刻別）'!$G$6:$G$8765=1),'貼り付けシート（時刻別）'!$C$6:$C$8765,"")))</f>
        <v>7.7250000000000014</v>
      </c>
      <c r="W124" s="46">
        <f t="shared" si="17"/>
        <v>1</v>
      </c>
      <c r="X124" s="46">
        <f t="shared" si="18"/>
        <v>1</v>
      </c>
      <c r="Y124" s="46">
        <f t="shared" si="19"/>
        <v>60.782359813424996</v>
      </c>
      <c r="Z124" s="46">
        <f>IF($BH$4=8,($BH$38*'貼り付けシート（日別）'!O123+$BH$39*Y124+$BH$40)/3.6,0)</f>
        <v>0</v>
      </c>
      <c r="AA124" s="46">
        <f>IF(OR($BH$4=3,$BH$4=4,$BH$4=5),(($BH$42*'貼り付けシート（日別）'!O123+$BH$43*SUM(AU124:AW124,AY124)+$BH$44)*AB124+(0.01723*BA124+0.06099))*10^3/3600,0)</f>
        <v>0</v>
      </c>
      <c r="AB124" s="46">
        <f>IF('貼り付けシート（日別）'!O123&lt;7,1+(7-'貼り付けシート（日別）'!O123)*0.0091,1)</f>
        <v>1</v>
      </c>
      <c r="AC124" s="46">
        <f>IF(OR($BH$4=3,$BH$4=4,$BH$4=5),(($BH$45*'貼り付けシート（日別）'!O123+$BH$46*SUM(AU124:AW124,AY124)+$BH$47)*AE124+BA124/AD124),0)</f>
        <v>0</v>
      </c>
      <c r="AD124" s="46">
        <f>$BH$48*'貼り付けシート（日別）'!O123+$BH$49*BA124+$BH$50</f>
        <v>0.86046968749999997</v>
      </c>
      <c r="AE124" s="46">
        <f>IF('貼り付けシート（日別）'!O123&lt;7,1+(7-'貼り付けシート（日別）'!O123)*0.0205,1)</f>
        <v>1</v>
      </c>
      <c r="AF124" s="46">
        <f>IF($BH$4=7,((AL124*'貼り付けシート（日別）'!O123+AM124*(AU124+AV124+AW124+AY124)+AN124*AK124+AO124)*AG124+(0.01723*BA124+0.06099))*10^3/3600,0)</f>
        <v>0</v>
      </c>
      <c r="AG124" s="46">
        <f>IF(7&lt;='貼り付けシート（日別）'!O123,1,1+(7-'貼り付けシート（日別）'!O123)*0.0091)</f>
        <v>1</v>
      </c>
      <c r="AH124" s="46">
        <f>IF($BH$4=7,((AP124*'貼り付けシート（日別）'!O123+AQ124*(AU124+AV124+AW124+AY124)+AR124*AK124+AS124)*AJ124+BA124/AI124),0)</f>
        <v>0</v>
      </c>
      <c r="AI124" s="46">
        <f>$BH$52*'貼り付けシート（日別）'!O123+$BH$53*BA124+$BH$54</f>
        <v>0.86046968749999997</v>
      </c>
      <c r="AJ124" s="46">
        <f>IF(7&lt;='貼り付けシート（日別）'!O123,1,1+(7-'貼り付けシート（日別）'!O123)*0.0205)</f>
        <v>1</v>
      </c>
      <c r="AK124" s="46">
        <f>SUMIF('貼り付けシート（時刻別）'!$A$6:$A$8765,A124,'貼り付けシート（時刻別）'!$D$6:$D$8765)</f>
        <v>15.624711015910966</v>
      </c>
      <c r="AL124" s="120">
        <f>IF($AK124&gt;0,バックデータ一覧!$S$4,バックデータ一覧!$T$4)</f>
        <v>-0.51375000000000004</v>
      </c>
      <c r="AM124" s="120">
        <f>IF($AK124&gt;0,バックデータ一覧!$S$5,バックデータ一覧!$T$5)</f>
        <v>-1.7819999999999999E-2</v>
      </c>
      <c r="AN124" s="120">
        <f>IF($AK124&gt;0,バックデータ一覧!$S$6,バックデータ一覧!$T$6)</f>
        <v>0.27639999999999998</v>
      </c>
      <c r="AO124" s="120">
        <f>IF($AK124&gt;0,バックデータ一覧!$S$7,バックデータ一覧!$T$7)</f>
        <v>9.4067100000000003</v>
      </c>
      <c r="AP124" s="120">
        <f>IF($AK124&gt;0,バックデータ一覧!$S$12,バックデータ一覧!$T$12)</f>
        <v>-0.19841</v>
      </c>
      <c r="AQ124" s="120">
        <f>IF($AK124&gt;0,バックデータ一覧!$S$13,バックデータ一覧!$T$13)</f>
        <v>1.10632</v>
      </c>
      <c r="AR124" s="120">
        <f>IF($AK124&gt;0,バックデータ一覧!$S$14,バックデータ一覧!$T$14)</f>
        <v>0.19306999999999999</v>
      </c>
      <c r="AS124" s="120">
        <f>IF($AK124&gt;0,バックデータ一覧!$S$15,バックデータ一覧!$T$15)</f>
        <v>-10.36669</v>
      </c>
      <c r="AT124" s="123">
        <f>IF(データ入力と計算結果!$E$9=バックデータ一覧!$A$24,'貼り付けシート（日別）'!P123,0)</f>
        <v>0</v>
      </c>
      <c r="AU124" s="132">
        <f>'貼り付けシート（日別）'!B123</f>
        <v>11.410878284077999</v>
      </c>
      <c r="AV124" s="132">
        <f>'貼り付けシート（日別）'!C123</f>
        <v>18.604692854475001</v>
      </c>
      <c r="AW124" s="132">
        <f>'貼り付けシート（日別）'!D123</f>
        <v>3.472875999502</v>
      </c>
      <c r="AX124" s="132">
        <f>'貼り付けシート（日別）'!E123</f>
        <v>0</v>
      </c>
      <c r="AY124" s="132">
        <f>'貼り付けシート（日別）'!F123</f>
        <v>22.325631425369998</v>
      </c>
      <c r="AZ124" s="132">
        <f>'貼り付けシート（日別）'!G123</f>
        <v>0</v>
      </c>
      <c r="BA124" s="132">
        <f>'貼り付けシート（日別）'!H123</f>
        <v>4.9682812499999995</v>
      </c>
    </row>
    <row r="125" spans="1:53" x14ac:dyDescent="0.15">
      <c r="A125" s="50">
        <v>41758</v>
      </c>
      <c r="B125" s="42">
        <f t="shared" si="13"/>
        <v>4</v>
      </c>
      <c r="C125" s="42">
        <f t="shared" si="14"/>
        <v>29</v>
      </c>
      <c r="D125" s="127">
        <f t="shared" si="15"/>
        <v>0.17433134895833333</v>
      </c>
      <c r="E125" s="127">
        <f t="shared" si="10"/>
        <v>107.96236164856928</v>
      </c>
      <c r="F125" s="127">
        <f t="shared" si="16"/>
        <v>0</v>
      </c>
      <c r="G125" s="130">
        <v>0</v>
      </c>
      <c r="H125" s="122">
        <f t="shared" si="11"/>
        <v>0.17433134895833333</v>
      </c>
      <c r="I125" s="122">
        <f>IF(AND($BH$4&lt;&gt;1,$BH$4&lt;&gt;2,$BH$4&lt;&gt;6),0,((VLOOKUP(データ入力と計算結果!$E$6,バックデータ一覧!$V$10:$AA$11,2)*'貼り付けシート（日別）'!O124+VLOOKUP(データ入力と計算結果!$E$6,バックデータ一覧!$V$10:$AA$11,3)*('貼り付けシート（日別）'!I124+'貼り付けシート（日別）'!J124+'貼り付けシート（日別）'!K124+'貼り付けシート（日別）'!L124+'貼り付けシート（日別）'!N124)+(VLOOKUP(データ入力と計算結果!$E$6,バックデータ一覧!$V$10:$AA$11,4)))*10^3/3600))</f>
        <v>0.1123225925925926</v>
      </c>
      <c r="J125" s="122">
        <f>IF(AND(OR($BH$4&lt;&gt;1,$BH$4&lt;&gt;2,$BH$4&lt;&gt;6),データ入力と計算結果!$E$7&lt;&gt;バックデータ一覧!$A$15,SUM(AX125:AY125)&gt;0),0.07*10^3/3600,0)</f>
        <v>1.9444444444444445E-2</v>
      </c>
      <c r="K125" s="122">
        <f>IF(AND(OR($BH$4=1,$BH$4=2),データ入力と計算結果!$E$7=バックデータ一覧!$A$17,AY125&gt;0),(VLOOKUP(データ入力と計算結果!$E$6,バックデータ一覧!$V$10:$AA$11,5,FALSE)*BA125+VLOOKUP(データ入力と計算結果!$E$6,バックデータ一覧!$V$10:$AA$11,6,FALSE))*10^3/3600,0)</f>
        <v>4.256431192129629E-2</v>
      </c>
      <c r="L125" s="122">
        <f>IF(OR($BH$4=1,$BH$4=6),IF(データ入力と計算結果!$E$7=バックデータ一覧!$A$15,AU125/N125+AV125/O125+AW125/P125+AX125/Q125+AY125/S125,IF(データ入力と計算結果!$E$7=バックデータ一覧!$A$16,AU125/N125+AV125/O125+AW125/P125+AY125/R125+AZ125/S125,AU125/N125+AV125/O125+AW125/P125+AY125/R125+BA125/T125)),0)</f>
        <v>107.96236164856928</v>
      </c>
      <c r="M125" s="122">
        <f>IF($BH$4=2,IF(データ入力と計算結果!$E$7=バックデータ一覧!$A$15,AU125/N125+AV125/O125+AW125/P125+AX125/Q125+AZ125/S125,IF(データ入力と計算結果!$E$7=バックデータ一覧!$A$16,AU125/N125+AV125/O125+AW125/P125+AY125/R125+AZ125/S125,AU125/N125+AV125/O125+AW125/P125+AY125/R125+BA125/T125)),0)</f>
        <v>0</v>
      </c>
      <c r="N125" s="122">
        <f>MIN(1,$BH$6*'貼り付けシート（日別）'!O124+計算過程!$BH$13*(AU125+AW125)+$BH$20)</f>
        <v>0.64103936273830597</v>
      </c>
      <c r="O125" s="122">
        <f>MIN(1,$BH$7*'貼り付けシート（日別）'!O124+$BH$14*AV125+$BH$21)</f>
        <v>0.69154600746539396</v>
      </c>
      <c r="P125" s="122">
        <f>MIN(1,$BH$8*'貼り付けシート（日別）'!O124+$BH$15*(AU125+AW125)+$BH$22)</f>
        <v>0.64103936273830597</v>
      </c>
      <c r="Q125" s="46">
        <f>MIN(1,$BH$9*'貼り付けシート（日別）'!O124+$BH$16*AX125+$BH$23)</f>
        <v>0.71159348488590612</v>
      </c>
      <c r="R125" s="46">
        <f>MIN(1,$BH$10*'貼り付けシート（日別）'!O124+$BH$17*AY125+$BH$24)</f>
        <v>0.7005415815957764</v>
      </c>
      <c r="S125" s="46">
        <f>MIN(1,$BH$11*'貼り付けシート（日別）'!O124+$BH$18*AZ125+$BH$25)</f>
        <v>0.71159348488590612</v>
      </c>
      <c r="T125" s="46">
        <f>MIN(1,$BH$12*'貼り付けシート（日別）'!O124+$BH$19*BA125+$BH$26)</f>
        <v>0.65909198170953021</v>
      </c>
      <c r="U125" s="46">
        <f t="shared" si="12"/>
        <v>0</v>
      </c>
      <c r="V125" s="46">
        <f t="array" ref="V125">AVERAGE((IF(('貼り付けシート（時刻別）'!$E$6:$E$8765=$B125)*('貼り付けシート（時刻別）'!$F$6:$F$8765=$C125)*('貼り付けシート（時刻別）'!$G$6:$G$8765=1),'貼り付けシート（時刻別）'!$C$6:$C$8765,"")))</f>
        <v>10.35</v>
      </c>
      <c r="W125" s="46">
        <f t="shared" si="17"/>
        <v>1</v>
      </c>
      <c r="X125" s="46">
        <f t="shared" si="18"/>
        <v>1</v>
      </c>
      <c r="Y125" s="46">
        <f t="shared" si="19"/>
        <v>73.033550262866669</v>
      </c>
      <c r="Z125" s="46">
        <f>IF($BH$4=8,($BH$38*'貼り付けシート（日別）'!O124+$BH$39*Y125+$BH$40)/3.6,0)</f>
        <v>0</v>
      </c>
      <c r="AA125" s="46">
        <f>IF(OR($BH$4=3,$BH$4=4,$BH$4=5),(($BH$42*'貼り付けシート（日別）'!O124+$BH$43*SUM(AU125:AW125,AY125)+$BH$44)*AB125+(0.01723*BA125+0.06099))*10^3/3600,0)</f>
        <v>0</v>
      </c>
      <c r="AB125" s="46">
        <f>IF('貼り付けシート（日別）'!O124&lt;7,1+(7-'貼り付けシート（日別）'!O124)*0.0091,1)</f>
        <v>1</v>
      </c>
      <c r="AC125" s="46">
        <f>IF(OR($BH$4=3,$BH$4=4,$BH$4=5),(($BH$45*'貼り付けシート（日別）'!O124+$BH$46*SUM(AU125:AW125,AY125)+$BH$47)*AE125+BA125/AD125),0)</f>
        <v>0</v>
      </c>
      <c r="AD125" s="46">
        <f>$BH$48*'貼り付けシート（日別）'!O124+$BH$49*BA125+$BH$50</f>
        <v>0.85140125</v>
      </c>
      <c r="AE125" s="46">
        <f>IF('貼り付けシート（日別）'!O124&lt;7,1+(7-'貼り付けシート（日別）'!O124)*0.0205,1)</f>
        <v>1</v>
      </c>
      <c r="AF125" s="46">
        <f>IF($BH$4=7,((AL125*'貼り付けシート（日別）'!O124+AM125*(AU125+AV125+AW125+AY125)+AN125*AK125+AO125)*AG125+(0.01723*BA125+0.06099))*10^3/3600,0)</f>
        <v>0</v>
      </c>
      <c r="AG125" s="46">
        <f>IF(7&lt;='貼り付けシート（日別）'!O124,1,1+(7-'貼り付けシート（日別）'!O124)*0.0091)</f>
        <v>1</v>
      </c>
      <c r="AH125" s="46">
        <f>IF($BH$4=7,((AP125*'貼り付けシート（日別）'!O124+AQ125*(AU125+AV125+AW125+AY125)+AR125*AK125+AS125)*AJ125+BA125/AI125),0)</f>
        <v>0</v>
      </c>
      <c r="AI125" s="46">
        <f>$BH$52*'貼り付けシート（日別）'!O124+$BH$53*BA125+$BH$54</f>
        <v>0.85140125</v>
      </c>
      <c r="AJ125" s="46">
        <f>IF(7&lt;='貼り付けシート（日別）'!O124,1,1+(7-'貼り付けシート（日別）'!O124)*0.0205)</f>
        <v>1</v>
      </c>
      <c r="AK125" s="46">
        <f>SUMIF('貼り付けシート（時刻別）'!$A$6:$A$8765,A125,'貼り付けシート（時刻別）'!$D$6:$D$8765)</f>
        <v>8.6479671552254285</v>
      </c>
      <c r="AL125" s="120">
        <f>IF($AK125&gt;0,バックデータ一覧!$S$4,バックデータ一覧!$T$4)</f>
        <v>-0.51375000000000004</v>
      </c>
      <c r="AM125" s="120">
        <f>IF($AK125&gt;0,バックデータ一覧!$S$5,バックデータ一覧!$T$5)</f>
        <v>-1.7819999999999999E-2</v>
      </c>
      <c r="AN125" s="120">
        <f>IF($AK125&gt;0,バックデータ一覧!$S$6,バックデータ一覧!$T$6)</f>
        <v>0.27639999999999998</v>
      </c>
      <c r="AO125" s="120">
        <f>IF($AK125&gt;0,バックデータ一覧!$S$7,バックデータ一覧!$T$7)</f>
        <v>9.4067100000000003</v>
      </c>
      <c r="AP125" s="120">
        <f>IF($AK125&gt;0,バックデータ一覧!$S$12,バックデータ一覧!$T$12)</f>
        <v>-0.19841</v>
      </c>
      <c r="AQ125" s="120">
        <f>IF($AK125&gt;0,バックデータ一覧!$S$13,バックデータ一覧!$T$13)</f>
        <v>1.10632</v>
      </c>
      <c r="AR125" s="120">
        <f>IF($AK125&gt;0,バックデータ一覧!$S$14,バックデータ一覧!$T$14)</f>
        <v>0.19306999999999999</v>
      </c>
      <c r="AS125" s="120">
        <f>IF($AK125&gt;0,バックデータ一覧!$S$15,バックデータ一覧!$T$15)</f>
        <v>-10.36669</v>
      </c>
      <c r="AT125" s="123">
        <f>IF(データ入力と計算結果!$E$9=バックデータ一覧!$A$24,'貼り付けシート（日別）'!P124,0)</f>
        <v>0</v>
      </c>
      <c r="AU125" s="132">
        <f>'貼り付けシート（日別）'!B124</f>
        <v>17.227638551759998</v>
      </c>
      <c r="AV125" s="132">
        <f>'貼り付けシート（日別）'!C124</f>
        <v>24.610912216800003</v>
      </c>
      <c r="AW125" s="132">
        <f>'貼り付けシート（日別）'!D124</f>
        <v>3.6916368325199995</v>
      </c>
      <c r="AX125" s="132">
        <f>'貼り付けシート（日別）'!E124</f>
        <v>0</v>
      </c>
      <c r="AY125" s="132">
        <f>'貼り付けシート（日別）'!F124</f>
        <v>22.149820995120002</v>
      </c>
      <c r="AZ125" s="132">
        <f>'貼り付けシート（日別）'!G124</f>
        <v>0</v>
      </c>
      <c r="BA125" s="132">
        <f>'貼り付けシート（日別）'!H124</f>
        <v>5.3535416666666658</v>
      </c>
    </row>
    <row r="126" spans="1:53" x14ac:dyDescent="0.15">
      <c r="A126" s="50">
        <v>41759</v>
      </c>
      <c r="B126" s="42">
        <f t="shared" si="13"/>
        <v>4</v>
      </c>
      <c r="C126" s="42">
        <f t="shared" si="14"/>
        <v>30</v>
      </c>
      <c r="D126" s="127">
        <f t="shared" si="15"/>
        <v>9.8910046296296295E-2</v>
      </c>
      <c r="E126" s="127">
        <f t="shared" si="10"/>
        <v>45.280566555218584</v>
      </c>
      <c r="F126" s="127">
        <f t="shared" si="16"/>
        <v>0</v>
      </c>
      <c r="G126" s="130">
        <v>0</v>
      </c>
      <c r="H126" s="122">
        <f t="shared" si="11"/>
        <v>9.8910046296296295E-2</v>
      </c>
      <c r="I126" s="122">
        <f>IF(AND($BH$4&lt;&gt;1,$BH$4&lt;&gt;2,$BH$4&lt;&gt;6),0,((VLOOKUP(データ入力と計算結果!$E$6,バックデータ一覧!$V$10:$AA$11,2)*'貼り付けシート（日別）'!O125+VLOOKUP(データ入力と計算結果!$E$6,バックデータ一覧!$V$10:$AA$11,3)*('貼り付けシート（日別）'!I125+'貼り付けシート（日別）'!J125+'貼り付けシート（日別）'!K125+'貼り付けシート（日別）'!L125+'貼り付けシート（日別）'!N125)+(VLOOKUP(データ入力と計算結果!$E$6,バックデータ一覧!$V$10:$AA$11,4)))*10^3/3600))</f>
        <v>9.8910046296296295E-2</v>
      </c>
      <c r="J126" s="122">
        <f>IF(AND(OR($BH$4&lt;&gt;1,$BH$4&lt;&gt;2,$BH$4&lt;&gt;6),データ入力と計算結果!$E$7&lt;&gt;バックデータ一覧!$A$15,SUM(AX126:AY126)&gt;0),0.07*10^3/3600,0)</f>
        <v>0</v>
      </c>
      <c r="K126" s="122">
        <f>IF(AND(OR($BH$4=1,$BH$4=2),データ入力と計算結果!$E$7=バックデータ一覧!$A$17,AY126&gt;0),(VLOOKUP(データ入力と計算結果!$E$6,バックデータ一覧!$V$10:$AA$11,5,FALSE)*BA126+VLOOKUP(データ入力と計算結果!$E$6,バックデータ一覧!$V$10:$AA$11,6,FALSE))*10^3/3600,0)</f>
        <v>0</v>
      </c>
      <c r="L126" s="122">
        <f>IF(OR($BH$4=1,$BH$4=6),IF(データ入力と計算結果!$E$7=バックデータ一覧!$A$15,AU126/N126+AV126/O126+AW126/P126+AX126/Q126+AY126/S126,IF(データ入力と計算結果!$E$7=バックデータ一覧!$A$16,AU126/N126+AV126/O126+AW126/P126+AY126/R126+AZ126/S126,AU126/N126+AV126/O126+AW126/P126+AY126/R126+BA126/T126)),0)</f>
        <v>45.280566555218584</v>
      </c>
      <c r="M126" s="122">
        <f>IF($BH$4=2,IF(データ入力と計算結果!$E$7=バックデータ一覧!$A$15,AU126/N126+AV126/O126+AW126/P126+AX126/Q126+AZ126/S126,IF(データ入力と計算結果!$E$7=バックデータ一覧!$A$16,AU126/N126+AV126/O126+AW126/P126+AY126/R126+AZ126/S126,AU126/N126+AV126/O126+AW126/P126+AY126/R126+BA126/T126)),0)</f>
        <v>0</v>
      </c>
      <c r="N126" s="122">
        <f>MIN(1,$BH$6*'貼り付けシート（日別）'!O125+計算過程!$BH$13*(AU126+AW126)+$BH$20)</f>
        <v>0.62613017654834724</v>
      </c>
      <c r="O126" s="122">
        <f>MIN(1,$BH$7*'貼り付けシート（日別）'!O125+$BH$14*AV126+$BH$21)</f>
        <v>0.69126610934299215</v>
      </c>
      <c r="P126" s="122">
        <f>MIN(1,$BH$8*'貼り付けシート（日別）'!O125+$BH$15*(AU126+AW126)+$BH$22)</f>
        <v>0.62613017654834724</v>
      </c>
      <c r="Q126" s="46">
        <f>MIN(1,$BH$9*'貼り付けシート（日別）'!O125+$BH$16*AX126+$BH$23)</f>
        <v>0.71159348488590612</v>
      </c>
      <c r="R126" s="46">
        <f>MIN(1,$BH$10*'貼り付けシート（日別）'!O125+$BH$17*AY126+$BH$24)</f>
        <v>0.71059494829530212</v>
      </c>
      <c r="S126" s="46">
        <f>MIN(1,$BH$11*'貼り付けシート（日別）'!O125+$BH$18*AZ126+$BH$25)</f>
        <v>0.71159348488590612</v>
      </c>
      <c r="T126" s="46">
        <f>MIN(1,$BH$12*'貼り付けシート（日別）'!O125+$BH$19*BA126+$BH$26)</f>
        <v>0.56677277292885908</v>
      </c>
      <c r="U126" s="46">
        <f t="shared" si="12"/>
        <v>0</v>
      </c>
      <c r="V126" s="46">
        <f t="array" ref="V126">AVERAGE((IF(('貼り付けシート（時刻別）'!$E$6:$E$8765=$B126)*('貼り付けシート（時刻別）'!$F$6:$F$8765=$C126)*('貼り付けシート（時刻別）'!$G$6:$G$8765=1),'貼り付けシート（時刻別）'!$C$6:$C$8765,"")))</f>
        <v>12.975000000000001</v>
      </c>
      <c r="W126" s="46">
        <f t="shared" si="17"/>
        <v>1</v>
      </c>
      <c r="X126" s="46">
        <f t="shared" si="18"/>
        <v>1</v>
      </c>
      <c r="Y126" s="46">
        <f t="shared" si="19"/>
        <v>30.538465650875004</v>
      </c>
      <c r="Z126" s="46">
        <f>IF($BH$4=8,($BH$38*'貼り付けシート（日別）'!O125+$BH$39*Y126+$BH$40)/3.6,0)</f>
        <v>0</v>
      </c>
      <c r="AA126" s="46">
        <f>IF(OR($BH$4=3,$BH$4=4,$BH$4=5),(($BH$42*'貼り付けシート（日別）'!O125+$BH$43*SUM(AU126:AW126,AY126)+$BH$44)*AB126+(0.01723*BA126+0.06099))*10^3/3600,0)</f>
        <v>0</v>
      </c>
      <c r="AB126" s="46">
        <f>IF('貼り付けシート（日別）'!O125&lt;7,1+(7-'貼り付けシート（日別）'!O125)*0.0091,1)</f>
        <v>1</v>
      </c>
      <c r="AC126" s="46">
        <f>IF(OR($BH$4=3,$BH$4=4,$BH$4=5),(($BH$45*'貼り付けシート（日別）'!O125+$BH$46*SUM(AU126:AW126,AY126)+$BH$47)*AE126+BA126/AD126),0)</f>
        <v>0</v>
      </c>
      <c r="AD126" s="46">
        <f>$BH$48*'貼り付けシート（日別）'!O125+$BH$49*BA126+$BH$50</f>
        <v>0.82241999999999993</v>
      </c>
      <c r="AE126" s="46">
        <f>IF('貼り付けシート（日別）'!O125&lt;7,1+(7-'貼り付けシート（日別）'!O125)*0.0205,1)</f>
        <v>1</v>
      </c>
      <c r="AF126" s="46">
        <f>IF($BH$4=7,((AL126*'貼り付けシート（日別）'!O125+AM126*(AU126+AV126+AW126+AY126)+AN126*AK126+AO126)*AG126+(0.01723*BA126+0.06099))*10^3/3600,0)</f>
        <v>0</v>
      </c>
      <c r="AG126" s="46">
        <f>IF(7&lt;='貼り付けシート（日別）'!O125,1,1+(7-'貼り付けシート（日別）'!O125)*0.0091)</f>
        <v>1</v>
      </c>
      <c r="AH126" s="46">
        <f>IF($BH$4=7,((AP126*'貼り付けシート（日別）'!O125+AQ126*(AU126+AV126+AW126+AY126)+AR126*AK126+AS126)*AJ126+BA126/AI126),0)</f>
        <v>0</v>
      </c>
      <c r="AI126" s="46">
        <f>$BH$52*'貼り付けシート（日別）'!O125+$BH$53*BA126+$BH$54</f>
        <v>0.82241999999999993</v>
      </c>
      <c r="AJ126" s="46">
        <f>IF(7&lt;='貼り付けシート（日別）'!O125,1,1+(7-'貼り付けシート（日別）'!O125)*0.0205)</f>
        <v>1</v>
      </c>
      <c r="AK126" s="46">
        <f>SUMIF('貼り付けシート（時刻別）'!$A$6:$A$8765,A126,'貼り付けシート（時刻別）'!$D$6:$D$8765)</f>
        <v>13.599888926594629</v>
      </c>
      <c r="AL126" s="120">
        <f>IF($AK126&gt;0,バックデータ一覧!$S$4,バックデータ一覧!$T$4)</f>
        <v>-0.51375000000000004</v>
      </c>
      <c r="AM126" s="120">
        <f>IF($AK126&gt;0,バックデータ一覧!$S$5,バックデータ一覧!$T$5)</f>
        <v>-1.7819999999999999E-2</v>
      </c>
      <c r="AN126" s="120">
        <f>IF($AK126&gt;0,バックデータ一覧!$S$6,バックデータ一覧!$T$6)</f>
        <v>0.27639999999999998</v>
      </c>
      <c r="AO126" s="120">
        <f>IF($AK126&gt;0,バックデータ一覧!$S$7,バックデータ一覧!$T$7)</f>
        <v>9.4067100000000003</v>
      </c>
      <c r="AP126" s="120">
        <f>IF($AK126&gt;0,バックデータ一覧!$S$12,バックデータ一覧!$T$12)</f>
        <v>-0.19841</v>
      </c>
      <c r="AQ126" s="120">
        <f>IF($AK126&gt;0,バックデータ一覧!$S$13,バックデータ一覧!$T$13)</f>
        <v>1.10632</v>
      </c>
      <c r="AR126" s="120">
        <f>IF($AK126&gt;0,バックデータ一覧!$S$14,バックデータ一覧!$T$14)</f>
        <v>0.19306999999999999</v>
      </c>
      <c r="AS126" s="120">
        <f>IF($AK126&gt;0,バックデータ一覧!$S$15,バックデータ一覧!$T$15)</f>
        <v>-10.36669</v>
      </c>
      <c r="AT126" s="123">
        <f>IF(データ入力と計算結果!$E$9=バックデータ一覧!$A$24,'貼り付けシート（日別）'!P125,0)</f>
        <v>0</v>
      </c>
      <c r="AU126" s="132">
        <f>'貼り付けシート（日別）'!B125</f>
        <v>3.9089236033120001</v>
      </c>
      <c r="AV126" s="132">
        <f>'貼り付けシート（日別）'!C125</f>
        <v>23.209233894665001</v>
      </c>
      <c r="AW126" s="132">
        <f>'貼り付けシート（日別）'!D125</f>
        <v>3.4203081528980004</v>
      </c>
      <c r="AX126" s="132">
        <f>'貼り付けシート（日別）'!E125</f>
        <v>0</v>
      </c>
      <c r="AY126" s="132">
        <f>'貼り付けシート（日別）'!F125</f>
        <v>0</v>
      </c>
      <c r="AZ126" s="132">
        <f>'貼り付けシート（日別）'!G125</f>
        <v>0</v>
      </c>
      <c r="BA126" s="132">
        <f>'貼り付けシート（日別）'!H125</f>
        <v>0</v>
      </c>
    </row>
    <row r="127" spans="1:53" x14ac:dyDescent="0.15">
      <c r="A127" s="50">
        <v>41760</v>
      </c>
      <c r="B127" s="42">
        <f t="shared" si="13"/>
        <v>5</v>
      </c>
      <c r="C127" s="42">
        <f t="shared" si="14"/>
        <v>1</v>
      </c>
      <c r="D127" s="127">
        <f t="shared" si="15"/>
        <v>0.15930983478009259</v>
      </c>
      <c r="E127" s="127">
        <f t="shared" si="10"/>
        <v>87.468263476828042</v>
      </c>
      <c r="F127" s="127">
        <f t="shared" si="16"/>
        <v>0</v>
      </c>
      <c r="G127" s="130">
        <v>0</v>
      </c>
      <c r="H127" s="122">
        <f t="shared" si="11"/>
        <v>0.15930983478009259</v>
      </c>
      <c r="I127" s="122">
        <f>IF(AND($BH$4&lt;&gt;1,$BH$4&lt;&gt;2,$BH$4&lt;&gt;6),0,((VLOOKUP(データ入力と計算結果!$E$6,バックデータ一覧!$V$10:$AA$11,2)*'貼り付けシート（日別）'!O126+VLOOKUP(データ入力と計算結果!$E$6,バックデータ一覧!$V$10:$AA$11,3)*('貼り付けシート（日別）'!I126+'貼り付けシート（日別）'!J126+'貼り付けシート（日別）'!K126+'貼り付けシート（日別）'!L126+'貼り付けシート（日別）'!N126)+(VLOOKUP(データ入力と計算結果!$E$6,バックデータ一覧!$V$10:$AA$11,4)))*10^3/3600))</f>
        <v>9.983921296296297E-2</v>
      </c>
      <c r="J127" s="122">
        <f>IF(AND(OR($BH$4&lt;&gt;1,$BH$4&lt;&gt;2,$BH$4&lt;&gt;6),データ入力と計算結果!$E$7&lt;&gt;バックデータ一覧!$A$15,SUM(AX127:AY127)&gt;0),0.07*10^3/3600,0)</f>
        <v>1.9444444444444445E-2</v>
      </c>
      <c r="K127" s="122">
        <f>IF(AND(OR($BH$4=1,$BH$4=2),データ入力と計算結果!$E$7=バックデータ一覧!$A$17,AY127&gt;0),(VLOOKUP(データ入力と計算結果!$E$6,バックデータ一覧!$V$10:$AA$11,5,FALSE)*BA127+VLOOKUP(データ入力と計算結果!$E$6,バックデータ一覧!$V$10:$AA$11,6,FALSE))*10^3/3600,0)</f>
        <v>4.0026177372685184E-2</v>
      </c>
      <c r="L127" s="122">
        <f>IF(OR($BH$4=1,$BH$4=6),IF(データ入力と計算結果!$E$7=バックデータ一覧!$A$15,AU127/N127+AV127/O127+AW127/P127+AX127/Q127+AY127/S127,IF(データ入力と計算結果!$E$7=バックデータ一覧!$A$16,AU127/N127+AV127/O127+AW127/P127+AY127/R127+AZ127/S127,AU127/N127+AV127/O127+AW127/P127+AY127/R127+BA127/T127)),0)</f>
        <v>87.468263476828042</v>
      </c>
      <c r="M127" s="122">
        <f>IF($BH$4=2,IF(データ入力と計算結果!$E$7=バックデータ一覧!$A$15,AU127/N127+AV127/O127+AW127/P127+AX127/Q127+AZ127/S127,IF(データ入力と計算結果!$E$7=バックデータ一覧!$A$16,AU127/N127+AV127/O127+AW127/P127+AY127/R127+AZ127/S127,AU127/N127+AV127/O127+AW127/P127+AY127/R127+BA127/T127)),0)</f>
        <v>0</v>
      </c>
      <c r="N127" s="122">
        <f>MIN(1,$BH$6*'貼り付けシート（日別）'!O126+計算過程!$BH$13*(AU127+AW127)+$BH$20)</f>
        <v>0.63915754554668303</v>
      </c>
      <c r="O127" s="122">
        <f>MIN(1,$BH$7*'貼り付けシート（日別）'!O126+$BH$14*AV127+$BH$21)</f>
        <v>0.69040635776290582</v>
      </c>
      <c r="P127" s="122">
        <f>MIN(1,$BH$8*'貼り付けシート（日別）'!O126+$BH$15*(AU127+AW127)+$BH$22)</f>
        <v>0.63915754554668303</v>
      </c>
      <c r="Q127" s="46">
        <f>MIN(1,$BH$9*'貼り付けシート（日別）'!O126+$BH$16*AX127+$BH$23)</f>
        <v>0.71159348488590612</v>
      </c>
      <c r="R127" s="46">
        <f>MIN(1,$BH$10*'貼り付けシート（日別）'!O126+$BH$17*AY127+$BH$24)</f>
        <v>0.70070126163323798</v>
      </c>
      <c r="S127" s="46">
        <f>MIN(1,$BH$11*'貼り付けシート（日別）'!O126+$BH$18*AZ127+$BH$25)</f>
        <v>0.71159348488590612</v>
      </c>
      <c r="T127" s="46">
        <f>MIN(1,$BH$12*'貼り付けシート（日別）'!O126+$BH$19*BA127+$BH$26)</f>
        <v>0.65957598828080533</v>
      </c>
      <c r="U127" s="46">
        <f t="shared" si="12"/>
        <v>0</v>
      </c>
      <c r="V127" s="46">
        <f t="array" ref="V127">AVERAGE((IF(('貼り付けシート（時刻別）'!$E$6:$E$8765=$B127)*('貼り付けシート（時刻別）'!$F$6:$F$8765=$C127)*('貼り付けシート（時刻別）'!$G$6:$G$8765=1),'貼り付けシート（時刻別）'!$C$6:$C$8765,"")))</f>
        <v>8.8874999999999993</v>
      </c>
      <c r="W127" s="46">
        <f t="shared" si="17"/>
        <v>1</v>
      </c>
      <c r="X127" s="46">
        <f t="shared" si="18"/>
        <v>1</v>
      </c>
      <c r="Y127" s="46">
        <f t="shared" si="19"/>
        <v>59.318254339891666</v>
      </c>
      <c r="Z127" s="46">
        <f>IF($BH$4=8,($BH$38*'貼り付けシート（日別）'!O126+$BH$39*Y127+$BH$40)/3.6,0)</f>
        <v>0</v>
      </c>
      <c r="AA127" s="46">
        <f>IF(OR($BH$4=3,$BH$4=4,$BH$4=5),(($BH$42*'貼り付けシート（日別）'!O126+$BH$43*SUM(AU127:AW127,AY127)+$BH$44)*AB127+(0.01723*BA127+0.06099))*10^3/3600,0)</f>
        <v>0</v>
      </c>
      <c r="AB127" s="46">
        <f>IF('貼り付けシート（日別）'!O126&lt;7,1+(7-'貼り付けシート（日別）'!O126)*0.0091,1)</f>
        <v>1</v>
      </c>
      <c r="AC127" s="46">
        <f>IF(OR($BH$4=3,$BH$4=4,$BH$4=5),(($BH$45*'貼り付けシート（日別）'!O126+$BH$46*SUM(AU127:AW127,AY127)+$BH$47)*AE127+BA127/AD127),0)</f>
        <v>0</v>
      </c>
      <c r="AD127" s="46">
        <f>$BH$48*'貼り付けシート（日別）'!O126+$BH$49*BA127+$BH$50</f>
        <v>0.86395937499999997</v>
      </c>
      <c r="AE127" s="46">
        <f>IF('貼り付けシート（日別）'!O126&lt;7,1+(7-'貼り付けシート（日別）'!O126)*0.0205,1)</f>
        <v>1</v>
      </c>
      <c r="AF127" s="46">
        <f>IF($BH$4=7,((AL127*'貼り付けシート（日別）'!O126+AM127*(AU127+AV127+AW127+AY127)+AN127*AK127+AO127)*AG127+(0.01723*BA127+0.06099))*10^3/3600,0)</f>
        <v>0</v>
      </c>
      <c r="AG127" s="46">
        <f>IF(7&lt;='貼り付けシート（日別）'!O126,1,1+(7-'貼り付けシート（日別）'!O126)*0.0091)</f>
        <v>1</v>
      </c>
      <c r="AH127" s="46">
        <f>IF($BH$4=7,((AP127*'貼り付けシート（日別）'!O126+AQ127*(AU127+AV127+AW127+AY127)+AR127*AK127+AS127)*AJ127+BA127/AI127),0)</f>
        <v>0</v>
      </c>
      <c r="AI127" s="46">
        <f>$BH$52*'貼り付けシート（日別）'!O126+$BH$53*BA127+$BH$54</f>
        <v>0.86395937499999997</v>
      </c>
      <c r="AJ127" s="46">
        <f>IF(7&lt;='貼り付けシート（日別）'!O126,1,1+(7-'貼り付けシート（日別）'!O126)*0.0205)</f>
        <v>1</v>
      </c>
      <c r="AK127" s="46">
        <f>SUMIF('貼り付けシート（時刻別）'!$A$6:$A$8765,A127,'貼り付けシート（時刻別）'!$D$6:$D$8765)</f>
        <v>17.70803826614414</v>
      </c>
      <c r="AL127" s="120">
        <f>IF($AK127&gt;0,バックデータ一覧!$S$4,バックデータ一覧!$T$4)</f>
        <v>-0.51375000000000004</v>
      </c>
      <c r="AM127" s="120">
        <f>IF($AK127&gt;0,バックデータ一覧!$S$5,バックデータ一覧!$T$5)</f>
        <v>-1.7819999999999999E-2</v>
      </c>
      <c r="AN127" s="120">
        <f>IF($AK127&gt;0,バックデータ一覧!$S$6,バックデータ一覧!$T$6)</f>
        <v>0.27639999999999998</v>
      </c>
      <c r="AO127" s="120">
        <f>IF($AK127&gt;0,バックデータ一覧!$S$7,バックデータ一覧!$T$7)</f>
        <v>9.4067100000000003</v>
      </c>
      <c r="AP127" s="120">
        <f>IF($AK127&gt;0,バックデータ一覧!$S$12,バックデータ一覧!$T$12)</f>
        <v>-0.19841</v>
      </c>
      <c r="AQ127" s="120">
        <f>IF($AK127&gt;0,バックデータ一覧!$S$13,バックデータ一覧!$T$13)</f>
        <v>1.10632</v>
      </c>
      <c r="AR127" s="120">
        <f>IF($AK127&gt;0,バックデータ一覧!$S$14,バックデータ一覧!$T$14)</f>
        <v>0.19306999999999999</v>
      </c>
      <c r="AS127" s="120">
        <f>IF($AK127&gt;0,バックデータ一覧!$S$15,バックデータ一覧!$T$15)</f>
        <v>-10.36669</v>
      </c>
      <c r="AT127" s="123">
        <f>IF(データ入力と計算結果!$E$9=バックデータ一覧!$A$24,'貼り付けシート（日別）'!P126,0)</f>
        <v>0</v>
      </c>
      <c r="AU127" s="132">
        <f>'貼り付けシート（日別）'!B126</f>
        <v>11.141205146526</v>
      </c>
      <c r="AV127" s="132">
        <f>'貼り付けシート（日別）'!C126</f>
        <v>18.165008391075002</v>
      </c>
      <c r="AW127" s="132">
        <f>'貼り付けシート（日別）'!D126</f>
        <v>3.3908015663339999</v>
      </c>
      <c r="AX127" s="132">
        <f>'貼り付けシート（日別）'!E126</f>
        <v>0</v>
      </c>
      <c r="AY127" s="132">
        <f>'貼り付けシート（日別）'!F126</f>
        <v>21.798010069290001</v>
      </c>
      <c r="AZ127" s="132">
        <f>'貼り付けシート（日別）'!G126</f>
        <v>0</v>
      </c>
      <c r="BA127" s="132">
        <f>'貼り付けシート（日別）'!H126</f>
        <v>4.8232291666666667</v>
      </c>
    </row>
    <row r="128" spans="1:53" x14ac:dyDescent="0.15">
      <c r="A128" s="50">
        <v>41761</v>
      </c>
      <c r="B128" s="42">
        <f t="shared" si="13"/>
        <v>5</v>
      </c>
      <c r="C128" s="42">
        <f t="shared" si="14"/>
        <v>2</v>
      </c>
      <c r="D128" s="127">
        <f t="shared" si="15"/>
        <v>0.15111694270833331</v>
      </c>
      <c r="E128" s="127">
        <f t="shared" si="10"/>
        <v>69.126186788631841</v>
      </c>
      <c r="F128" s="127">
        <f t="shared" si="16"/>
        <v>0</v>
      </c>
      <c r="G128" s="130">
        <v>0</v>
      </c>
      <c r="H128" s="122">
        <f t="shared" si="11"/>
        <v>0.15111694270833331</v>
      </c>
      <c r="I128" s="122">
        <f>IF(AND($BH$4&lt;&gt;1,$BH$4&lt;&gt;2,$BH$4&lt;&gt;6),0,((VLOOKUP(データ入力と計算結果!$E$6,バックデータ一覧!$V$10:$AA$11,2)*'貼り付けシート（日別）'!O127+VLOOKUP(データ入力と計算結果!$E$6,バックデータ一覧!$V$10:$AA$11,3)*('貼り付けシート（日別）'!I127+'貼り付けシート（日別）'!J127+'貼り付けシート（日別）'!K127+'貼り付けシート（日別）'!L127+'貼り付けシート（日別）'!N127)+(VLOOKUP(データ入力と計算結果!$E$6,バックデータ一覧!$V$10:$AA$11,4)))*10^3/3600))</f>
        <v>8.9963703703703699E-2</v>
      </c>
      <c r="J128" s="122">
        <f>IF(AND(OR($BH$4&lt;&gt;1,$BH$4&lt;&gt;2,$BH$4&lt;&gt;6),データ入力と計算結果!$E$7&lt;&gt;バックデータ一覧!$A$15,SUM(AX128:AY128)&gt;0),0.07*10^3/3600,0)</f>
        <v>1.9444444444444445E-2</v>
      </c>
      <c r="K128" s="122">
        <f>IF(AND(OR($BH$4=1,$BH$4=2),データ入力と計算結果!$E$7=バックデータ一覧!$A$17,AY128&gt;0),(VLOOKUP(データ入力と計算結果!$E$6,バックデータ一覧!$V$10:$AA$11,5,FALSE)*BA128+VLOOKUP(データ入力と計算結果!$E$6,バックデータ一覧!$V$10:$AA$11,6,FALSE))*10^3/3600,0)</f>
        <v>4.1708794560185183E-2</v>
      </c>
      <c r="L128" s="122">
        <f>IF(OR($BH$4=1,$BH$4=6),IF(データ入力と計算結果!$E$7=バックデータ一覧!$A$15,AU128/N128+AV128/O128+AW128/P128+AX128/Q128+AY128/S128,IF(データ入力と計算結果!$E$7=バックデータ一覧!$A$16,AU128/N128+AV128/O128+AW128/P128+AY128/R128+AZ128/S128,AU128/N128+AV128/O128+AW128/P128+AY128/R128+BA128/T128)),0)</f>
        <v>69.126186788631841</v>
      </c>
      <c r="M128" s="122">
        <f>IF($BH$4=2,IF(データ入力と計算結果!$E$7=バックデータ一覧!$A$15,AU128/N128+AV128/O128+AW128/P128+AX128/Q128+AZ128/S128,IF(データ入力と計算結果!$E$7=バックデータ一覧!$A$16,AU128/N128+AV128/O128+AW128/P128+AY128/R128+AZ128/S128,AU128/N128+AV128/O128+AW128/P128+AY128/R128+BA128/T128)),0)</f>
        <v>0</v>
      </c>
      <c r="N128" s="122">
        <f>MIN(1,$BH$6*'貼り付けシート（日別）'!O127+計算過程!$BH$13*(AU128+AW128)+$BH$20)</f>
        <v>0.62809851151912366</v>
      </c>
      <c r="O128" s="122">
        <f>MIN(1,$BH$7*'貼り付けシート（日別）'!O127+$BH$14*AV128+$BH$21)</f>
        <v>0.68638600203612887</v>
      </c>
      <c r="P128" s="122">
        <f>MIN(1,$BH$8*'貼り付けシート（日別）'!O127+$BH$15*(AU128+AW128)+$BH$22)</f>
        <v>0.62809851151912366</v>
      </c>
      <c r="Q128" s="46">
        <f>MIN(1,$BH$9*'貼り付けシート（日別）'!O127+$BH$16*AX128+$BH$23)</f>
        <v>0.71159348488590612</v>
      </c>
      <c r="R128" s="46">
        <f>MIN(1,$BH$10*'貼り付けシート（日別）'!O127+$BH$17*AY128+$BH$24)</f>
        <v>0.70085464418678023</v>
      </c>
      <c r="S128" s="46">
        <f>MIN(1,$BH$11*'貼り付けシート（日別）'!O127+$BH$18*AZ128+$BH$25)</f>
        <v>0.71159348488590612</v>
      </c>
      <c r="T128" s="46">
        <f>MIN(1,$BH$12*'貼り付けシート（日別）'!O127+$BH$19*BA128+$BH$26)</f>
        <v>0.65923926585664427</v>
      </c>
      <c r="U128" s="46">
        <f t="shared" si="12"/>
        <v>0</v>
      </c>
      <c r="V128" s="46">
        <f t="array" ref="V128">AVERAGE((IF(('貼り付けシート（時刻別）'!$E$6:$E$8765=$B128)*('貼り付けシート（時刻別）'!$F$6:$F$8765=$C128)*('貼り付けシート（時刻別）'!$G$6:$G$8765=1),'貼り付けシート（時刻別）'!$C$6:$C$8765,"")))</f>
        <v>14.4375</v>
      </c>
      <c r="W128" s="46">
        <f t="shared" si="17"/>
        <v>1</v>
      </c>
      <c r="X128" s="46">
        <f t="shared" si="18"/>
        <v>1</v>
      </c>
      <c r="Y128" s="46">
        <f t="shared" si="19"/>
        <v>46.902713163291665</v>
      </c>
      <c r="Z128" s="46">
        <f>IF($BH$4=8,($BH$38*'貼り付けシート（日別）'!O127+$BH$39*Y128+$BH$40)/3.6,0)</f>
        <v>0</v>
      </c>
      <c r="AA128" s="46">
        <f>IF(OR($BH$4=3,$BH$4=4,$BH$4=5),(($BH$42*'貼り付けシート（日別）'!O127+$BH$43*SUM(AU128:AW128,AY128)+$BH$44)*AB128+(0.01723*BA128+0.06099))*10^3/3600,0)</f>
        <v>0</v>
      </c>
      <c r="AB128" s="46">
        <f>IF('貼り付けシート（日別）'!O127&lt;7,1+(7-'貼り付けシート（日別）'!O127)*0.0091,1)</f>
        <v>1</v>
      </c>
      <c r="AC128" s="46">
        <f>IF(OR($BH$4=3,$BH$4=4,$BH$4=5),(($BH$45*'貼り付けシート（日別）'!O127+$BH$46*SUM(AU128:AW128,AY128)+$BH$47)*AE128+BA128/AD128),0)</f>
        <v>0</v>
      </c>
      <c r="AD128" s="46">
        <f>$BH$48*'貼り付けシート（日別）'!O127+$BH$49*BA128+$BH$50</f>
        <v>0.85560875000000003</v>
      </c>
      <c r="AE128" s="46">
        <f>IF('貼り付けシート（日別）'!O127&lt;7,1+(7-'貼り付けシート（日別）'!O127)*0.0205,1)</f>
        <v>1</v>
      </c>
      <c r="AF128" s="46">
        <f>IF($BH$4=7,((AL128*'貼り付けシート（日別）'!O127+AM128*(AU128+AV128+AW128+AY128)+AN128*AK128+AO128)*AG128+(0.01723*BA128+0.06099))*10^3/3600,0)</f>
        <v>0</v>
      </c>
      <c r="AG128" s="46">
        <f>IF(7&lt;='貼り付けシート（日別）'!O127,1,1+(7-'貼り付けシート（日別）'!O127)*0.0091)</f>
        <v>1</v>
      </c>
      <c r="AH128" s="46">
        <f>IF($BH$4=7,((AP128*'貼り付けシート（日別）'!O127+AQ128*(AU128+AV128+AW128+AY128)+AR128*AK128+AS128)*AJ128+BA128/AI128),0)</f>
        <v>0</v>
      </c>
      <c r="AI128" s="46">
        <f>$BH$52*'貼り付けシート（日別）'!O127+$BH$53*BA128+$BH$54</f>
        <v>0.85560875000000003</v>
      </c>
      <c r="AJ128" s="46">
        <f>IF(7&lt;='貼り付けシート（日別）'!O127,1,1+(7-'貼り付けシート（日別）'!O127)*0.0205)</f>
        <v>1</v>
      </c>
      <c r="AK128" s="46">
        <f>SUMIF('貼り付けシート（時刻別）'!$A$6:$A$8765,A128,'貼り付けシート（時刻別）'!$D$6:$D$8765)</f>
        <v>0.39105360700630987</v>
      </c>
      <c r="AL128" s="120">
        <f>IF($AK128&gt;0,バックデータ一覧!$S$4,バックデータ一覧!$T$4)</f>
        <v>-0.51375000000000004</v>
      </c>
      <c r="AM128" s="120">
        <f>IF($AK128&gt;0,バックデータ一覧!$S$5,バックデータ一覧!$T$5)</f>
        <v>-1.7819999999999999E-2</v>
      </c>
      <c r="AN128" s="120">
        <f>IF($AK128&gt;0,バックデータ一覧!$S$6,バックデータ一覧!$T$6)</f>
        <v>0.27639999999999998</v>
      </c>
      <c r="AO128" s="120">
        <f>IF($AK128&gt;0,バックデータ一覧!$S$7,バックデータ一覧!$T$7)</f>
        <v>9.4067100000000003</v>
      </c>
      <c r="AP128" s="120">
        <f>IF($AK128&gt;0,バックデータ一覧!$S$12,バックデータ一覧!$T$12)</f>
        <v>-0.19841</v>
      </c>
      <c r="AQ128" s="120">
        <f>IF($AK128&gt;0,バックデータ一覧!$S$13,バックデータ一覧!$T$13)</f>
        <v>1.10632</v>
      </c>
      <c r="AR128" s="120">
        <f>IF($AK128&gt;0,バックデータ一覧!$S$14,バックデータ一覧!$T$14)</f>
        <v>0.19306999999999999</v>
      </c>
      <c r="AS128" s="120">
        <f>IF($AK128&gt;0,バックデータ一覧!$S$15,バックデータ一覧!$T$15)</f>
        <v>-10.36669</v>
      </c>
      <c r="AT128" s="123">
        <f>IF(データ入力と計算結果!$E$9=バックデータ一覧!$A$24,'貼り付けシート（日別）'!P127,0)</f>
        <v>0</v>
      </c>
      <c r="AU128" s="132">
        <f>'貼り付けシート（日別）'!B127</f>
        <v>7.3918032365449999</v>
      </c>
      <c r="AV128" s="132">
        <f>'貼り付けシート（日別）'!C127</f>
        <v>11.922263284750001</v>
      </c>
      <c r="AW128" s="132">
        <f>'貼り付けシート（日別）'!D127</f>
        <v>0.95378106278000008</v>
      </c>
      <c r="AX128" s="132">
        <f>'貼り付けシート（日別）'!E127</f>
        <v>0</v>
      </c>
      <c r="AY128" s="132">
        <f>'貼り付けシート（日別）'!F127</f>
        <v>21.460073912550001</v>
      </c>
      <c r="AZ128" s="132">
        <f>'貼り付けシート（日別）'!G127</f>
        <v>0</v>
      </c>
      <c r="BA128" s="132">
        <f>'貼り付けシート（日別）'!H127</f>
        <v>5.1747916666666676</v>
      </c>
    </row>
    <row r="129" spans="1:53" x14ac:dyDescent="0.15">
      <c r="A129" s="50">
        <v>41762</v>
      </c>
      <c r="B129" s="42">
        <f t="shared" si="13"/>
        <v>5</v>
      </c>
      <c r="C129" s="42">
        <f t="shared" si="14"/>
        <v>3</v>
      </c>
      <c r="D129" s="127">
        <f t="shared" si="15"/>
        <v>0.10045685185185185</v>
      </c>
      <c r="E129" s="127">
        <f t="shared" si="10"/>
        <v>43.732625923964996</v>
      </c>
      <c r="F129" s="127">
        <f t="shared" si="16"/>
        <v>0</v>
      </c>
      <c r="G129" s="130">
        <v>0</v>
      </c>
      <c r="H129" s="122">
        <f t="shared" si="11"/>
        <v>0.10045685185185185</v>
      </c>
      <c r="I129" s="122">
        <f>IF(AND($BH$4&lt;&gt;1,$BH$4&lt;&gt;2,$BH$4&lt;&gt;6),0,((VLOOKUP(データ入力と計算結果!$E$6,バックデータ一覧!$V$10:$AA$11,2)*'貼り付けシート（日別）'!O128+VLOOKUP(データ入力と計算結果!$E$6,バックデータ一覧!$V$10:$AA$11,3)*('貼り付けシート（日別）'!I128+'貼り付けシート（日別）'!J128+'貼り付けシート（日別）'!K128+'貼り付けシート（日別）'!L128+'貼り付けシート（日別）'!N128)+(VLOOKUP(データ入力と計算結果!$E$6,バックデータ一覧!$V$10:$AA$11,4)))*10^3/3600))</f>
        <v>0.10045685185185185</v>
      </c>
      <c r="J129" s="122">
        <f>IF(AND(OR($BH$4&lt;&gt;1,$BH$4&lt;&gt;2,$BH$4&lt;&gt;6),データ入力と計算結果!$E$7&lt;&gt;バックデータ一覧!$A$15,SUM(AX129:AY129)&gt;0),0.07*10^3/3600,0)</f>
        <v>0</v>
      </c>
      <c r="K129" s="122">
        <f>IF(AND(OR($BH$4=1,$BH$4=2),データ入力と計算結果!$E$7=バックデータ一覧!$A$17,AY129&gt;0),(VLOOKUP(データ入力と計算結果!$E$6,バックデータ一覧!$V$10:$AA$11,5,FALSE)*BA129+VLOOKUP(データ入力と計算結果!$E$6,バックデータ一覧!$V$10:$AA$11,6,FALSE))*10^3/3600,0)</f>
        <v>0</v>
      </c>
      <c r="L129" s="122">
        <f>IF(OR($BH$4=1,$BH$4=6),IF(データ入力と計算結果!$E$7=バックデータ一覧!$A$15,AU129/N129+AV129/O129+AW129/P129+AX129/Q129+AY129/S129,IF(データ入力と計算結果!$E$7=バックデータ一覧!$A$16,AU129/N129+AV129/O129+AW129/P129+AY129/R129+AZ129/S129,AU129/N129+AV129/O129+AW129/P129+AY129/R129+BA129/T129)),0)</f>
        <v>43.732625923964996</v>
      </c>
      <c r="M129" s="122">
        <f>IF($BH$4=2,IF(データ入力と計算結果!$E$7=バックデータ一覧!$A$15,AU129/N129+AV129/O129+AW129/P129+AX129/Q129+AZ129/S129,IF(データ入力と計算結果!$E$7=バックデータ一覧!$A$16,AU129/N129+AV129/O129+AW129/P129+AY129/R129+AZ129/S129,AU129/N129+AV129/O129+AW129/P129+AY129/R129+BA129/T129)),0)</f>
        <v>0</v>
      </c>
      <c r="N129" s="122">
        <f>MIN(1,$BH$6*'貼り付けシート（日別）'!O128+計算過程!$BH$13*(AU129+AW129)+$BH$20)</f>
        <v>0.6202106960350865</v>
      </c>
      <c r="O129" s="122">
        <f>MIN(1,$BH$7*'貼り付けシート（日別）'!O128+$BH$14*AV129+$BH$21)</f>
        <v>0.68909401836536299</v>
      </c>
      <c r="P129" s="122">
        <f>MIN(1,$BH$8*'貼り付けシート（日別）'!O128+$BH$15*(AU129+AW129)+$BH$22)</f>
        <v>0.6202106960350865</v>
      </c>
      <c r="Q129" s="46">
        <f>MIN(1,$BH$9*'貼り付けシート（日別）'!O128+$BH$16*AX129+$BH$23)</f>
        <v>0.71159348488590612</v>
      </c>
      <c r="R129" s="46">
        <f>MIN(1,$BH$10*'貼り付けシート（日別）'!O128+$BH$17*AY129+$BH$24)</f>
        <v>0.71059494829530212</v>
      </c>
      <c r="S129" s="46">
        <f>MIN(1,$BH$11*'貼り付けシート（日別）'!O128+$BH$18*AZ129+$BH$25)</f>
        <v>0.71159348488590612</v>
      </c>
      <c r="T129" s="46">
        <f>MIN(1,$BH$12*'貼り付けシート（日別）'!O128+$BH$19*BA129+$BH$26)</f>
        <v>0.55707448629261747</v>
      </c>
      <c r="U129" s="46">
        <f t="shared" si="12"/>
        <v>0</v>
      </c>
      <c r="V129" s="46">
        <f t="array" ref="V129">AVERAGE((IF(('貼り付けシート（時刻別）'!$E$6:$E$8765=$B129)*('貼り付けシート（時刻別）'!$F$6:$F$8765=$C129)*('貼り付けシート（時刻別）'!$G$6:$G$8765=1),'貼り付けシート（時刻別）'!$C$6:$C$8765,"")))</f>
        <v>6.6624999999999996</v>
      </c>
      <c r="W129" s="46">
        <f t="shared" si="17"/>
        <v>1.0044887499999999</v>
      </c>
      <c r="X129" s="46">
        <f t="shared" si="18"/>
        <v>1</v>
      </c>
      <c r="Y129" s="46">
        <f t="shared" si="19"/>
        <v>29.353461114249995</v>
      </c>
      <c r="Z129" s="46">
        <f>IF($BH$4=8,($BH$38*'貼り付けシート（日別）'!O128+$BH$39*Y129+$BH$40)/3.6,0)</f>
        <v>0</v>
      </c>
      <c r="AA129" s="46">
        <f>IF(OR($BH$4=3,$BH$4=4,$BH$4=5),(($BH$42*'貼り付けシート（日別）'!O128+$BH$43*SUM(AU129:AW129,AY129)+$BH$44)*AB129+(0.01723*BA129+0.06099))*10^3/3600,0)</f>
        <v>0</v>
      </c>
      <c r="AB129" s="46">
        <f>IF('貼り付けシート（日別）'!O128&lt;7,1+(7-'貼り付けシート（日別）'!O128)*0.0091,1)</f>
        <v>1</v>
      </c>
      <c r="AC129" s="46">
        <f>IF(OR($BH$4=3,$BH$4=4,$BH$4=5),(($BH$45*'貼り付けシート（日別）'!O128+$BH$46*SUM(AU129:AW129,AY129)+$BH$47)*AE129+BA129/AD129),0)</f>
        <v>0</v>
      </c>
      <c r="AD129" s="46">
        <f>$BH$48*'貼り付けシート（日別）'!O128+$BH$49*BA129+$BH$50</f>
        <v>0.80687999999999993</v>
      </c>
      <c r="AE129" s="46">
        <f>IF('貼り付けシート（日別）'!O128&lt;7,1+(7-'貼り付けシート（日別）'!O128)*0.0205,1)</f>
        <v>1</v>
      </c>
      <c r="AF129" s="46">
        <f>IF($BH$4=7,((AL129*'貼り付けシート（日別）'!O128+AM129*(AU129+AV129+AW129+AY129)+AN129*AK129+AO129)*AG129+(0.01723*BA129+0.06099))*10^3/3600,0)</f>
        <v>0</v>
      </c>
      <c r="AG129" s="46">
        <f>IF(7&lt;='貼り付けシート（日別）'!O128,1,1+(7-'貼り付けシート（日別）'!O128)*0.0091)</f>
        <v>1</v>
      </c>
      <c r="AH129" s="46">
        <f>IF($BH$4=7,((AP129*'貼り付けシート（日別）'!O128+AQ129*(AU129+AV129+AW129+AY129)+AR129*AK129+AS129)*AJ129+BA129/AI129),0)</f>
        <v>0</v>
      </c>
      <c r="AI129" s="46">
        <f>$BH$52*'貼り付けシート（日別）'!O128+$BH$53*BA129+$BH$54</f>
        <v>0.80687999999999993</v>
      </c>
      <c r="AJ129" s="46">
        <f>IF(7&lt;='貼り付けシート（日別）'!O128,1,1+(7-'貼り付けシート（日別）'!O128)*0.0205)</f>
        <v>1</v>
      </c>
      <c r="AK129" s="46">
        <f>SUMIF('貼り付けシート（時刻別）'!$A$6:$A$8765,A129,'貼り付けシート（時刻別）'!$D$6:$D$8765)</f>
        <v>20.334743798949166</v>
      </c>
      <c r="AL129" s="120">
        <f>IF($AK129&gt;0,バックデータ一覧!$S$4,バックデータ一覧!$T$4)</f>
        <v>-0.51375000000000004</v>
      </c>
      <c r="AM129" s="120">
        <f>IF($AK129&gt;0,バックデータ一覧!$S$5,バックデータ一覧!$T$5)</f>
        <v>-1.7819999999999999E-2</v>
      </c>
      <c r="AN129" s="120">
        <f>IF($AK129&gt;0,バックデータ一覧!$S$6,バックデータ一覧!$T$6)</f>
        <v>0.27639999999999998</v>
      </c>
      <c r="AO129" s="120">
        <f>IF($AK129&gt;0,バックデータ一覧!$S$7,バックデータ一覧!$T$7)</f>
        <v>9.4067100000000003</v>
      </c>
      <c r="AP129" s="120">
        <f>IF($AK129&gt;0,バックデータ一覧!$S$12,バックデータ一覧!$T$12)</f>
        <v>-0.19841</v>
      </c>
      <c r="AQ129" s="120">
        <f>IF($AK129&gt;0,バックデータ一覧!$S$13,バックデータ一覧!$T$13)</f>
        <v>1.10632</v>
      </c>
      <c r="AR129" s="120">
        <f>IF($AK129&gt;0,バックデータ一覧!$S$14,バックデータ一覧!$T$14)</f>
        <v>0.19306999999999999</v>
      </c>
      <c r="AS129" s="120">
        <f>IF($AK129&gt;0,バックデータ一覧!$S$15,バックデータ一覧!$T$15)</f>
        <v>-10.36669</v>
      </c>
      <c r="AT129" s="123">
        <f>IF(データ入力と計算結果!$E$9=バックデータ一覧!$A$24,'貼り付けシート（日別）'!P128,0)</f>
        <v>0</v>
      </c>
      <c r="AU129" s="132">
        <f>'貼り付けシート（日別）'!B128</f>
        <v>3.7572430226239999</v>
      </c>
      <c r="AV129" s="132">
        <f>'貼り付けシート（日別）'!C128</f>
        <v>22.308630446829998</v>
      </c>
      <c r="AW129" s="132">
        <f>'貼り付けシート（日別）'!D128</f>
        <v>3.287587644796</v>
      </c>
      <c r="AX129" s="132">
        <f>'貼り付けシート（日別）'!E128</f>
        <v>0</v>
      </c>
      <c r="AY129" s="132">
        <f>'貼り付けシート（日別）'!F128</f>
        <v>0</v>
      </c>
      <c r="AZ129" s="132">
        <f>'貼り付けシート（日別）'!G128</f>
        <v>0</v>
      </c>
      <c r="BA129" s="132">
        <f>'貼り付けシート（日別）'!H128</f>
        <v>0</v>
      </c>
    </row>
    <row r="130" spans="1:53" x14ac:dyDescent="0.15">
      <c r="A130" s="50">
        <v>41763</v>
      </c>
      <c r="B130" s="42">
        <f t="shared" si="13"/>
        <v>5</v>
      </c>
      <c r="C130" s="42">
        <f t="shared" si="14"/>
        <v>4</v>
      </c>
      <c r="D130" s="127">
        <f t="shared" si="15"/>
        <v>9.9708333333333329E-2</v>
      </c>
      <c r="E130" s="127">
        <f t="shared" si="10"/>
        <v>43.38254492533494</v>
      </c>
      <c r="F130" s="127">
        <f t="shared" si="16"/>
        <v>0</v>
      </c>
      <c r="G130" s="130">
        <v>0</v>
      </c>
      <c r="H130" s="122">
        <f t="shared" si="11"/>
        <v>9.9708333333333329E-2</v>
      </c>
      <c r="I130" s="122">
        <f>IF(AND($BH$4&lt;&gt;1,$BH$4&lt;&gt;2,$BH$4&lt;&gt;6),0,((VLOOKUP(データ入力と計算結果!$E$6,バックデータ一覧!$V$10:$AA$11,2)*'貼り付けシート（日別）'!O129+VLOOKUP(データ入力と計算結果!$E$6,バックデータ一覧!$V$10:$AA$11,3)*('貼り付けシート（日別）'!I129+'貼り付けシート（日別）'!J129+'貼り付けシート（日別）'!K129+'貼り付けシート（日別）'!L129+'貼り付けシート（日別）'!N129)+(VLOOKUP(データ入力と計算結果!$E$6,バックデータ一覧!$V$10:$AA$11,4)))*10^3/3600))</f>
        <v>9.9708333333333329E-2</v>
      </c>
      <c r="J130" s="122">
        <f>IF(AND(OR($BH$4&lt;&gt;1,$BH$4&lt;&gt;2,$BH$4&lt;&gt;6),データ入力と計算結果!$E$7&lt;&gt;バックデータ一覧!$A$15,SUM(AX130:AY130)&gt;0),0.07*10^3/3600,0)</f>
        <v>0</v>
      </c>
      <c r="K130" s="122">
        <f>IF(AND(OR($BH$4=1,$BH$4=2),データ入力と計算結果!$E$7=バックデータ一覧!$A$17,AY130&gt;0),(VLOOKUP(データ入力と計算結果!$E$6,バックデータ一覧!$V$10:$AA$11,5,FALSE)*BA130+VLOOKUP(データ入力と計算結果!$E$6,バックデータ一覧!$V$10:$AA$11,6,FALSE))*10^3/3600,0)</f>
        <v>0</v>
      </c>
      <c r="L130" s="122">
        <f>IF(OR($BH$4=1,$BH$4=6),IF(データ入力と計算結果!$E$7=バックデータ一覧!$A$15,AU130/N130+AV130/O130+AW130/P130+AX130/Q130+AY130/S130,IF(データ入力と計算結果!$E$7=バックデータ一覧!$A$16,AU130/N130+AV130/O130+AW130/P130+AY130/R130+AZ130/S130,AU130/N130+AV130/O130+AW130/P130+AY130/R130+BA130/T130)),0)</f>
        <v>43.38254492533494</v>
      </c>
      <c r="M130" s="122">
        <f>IF($BH$4=2,IF(データ入力と計算結果!$E$7=バックデータ一覧!$A$15,AU130/N130+AV130/O130+AW130/P130+AX130/Q130+AZ130/S130,IF(データ入力と計算結果!$E$7=バックデータ一覧!$A$16,AU130/N130+AV130/O130+AW130/P130+AY130/R130+AZ130/S130,AU130/N130+AV130/O130+AW130/P130+AY130/R130+BA130/T130)),0)</f>
        <v>0</v>
      </c>
      <c r="N130" s="122">
        <f>MIN(1,$BH$6*'貼り付けシート（日別）'!O129+計算過程!$BH$13*(AU130+AW130)+$BH$20)</f>
        <v>0.62286240519302172</v>
      </c>
      <c r="O130" s="122">
        <f>MIN(1,$BH$7*'貼り付けシート（日別）'!O129+$BH$14*AV130+$BH$21)</f>
        <v>0.68988593916117891</v>
      </c>
      <c r="P130" s="122">
        <f>MIN(1,$BH$8*'貼り付けシート（日別）'!O129+$BH$15*(AU130+AW130)+$BH$22)</f>
        <v>0.62286240519302172</v>
      </c>
      <c r="Q130" s="46">
        <f>MIN(1,$BH$9*'貼り付けシート（日別）'!O129+$BH$16*AX130+$BH$23)</f>
        <v>0.71159348488590612</v>
      </c>
      <c r="R130" s="46">
        <f>MIN(1,$BH$10*'貼り付けシート（日別）'!O129+$BH$17*AY130+$BH$24)</f>
        <v>0.71059494829530212</v>
      </c>
      <c r="S130" s="46">
        <f>MIN(1,$BH$11*'貼り付けシート（日別）'!O129+$BH$18*AZ130+$BH$25)</f>
        <v>0.71159348488590612</v>
      </c>
      <c r="T130" s="46">
        <f>MIN(1,$BH$12*'貼り付けシート（日別）'!O129+$BH$19*BA130+$BH$26)</f>
        <v>0.5617676082684564</v>
      </c>
      <c r="U130" s="46">
        <f t="shared" si="12"/>
        <v>0</v>
      </c>
      <c r="V130" s="46">
        <f t="array" ref="V130">AVERAGE((IF(('貼り付けシート（時刻別）'!$E$6:$E$8765=$B130)*('貼り付けシート（時刻別）'!$F$6:$F$8765=$C130)*('貼り付けシート（時刻別）'!$G$6:$G$8765=1),'貼り付けシート（時刻別）'!$C$6:$C$8765,"")))</f>
        <v>10.7875</v>
      </c>
      <c r="W130" s="46">
        <f t="shared" si="17"/>
        <v>1</v>
      </c>
      <c r="X130" s="46">
        <f t="shared" si="18"/>
        <v>1</v>
      </c>
      <c r="Y130" s="46">
        <f t="shared" si="19"/>
        <v>29.175538846999999</v>
      </c>
      <c r="Z130" s="46">
        <f>IF($BH$4=8,($BH$38*'貼り付けシート（日別）'!O129+$BH$39*Y130+$BH$40)/3.6,0)</f>
        <v>0</v>
      </c>
      <c r="AA130" s="46">
        <f>IF(OR($BH$4=3,$BH$4=4,$BH$4=5),(($BH$42*'貼り付けシート（日別）'!O129+$BH$43*SUM(AU130:AW130,AY130)+$BH$44)*AB130+(0.01723*BA130+0.06099))*10^3/3600,0)</f>
        <v>0</v>
      </c>
      <c r="AB130" s="46">
        <f>IF('貼り付けシート（日別）'!O129&lt;7,1+(7-'貼り付けシート（日別）'!O129)*0.0091,1)</f>
        <v>1</v>
      </c>
      <c r="AC130" s="46">
        <f>IF(OR($BH$4=3,$BH$4=4,$BH$4=5),(($BH$45*'貼り付けシート（日別）'!O129+$BH$46*SUM(AU130:AW130,AY130)+$BH$47)*AE130+BA130/AD130),0)</f>
        <v>0</v>
      </c>
      <c r="AD130" s="46">
        <f>$BH$48*'貼り付けシート（日別）'!O129+$BH$49*BA130+$BH$50</f>
        <v>0.81440000000000001</v>
      </c>
      <c r="AE130" s="46">
        <f>IF('貼り付けシート（日別）'!O129&lt;7,1+(7-'貼り付けシート（日別）'!O129)*0.0205,1)</f>
        <v>1</v>
      </c>
      <c r="AF130" s="46">
        <f>IF($BH$4=7,((AL130*'貼り付けシート（日別）'!O129+AM130*(AU130+AV130+AW130+AY130)+AN130*AK130+AO130)*AG130+(0.01723*BA130+0.06099))*10^3/3600,0)</f>
        <v>0</v>
      </c>
      <c r="AG130" s="46">
        <f>IF(7&lt;='貼り付けシート（日別）'!O129,1,1+(7-'貼り付けシート（日別）'!O129)*0.0091)</f>
        <v>1</v>
      </c>
      <c r="AH130" s="46">
        <f>IF($BH$4=7,((AP130*'貼り付けシート（日別）'!O129+AQ130*(AU130+AV130+AW130+AY130)+AR130*AK130+AS130)*AJ130+BA130/AI130),0)</f>
        <v>0</v>
      </c>
      <c r="AI130" s="46">
        <f>$BH$52*'貼り付けシート（日別）'!O129+$BH$53*BA130+$BH$54</f>
        <v>0.81440000000000001</v>
      </c>
      <c r="AJ130" s="46">
        <f>IF(7&lt;='貼り付けシート（日別）'!O129,1,1+(7-'貼り付けシート（日別）'!O129)*0.0205)</f>
        <v>1</v>
      </c>
      <c r="AK130" s="46">
        <f>SUMIF('貼り付けシート（時刻別）'!$A$6:$A$8765,A130,'貼り付けシート（時刻別）'!$D$6:$D$8765)</f>
        <v>21.59122141968853</v>
      </c>
      <c r="AL130" s="120">
        <f>IF($AK130&gt;0,バックデータ一覧!$S$4,バックデータ一覧!$T$4)</f>
        <v>-0.51375000000000004</v>
      </c>
      <c r="AM130" s="120">
        <f>IF($AK130&gt;0,バックデータ一覧!$S$5,バックデータ一覧!$T$5)</f>
        <v>-1.7819999999999999E-2</v>
      </c>
      <c r="AN130" s="120">
        <f>IF($AK130&gt;0,バックデータ一覧!$S$6,バックデータ一覧!$T$6)</f>
        <v>0.27639999999999998</v>
      </c>
      <c r="AO130" s="120">
        <f>IF($AK130&gt;0,バックデータ一覧!$S$7,バックデータ一覧!$T$7)</f>
        <v>9.4067100000000003</v>
      </c>
      <c r="AP130" s="120">
        <f>IF($AK130&gt;0,バックデータ一覧!$S$12,バックデータ一覧!$T$12)</f>
        <v>-0.19841</v>
      </c>
      <c r="AQ130" s="120">
        <f>IF($AK130&gt;0,バックデータ一覧!$S$13,バックデータ一覧!$T$13)</f>
        <v>1.10632</v>
      </c>
      <c r="AR130" s="120">
        <f>IF($AK130&gt;0,バックデータ一覧!$S$14,バックデータ一覧!$T$14)</f>
        <v>0.19306999999999999</v>
      </c>
      <c r="AS130" s="120">
        <f>IF($AK130&gt;0,バックデータ一覧!$S$15,バックデータ一覧!$T$15)</f>
        <v>-10.36669</v>
      </c>
      <c r="AT130" s="123">
        <f>IF(データ入力と計算結果!$E$9=バックデータ一覧!$A$24,'貼り付けシート（日別）'!P129,0)</f>
        <v>0</v>
      </c>
      <c r="AU130" s="132">
        <f>'貼り付けシート（日別）'!B129</f>
        <v>3.7344689724159994</v>
      </c>
      <c r="AV130" s="132">
        <f>'貼り付けシート（日別）'!C129</f>
        <v>22.17340952372</v>
      </c>
      <c r="AW130" s="132">
        <f>'貼り付けシート（日別）'!D129</f>
        <v>3.2676603508639999</v>
      </c>
      <c r="AX130" s="132">
        <f>'貼り付けシート（日別）'!E129</f>
        <v>0</v>
      </c>
      <c r="AY130" s="132">
        <f>'貼り付けシート（日別）'!F129</f>
        <v>0</v>
      </c>
      <c r="AZ130" s="132">
        <f>'貼り付けシート（日別）'!G129</f>
        <v>0</v>
      </c>
      <c r="BA130" s="132">
        <f>'貼り付けシート（日別）'!H129</f>
        <v>0</v>
      </c>
    </row>
    <row r="131" spans="1:53" x14ac:dyDescent="0.15">
      <c r="A131" s="50">
        <v>41764</v>
      </c>
      <c r="B131" s="42">
        <f t="shared" si="13"/>
        <v>5</v>
      </c>
      <c r="C131" s="42">
        <f t="shared" si="14"/>
        <v>5</v>
      </c>
      <c r="D131" s="127">
        <f t="shared" si="15"/>
        <v>0.17863150781249998</v>
      </c>
      <c r="E131" s="127">
        <f t="shared" si="10"/>
        <v>102.83126093095936</v>
      </c>
      <c r="F131" s="127">
        <f t="shared" si="16"/>
        <v>0</v>
      </c>
      <c r="G131" s="130">
        <v>0</v>
      </c>
      <c r="H131" s="122">
        <f t="shared" si="11"/>
        <v>0.17863150781249998</v>
      </c>
      <c r="I131" s="122">
        <f>IF(AND($BH$4&lt;&gt;1,$BH$4&lt;&gt;2,$BH$4&lt;&gt;6),0,((VLOOKUP(データ入力と計算結果!$E$6,バックデータ一覧!$V$10:$AA$11,2)*'貼り付けシート（日別）'!O130+VLOOKUP(データ入力と計算結果!$E$6,バックデータ一覧!$V$10:$AA$11,3)*('貼り付けシート（日別）'!I130+'貼り付けシート（日別）'!J130+'貼り付けシート（日別）'!K130+'貼り付けシート（日別）'!L130+'貼り付けシート（日別）'!N130)+(VLOOKUP(データ入力と計算結果!$E$6,バックデータ一覧!$V$10:$AA$11,4)))*10^3/3600))</f>
        <v>0.11395898148148148</v>
      </c>
      <c r="J131" s="122">
        <f>IF(AND(OR($BH$4&lt;&gt;1,$BH$4&lt;&gt;2,$BH$4&lt;&gt;6),データ入力と計算結果!$E$7&lt;&gt;バックデータ一覧!$A$15,SUM(AX131:AY131)&gt;0),0.07*10^3/3600,0)</f>
        <v>1.9444444444444445E-2</v>
      </c>
      <c r="K131" s="122">
        <f>IF(AND(OR($BH$4=1,$BH$4=2),データ入力と計算結果!$E$7=バックデータ一覧!$A$17,AY131&gt;0),(VLOOKUP(データ入力と計算結果!$E$6,バックデータ一覧!$V$10:$AA$11,5,FALSE)*BA131+VLOOKUP(データ入力と計算結果!$E$6,バックデータ一覧!$V$10:$AA$11,6,FALSE))*10^3/3600,0)</f>
        <v>4.5228081886574074E-2</v>
      </c>
      <c r="L131" s="122">
        <f>IF(OR($BH$4=1,$BH$4=6),IF(データ入力と計算結果!$E$7=バックデータ一覧!$A$15,AU131/N131+AV131/O131+AW131/P131+AX131/Q131+AY131/S131,IF(データ入力と計算結果!$E$7=バックデータ一覧!$A$16,AU131/N131+AV131/O131+AW131/P131+AY131/R131+AZ131/S131,AU131/N131+AV131/O131+AW131/P131+AY131/R131+BA131/T131)),0)</f>
        <v>102.83126093095936</v>
      </c>
      <c r="M131" s="122">
        <f>IF($BH$4=2,IF(データ入力と計算結果!$E$7=バックデータ一覧!$A$15,AU131/N131+AV131/O131+AW131/P131+AX131/Q131+AZ131/S131,IF(データ入力と計算結果!$E$7=バックデータ一覧!$A$16,AU131/N131+AV131/O131+AW131/P131+AY131/R131+AZ131/S131,AU131/N131+AV131/O131+AW131/P131+AY131/R131+BA131/T131)),0)</f>
        <v>0</v>
      </c>
      <c r="N131" s="122">
        <f>MIN(1,$BH$6*'貼り付けシート（日別）'!O130+計算過程!$BH$13*(AU131+AW131)+$BH$20)</f>
        <v>0.63353954925023115</v>
      </c>
      <c r="O131" s="122">
        <f>MIN(1,$BH$7*'貼り付けシート（日別）'!O130+$BH$14*AV131+$BH$21)</f>
        <v>0.68895994336560618</v>
      </c>
      <c r="P131" s="122">
        <f>MIN(1,$BH$8*'貼り付けシート（日別）'!O130+$BH$15*(AU131+AW131)+$BH$22)</f>
        <v>0.63353954925023115</v>
      </c>
      <c r="Q131" s="46">
        <f>MIN(1,$BH$9*'貼り付けシート（日別）'!O130+$BH$16*AX131+$BH$23)</f>
        <v>0.71159348488590612</v>
      </c>
      <c r="R131" s="46">
        <f>MIN(1,$BH$10*'貼り付けシート（日別）'!O130+$BH$17*AY131+$BH$24)</f>
        <v>0.70119013617256531</v>
      </c>
      <c r="S131" s="46">
        <f>MIN(1,$BH$11*'貼り付けシート（日別）'!O130+$BH$18*AZ131+$BH$25)</f>
        <v>0.71159348488590612</v>
      </c>
      <c r="T131" s="46">
        <f>MIN(1,$BH$12*'貼り付けシート（日別）'!O130+$BH$19*BA131+$BH$26)</f>
        <v>0.65863339243328856</v>
      </c>
      <c r="U131" s="46">
        <f t="shared" si="12"/>
        <v>0</v>
      </c>
      <c r="V131" s="46">
        <f t="array" ref="V131">AVERAGE((IF(('貼り付けシート（時刻別）'!$E$6:$E$8765=$B131)*('貼り付けシート（時刻別）'!$F$6:$F$8765=$C131)*('貼り付けシート（時刻別）'!$G$6:$G$8765=1),'貼り付けシート（時刻別）'!$C$6:$C$8765,"")))</f>
        <v>8.2749999999999986</v>
      </c>
      <c r="W131" s="46">
        <f t="shared" si="17"/>
        <v>1</v>
      </c>
      <c r="X131" s="46">
        <f t="shared" si="18"/>
        <v>1</v>
      </c>
      <c r="Y131" s="46">
        <f t="shared" si="19"/>
        <v>69.223995357216666</v>
      </c>
      <c r="Z131" s="46">
        <f>IF($BH$4=8,($BH$38*'貼り付けシート（日別）'!O130+$BH$39*Y131+$BH$40)/3.6,0)</f>
        <v>0</v>
      </c>
      <c r="AA131" s="46">
        <f>IF(OR($BH$4=3,$BH$4=4,$BH$4=5),(($BH$42*'貼り付けシート（日別）'!O130+$BH$43*SUM(AU131:AW131,AY131)+$BH$44)*AB131+(0.01723*BA131+0.06099))*10^3/3600,0)</f>
        <v>0</v>
      </c>
      <c r="AB131" s="46">
        <f>IF('貼り付けシート（日別）'!O130&lt;7,1+(7-'貼り付けシート（日別）'!O130)*0.0091,1)</f>
        <v>1</v>
      </c>
      <c r="AC131" s="46">
        <f>IF(OR($BH$4=3,$BH$4=4,$BH$4=5),(($BH$45*'貼り付けシート（日別）'!O130+$BH$46*SUM(AU131:AW131,AY131)+$BH$47)*AE131+BA131/AD131),0)</f>
        <v>0</v>
      </c>
      <c r="AD131" s="46">
        <f>$BH$48*'貼り付けシート（日別）'!O130+$BH$49*BA131+$BH$50</f>
        <v>0.83830062500000002</v>
      </c>
      <c r="AE131" s="46">
        <f>IF('貼り付けシート（日別）'!O130&lt;7,1+(7-'貼り付けシート（日別）'!O130)*0.0205,1)</f>
        <v>1</v>
      </c>
      <c r="AF131" s="46">
        <f>IF($BH$4=7,((AL131*'貼り付けシート（日別）'!O130+AM131*(AU131+AV131+AW131+AY131)+AN131*AK131+AO131)*AG131+(0.01723*BA131+0.06099))*10^3/3600,0)</f>
        <v>0</v>
      </c>
      <c r="AG131" s="46">
        <f>IF(7&lt;='貼り付けシート（日別）'!O130,1,1+(7-'貼り付けシート（日別）'!O130)*0.0091)</f>
        <v>1</v>
      </c>
      <c r="AH131" s="46">
        <f>IF($BH$4=7,((AP131*'貼り付けシート（日別）'!O130+AQ131*(AU131+AV131+AW131+AY131)+AR131*AK131+AS131)*AJ131+BA131/AI131),0)</f>
        <v>0</v>
      </c>
      <c r="AI131" s="46">
        <f>$BH$52*'貼り付けシート（日別）'!O130+$BH$53*BA131+$BH$54</f>
        <v>0.83830062500000002</v>
      </c>
      <c r="AJ131" s="46">
        <f>IF(7&lt;='貼り付けシート（日別）'!O130,1,1+(7-'貼り付けシート（日別）'!O130)*0.0205)</f>
        <v>1</v>
      </c>
      <c r="AK131" s="46">
        <f>SUMIF('貼り付けシート（時刻別）'!$A$6:$A$8765,A131,'貼り付けシート（時刻別）'!$D$6:$D$8765)</f>
        <v>30.063906452363724</v>
      </c>
      <c r="AL131" s="120">
        <f>IF($AK131&gt;0,バックデータ一覧!$S$4,バックデータ一覧!$T$4)</f>
        <v>-0.51375000000000004</v>
      </c>
      <c r="AM131" s="120">
        <f>IF($AK131&gt;0,バックデータ一覧!$S$5,バックデータ一覧!$T$5)</f>
        <v>-1.7819999999999999E-2</v>
      </c>
      <c r="AN131" s="120">
        <f>IF($AK131&gt;0,バックデータ一覧!$S$6,バックデータ一覧!$T$6)</f>
        <v>0.27639999999999998</v>
      </c>
      <c r="AO131" s="120">
        <f>IF($AK131&gt;0,バックデータ一覧!$S$7,バックデータ一覧!$T$7)</f>
        <v>9.4067100000000003</v>
      </c>
      <c r="AP131" s="120">
        <f>IF($AK131&gt;0,バックデータ一覧!$S$12,バックデータ一覧!$T$12)</f>
        <v>-0.19841</v>
      </c>
      <c r="AQ131" s="120">
        <f>IF($AK131&gt;0,バックデータ一覧!$S$13,バックデータ一覧!$T$13)</f>
        <v>1.10632</v>
      </c>
      <c r="AR131" s="120">
        <f>IF($AK131&gt;0,バックデータ一覧!$S$14,バックデータ一覧!$T$14)</f>
        <v>0.19306999999999999</v>
      </c>
      <c r="AS131" s="120">
        <f>IF($AK131&gt;0,バックデータ一覧!$S$15,バックデータ一覧!$T$15)</f>
        <v>-10.36669</v>
      </c>
      <c r="AT131" s="123">
        <f>IF(データ入力と計算結果!$E$9=バックデータ一覧!$A$24,'貼り付けシート（日別）'!P130,0)</f>
        <v>0</v>
      </c>
      <c r="AU131" s="132">
        <f>'貼り付けシート（日別）'!B130</f>
        <v>16.116263212140002</v>
      </c>
      <c r="AV131" s="132">
        <f>'貼り付けシート（日別）'!C130</f>
        <v>23.023233160199997</v>
      </c>
      <c r="AW131" s="132">
        <f>'貼り付けシート（日別）'!D130</f>
        <v>3.4534849740300002</v>
      </c>
      <c r="AX131" s="132">
        <f>'貼り付けシート（日別）'!E130</f>
        <v>0</v>
      </c>
      <c r="AY131" s="132">
        <f>'貼り付けシート（日別）'!F130</f>
        <v>20.720909844179999</v>
      </c>
      <c r="AZ131" s="132">
        <f>'貼り付けシート（日別）'!G130</f>
        <v>0</v>
      </c>
      <c r="BA131" s="132">
        <f>'貼り付けシート（日別）'!H130</f>
        <v>5.9101041666666676</v>
      </c>
    </row>
    <row r="132" spans="1:53" x14ac:dyDescent="0.15">
      <c r="A132" s="50">
        <v>41765</v>
      </c>
      <c r="B132" s="42">
        <f t="shared" si="13"/>
        <v>5</v>
      </c>
      <c r="C132" s="42">
        <f t="shared" si="14"/>
        <v>6</v>
      </c>
      <c r="D132" s="127">
        <f t="shared" si="15"/>
        <v>0.17867858984374999</v>
      </c>
      <c r="E132" s="127">
        <f t="shared" si="10"/>
        <v>102.14457274671018</v>
      </c>
      <c r="F132" s="127">
        <f t="shared" si="16"/>
        <v>0</v>
      </c>
      <c r="G132" s="130">
        <v>0</v>
      </c>
      <c r="H132" s="122">
        <f t="shared" si="11"/>
        <v>0.17867858984374999</v>
      </c>
      <c r="I132" s="122">
        <f>IF(AND($BH$4&lt;&gt;1,$BH$4&lt;&gt;2,$BH$4&lt;&gt;6),0,((VLOOKUP(データ入力と計算結果!$E$6,バックデータ一覧!$V$10:$AA$11,2)*'貼り付けシート（日別）'!O131+VLOOKUP(データ入力と計算結果!$E$6,バックデータ一覧!$V$10:$AA$11,3)*('貼り付けシート（日別）'!I131+'貼り付けシート（日別）'!J131+'貼り付けシート（日別）'!K131+'貼り付けシート（日別）'!L131+'貼り付けシート（日別）'!N131)+(VLOOKUP(データ入力と計算結果!$E$6,バックデータ一覧!$V$10:$AA$11,4)))*10^3/3600))</f>
        <v>0.11397689814814815</v>
      </c>
      <c r="J132" s="122">
        <f>IF(AND(OR($BH$4&lt;&gt;1,$BH$4&lt;&gt;2,$BH$4&lt;&gt;6),データ入力と計算結果!$E$7&lt;&gt;バックデータ一覧!$A$15,SUM(AX132:AY132)&gt;0),0.07*10^3/3600,0)</f>
        <v>1.9444444444444445E-2</v>
      </c>
      <c r="K132" s="122">
        <f>IF(AND(OR($BH$4=1,$BH$4=2),データ入力と計算結果!$E$7=バックデータ一覧!$A$17,AY132&gt;0),(VLOOKUP(データ入力と計算結果!$E$6,バックデータ一覧!$V$10:$AA$11,5,FALSE)*BA132+VLOOKUP(データ入力と計算結果!$E$6,バックデータ一覧!$V$10:$AA$11,6,FALSE))*10^3/3600,0)</f>
        <v>4.5257247251157401E-2</v>
      </c>
      <c r="L132" s="122">
        <f>IF(OR($BH$4=1,$BH$4=6),IF(データ入力と計算結果!$E$7=バックデータ一覧!$A$15,AU132/N132+AV132/O132+AW132/P132+AX132/Q132+AY132/S132,IF(データ入力と計算結果!$E$7=バックデータ一覧!$A$16,AU132/N132+AV132/O132+AW132/P132+AY132/R132+AZ132/S132,AU132/N132+AV132/O132+AW132/P132+AY132/R132+BA132/T132)),0)</f>
        <v>102.14457274671018</v>
      </c>
      <c r="M132" s="122">
        <f>IF($BH$4=2,IF(データ入力と計算結果!$E$7=バックデータ一覧!$A$15,AU132/N132+AV132/O132+AW132/P132+AX132/Q132+AZ132/S132,IF(データ入力と計算結果!$E$7=バックデータ一覧!$A$16,AU132/N132+AV132/O132+AW132/P132+AY132/R132+AZ132/S132,AU132/N132+AV132/O132+AW132/P132+AY132/R132+BA132/T132)),0)</f>
        <v>0</v>
      </c>
      <c r="N132" s="122">
        <f>MIN(1,$BH$6*'貼り付けシート（日別）'!O131+計算過程!$BH$13*(AU132+AW132)+$BH$20)</f>
        <v>0.63330032077747878</v>
      </c>
      <c r="O132" s="122">
        <f>MIN(1,$BH$7*'貼り付けシート（日別）'!O131+$BH$14*AV132+$BH$21)</f>
        <v>0.68886053661121915</v>
      </c>
      <c r="P132" s="122">
        <f>MIN(1,$BH$8*'貼り付けシート（日別）'!O131+$BH$15*(AU132+AW132)+$BH$22)</f>
        <v>0.63330032077747878</v>
      </c>
      <c r="Q132" s="46">
        <f>MIN(1,$BH$9*'貼り付けシート（日別）'!O131+$BH$16*AX132+$BH$23)</f>
        <v>0.71159348488590612</v>
      </c>
      <c r="R132" s="46">
        <f>MIN(1,$BH$10*'貼り付けシート（日別）'!O131+$BH$17*AY132+$BH$24)</f>
        <v>0.70126122010064118</v>
      </c>
      <c r="S132" s="46">
        <f>MIN(1,$BH$11*'貼り付けシート（日別）'!O131+$BH$18*AZ132+$BH$25)</f>
        <v>0.71159348488590612</v>
      </c>
      <c r="T132" s="46">
        <f>MIN(1,$BH$12*'貼り付けシート（日別）'!O131+$BH$19*BA132+$BH$26)</f>
        <v>0.65862837138281871</v>
      </c>
      <c r="U132" s="46">
        <f t="shared" si="12"/>
        <v>0</v>
      </c>
      <c r="V132" s="46">
        <f t="array" ref="V132">AVERAGE((IF(('貼り付けシート（時刻別）'!$E$6:$E$8765=$B132)*('貼り付けシート（時刻別）'!$F$6:$F$8765=$C132)*('貼り付けシート（時刻別）'!$G$6:$G$8765=1),'貼り付けシート（時刻別）'!$C$6:$C$8765,"")))</f>
        <v>6.85</v>
      </c>
      <c r="W132" s="46">
        <f t="shared" si="17"/>
        <v>1.001995</v>
      </c>
      <c r="X132" s="46">
        <f t="shared" si="18"/>
        <v>1</v>
      </c>
      <c r="Y132" s="46">
        <f t="shared" si="19"/>
        <v>68.751546843016669</v>
      </c>
      <c r="Z132" s="46">
        <f>IF($BH$4=8,($BH$38*'貼り付けシート（日別）'!O131+$BH$39*Y132+$BH$40)/3.6,0)</f>
        <v>0</v>
      </c>
      <c r="AA132" s="46">
        <f>IF(OR($BH$4=3,$BH$4=4,$BH$4=5),(($BH$42*'貼り付けシート（日別）'!O131+$BH$43*SUM(AU132:AW132,AY132)+$BH$44)*AB132+(0.01723*BA132+0.06099))*10^3/3600,0)</f>
        <v>0</v>
      </c>
      <c r="AB132" s="46">
        <f>IF('貼り付けシート（日別）'!O131&lt;7,1+(7-'貼り付けシート（日別）'!O131)*0.0091,1)</f>
        <v>1</v>
      </c>
      <c r="AC132" s="46">
        <f>IF(OR($BH$4=3,$BH$4=4,$BH$4=5),(($BH$45*'貼り付けシート（日別）'!O131+$BH$46*SUM(AU132:AW132,AY132)+$BH$47)*AE132+BA132/AD132),0)</f>
        <v>0</v>
      </c>
      <c r="AD132" s="46">
        <f>$BH$48*'貼り付けシート（日別）'!O131+$BH$49*BA132+$BH$50</f>
        <v>0.83815718750000001</v>
      </c>
      <c r="AE132" s="46">
        <f>IF('貼り付けシート（日別）'!O131&lt;7,1+(7-'貼り付けシート（日別）'!O131)*0.0205,1)</f>
        <v>1</v>
      </c>
      <c r="AF132" s="46">
        <f>IF($BH$4=7,((AL132*'貼り付けシート（日別）'!O131+AM132*(AU132+AV132+AW132+AY132)+AN132*AK132+AO132)*AG132+(0.01723*BA132+0.06099))*10^3/3600,0)</f>
        <v>0</v>
      </c>
      <c r="AG132" s="46">
        <f>IF(7&lt;='貼り付けシート（日別）'!O131,1,1+(7-'貼り付けシート（日別）'!O131)*0.0091)</f>
        <v>1</v>
      </c>
      <c r="AH132" s="46">
        <f>IF($BH$4=7,((AP132*'貼り付けシート（日別）'!O131+AQ132*(AU132+AV132+AW132+AY132)+AR132*AK132+AS132)*AJ132+BA132/AI132),0)</f>
        <v>0</v>
      </c>
      <c r="AI132" s="46">
        <f>$BH$52*'貼り付けシート（日別）'!O131+$BH$53*BA132+$BH$54</f>
        <v>0.83815718750000001</v>
      </c>
      <c r="AJ132" s="46">
        <f>IF(7&lt;='貼り付けシート（日別）'!O131,1,1+(7-'貼り付けシート（日別）'!O131)*0.0205)</f>
        <v>1</v>
      </c>
      <c r="AK132" s="46">
        <f>SUMIF('貼り付けシート（時刻別）'!$A$6:$A$8765,A132,'貼り付けシート（時刻別）'!$D$6:$D$8765)</f>
        <v>30.413908985162877</v>
      </c>
      <c r="AL132" s="120">
        <f>IF($AK132&gt;0,バックデータ一覧!$S$4,バックデータ一覧!$T$4)</f>
        <v>-0.51375000000000004</v>
      </c>
      <c r="AM132" s="120">
        <f>IF($AK132&gt;0,バックデータ一覧!$S$5,バックデータ一覧!$T$5)</f>
        <v>-1.7819999999999999E-2</v>
      </c>
      <c r="AN132" s="120">
        <f>IF($AK132&gt;0,バックデータ一覧!$S$6,バックデータ一覧!$T$6)</f>
        <v>0.27639999999999998</v>
      </c>
      <c r="AO132" s="120">
        <f>IF($AK132&gt;0,バックデータ一覧!$S$7,バックデータ一覧!$T$7)</f>
        <v>9.4067100000000003</v>
      </c>
      <c r="AP132" s="120">
        <f>IF($AK132&gt;0,バックデータ一覧!$S$12,バックデータ一覧!$T$12)</f>
        <v>-0.19841</v>
      </c>
      <c r="AQ132" s="120">
        <f>IF($AK132&gt;0,バックデータ一覧!$S$13,バックデータ一覧!$T$13)</f>
        <v>1.10632</v>
      </c>
      <c r="AR132" s="120">
        <f>IF($AK132&gt;0,バックデータ一覧!$S$14,バックデータ一覧!$T$14)</f>
        <v>0.19306999999999999</v>
      </c>
      <c r="AS132" s="120">
        <f>IF($AK132&gt;0,バックデータ一覧!$S$15,バックデータ一覧!$T$15)</f>
        <v>-10.36669</v>
      </c>
      <c r="AT132" s="123">
        <f>IF(データ入力と計算結果!$E$9=バックデータ一覧!$A$24,'貼り付けシート（日別）'!P131,0)</f>
        <v>0</v>
      </c>
      <c r="AU132" s="132">
        <f>'貼り付けシート（日別）'!B131</f>
        <v>15.994452453979999</v>
      </c>
      <c r="AV132" s="132">
        <f>'貼り付けシート（日別）'!C131</f>
        <v>22.849217791399997</v>
      </c>
      <c r="AW132" s="132">
        <f>'貼り付けシート（日別）'!D131</f>
        <v>3.42738266871</v>
      </c>
      <c r="AX132" s="132">
        <f>'貼り付けシート（日別）'!E131</f>
        <v>0</v>
      </c>
      <c r="AY132" s="132">
        <f>'貼り付けシート（日別）'!F131</f>
        <v>20.564296012260002</v>
      </c>
      <c r="AZ132" s="132">
        <f>'貼り付けシート（日別）'!G131</f>
        <v>0</v>
      </c>
      <c r="BA132" s="132">
        <f>'貼り付けシート（日別）'!H131</f>
        <v>5.9161979166666665</v>
      </c>
    </row>
    <row r="133" spans="1:53" x14ac:dyDescent="0.15">
      <c r="A133" s="50">
        <v>41766</v>
      </c>
      <c r="B133" s="42">
        <f t="shared" si="13"/>
        <v>5</v>
      </c>
      <c r="C133" s="42">
        <f t="shared" si="14"/>
        <v>7</v>
      </c>
      <c r="D133" s="127">
        <f t="shared" si="15"/>
        <v>0.19093971006944441</v>
      </c>
      <c r="E133" s="127">
        <f t="shared" si="10"/>
        <v>119.81703256811944</v>
      </c>
      <c r="F133" s="127">
        <f t="shared" si="16"/>
        <v>0</v>
      </c>
      <c r="G133" s="130">
        <v>0</v>
      </c>
      <c r="H133" s="122">
        <f t="shared" si="11"/>
        <v>0.19093971006944441</v>
      </c>
      <c r="I133" s="122">
        <f>IF(AND($BH$4&lt;&gt;1,$BH$4&lt;&gt;2,$BH$4&lt;&gt;6),0,((VLOOKUP(データ入力と計算結果!$E$6,バックデータ一覧!$V$10:$AA$11,2)*'貼り付けシート（日別）'!O132+VLOOKUP(データ入力と計算結果!$E$6,バックデータ一覧!$V$10:$AA$11,3)*('貼り付けシート（日別）'!I132+'貼り付けシート（日別）'!J132+'貼り付けシート（日別）'!K132+'貼り付けシート（日別）'!L132+'貼り付けシート（日別）'!N132)+(VLOOKUP(データ入力と計算結果!$E$6,バックデータ一覧!$V$10:$AA$11,4)))*10^3/3600))</f>
        <v>0.12540518518518518</v>
      </c>
      <c r="J133" s="122">
        <f>IF(AND(OR($BH$4&lt;&gt;1,$BH$4&lt;&gt;2,$BH$4&lt;&gt;6),データ入力と計算結果!$E$7&lt;&gt;バックデータ一覧!$A$15,SUM(AX133:AY133)&gt;0),0.07*10^3/3600,0)</f>
        <v>1.9444444444444445E-2</v>
      </c>
      <c r="K133" s="122">
        <f>IF(AND(OR($BH$4=1,$BH$4=2),データ入力と計算結果!$E$7=バックデータ一覧!$A$17,AY133&gt;0),(VLOOKUP(データ入力と計算結果!$E$6,バックデータ一覧!$V$10:$AA$11,5,FALSE)*BA133+VLOOKUP(データ入力と計算結果!$E$6,バックデータ一覧!$V$10:$AA$11,6,FALSE))*10^3/3600,0)</f>
        <v>4.6090080439814808E-2</v>
      </c>
      <c r="L133" s="122">
        <f>IF(OR($BH$4=1,$BH$4=6),IF(データ入力と計算結果!$E$7=バックデータ一覧!$A$15,AU133/N133+AV133/O133+AW133/P133+AX133/Q133+AY133/S133,IF(データ入力と計算結果!$E$7=バックデータ一覧!$A$16,AU133/N133+AV133/O133+AW133/P133+AY133/R133+AZ133/S133,AU133/N133+AV133/O133+AW133/P133+AY133/R133+BA133/T133)),0)</f>
        <v>119.81703256811944</v>
      </c>
      <c r="M133" s="122">
        <f>IF($BH$4=2,IF(データ入力と計算結果!$E$7=バックデータ一覧!$A$15,AU133/N133+AV133/O133+AW133/P133+AX133/Q133+AZ133/S133,IF(データ入力と計算結果!$E$7=バックデータ一覧!$A$16,AU133/N133+AV133/O133+AW133/P133+AY133/R133+AZ133/S133,AU133/N133+AV133/O133+AW133/P133+AY133/R133+BA133/T133)),0)</f>
        <v>0</v>
      </c>
      <c r="N133" s="122">
        <f>MIN(1,$BH$6*'貼り付けシート（日別）'!O132+計算過程!$BH$13*(AU133+AW133)+$BH$20)</f>
        <v>0.63966902706005002</v>
      </c>
      <c r="O133" s="122">
        <f>MIN(1,$BH$7*'貼り付けシート（日別）'!O132+$BH$14*AV133+$BH$21)</f>
        <v>0.69040218722625513</v>
      </c>
      <c r="P133" s="122">
        <f>MIN(1,$BH$8*'貼り付けシート（日別）'!O132+$BH$15*(AU133+AW133)+$BH$22)</f>
        <v>0.63966902706005002</v>
      </c>
      <c r="Q133" s="46">
        <f>MIN(1,$BH$9*'貼り付けシート（日別）'!O132+$BH$16*AX133+$BH$23)</f>
        <v>0.71159348488590612</v>
      </c>
      <c r="R133" s="46">
        <f>MIN(1,$BH$10*'貼り付けシート（日別）'!O132+$BH$17*AY133+$BH$24)</f>
        <v>0.70122317639641607</v>
      </c>
      <c r="S133" s="46">
        <f>MIN(1,$BH$11*'貼り付けシート（日別）'!O132+$BH$18*AZ133+$BH$25)</f>
        <v>0.71159348488590612</v>
      </c>
      <c r="T133" s="46">
        <f>MIN(1,$BH$12*'貼り付けシート（日別）'!O132+$BH$19*BA133+$BH$26)</f>
        <v>0.65848499249718118</v>
      </c>
      <c r="U133" s="46">
        <f t="shared" si="12"/>
        <v>0</v>
      </c>
      <c r="V133" s="46">
        <f t="array" ref="V133">AVERAGE((IF(('貼り付けシート（時刻別）'!$E$6:$E$8765=$B133)*('貼り付けシート（時刻別）'!$F$6:$F$8765=$C133)*('貼り付けシート（時刻別）'!$G$6:$G$8765=1),'貼り付けシート（時刻別）'!$C$6:$C$8765,"")))</f>
        <v>8.9</v>
      </c>
      <c r="W133" s="46">
        <f t="shared" si="17"/>
        <v>1</v>
      </c>
      <c r="X133" s="46">
        <f t="shared" si="18"/>
        <v>1</v>
      </c>
      <c r="Y133" s="46">
        <f t="shared" si="19"/>
        <v>80.652845193408339</v>
      </c>
      <c r="Z133" s="46">
        <f>IF($BH$4=8,($BH$38*'貼り付けシート（日別）'!O132+$BH$39*Y133+$BH$40)/3.6,0)</f>
        <v>0</v>
      </c>
      <c r="AA133" s="46">
        <f>IF(OR($BH$4=3,$BH$4=4,$BH$4=5),(($BH$42*'貼り付けシート（日別）'!O132+$BH$43*SUM(AU133:AW133,AY133)+$BH$44)*AB133+(0.01723*BA133+0.06099))*10^3/3600,0)</f>
        <v>0</v>
      </c>
      <c r="AB133" s="46">
        <f>IF('貼り付けシート（日別）'!O132&lt;7,1+(7-'貼り付けシート（日別）'!O132)*0.0091,1)</f>
        <v>1</v>
      </c>
      <c r="AC133" s="46">
        <f>IF(OR($BH$4=3,$BH$4=4,$BH$4=5),(($BH$45*'貼り付けシート（日別）'!O132+$BH$46*SUM(AU133:AW133,AY133)+$BH$47)*AE133+BA133/AD133),0)</f>
        <v>0</v>
      </c>
      <c r="AD133" s="46">
        <f>$BH$48*'貼り付けシート（日別）'!O132+$BH$49*BA133+$BH$50</f>
        <v>0.83406124999999998</v>
      </c>
      <c r="AE133" s="46">
        <f>IF('貼り付けシート（日別）'!O132&lt;7,1+(7-'貼り付けシート（日別）'!O132)*0.0205,1)</f>
        <v>1</v>
      </c>
      <c r="AF133" s="46">
        <f>IF($BH$4=7,((AL133*'貼り付けシート（日別）'!O132+AM133*(AU133+AV133+AW133+AY133)+AN133*AK133+AO133)*AG133+(0.01723*BA133+0.06099))*10^3/3600,0)</f>
        <v>0</v>
      </c>
      <c r="AG133" s="46">
        <f>IF(7&lt;='貼り付けシート（日別）'!O132,1,1+(7-'貼り付けシート（日別）'!O132)*0.0091)</f>
        <v>1</v>
      </c>
      <c r="AH133" s="46">
        <f>IF($BH$4=7,((AP133*'貼り付けシート（日別）'!O132+AQ133*(AU133+AV133+AW133+AY133)+AR133*AK133+AS133)*AJ133+BA133/AI133),0)</f>
        <v>0</v>
      </c>
      <c r="AI133" s="46">
        <f>$BH$52*'貼り付けシート（日別）'!O132+$BH$53*BA133+$BH$54</f>
        <v>0.83406124999999998</v>
      </c>
      <c r="AJ133" s="46">
        <f>IF(7&lt;='貼り付けシート（日別）'!O132,1,1+(7-'貼り付けシート（日別）'!O132)*0.0205)</f>
        <v>1</v>
      </c>
      <c r="AK133" s="46">
        <f>SUMIF('貼り付けシート（時刻別）'!$A$6:$A$8765,A133,'貼り付けシート（時刻別）'!$D$6:$D$8765)</f>
        <v>46.463384043610006</v>
      </c>
      <c r="AL133" s="120">
        <f>IF($AK133&gt;0,バックデータ一覧!$S$4,バックデータ一覧!$T$4)</f>
        <v>-0.51375000000000004</v>
      </c>
      <c r="AM133" s="120">
        <f>IF($AK133&gt;0,バックデータ一覧!$S$5,バックデータ一覧!$T$5)</f>
        <v>-1.7819999999999999E-2</v>
      </c>
      <c r="AN133" s="120">
        <f>IF($AK133&gt;0,バックデータ一覧!$S$6,バックデータ一覧!$T$6)</f>
        <v>0.27639999999999998</v>
      </c>
      <c r="AO133" s="120">
        <f>IF($AK133&gt;0,バックデータ一覧!$S$7,バックデータ一覧!$T$7)</f>
        <v>9.4067100000000003</v>
      </c>
      <c r="AP133" s="120">
        <f>IF($AK133&gt;0,バックデータ一覧!$S$12,バックデータ一覧!$T$12)</f>
        <v>-0.19841</v>
      </c>
      <c r="AQ133" s="120">
        <f>IF($AK133&gt;0,バックデータ一覧!$S$13,バックデータ一覧!$T$13)</f>
        <v>1.10632</v>
      </c>
      <c r="AR133" s="120">
        <f>IF($AK133&gt;0,バックデータ一覧!$S$14,バックデータ一覧!$T$14)</f>
        <v>0.19306999999999999</v>
      </c>
      <c r="AS133" s="120">
        <f>IF($AK133&gt;0,バックデータ一覧!$S$15,バックデータ一覧!$T$15)</f>
        <v>-10.36669</v>
      </c>
      <c r="AT133" s="123">
        <f>IF(データ入力と計算結果!$E$9=バックデータ一覧!$A$24,'貼り付けシート（日別）'!P132,0)</f>
        <v>0</v>
      </c>
      <c r="AU133" s="132">
        <f>'貼り付けシート（日別）'!B132</f>
        <v>21.106961818852</v>
      </c>
      <c r="AV133" s="132">
        <f>'貼り付けシート（日別）'!C132</f>
        <v>27.53081976372</v>
      </c>
      <c r="AW133" s="132">
        <f>'貼り付けシート（日別）'!D132</f>
        <v>5.2767404547129999</v>
      </c>
      <c r="AX133" s="132">
        <f>'貼り付けシート（日別）'!E132</f>
        <v>0</v>
      </c>
      <c r="AY133" s="132">
        <f>'貼り付けシート（日別）'!F132</f>
        <v>20.648114822789999</v>
      </c>
      <c r="AZ133" s="132">
        <f>'貼り付けシート（日別）'!G132</f>
        <v>0</v>
      </c>
      <c r="BA133" s="132">
        <f>'貼り付けシート（日別）'!H132</f>
        <v>6.090208333333333</v>
      </c>
    </row>
    <row r="134" spans="1:53" x14ac:dyDescent="0.15">
      <c r="A134" s="50">
        <v>41767</v>
      </c>
      <c r="B134" s="42">
        <f t="shared" si="13"/>
        <v>5</v>
      </c>
      <c r="C134" s="42">
        <f t="shared" si="14"/>
        <v>8</v>
      </c>
      <c r="D134" s="127">
        <f t="shared" si="15"/>
        <v>0.17006371137152779</v>
      </c>
      <c r="E134" s="127">
        <f t="shared" si="10"/>
        <v>87.070567172585626</v>
      </c>
      <c r="F134" s="127">
        <f t="shared" si="16"/>
        <v>0</v>
      </c>
      <c r="G134" s="130">
        <v>0</v>
      </c>
      <c r="H134" s="122">
        <f t="shared" si="11"/>
        <v>0.17006371137152779</v>
      </c>
      <c r="I134" s="122">
        <f>IF(AND($BH$4&lt;&gt;1,$BH$4&lt;&gt;2,$BH$4&lt;&gt;6),0,((VLOOKUP(データ入力と計算結果!$E$6,バックデータ一覧!$V$10:$AA$11,2)*'貼り付けシート（日別）'!O133+VLOOKUP(データ入力と計算結果!$E$6,バックデータ一覧!$V$10:$AA$11,3)*('貼り付けシート（日別）'!I133+'貼り付けシート（日別）'!J133+'貼り付けシート（日別）'!K133+'貼り付けシート（日別）'!L133+'貼り付けシート（日別）'!N133)+(VLOOKUP(データ入力と計算結果!$E$6,バックデータ一覧!$V$10:$AA$11,4)))*10^3/3600))</f>
        <v>0.10393615740740741</v>
      </c>
      <c r="J134" s="122">
        <f>IF(AND(OR($BH$4&lt;&gt;1,$BH$4&lt;&gt;2,$BH$4&lt;&gt;6),データ入力と計算結果!$E$7&lt;&gt;バックデータ一覧!$A$15,SUM(AX134:AY134)&gt;0),0.07*10^3/3600,0)</f>
        <v>1.9444444444444445E-2</v>
      </c>
      <c r="K134" s="122">
        <f>IF(AND(OR($BH$4=1,$BH$4=2),データ入力と計算結果!$E$7=バックデータ一覧!$A$17,AY134&gt;0),(VLOOKUP(データ入力と計算結果!$E$6,バックデータ一覧!$V$10:$AA$11,5,FALSE)*BA134+VLOOKUP(データ入力と計算結果!$E$6,バックデータ一覧!$V$10:$AA$11,6,FALSE))*10^3/3600,0)</f>
        <v>4.6683109519675928E-2</v>
      </c>
      <c r="L134" s="122">
        <f>IF(OR($BH$4=1,$BH$4=6),IF(データ入力と計算結果!$E$7=バックデータ一覧!$A$15,AU134/N134+AV134/O134+AW134/P134+AX134/Q134+AY134/S134,IF(データ入力と計算結果!$E$7=バックデータ一覧!$A$16,AU134/N134+AV134/O134+AW134/P134+AY134/R134+AZ134/S134,AU134/N134+AV134/O134+AW134/P134+AY134/R134+BA134/T134)),0)</f>
        <v>87.070567172585626</v>
      </c>
      <c r="M134" s="122">
        <f>IF($BH$4=2,IF(データ入力と計算結果!$E$7=バックデータ一覧!$A$15,AU134/N134+AV134/O134+AW134/P134+AX134/Q134+AZ134/S134,IF(データ入力と計算結果!$E$7=バックデータ一覧!$A$16,AU134/N134+AV134/O134+AW134/P134+AY134/R134+AZ134/S134,AU134/N134+AV134/O134+AW134/P134+AY134/R134+BA134/T134)),0)</f>
        <v>0</v>
      </c>
      <c r="N134" s="122">
        <f>MIN(1,$BH$6*'貼り付けシート（日別）'!O133+計算過程!$BH$13*(AU134+AW134)+$BH$20)</f>
        <v>0.62367628399327812</v>
      </c>
      <c r="O134" s="122">
        <f>MIN(1,$BH$7*'貼り付けシート（日別）'!O133+$BH$14*AV134+$BH$21)</f>
        <v>0.68540344277849263</v>
      </c>
      <c r="P134" s="122">
        <f>MIN(1,$BH$8*'貼り付けシート（日別）'!O133+$BH$15*(AU134+AW134)+$BH$22)</f>
        <v>0.62367628399327812</v>
      </c>
      <c r="Q134" s="46">
        <f>MIN(1,$BH$9*'貼り付けシート（日別）'!O133+$BH$16*AX134+$BH$23)</f>
        <v>0.71159348488590612</v>
      </c>
      <c r="R134" s="46">
        <f>MIN(1,$BH$10*'貼り付けシート（日別）'!O133+$BH$17*AY134+$BH$24)</f>
        <v>0.7011002460596345</v>
      </c>
      <c r="S134" s="46">
        <f>MIN(1,$BH$11*'貼り付けシート（日別）'!O133+$BH$18*AZ134+$BH$25)</f>
        <v>0.71159348488590612</v>
      </c>
      <c r="T134" s="46">
        <f>MIN(1,$BH$12*'貼り付けシート（日別）'!O133+$BH$19*BA134+$BH$26)</f>
        <v>0.65838289780429526</v>
      </c>
      <c r="U134" s="46">
        <f t="shared" si="12"/>
        <v>0</v>
      </c>
      <c r="V134" s="46">
        <f t="array" ref="V134">AVERAGE((IF(('貼り付けシート（時刻別）'!$E$6:$E$8765=$B134)*('貼り付けシート（時刻別）'!$F$6:$F$8765=$C134)*('貼り付けシート（時刻別）'!$G$6:$G$8765=1),'貼り付けシート（時刻別）'!$C$6:$C$8765,"")))</f>
        <v>7.0625</v>
      </c>
      <c r="W134" s="46">
        <f t="shared" si="17"/>
        <v>1</v>
      </c>
      <c r="X134" s="46">
        <f t="shared" si="18"/>
        <v>1</v>
      </c>
      <c r="Y134" s="46">
        <f t="shared" si="19"/>
        <v>58.511509378433338</v>
      </c>
      <c r="Z134" s="46">
        <f>IF($BH$4=8,($BH$38*'貼り付けシート（日別）'!O133+$BH$39*Y134+$BH$40)/3.6,0)</f>
        <v>0</v>
      </c>
      <c r="AA134" s="46">
        <f>IF(OR($BH$4=3,$BH$4=4,$BH$4=5),(($BH$42*'貼り付けシート（日別）'!O133+$BH$43*SUM(AU134:AW134,AY134)+$BH$44)*AB134+(0.01723*BA134+0.06099))*10^3/3600,0)</f>
        <v>0</v>
      </c>
      <c r="AB134" s="46">
        <f>IF('貼り付けシート（日別）'!O133&lt;7,1+(7-'貼り付けシート（日別）'!O133)*0.0091,1)</f>
        <v>1</v>
      </c>
      <c r="AC134" s="46">
        <f>IF(OR($BH$4=3,$BH$4=4,$BH$4=5),(($BH$45*'貼り付けシート（日別）'!O133+$BH$46*SUM(AU134:AW134,AY134)+$BH$47)*AE134+BA134/AD134),0)</f>
        <v>0</v>
      </c>
      <c r="AD134" s="46">
        <f>$BH$48*'貼り付けシート（日別）'!O133+$BH$49*BA134+$BH$50</f>
        <v>0.83114468749999992</v>
      </c>
      <c r="AE134" s="46">
        <f>IF('貼り付けシート（日別）'!O133&lt;7,1+(7-'貼り付けシート（日別）'!O133)*0.0205,1)</f>
        <v>1</v>
      </c>
      <c r="AF134" s="46">
        <f>IF($BH$4=7,((AL134*'貼り付けシート（日別）'!O133+AM134*(AU134+AV134+AW134+AY134)+AN134*AK134+AO134)*AG134+(0.01723*BA134+0.06099))*10^3/3600,0)</f>
        <v>0</v>
      </c>
      <c r="AG134" s="46">
        <f>IF(7&lt;='貼り付けシート（日別）'!O133,1,1+(7-'貼り付けシート（日別）'!O133)*0.0091)</f>
        <v>1</v>
      </c>
      <c r="AH134" s="46">
        <f>IF($BH$4=7,((AP134*'貼り付けシート（日別）'!O133+AQ134*(AU134+AV134+AW134+AY134)+AR134*AK134+AS134)*AJ134+BA134/AI134),0)</f>
        <v>0</v>
      </c>
      <c r="AI134" s="46">
        <f>$BH$52*'貼り付けシート（日別）'!O133+$BH$53*BA134+$BH$54</f>
        <v>0.83114468749999992</v>
      </c>
      <c r="AJ134" s="46">
        <f>IF(7&lt;='貼り付けシート（日別）'!O133,1,1+(7-'貼り付けシート（日別）'!O133)*0.0205)</f>
        <v>1</v>
      </c>
      <c r="AK134" s="46">
        <f>SUMIF('貼り付けシート（時刻別）'!$A$6:$A$8765,A134,'貼り付けシート（時刻別）'!$D$6:$D$8765)</f>
        <v>45.398854631726955</v>
      </c>
      <c r="AL134" s="120">
        <f>IF($AK134&gt;0,バックデータ一覧!$S$4,バックデータ一覧!$T$4)</f>
        <v>-0.51375000000000004</v>
      </c>
      <c r="AM134" s="120">
        <f>IF($AK134&gt;0,バックデータ一覧!$S$5,バックデータ一覧!$T$5)</f>
        <v>-1.7819999999999999E-2</v>
      </c>
      <c r="AN134" s="120">
        <f>IF($AK134&gt;0,バックデータ一覧!$S$6,バックデータ一覧!$T$6)</f>
        <v>0.27639999999999998</v>
      </c>
      <c r="AO134" s="120">
        <f>IF($AK134&gt;0,バックデータ一覧!$S$7,バックデータ一覧!$T$7)</f>
        <v>9.4067100000000003</v>
      </c>
      <c r="AP134" s="120">
        <f>IF($AK134&gt;0,バックデータ一覧!$S$12,バックデータ一覧!$T$12)</f>
        <v>-0.19841</v>
      </c>
      <c r="AQ134" s="120">
        <f>IF($AK134&gt;0,バックデータ一覧!$S$13,バックデータ一覧!$T$13)</f>
        <v>1.10632</v>
      </c>
      <c r="AR134" s="120">
        <f>IF($AK134&gt;0,バックデータ一覧!$S$14,バックデータ一覧!$T$14)</f>
        <v>0.19306999999999999</v>
      </c>
      <c r="AS134" s="120">
        <f>IF($AK134&gt;0,バックデータ一覧!$S$15,バックデータ一覧!$T$15)</f>
        <v>-10.36669</v>
      </c>
      <c r="AT134" s="123">
        <f>IF(データ入力と計算結果!$E$9=バックデータ一覧!$A$24,'貼り付けシート（日別）'!P133,0)</f>
        <v>0</v>
      </c>
      <c r="AU134" s="132">
        <f>'貼り付けシート（日別）'!B133</f>
        <v>10.691911824776</v>
      </c>
      <c r="AV134" s="132">
        <f>'貼り付けシート（日別）'!C133</f>
        <v>17.4324649317</v>
      </c>
      <c r="AW134" s="132">
        <f>'貼り付けシート（日別）'!D133</f>
        <v>3.2540601205840001</v>
      </c>
      <c r="AX134" s="132">
        <f>'貼り付けシート（日別）'!E133</f>
        <v>0</v>
      </c>
      <c r="AY134" s="132">
        <f>'貼り付けシート（日別）'!F133</f>
        <v>20.91895791804</v>
      </c>
      <c r="AZ134" s="132">
        <f>'貼り付けシート（日別）'!G133</f>
        <v>0</v>
      </c>
      <c r="BA134" s="132">
        <f>'貼り付けシート（日別）'!H133</f>
        <v>6.2141145833333331</v>
      </c>
    </row>
    <row r="135" spans="1:53" x14ac:dyDescent="0.15">
      <c r="A135" s="50">
        <v>41768</v>
      </c>
      <c r="B135" s="42">
        <f t="shared" si="13"/>
        <v>5</v>
      </c>
      <c r="C135" s="42">
        <f t="shared" si="14"/>
        <v>9</v>
      </c>
      <c r="D135" s="127">
        <f t="shared" si="15"/>
        <v>0.15762472569444447</v>
      </c>
      <c r="E135" s="127">
        <f t="shared" ref="E135:E198" si="20">SUM(L135+AC135+AH135)</f>
        <v>70.127562116567475</v>
      </c>
      <c r="F135" s="127">
        <f t="shared" si="16"/>
        <v>0</v>
      </c>
      <c r="G135" s="130">
        <v>0</v>
      </c>
      <c r="H135" s="122">
        <f t="shared" ref="H135:H198" si="21">IF(OR($BH$4=1,$BH$4=2,$BH$4=6),I135+J135+K135,0)</f>
        <v>0.15762472569444447</v>
      </c>
      <c r="I135" s="122">
        <f>IF(AND($BH$4&lt;&gt;1,$BH$4&lt;&gt;2,$BH$4&lt;&gt;6),0,((VLOOKUP(データ入力と計算結果!$E$6,バックデータ一覧!$V$10:$AA$11,2)*'貼り付けシート（日別）'!O134+VLOOKUP(データ入力と計算結果!$E$6,バックデータ一覧!$V$10:$AA$11,3)*('貼り付けシート（日別）'!I134+'貼り付けシート（日別）'!J134+'貼り付けシート（日別）'!K134+'貼り付けシート（日別）'!L134+'貼り付けシート（日別）'!N134)+(VLOOKUP(データ入力と計算結果!$E$6,バックデータ一覧!$V$10:$AA$11,4)))*10^3/3600))</f>
        <v>9.2440185185185195E-2</v>
      </c>
      <c r="J135" s="122">
        <f>IF(AND(OR($BH$4&lt;&gt;1,$BH$4&lt;&gt;2,$BH$4&lt;&gt;6),データ入力と計算結果!$E$7&lt;&gt;バックデータ一覧!$A$15,SUM(AX135:AY135)&gt;0),0.07*10^3/3600,0)</f>
        <v>1.9444444444444445E-2</v>
      </c>
      <c r="K135" s="122">
        <f>IF(AND(OR($BH$4=1,$BH$4=2),データ入力と計算結果!$E$7=バックデータ一覧!$A$17,AY135&gt;0),(VLOOKUP(データ入力と計算結果!$E$6,バックデータ一覧!$V$10:$AA$11,5,FALSE)*BA135+VLOOKUP(データ入力と計算結果!$E$6,バックデータ一覧!$V$10:$AA$11,6,FALSE))*10^3/3600,0)</f>
        <v>4.5740096064814814E-2</v>
      </c>
      <c r="L135" s="122">
        <f>IF(OR($BH$4=1,$BH$4=6),IF(データ入力と計算結果!$E$7=バックデータ一覧!$A$15,AU135/N135+AV135/O135+AW135/P135+AX135/Q135+AY135/S135,IF(データ入力と計算結果!$E$7=バックデータ一覧!$A$16,AU135/N135+AV135/O135+AW135/P135+AY135/R135+AZ135/S135,AU135/N135+AV135/O135+AW135/P135+AY135/R135+BA135/T135)),0)</f>
        <v>70.127562116567475</v>
      </c>
      <c r="M135" s="122">
        <f>IF($BH$4=2,IF(データ入力と計算結果!$E$7=バックデータ一覧!$A$15,AU135/N135+AV135/O135+AW135/P135+AX135/Q135+AZ135/S135,IF(データ入力と計算結果!$E$7=バックデータ一覧!$A$16,AU135/N135+AV135/O135+AW135/P135+AY135/R135+AZ135/S135,AU135/N135+AV135/O135+AW135/P135+AY135/R135+BA135/T135)),0)</f>
        <v>0</v>
      </c>
      <c r="N135" s="122">
        <f>MIN(1,$BH$6*'貼り付けシート（日別）'!O134+計算過程!$BH$13*(AU135+AW135)+$BH$20)</f>
        <v>0.6190707471626431</v>
      </c>
      <c r="O135" s="122">
        <f>MIN(1,$BH$7*'貼り付けシート（日別）'!O134+$BH$14*AV135+$BH$21)</f>
        <v>0.68351460522670482</v>
      </c>
      <c r="P135" s="122">
        <f>MIN(1,$BH$8*'貼り付けシート（日別）'!O134+$BH$15*(AU135+AW135)+$BH$22)</f>
        <v>0.6190707471626431</v>
      </c>
      <c r="Q135" s="46">
        <f>MIN(1,$BH$9*'貼り付けシート（日別）'!O134+$BH$16*AX135+$BH$23)</f>
        <v>0.71159348488590612</v>
      </c>
      <c r="R135" s="46">
        <f>MIN(1,$BH$10*'貼り付けシート（日別）'!O134+$BH$17*AY135+$BH$24)</f>
        <v>0.70094151495810597</v>
      </c>
      <c r="S135" s="46">
        <f>MIN(1,$BH$11*'貼り付けシート（日別）'!O134+$BH$18*AZ135+$BH$25)</f>
        <v>0.71159348488590612</v>
      </c>
      <c r="T135" s="46">
        <f>MIN(1,$BH$12*'貼り付けシート（日別）'!O134+$BH$19*BA135+$BH$26)</f>
        <v>0.65854524510281875</v>
      </c>
      <c r="U135" s="46">
        <f t="shared" ref="U135:U198" si="22">IF($BH$4=9,($BH$30*V135+$BH$31*Y135+$BH$32*$BH$36+$BH$33)*(1+$BH$34*$BH$35)*W135*X135*10^3/3600,0)</f>
        <v>0</v>
      </c>
      <c r="V135" s="46">
        <f t="array" ref="V135">AVERAGE((IF(('貼り付けシート（時刻別）'!$E$6:$E$8765=$B135)*('貼り付けシート（時刻別）'!$F$6:$F$8765=$C135)*('貼り付けシート（時刻別）'!$G$6:$G$8765=1),'貼り付けシート（時刻別）'!$C$6:$C$8765,"")))</f>
        <v>3.45</v>
      </c>
      <c r="W135" s="46">
        <f t="shared" si="17"/>
        <v>1.047215</v>
      </c>
      <c r="X135" s="46">
        <f t="shared" si="18"/>
        <v>1.0542500000000001</v>
      </c>
      <c r="Y135" s="46">
        <f t="shared" si="19"/>
        <v>47.372846354633339</v>
      </c>
      <c r="Z135" s="46">
        <f>IF($BH$4=8,($BH$38*'貼り付けシート（日別）'!O134+$BH$39*Y135+$BH$40)/3.6,0)</f>
        <v>0</v>
      </c>
      <c r="AA135" s="46">
        <f>IF(OR($BH$4=3,$BH$4=4,$BH$4=5),(($BH$42*'貼り付けシート（日別）'!O134+$BH$43*SUM(AU135:AW135,AY135)+$BH$44)*AB135+(0.01723*BA135+0.06099))*10^3/3600,0)</f>
        <v>0</v>
      </c>
      <c r="AB135" s="46">
        <f>IF('貼り付けシート（日別）'!O134&lt;7,1+(7-'貼り付けシート（日別）'!O134)*0.0091,1)</f>
        <v>1</v>
      </c>
      <c r="AC135" s="46">
        <f>IF(OR($BH$4=3,$BH$4=4,$BH$4=5),(($BH$45*'貼り付けシート（日別）'!O134+$BH$46*SUM(AU135:AW135,AY135)+$BH$47)*AE135+BA135/AD135),0)</f>
        <v>0</v>
      </c>
      <c r="AD135" s="46">
        <f>$BH$48*'貼り付けシート（日別）'!O134+$BH$49*BA135+$BH$50</f>
        <v>0.83578249999999998</v>
      </c>
      <c r="AE135" s="46">
        <f>IF('貼り付けシート（日別）'!O134&lt;7,1+(7-'貼り付けシート（日別）'!O134)*0.0205,1)</f>
        <v>1</v>
      </c>
      <c r="AF135" s="46">
        <f>IF($BH$4=7,((AL135*'貼り付けシート（日別）'!O134+AM135*(AU135+AV135+AW135+AY135)+AN135*AK135+AO135)*AG135+(0.01723*BA135+0.06099))*10^3/3600,0)</f>
        <v>0</v>
      </c>
      <c r="AG135" s="46">
        <f>IF(7&lt;='貼り付けシート（日別）'!O134,1,1+(7-'貼り付けシート（日別）'!O134)*0.0091)</f>
        <v>1</v>
      </c>
      <c r="AH135" s="46">
        <f>IF($BH$4=7,((AP135*'貼り付けシート（日別）'!O134+AQ135*(AU135+AV135+AW135+AY135)+AR135*AK135+AS135)*AJ135+BA135/AI135),0)</f>
        <v>0</v>
      </c>
      <c r="AI135" s="46">
        <f>$BH$52*'貼り付けシート（日別）'!O134+$BH$53*BA135+$BH$54</f>
        <v>0.83578249999999998</v>
      </c>
      <c r="AJ135" s="46">
        <f>IF(7&lt;='貼り付けシート（日別）'!O134,1,1+(7-'貼り付けシート（日別）'!O134)*0.0205)</f>
        <v>1</v>
      </c>
      <c r="AK135" s="46">
        <f>SUMIF('貼り付けシート（時刻別）'!$A$6:$A$8765,A135,'貼り付けシート（時刻別）'!$D$6:$D$8765)</f>
        <v>36.578322203645499</v>
      </c>
      <c r="AL135" s="120">
        <f>IF($AK135&gt;0,バックデータ一覧!$S$4,バックデータ一覧!$T$4)</f>
        <v>-0.51375000000000004</v>
      </c>
      <c r="AM135" s="120">
        <f>IF($AK135&gt;0,バックデータ一覧!$S$5,バックデータ一覧!$T$5)</f>
        <v>-1.7819999999999999E-2</v>
      </c>
      <c r="AN135" s="120">
        <f>IF($AK135&gt;0,バックデータ一覧!$S$6,バックデータ一覧!$T$6)</f>
        <v>0.27639999999999998</v>
      </c>
      <c r="AO135" s="120">
        <f>IF($AK135&gt;0,バックデータ一覧!$S$7,バックデータ一覧!$T$7)</f>
        <v>9.4067100000000003</v>
      </c>
      <c r="AP135" s="120">
        <f>IF($AK135&gt;0,バックデータ一覧!$S$12,バックデータ一覧!$T$12)</f>
        <v>-0.19841</v>
      </c>
      <c r="AQ135" s="120">
        <f>IF($AK135&gt;0,バックデータ一覧!$S$13,バックデータ一覧!$T$13)</f>
        <v>1.10632</v>
      </c>
      <c r="AR135" s="120">
        <f>IF($AK135&gt;0,バックデータ一覧!$S$14,バックデータ一覧!$T$14)</f>
        <v>0.19306999999999999</v>
      </c>
      <c r="AS135" s="120">
        <f>IF($AK135&gt;0,バックデータ一覧!$S$15,バックデータ一覧!$T$15)</f>
        <v>-10.36669</v>
      </c>
      <c r="AT135" s="123">
        <f>IF(データ入力と計算結果!$E$9=バックデータ一覧!$A$24,'貼り付けシート（日別）'!P134,0)</f>
        <v>0</v>
      </c>
      <c r="AU135" s="132">
        <f>'貼り付けシート（日別）'!B134</f>
        <v>7.3258780209160008</v>
      </c>
      <c r="AV135" s="132">
        <f>'貼り付けシート（日別）'!C134</f>
        <v>11.815932291800001</v>
      </c>
      <c r="AW135" s="132">
        <f>'貼り付けシート（日別）'!D134</f>
        <v>0.94527458334400005</v>
      </c>
      <c r="AX135" s="132">
        <f>'貼り付けシート（日別）'!E134</f>
        <v>0</v>
      </c>
      <c r="AY135" s="132">
        <f>'貼り付けシート（日別）'!F134</f>
        <v>21.268678125240001</v>
      </c>
      <c r="AZ135" s="132">
        <f>'貼り付けシート（日別）'!G134</f>
        <v>0</v>
      </c>
      <c r="BA135" s="132">
        <f>'貼り付けシート（日別）'!H134</f>
        <v>6.0170833333333329</v>
      </c>
    </row>
    <row r="136" spans="1:53" x14ac:dyDescent="0.15">
      <c r="A136" s="50">
        <v>41769</v>
      </c>
      <c r="B136" s="42">
        <f t="shared" ref="B136:B199" si="23">MONTH(A136)</f>
        <v>5</v>
      </c>
      <c r="C136" s="42">
        <f t="shared" ref="C136:C199" si="24">DAY(A136)</f>
        <v>10</v>
      </c>
      <c r="D136" s="127">
        <f t="shared" ref="D136:D199" si="25">SUM(H136+U136+Z136+AA136+AF136+AT136)</f>
        <v>0.16673134982638887</v>
      </c>
      <c r="E136" s="127">
        <f t="shared" si="20"/>
        <v>88.165482624417479</v>
      </c>
      <c r="F136" s="127">
        <f t="shared" ref="F136:F199" si="26">M136</f>
        <v>0</v>
      </c>
      <c r="G136" s="130">
        <v>0</v>
      </c>
      <c r="H136" s="122">
        <f t="shared" si="21"/>
        <v>0.16673134982638887</v>
      </c>
      <c r="I136" s="122">
        <f>IF(AND($BH$4&lt;&gt;1,$BH$4&lt;&gt;2,$BH$4&lt;&gt;6),0,((VLOOKUP(データ入力と計算結果!$E$6,バックデータ一覧!$V$10:$AA$11,2)*'貼り付けシート（日別）'!O135+VLOOKUP(データ入力と計算結果!$E$6,バックデータ一覧!$V$10:$AA$11,3)*('貼り付けシート（日別）'!I135+'貼り付けシート（日別）'!J135+'貼り付けシート（日別）'!K135+'貼り付けシート（日別）'!L135+'貼り付けシート（日別）'!N135)+(VLOOKUP(データ入力と計算結果!$E$6,バックデータ一覧!$V$10:$AA$11,4)))*10^3/3600))</f>
        <v>0.10266805555555555</v>
      </c>
      <c r="J136" s="122">
        <f>IF(AND(OR($BH$4&lt;&gt;1,$BH$4&lt;&gt;2,$BH$4&lt;&gt;6),データ入力と計算結果!$E$7&lt;&gt;バックデータ一覧!$A$15,SUM(AX136:AY136)&gt;0),0.07*10^3/3600,0)</f>
        <v>1.9444444444444445E-2</v>
      </c>
      <c r="K136" s="122">
        <f>IF(AND(OR($BH$4=1,$BH$4=2),データ入力と計算結果!$E$7=バックデータ一覧!$A$17,AY136&gt;0),(VLOOKUP(データ入力と計算結果!$E$6,バックデータ一覧!$V$10:$AA$11,5,FALSE)*BA136+VLOOKUP(データ入力と計算結果!$E$6,バックデータ一覧!$V$10:$AA$11,6,FALSE))*10^3/3600,0)</f>
        <v>4.461884982638889E-2</v>
      </c>
      <c r="L136" s="122">
        <f>IF(OR($BH$4=1,$BH$4=6),IF(データ入力と計算結果!$E$7=バックデータ一覧!$A$15,AU136/N136+AV136/O136+AW136/P136+AX136/Q136+AY136/S136,IF(データ入力と計算結果!$E$7=バックデータ一覧!$A$16,AU136/N136+AV136/O136+AW136/P136+AY136/R136+AZ136/S136,AU136/N136+AV136/O136+AW136/P136+AY136/R136+BA136/T136)),0)</f>
        <v>88.165482624417479</v>
      </c>
      <c r="M136" s="122">
        <f>IF($BH$4=2,IF(データ入力と計算結果!$E$7=バックデータ一覧!$A$15,AU136/N136+AV136/O136+AW136/P136+AX136/Q136+AZ136/S136,IF(データ入力と計算結果!$E$7=バックデータ一覧!$A$16,AU136/N136+AV136/O136+AW136/P136+AY136/R136+AZ136/S136,AU136/N136+AV136/O136+AW136/P136+AY136/R136+BA136/T136)),0)</f>
        <v>0</v>
      </c>
      <c r="N136" s="122">
        <f>MIN(1,$BH$6*'貼り付けシート（日別）'!O135+計算過程!$BH$13*(AU136+AW136)+$BH$20)</f>
        <v>0.62867571735610439</v>
      </c>
      <c r="O136" s="122">
        <f>MIN(1,$BH$7*'貼り付けシート（日別）'!O135+$BH$14*AV136+$BH$21)</f>
        <v>0.68705177865558709</v>
      </c>
      <c r="P136" s="122">
        <f>MIN(1,$BH$8*'貼り付けシート（日別）'!O135+$BH$15*(AU136+AW136)+$BH$22)</f>
        <v>0.62867571735610439</v>
      </c>
      <c r="Q136" s="46">
        <f>MIN(1,$BH$9*'貼り付けシート（日別）'!O135+$BH$16*AX136+$BH$23)</f>
        <v>0.71159348488590612</v>
      </c>
      <c r="R136" s="46">
        <f>MIN(1,$BH$10*'貼り付けシート（日別）'!O135+$BH$17*AY136+$BH$24)</f>
        <v>0.70085697339316133</v>
      </c>
      <c r="S136" s="46">
        <f>MIN(1,$BH$11*'貼り付けシート（日別）'!O135+$BH$18*AZ136+$BH$25)</f>
        <v>0.71159348488590612</v>
      </c>
      <c r="T136" s="46">
        <f>MIN(1,$BH$12*'貼り付けシート（日別）'!O135+$BH$19*BA136+$BH$26)</f>
        <v>0.65873827659865769</v>
      </c>
      <c r="U136" s="46">
        <f t="shared" si="22"/>
        <v>0</v>
      </c>
      <c r="V136" s="46">
        <f t="array" ref="V136">AVERAGE((IF(('貼り付けシート（時刻別）'!$E$6:$E$8765=$B136)*('貼り付けシート（時刻別）'!$F$6:$F$8765=$C136)*('貼り付けシート（時刻別）'!$G$6:$G$8765=1),'貼り付けシート（時刻別）'!$C$6:$C$8765,"")))</f>
        <v>5.65</v>
      </c>
      <c r="W136" s="46">
        <f t="shared" ref="W136:W199" si="27">IF(V136&lt;7,1+0.0133*(7-V136),1)</f>
        <v>1.0179549999999999</v>
      </c>
      <c r="X136" s="46">
        <f t="shared" ref="X136:X199" si="28">IF(AND(V136&gt;=2,V136&lt;5),1.175-V136*0.035,IF(AND(V136&gt;=-2,V136&lt;2),1.12-V136*0.0075,IF(AND(V136&gt;=-15.5,V136&lt;-2),1.155+V136*0.01,1)))</f>
        <v>1</v>
      </c>
      <c r="Y136" s="46">
        <f t="shared" ref="Y136:Y199" si="29">SUM(AU136:BA136)</f>
        <v>59.420167871600007</v>
      </c>
      <c r="Z136" s="46">
        <f>IF($BH$4=8,($BH$38*'貼り付けシート（日別）'!O135+$BH$39*Y136+$BH$40)/3.6,0)</f>
        <v>0</v>
      </c>
      <c r="AA136" s="46">
        <f>IF(OR($BH$4=3,$BH$4=4,$BH$4=5),(($BH$42*'貼り付けシート（日別）'!O135+$BH$43*SUM(AU136:AW136,AY136)+$BH$44)*AB136+(0.01723*BA136+0.06099))*10^3/3600,0)</f>
        <v>0</v>
      </c>
      <c r="AB136" s="46">
        <f>IF('貼り付けシート（日別）'!O135&lt;7,1+(7-'貼り付けシート（日別）'!O135)*0.0091,1)</f>
        <v>1</v>
      </c>
      <c r="AC136" s="46">
        <f>IF(OR($BH$4=3,$BH$4=4,$BH$4=5),(($BH$45*'貼り付けシート（日別）'!O135+$BH$46*SUM(AU136:AW136,AY136)+$BH$47)*AE136+BA136/AD136),0)</f>
        <v>0</v>
      </c>
      <c r="AD136" s="46">
        <f>$BH$48*'貼り付けシート（日別）'!O135+$BH$49*BA136+$BH$50</f>
        <v>0.84129687499999994</v>
      </c>
      <c r="AE136" s="46">
        <f>IF('貼り付けシート（日別）'!O135&lt;7,1+(7-'貼り付けシート（日別）'!O135)*0.0205,1)</f>
        <v>1</v>
      </c>
      <c r="AF136" s="46">
        <f>IF($BH$4=7,((AL136*'貼り付けシート（日別）'!O135+AM136*(AU136+AV136+AW136+AY136)+AN136*AK136+AO136)*AG136+(0.01723*BA136+0.06099))*10^3/3600,0)</f>
        <v>0</v>
      </c>
      <c r="AG136" s="46">
        <f>IF(7&lt;='貼り付けシート（日別）'!O135,1,1+(7-'貼り付けシート（日別）'!O135)*0.0091)</f>
        <v>1</v>
      </c>
      <c r="AH136" s="46">
        <f>IF($BH$4=7,((AP136*'貼り付けシート（日別）'!O135+AQ136*(AU136+AV136+AW136+AY136)+AR136*AK136+AS136)*AJ136+BA136/AI136),0)</f>
        <v>0</v>
      </c>
      <c r="AI136" s="46">
        <f>$BH$52*'貼り付けシート（日別）'!O135+$BH$53*BA136+$BH$54</f>
        <v>0.84129687499999994</v>
      </c>
      <c r="AJ136" s="46">
        <f>IF(7&lt;='貼り付けシート（日別）'!O135,1,1+(7-'貼り付けシート（日別）'!O135)*0.0205)</f>
        <v>1</v>
      </c>
      <c r="AK136" s="46">
        <f>SUMIF('貼り付けシート（時刻別）'!$A$6:$A$8765,A136,'貼り付けシート（時刻別）'!$D$6:$D$8765)</f>
        <v>37.132003818229741</v>
      </c>
      <c r="AL136" s="120">
        <f>IF($AK136&gt;0,バックデータ一覧!$S$4,バックデータ一覧!$T$4)</f>
        <v>-0.51375000000000004</v>
      </c>
      <c r="AM136" s="120">
        <f>IF($AK136&gt;0,バックデータ一覧!$S$5,バックデータ一覧!$T$5)</f>
        <v>-1.7819999999999999E-2</v>
      </c>
      <c r="AN136" s="120">
        <f>IF($AK136&gt;0,バックデータ一覧!$S$6,バックデータ一覧!$T$6)</f>
        <v>0.27639999999999998</v>
      </c>
      <c r="AO136" s="120">
        <f>IF($AK136&gt;0,バックデータ一覧!$S$7,バックデータ一覧!$T$7)</f>
        <v>9.4067100000000003</v>
      </c>
      <c r="AP136" s="120">
        <f>IF($AK136&gt;0,バックデータ一覧!$S$12,バックデータ一覧!$T$12)</f>
        <v>-0.19841</v>
      </c>
      <c r="AQ136" s="120">
        <f>IF($AK136&gt;0,バックデータ一覧!$S$13,バックデータ一覧!$T$13)</f>
        <v>1.10632</v>
      </c>
      <c r="AR136" s="120">
        <f>IF($AK136&gt;0,バックデータ一覧!$S$14,バックデータ一覧!$T$14)</f>
        <v>0.19306999999999999</v>
      </c>
      <c r="AS136" s="120">
        <f>IF($AK136&gt;0,バックデータ一覧!$S$15,バックデータ一覧!$T$15)</f>
        <v>-10.36669</v>
      </c>
      <c r="AT136" s="123">
        <f>IF(データ入力と計算結果!$E$9=バックデータ一覧!$A$24,'貼り付けシート（日別）'!P135,0)</f>
        <v>0</v>
      </c>
      <c r="AU136" s="132">
        <f>'貼り付けシート（日別）'!B135</f>
        <v>10.965859320416001</v>
      </c>
      <c r="AV136" s="132">
        <f>'貼り付けシート（日別）'!C135</f>
        <v>17.879118457200004</v>
      </c>
      <c r="AW136" s="132">
        <f>'貼り付けシート（日別）'!D135</f>
        <v>3.3374354453440001</v>
      </c>
      <c r="AX136" s="132">
        <f>'貼り付けシート（日別）'!E135</f>
        <v>0</v>
      </c>
      <c r="AY136" s="132">
        <f>'貼り付けシート（日別）'!F135</f>
        <v>21.454942148640001</v>
      </c>
      <c r="AZ136" s="132">
        <f>'貼り付けシート（日別）'!G135</f>
        <v>0</v>
      </c>
      <c r="BA136" s="132">
        <f>'貼り付けシート（日別）'!H135</f>
        <v>5.7828125000000004</v>
      </c>
    </row>
    <row r="137" spans="1:53" x14ac:dyDescent="0.15">
      <c r="A137" s="50">
        <v>41770</v>
      </c>
      <c r="B137" s="42">
        <f t="shared" si="23"/>
        <v>5</v>
      </c>
      <c r="C137" s="42">
        <f t="shared" si="24"/>
        <v>11</v>
      </c>
      <c r="D137" s="127">
        <f t="shared" si="25"/>
        <v>0.16029086458333333</v>
      </c>
      <c r="E137" s="127">
        <f t="shared" si="20"/>
        <v>87.021799797335831</v>
      </c>
      <c r="F137" s="127">
        <f t="shared" si="26"/>
        <v>0</v>
      </c>
      <c r="G137" s="130">
        <v>0</v>
      </c>
      <c r="H137" s="122">
        <f t="shared" si="21"/>
        <v>0.16029086458333333</v>
      </c>
      <c r="I137" s="122">
        <f>IF(AND($BH$4&lt;&gt;1,$BH$4&lt;&gt;2,$BH$4&lt;&gt;6),0,((VLOOKUP(データ入力と計算結果!$E$6,バックデータ一覧!$V$10:$AA$11,2)*'貼り付けシート（日別）'!O136+VLOOKUP(データ入力と計算結果!$E$6,バックデータ一覧!$V$10:$AA$11,3)*('貼り付けシート（日別）'!I136+'貼り付けシート（日別）'!J136+'貼り付けシート（日別）'!K136+'貼り付けシート（日別）'!L136+'貼り付けシート（日別）'!N136)+(VLOOKUP(データ入力と計算結果!$E$6,バックデータ一覧!$V$10:$AA$11,4)))*10^3/3600))</f>
        <v>0.10019555555555555</v>
      </c>
      <c r="J137" s="122">
        <f>IF(AND(OR($BH$4&lt;&gt;1,$BH$4&lt;&gt;2,$BH$4&lt;&gt;6),データ入力と計算結果!$E$7&lt;&gt;バックデータ一覧!$A$15,SUM(AX137:AY137)&gt;0),0.07*10^3/3600,0)</f>
        <v>1.9444444444444445E-2</v>
      </c>
      <c r="K137" s="122">
        <f>IF(AND(OR($BH$4=1,$BH$4=2),データ入力と計算結果!$E$7=バックデータ一覧!$A$17,AY137&gt;0),(VLOOKUP(データ入力と計算結果!$E$6,バックデータ一覧!$V$10:$AA$11,5,FALSE)*BA137+VLOOKUP(データ入力と計算結果!$E$6,バックデータ一覧!$V$10:$AA$11,6,FALSE))*10^3/3600,0)</f>
        <v>4.0650864583333328E-2</v>
      </c>
      <c r="L137" s="122">
        <f>IF(OR($BH$4=1,$BH$4=6),IF(データ入力と計算結果!$E$7=バックデータ一覧!$A$15,AU137/N137+AV137/O137+AW137/P137+AX137/Q137+AY137/S137,IF(データ入力と計算結果!$E$7=バックデータ一覧!$A$16,AU137/N137+AV137/O137+AW137/P137+AY137/R137+AZ137/S137,AU137/N137+AV137/O137+AW137/P137+AY137/R137+BA137/T137)),0)</f>
        <v>87.021799797335831</v>
      </c>
      <c r="M137" s="122">
        <f>IF($BH$4=2,IF(データ入力と計算結果!$E$7=バックデータ一覧!$A$15,AU137/N137+AV137/O137+AW137/P137+AX137/Q137+AZ137/S137,IF(データ入力と計算結果!$E$7=バックデータ一覧!$A$16,AU137/N137+AV137/O137+AW137/P137+AY137/R137+AZ137/S137,AU137/N137+AV137/O137+AW137/P137+AY137/R137+BA137/T137)),0)</f>
        <v>0</v>
      </c>
      <c r="N137" s="122">
        <f>MIN(1,$BH$6*'貼り付けシート（日別）'!O136+計算過程!$BH$13*(AU137+AW137)+$BH$20)</f>
        <v>0.63771955051044527</v>
      </c>
      <c r="O137" s="122">
        <f>MIN(1,$BH$7*'貼り付けシート（日別）'!O136+$BH$14*AV137+$BH$21)</f>
        <v>0.68992723938959843</v>
      </c>
      <c r="P137" s="122">
        <f>MIN(1,$BH$8*'貼り付けシート（日別）'!O136+$BH$15*(AU137+AW137)+$BH$22)</f>
        <v>0.63771955051044527</v>
      </c>
      <c r="Q137" s="46">
        <f>MIN(1,$BH$9*'貼り付けシート（日別）'!O136+$BH$16*AX137+$BH$23)</f>
        <v>0.71159348488590612</v>
      </c>
      <c r="R137" s="46">
        <f>MIN(1,$BH$10*'貼り付けシート（日別）'!O136+$BH$17*AY137+$BH$24)</f>
        <v>0.70078873627288474</v>
      </c>
      <c r="S137" s="46">
        <f>MIN(1,$BH$11*'貼り付けシート（日別）'!O136+$BH$18*AZ137+$BH$25)</f>
        <v>0.71159348488590612</v>
      </c>
      <c r="T137" s="46">
        <f>MIN(1,$BH$12*'貼り付けシート（日別）'!O136+$BH$19*BA137+$BH$26)</f>
        <v>0.65964030689718123</v>
      </c>
      <c r="U137" s="46">
        <f t="shared" si="22"/>
        <v>0</v>
      </c>
      <c r="V137" s="46">
        <f t="array" ref="V137">AVERAGE((IF(('貼り付けシート（時刻別）'!$E$6:$E$8765=$B137)*('貼り付けシート（時刻別）'!$F$6:$F$8765=$C137)*('貼り付けシート（時刻別）'!$G$6:$G$8765=1),'貼り付けシート（時刻別）'!$C$6:$C$8765,"")))</f>
        <v>11.537500000000001</v>
      </c>
      <c r="W137" s="46">
        <f t="shared" si="27"/>
        <v>1</v>
      </c>
      <c r="X137" s="46">
        <f t="shared" si="28"/>
        <v>1</v>
      </c>
      <c r="Y137" s="46">
        <f t="shared" si="29"/>
        <v>58.966959561674997</v>
      </c>
      <c r="Z137" s="46">
        <f>IF($BH$4=8,($BH$38*'貼り付けシート（日別）'!O136+$BH$39*Y137+$BH$40)/3.6,0)</f>
        <v>0</v>
      </c>
      <c r="AA137" s="46">
        <f>IF(OR($BH$4=3,$BH$4=4,$BH$4=5),(($BH$42*'貼り付けシート（日別）'!O136+$BH$43*SUM(AU137:AW137,AY137)+$BH$44)*AB137+(0.01723*BA137+0.06099))*10^3/3600,0)</f>
        <v>0</v>
      </c>
      <c r="AB137" s="46">
        <f>IF('貼り付けシート（日別）'!O136&lt;7,1+(7-'貼り付けシート（日別）'!O136)*0.0091,1)</f>
        <v>1</v>
      </c>
      <c r="AC137" s="46">
        <f>IF(OR($BH$4=3,$BH$4=4,$BH$4=5),(($BH$45*'貼り付けシート（日別）'!O136+$BH$46*SUM(AU137:AW137,AY137)+$BH$47)*AE137+BA137/AD137),0)</f>
        <v>0</v>
      </c>
      <c r="AD137" s="46">
        <f>$BH$48*'貼り付けシート（日別）'!O136+$BH$49*BA137+$BH$50</f>
        <v>0.86116249999999994</v>
      </c>
      <c r="AE137" s="46">
        <f>IF('貼り付けシート（日別）'!O136&lt;7,1+(7-'貼り付けシート（日別）'!O136)*0.0205,1)</f>
        <v>1</v>
      </c>
      <c r="AF137" s="46">
        <f>IF($BH$4=7,((AL137*'貼り付けシート（日別）'!O136+AM137*(AU137+AV137+AW137+AY137)+AN137*AK137+AO137)*AG137+(0.01723*BA137+0.06099))*10^3/3600,0)</f>
        <v>0</v>
      </c>
      <c r="AG137" s="46">
        <f>IF(7&lt;='貼り付けシート（日別）'!O136,1,1+(7-'貼り付けシート（日別）'!O136)*0.0091)</f>
        <v>1</v>
      </c>
      <c r="AH137" s="46">
        <f>IF($BH$4=7,((AP137*'貼り付けシート（日別）'!O136+AQ137*(AU137+AV137+AW137+AY137)+AR137*AK137+AS137)*AJ137+BA137/AI137),0)</f>
        <v>0</v>
      </c>
      <c r="AI137" s="46">
        <f>$BH$52*'貼り付けシート（日別）'!O136+$BH$53*BA137+$BH$54</f>
        <v>0.86116249999999994</v>
      </c>
      <c r="AJ137" s="46">
        <f>IF(7&lt;='貼り付けシート（日別）'!O136,1,1+(7-'貼り付けシート（日別）'!O136)*0.0205)</f>
        <v>1</v>
      </c>
      <c r="AK137" s="46">
        <f>SUMIF('貼り付けシート（時刻別）'!$A$6:$A$8765,A137,'貼り付けシート（時刻別）'!$D$6:$D$8765)</f>
        <v>15.331182604335105</v>
      </c>
      <c r="AL137" s="120">
        <f>IF($AK137&gt;0,バックデータ一覧!$S$4,バックデータ一覧!$T$4)</f>
        <v>-0.51375000000000004</v>
      </c>
      <c r="AM137" s="120">
        <f>IF($AK137&gt;0,バックデータ一覧!$S$5,バックデータ一覧!$T$5)</f>
        <v>-1.7819999999999999E-2</v>
      </c>
      <c r="AN137" s="120">
        <f>IF($AK137&gt;0,バックデータ一覧!$S$6,バックデータ一覧!$T$6)</f>
        <v>0.27639999999999998</v>
      </c>
      <c r="AO137" s="120">
        <f>IF($AK137&gt;0,バックデータ一覧!$S$7,バックデータ一覧!$T$7)</f>
        <v>9.4067100000000003</v>
      </c>
      <c r="AP137" s="120">
        <f>IF($AK137&gt;0,バックデータ一覧!$S$12,バックデータ一覧!$T$12)</f>
        <v>-0.19841</v>
      </c>
      <c r="AQ137" s="120">
        <f>IF($AK137&gt;0,バックデータ一覧!$S$13,バックデータ一覧!$T$13)</f>
        <v>1.10632</v>
      </c>
      <c r="AR137" s="120">
        <f>IF($AK137&gt;0,バックデータ一覧!$S$14,バックデータ一覧!$T$14)</f>
        <v>0.19306999999999999</v>
      </c>
      <c r="AS137" s="120">
        <f>IF($AK137&gt;0,バックデータ一覧!$S$15,バックデータ一覧!$T$15)</f>
        <v>-10.36669</v>
      </c>
      <c r="AT137" s="123">
        <f>IF(データ入力と計算結果!$E$9=バックデータ一覧!$A$24,'貼り付けシート（日別）'!P136,0)</f>
        <v>0</v>
      </c>
      <c r="AU137" s="132">
        <f>'貼り付けシート（日別）'!B136</f>
        <v>11.042700621498</v>
      </c>
      <c r="AV137" s="132">
        <f>'貼り付けシート（日別）'!C136</f>
        <v>18.004403187224998</v>
      </c>
      <c r="AW137" s="132">
        <f>'貼り付けシート（日別）'!D136</f>
        <v>3.3608219282819998</v>
      </c>
      <c r="AX137" s="132">
        <f>'貼り付けシート（日別）'!E136</f>
        <v>0</v>
      </c>
      <c r="AY137" s="132">
        <f>'貼り付けシート（日別）'!F136</f>
        <v>21.605283824670003</v>
      </c>
      <c r="AZ137" s="132">
        <f>'貼り付けシート（日別）'!G136</f>
        <v>0</v>
      </c>
      <c r="BA137" s="132">
        <f>'貼り付けシート（日別）'!H136</f>
        <v>4.9537499999999994</v>
      </c>
    </row>
    <row r="138" spans="1:53" x14ac:dyDescent="0.15">
      <c r="A138" s="50">
        <v>41771</v>
      </c>
      <c r="B138" s="42">
        <f t="shared" si="23"/>
        <v>5</v>
      </c>
      <c r="C138" s="42">
        <f t="shared" si="24"/>
        <v>12</v>
      </c>
      <c r="D138" s="127">
        <f t="shared" si="25"/>
        <v>0.16359777907986112</v>
      </c>
      <c r="E138" s="127">
        <f t="shared" si="20"/>
        <v>88.015767896727041</v>
      </c>
      <c r="F138" s="127">
        <f t="shared" si="26"/>
        <v>0</v>
      </c>
      <c r="G138" s="130">
        <v>0</v>
      </c>
      <c r="H138" s="122">
        <f t="shared" si="21"/>
        <v>0.16359777907986112</v>
      </c>
      <c r="I138" s="122">
        <f>IF(AND($BH$4&lt;&gt;1,$BH$4&lt;&gt;2,$BH$4&lt;&gt;6),0,((VLOOKUP(データ入力と計算結果!$E$6,バックデータ一覧!$V$10:$AA$11,2)*'貼り付けシート（日別）'!O137+VLOOKUP(データ入力と計算結果!$E$6,バックデータ一覧!$V$10:$AA$11,3)*('貼り付けシート（日別）'!I137+'貼り付けシート（日別）'!J137+'貼り付けシート（日別）'!K137+'貼り付けシート（日別）'!L137+'貼り付けシート（日別）'!N137)+(VLOOKUP(データ入力と計算結果!$E$6,バックデータ一覧!$V$10:$AA$11,4)))*10^3/3600))</f>
        <v>0.10147560185185185</v>
      </c>
      <c r="J138" s="122">
        <f>IF(AND(OR($BH$4&lt;&gt;1,$BH$4&lt;&gt;2,$BH$4&lt;&gt;6),データ入力と計算結果!$E$7&lt;&gt;バックデータ一覧!$A$15,SUM(AX138:AY138)&gt;0),0.07*10^3/3600,0)</f>
        <v>1.9444444444444445E-2</v>
      </c>
      <c r="K138" s="122">
        <f>IF(AND(OR($BH$4=1,$BH$4=2),データ入力と計算結果!$E$7=バックデータ一覧!$A$17,AY138&gt;0),(VLOOKUP(データ入力と計算結果!$E$6,バックデータ一覧!$V$10:$AA$11,5,FALSE)*BA138+VLOOKUP(データ入力と計算結果!$E$6,バックデータ一覧!$V$10:$AA$11,6,FALSE))*10^3/3600,0)</f>
        <v>4.2677732783564806E-2</v>
      </c>
      <c r="L138" s="122">
        <f>IF(OR($BH$4=1,$BH$4=6),IF(データ入力と計算結果!$E$7=バックデータ一覧!$A$15,AU138/N138+AV138/O138+AW138/P138+AX138/Q138+AY138/S138,IF(データ入力と計算結果!$E$7=バックデータ一覧!$A$16,AU138/N138+AV138/O138+AW138/P138+AY138/R138+AZ138/S138,AU138/N138+AV138/O138+AW138/P138+AY138/R138+BA138/T138)),0)</f>
        <v>88.015767896727041</v>
      </c>
      <c r="M138" s="122">
        <f>IF($BH$4=2,IF(データ入力と計算結果!$E$7=バックデータ一覧!$A$15,AU138/N138+AV138/O138+AW138/P138+AX138/Q138+AZ138/S138,IF(データ入力と計算結果!$E$7=バックデータ一覧!$A$16,AU138/N138+AV138/O138+AW138/P138+AY138/R138+AZ138/S138,AU138/N138+AV138/O138+AW138/P138+AY138/R138+BA138/T138)),0)</f>
        <v>0</v>
      </c>
      <c r="N138" s="122">
        <f>MIN(1,$BH$6*'貼り付けシート（日別）'!O137+計算過程!$BH$13*(AU138+AW138)+$BH$20)</f>
        <v>0.63312543688844125</v>
      </c>
      <c r="O138" s="122">
        <f>MIN(1,$BH$7*'貼り付けシート（日別）'!O137+$BH$14*AV138+$BH$21)</f>
        <v>0.68848088247287598</v>
      </c>
      <c r="P138" s="122">
        <f>MIN(1,$BH$8*'貼り付けシート（日別）'!O137+$BH$15*(AU138+AW138)+$BH$22)</f>
        <v>0.63312543688844125</v>
      </c>
      <c r="Q138" s="46">
        <f>MIN(1,$BH$9*'貼り付けシート（日別）'!O137+$BH$16*AX138+$BH$23)</f>
        <v>0.71159348488590612</v>
      </c>
      <c r="R138" s="46">
        <f>MIN(1,$BH$10*'貼り付けシート（日別）'!O137+$BH$17*AY138+$BH$24)</f>
        <v>0.7007732944972469</v>
      </c>
      <c r="S138" s="46">
        <f>MIN(1,$BH$11*'貼り付けシート（日別）'!O137+$BH$18*AZ138+$BH$25)</f>
        <v>0.71159348488590612</v>
      </c>
      <c r="T138" s="46">
        <f>MIN(1,$BH$12*'貼り付けシート（日別）'!O137+$BH$19*BA138+$BH$26)</f>
        <v>0.65907245540214765</v>
      </c>
      <c r="U138" s="46">
        <f t="shared" si="22"/>
        <v>0</v>
      </c>
      <c r="V138" s="46">
        <f t="array" ref="V138">AVERAGE((IF(('貼り付けシート（時刻別）'!$E$6:$E$8765=$B138)*('貼り付けシート（時刻別）'!$F$6:$F$8765=$C138)*('貼り付けシート（時刻別）'!$G$6:$G$8765=1),'貼り付けシート（時刻別）'!$C$6:$C$8765,"")))</f>
        <v>13.9</v>
      </c>
      <c r="W138" s="46">
        <f t="shared" si="27"/>
        <v>1</v>
      </c>
      <c r="X138" s="46">
        <f t="shared" si="28"/>
        <v>1</v>
      </c>
      <c r="Y138" s="46">
        <f t="shared" si="29"/>
        <v>59.475503380183326</v>
      </c>
      <c r="Z138" s="46">
        <f>IF($BH$4=8,($BH$38*'貼り付けシート（日別）'!O137+$BH$39*Y138+$BH$40)/3.6,0)</f>
        <v>0</v>
      </c>
      <c r="AA138" s="46">
        <f>IF(OR($BH$4=3,$BH$4=4,$BH$4=5),(($BH$42*'貼り付けシート（日別）'!O137+$BH$43*SUM(AU138:AW138,AY138)+$BH$44)*AB138+(0.01723*BA138+0.06099))*10^3/3600,0)</f>
        <v>0</v>
      </c>
      <c r="AB138" s="46">
        <f>IF('貼り付けシート（日別）'!O137&lt;7,1+(7-'貼り付けシート（日別）'!O137)*0.0091,1)</f>
        <v>1</v>
      </c>
      <c r="AC138" s="46">
        <f>IF(OR($BH$4=3,$BH$4=4,$BH$4=5),(($BH$45*'貼り付けシート（日別）'!O137+$BH$46*SUM(AU138:AW138,AY138)+$BH$47)*AE138+BA138/AD138),0)</f>
        <v>0</v>
      </c>
      <c r="AD138" s="46">
        <f>$BH$48*'貼り付けシート（日別）'!O137+$BH$49*BA138+$BH$50</f>
        <v>0.85084343750000002</v>
      </c>
      <c r="AE138" s="46">
        <f>IF('貼り付けシート（日別）'!O137&lt;7,1+(7-'貼り付けシート（日別）'!O137)*0.0205,1)</f>
        <v>1</v>
      </c>
      <c r="AF138" s="46">
        <f>IF($BH$4=7,((AL138*'貼り付けシート（日別）'!O137+AM138*(AU138+AV138+AW138+AY138)+AN138*AK138+AO138)*AG138+(0.01723*BA138+0.06099))*10^3/3600,0)</f>
        <v>0</v>
      </c>
      <c r="AG138" s="46">
        <f>IF(7&lt;='貼り付けシート（日別）'!O137,1,1+(7-'貼り付けシート（日別）'!O137)*0.0091)</f>
        <v>1</v>
      </c>
      <c r="AH138" s="46">
        <f>IF($BH$4=7,((AP138*'貼り付けシート（日別）'!O137+AQ138*(AU138+AV138+AW138+AY138)+AR138*AK138+AS138)*AJ138+BA138/AI138),0)</f>
        <v>0</v>
      </c>
      <c r="AI138" s="46">
        <f>$BH$52*'貼り付けシート（日別）'!O137+$BH$53*BA138+$BH$54</f>
        <v>0.85084343750000002</v>
      </c>
      <c r="AJ138" s="46">
        <f>IF(7&lt;='貼り付けシート（日別）'!O137,1,1+(7-'貼り付けシート（日別）'!O137)*0.0205)</f>
        <v>1</v>
      </c>
      <c r="AK138" s="46">
        <f>SUMIF('貼り付けシート（時刻別）'!$A$6:$A$8765,A138,'貼り付けシート（時刻別）'!$D$6:$D$8765)</f>
        <v>10.081176967623087</v>
      </c>
      <c r="AL138" s="120">
        <f>IF($AK138&gt;0,バックデータ一覧!$S$4,バックデータ一覧!$T$4)</f>
        <v>-0.51375000000000004</v>
      </c>
      <c r="AM138" s="120">
        <f>IF($AK138&gt;0,バックデータ一覧!$S$5,バックデータ一覧!$T$5)</f>
        <v>-1.7819999999999999E-2</v>
      </c>
      <c r="AN138" s="120">
        <f>IF($AK138&gt;0,バックデータ一覧!$S$6,バックデータ一覧!$T$6)</f>
        <v>0.27639999999999998</v>
      </c>
      <c r="AO138" s="120">
        <f>IF($AK138&gt;0,バックデータ一覧!$S$7,バックデータ一覧!$T$7)</f>
        <v>9.4067100000000003</v>
      </c>
      <c r="AP138" s="120">
        <f>IF($AK138&gt;0,バックデータ一覧!$S$12,バックデータ一覧!$T$12)</f>
        <v>-0.19841</v>
      </c>
      <c r="AQ138" s="120">
        <f>IF($AK138&gt;0,バックデータ一覧!$S$13,バックデータ一覧!$T$13)</f>
        <v>1.10632</v>
      </c>
      <c r="AR138" s="120">
        <f>IF($AK138&gt;0,バックデータ一覧!$S$14,バックデータ一覧!$T$14)</f>
        <v>0.19306999999999999</v>
      </c>
      <c r="AS138" s="120">
        <f>IF($AK138&gt;0,バックデータ一覧!$S$15,バックデータ一覧!$T$15)</f>
        <v>-10.36669</v>
      </c>
      <c r="AT138" s="123">
        <f>IF(データ入力と計算結果!$E$9=バックデータ一覧!$A$24,'貼り付けシート（日別）'!P137,0)</f>
        <v>0</v>
      </c>
      <c r="AU138" s="132">
        <f>'貼り付けシート（日別）'!B137</f>
        <v>11.060089487355999</v>
      </c>
      <c r="AV138" s="132">
        <f>'貼り付けシート（日別）'!C137</f>
        <v>18.032754598949996</v>
      </c>
      <c r="AW138" s="132">
        <f>'貼り付けシート（日別）'!D137</f>
        <v>3.3661141918039994</v>
      </c>
      <c r="AX138" s="132">
        <f>'貼り付けシート（日別）'!E137</f>
        <v>0</v>
      </c>
      <c r="AY138" s="132">
        <f>'貼り付けシート（日別）'!F137</f>
        <v>21.639305518739999</v>
      </c>
      <c r="AZ138" s="132">
        <f>'貼り付けシート（日別）'!G137</f>
        <v>0</v>
      </c>
      <c r="BA138" s="132">
        <f>'貼り付けシート（日別）'!H137</f>
        <v>5.3772395833333331</v>
      </c>
    </row>
    <row r="139" spans="1:53" x14ac:dyDescent="0.15">
      <c r="A139" s="50">
        <v>41772</v>
      </c>
      <c r="B139" s="42">
        <f t="shared" si="23"/>
        <v>5</v>
      </c>
      <c r="C139" s="42">
        <f t="shared" si="24"/>
        <v>13</v>
      </c>
      <c r="D139" s="127">
        <f t="shared" si="25"/>
        <v>0.17845364236111111</v>
      </c>
      <c r="E139" s="127">
        <f t="shared" si="20"/>
        <v>107.1363083797565</v>
      </c>
      <c r="F139" s="127">
        <f t="shared" si="26"/>
        <v>0</v>
      </c>
      <c r="G139" s="130">
        <v>0</v>
      </c>
      <c r="H139" s="122">
        <f t="shared" si="21"/>
        <v>0.17845364236111111</v>
      </c>
      <c r="I139" s="122">
        <f>IF(AND($BH$4&lt;&gt;1,$BH$4&lt;&gt;2,$BH$4&lt;&gt;6),0,((VLOOKUP(データ入力と計算結果!$E$6,バックデータ一覧!$V$10:$AA$11,2)*'貼り付けシート（日別）'!O138+VLOOKUP(データ入力と計算結果!$E$6,バックデータ一覧!$V$10:$AA$11,3)*('貼り付けシート（日別）'!I138+'貼り付けシート（日別）'!J138+'貼り付けシート（日別）'!K138+'貼り付けシート（日別）'!L138+'貼り付けシート（日別）'!N138)+(VLOOKUP(データ入力と計算結果!$E$6,バックデータ一覧!$V$10:$AA$11,4)))*10^3/3600))</f>
        <v>0.1138912962962963</v>
      </c>
      <c r="J139" s="122">
        <f>IF(AND(OR($BH$4&lt;&gt;1,$BH$4&lt;&gt;2,$BH$4&lt;&gt;6),データ入力と計算結果!$E$7&lt;&gt;バックデータ一覧!$A$15,SUM(AX139:AY139)&gt;0),0.07*10^3/3600,0)</f>
        <v>1.9444444444444445E-2</v>
      </c>
      <c r="K139" s="122">
        <f>IF(AND(OR($BH$4=1,$BH$4=2),データ入力と計算結果!$E$7=バックデータ一覧!$A$17,AY139&gt;0),(VLOOKUP(データ入力と計算結果!$E$6,バックデータ一覧!$V$10:$AA$11,5,FALSE)*BA139+VLOOKUP(データ入力と計算結果!$E$6,バックデータ一覧!$V$10:$AA$11,6,FALSE))*10^3/3600,0)</f>
        <v>4.5117901620370368E-2</v>
      </c>
      <c r="L139" s="122">
        <f>IF(OR($BH$4=1,$BH$4=6),IF(データ入力と計算結果!$E$7=バックデータ一覧!$A$15,AU139/N139+AV139/O139+AW139/P139+AX139/Q139+AY139/S139,IF(データ入力と計算結果!$E$7=バックデータ一覧!$A$16,AU139/N139+AV139/O139+AW139/P139+AY139/R139+AZ139/S139,AU139/N139+AV139/O139+AW139/P139+AY139/R139+BA139/T139)),0)</f>
        <v>107.1363083797565</v>
      </c>
      <c r="M139" s="122">
        <f>IF($BH$4=2,IF(データ入力と計算結果!$E$7=バックデータ一覧!$A$15,AU139/N139+AV139/O139+AW139/P139+AX139/Q139+AZ139/S139,IF(データ入力と計算結果!$E$7=バックデータ一覧!$A$16,AU139/N139+AV139/O139+AW139/P139+AY139/R139+AZ139/S139,AU139/N139+AV139/O139+AW139/P139+AY139/R139+BA139/T139)),0)</f>
        <v>0</v>
      </c>
      <c r="N139" s="122">
        <f>MIN(1,$BH$6*'貼り付けシート（日別）'!O138+計算過程!$BH$13*(AU139+AW139)+$BH$20)</f>
        <v>0.63487080413840602</v>
      </c>
      <c r="O139" s="122">
        <f>MIN(1,$BH$7*'貼り付けシート（日別）'!O138+$BH$14*AV139+$BH$21)</f>
        <v>0.68952892021048462</v>
      </c>
      <c r="P139" s="122">
        <f>MIN(1,$BH$8*'貼り付けシート（日別）'!O138+$BH$15*(AU139+AW139)+$BH$22)</f>
        <v>0.63487080413840602</v>
      </c>
      <c r="Q139" s="46">
        <f>MIN(1,$BH$9*'貼り付けシート（日別）'!O138+$BH$16*AX139+$BH$23)</f>
        <v>0.71159348488590612</v>
      </c>
      <c r="R139" s="46">
        <f>MIN(1,$BH$10*'貼り付けシート（日別）'!O138+$BH$17*AY139+$BH$24)</f>
        <v>0.70074750069324854</v>
      </c>
      <c r="S139" s="46">
        <f>MIN(1,$BH$11*'貼り付けシート（日別）'!O138+$BH$18*AZ139+$BH$25)</f>
        <v>0.71159348488590612</v>
      </c>
      <c r="T139" s="46">
        <f>MIN(1,$BH$12*'貼り付けシート（日別）'!O138+$BH$19*BA139+$BH$26)</f>
        <v>0.65865236084617451</v>
      </c>
      <c r="U139" s="46">
        <f t="shared" si="22"/>
        <v>0</v>
      </c>
      <c r="V139" s="46">
        <f t="array" ref="V139">AVERAGE((IF(('貼り付けシート（時刻別）'!$E$6:$E$8765=$B139)*('貼り付けシート（時刻別）'!$F$6:$F$8765=$C139)*('貼り付けシート（時刻別）'!$G$6:$G$8765=1),'貼り付けシート（時刻別）'!$C$6:$C$8765,"")))</f>
        <v>10.375000000000002</v>
      </c>
      <c r="W139" s="46">
        <f t="shared" si="27"/>
        <v>1</v>
      </c>
      <c r="X139" s="46">
        <f t="shared" si="28"/>
        <v>1</v>
      </c>
      <c r="Y139" s="46">
        <f t="shared" si="29"/>
        <v>72.180829326808336</v>
      </c>
      <c r="Z139" s="46">
        <f>IF($BH$4=8,($BH$38*'貼り付けシート（日別）'!O138+$BH$39*Y139+$BH$40)/3.6,0)</f>
        <v>0</v>
      </c>
      <c r="AA139" s="46">
        <f>IF(OR($BH$4=3,$BH$4=4,$BH$4=5),(($BH$42*'貼り付けシート（日別）'!O138+$BH$43*SUM(AU139:AW139,AY139)+$BH$44)*AB139+(0.01723*BA139+0.06099))*10^3/3600,0)</f>
        <v>0</v>
      </c>
      <c r="AB139" s="46">
        <f>IF('貼り付けシート（日別）'!O138&lt;7,1+(7-'貼り付けシート（日別）'!O138)*0.0091,1)</f>
        <v>1</v>
      </c>
      <c r="AC139" s="46">
        <f>IF(OR($BH$4=3,$BH$4=4,$BH$4=5),(($BH$45*'貼り付けシート（日別）'!O138+$BH$46*SUM(AU139:AW139,AY139)+$BH$47)*AE139+BA139/AD139),0)</f>
        <v>0</v>
      </c>
      <c r="AD139" s="46">
        <f>$BH$48*'貼り付けシート（日別）'!O138+$BH$49*BA139+$BH$50</f>
        <v>0.83884249999999994</v>
      </c>
      <c r="AE139" s="46">
        <f>IF('貼り付けシート（日別）'!O138&lt;7,1+(7-'貼り付けシート（日別）'!O138)*0.0205,1)</f>
        <v>1</v>
      </c>
      <c r="AF139" s="46">
        <f>IF($BH$4=7,((AL139*'貼り付けシート（日別）'!O138+AM139*(AU139+AV139+AW139+AY139)+AN139*AK139+AO139)*AG139+(0.01723*BA139+0.06099))*10^3/3600,0)</f>
        <v>0</v>
      </c>
      <c r="AG139" s="46">
        <f>IF(7&lt;='貼り付けシート（日別）'!O138,1,1+(7-'貼り付けシート（日別）'!O138)*0.0091)</f>
        <v>1</v>
      </c>
      <c r="AH139" s="46">
        <f>IF($BH$4=7,((AP139*'貼り付けシート（日別）'!O138+AQ139*(AU139+AV139+AW139+AY139)+AR139*AK139+AS139)*AJ139+BA139/AI139),0)</f>
        <v>0</v>
      </c>
      <c r="AI139" s="46">
        <f>$BH$52*'貼り付けシート（日別）'!O138+$BH$53*BA139+$BH$54</f>
        <v>0.83884249999999994</v>
      </c>
      <c r="AJ139" s="46">
        <f>IF(7&lt;='貼り付けシート（日別）'!O138,1,1+(7-'貼り付けシート（日別）'!O138)*0.0205)</f>
        <v>1</v>
      </c>
      <c r="AK139" s="46">
        <f>SUMIF('貼り付けシート（時刻別）'!$A$6:$A$8765,A139,'貼り付けシート（時刻別）'!$D$6:$D$8765)</f>
        <v>33.61881518985556</v>
      </c>
      <c r="AL139" s="120">
        <f>IF($AK139&gt;0,バックデータ一覧!$S$4,バックデータ一覧!$T$4)</f>
        <v>-0.51375000000000004</v>
      </c>
      <c r="AM139" s="120">
        <f>IF($AK139&gt;0,バックデータ一覧!$S$5,バックデータ一覧!$T$5)</f>
        <v>-1.7819999999999999E-2</v>
      </c>
      <c r="AN139" s="120">
        <f>IF($AK139&gt;0,バックデータ一覧!$S$6,バックデータ一覧!$T$6)</f>
        <v>0.27639999999999998</v>
      </c>
      <c r="AO139" s="120">
        <f>IF($AK139&gt;0,バックデータ一覧!$S$7,バックデータ一覧!$T$7)</f>
        <v>9.4067100000000003</v>
      </c>
      <c r="AP139" s="120">
        <f>IF($AK139&gt;0,バックデータ一覧!$S$12,バックデータ一覧!$T$12)</f>
        <v>-0.19841</v>
      </c>
      <c r="AQ139" s="120">
        <f>IF($AK139&gt;0,バックデータ一覧!$S$13,バックデータ一覧!$T$13)</f>
        <v>1.10632</v>
      </c>
      <c r="AR139" s="120">
        <f>IF($AK139&gt;0,バックデータ一覧!$S$14,バックデータ一覧!$T$14)</f>
        <v>0.19306999999999999</v>
      </c>
      <c r="AS139" s="120">
        <f>IF($AK139&gt;0,バックデータ一覧!$S$15,バックデータ一覧!$T$15)</f>
        <v>-10.36669</v>
      </c>
      <c r="AT139" s="123">
        <f>IF(データ入力と計算結果!$E$9=バックデータ一覧!$A$24,'貼り付けシート（日別）'!P138,0)</f>
        <v>0</v>
      </c>
      <c r="AU139" s="132">
        <f>'貼り付けシート（日別）'!B138</f>
        <v>16.87477170743</v>
      </c>
      <c r="AV139" s="132">
        <f>'貼り付けシート（日別）'!C138</f>
        <v>24.1068167249</v>
      </c>
      <c r="AW139" s="132">
        <f>'貼り付けシート（日別）'!D138</f>
        <v>3.616022508735</v>
      </c>
      <c r="AX139" s="132">
        <f>'貼り付けシート（日別）'!E138</f>
        <v>0</v>
      </c>
      <c r="AY139" s="132">
        <f>'貼り付けシート（日別）'!F138</f>
        <v>21.69613505241</v>
      </c>
      <c r="AZ139" s="132">
        <f>'貼り付けシート（日別）'!G138</f>
        <v>0</v>
      </c>
      <c r="BA139" s="132">
        <f>'貼り付けシート（日別）'!H138</f>
        <v>5.8870833333333339</v>
      </c>
    </row>
    <row r="140" spans="1:53" x14ac:dyDescent="0.15">
      <c r="A140" s="50">
        <v>41773</v>
      </c>
      <c r="B140" s="42">
        <f t="shared" si="23"/>
        <v>5</v>
      </c>
      <c r="C140" s="42">
        <f t="shared" si="24"/>
        <v>14</v>
      </c>
      <c r="D140" s="127">
        <f t="shared" si="25"/>
        <v>9.9037453703703718E-2</v>
      </c>
      <c r="E140" s="127">
        <f t="shared" si="20"/>
        <v>44.769236065944177</v>
      </c>
      <c r="F140" s="127">
        <f t="shared" si="26"/>
        <v>0</v>
      </c>
      <c r="G140" s="130">
        <v>0</v>
      </c>
      <c r="H140" s="122">
        <f t="shared" si="21"/>
        <v>9.9037453703703718E-2</v>
      </c>
      <c r="I140" s="122">
        <f>IF(AND($BH$4&lt;&gt;1,$BH$4&lt;&gt;2,$BH$4&lt;&gt;6),0,((VLOOKUP(データ入力と計算結果!$E$6,バックデータ一覧!$V$10:$AA$11,2)*'貼り付けシート（日別）'!O139+VLOOKUP(データ入力と計算結果!$E$6,バックデータ一覧!$V$10:$AA$11,3)*('貼り付けシート（日別）'!I139+'貼り付けシート（日別）'!J139+'貼り付けシート（日別）'!K139+'貼り付けシート（日別）'!L139+'貼り付けシート（日別）'!N139)+(VLOOKUP(データ入力と計算結果!$E$6,バックデータ一覧!$V$10:$AA$11,4)))*10^3/3600))</f>
        <v>9.9037453703703718E-2</v>
      </c>
      <c r="J140" s="122">
        <f>IF(AND(OR($BH$4&lt;&gt;1,$BH$4&lt;&gt;2,$BH$4&lt;&gt;6),データ入力と計算結果!$E$7&lt;&gt;バックデータ一覧!$A$15,SUM(AX140:AY140)&gt;0),0.07*10^3/3600,0)</f>
        <v>0</v>
      </c>
      <c r="K140" s="122">
        <f>IF(AND(OR($BH$4=1,$BH$4=2),データ入力と計算結果!$E$7=バックデータ一覧!$A$17,AY140&gt;0),(VLOOKUP(データ入力と計算結果!$E$6,バックデータ一覧!$V$10:$AA$11,5,FALSE)*BA140+VLOOKUP(データ入力と計算結果!$E$6,バックデータ一覧!$V$10:$AA$11,6,FALSE))*10^3/3600,0)</f>
        <v>0</v>
      </c>
      <c r="L140" s="122">
        <f>IF(OR($BH$4=1,$BH$4=6),IF(データ入力と計算結果!$E$7=バックデータ一覧!$A$15,AU140/N140+AV140/O140+AW140/P140+AX140/Q140+AY140/S140,IF(データ入力と計算結果!$E$7=バックデータ一覧!$A$16,AU140/N140+AV140/O140+AW140/P140+AY140/R140+AZ140/S140,AU140/N140+AV140/O140+AW140/P140+AY140/R140+BA140/T140)),0)</f>
        <v>44.769236065944177</v>
      </c>
      <c r="M140" s="122">
        <f>IF($BH$4=2,IF(データ入力と計算結果!$E$7=バックデータ一覧!$A$15,AU140/N140+AV140/O140+AW140/P140+AX140/Q140+AZ140/S140,IF(データ入力と計算結果!$E$7=バックデータ一覧!$A$16,AU140/N140+AV140/O140+AW140/P140+AY140/R140+AZ140/S140,AU140/N140+AV140/O140+AW140/P140+AY140/R140+BA140/T140)),0)</f>
        <v>0</v>
      </c>
      <c r="N140" s="122">
        <f>MIN(1,$BH$6*'貼り付けシート（日別）'!O139+計算過程!$BH$13*(AU140+AW140)+$BH$20)</f>
        <v>0.62556811603207441</v>
      </c>
      <c r="O140" s="122">
        <f>MIN(1,$BH$7*'貼り付けシート（日別）'!O139+$BH$14*AV140+$BH$21)</f>
        <v>0.69099648036816486</v>
      </c>
      <c r="P140" s="122">
        <f>MIN(1,$BH$8*'貼り付けシート（日別）'!O139+$BH$15*(AU140+AW140)+$BH$22)</f>
        <v>0.62556811603207441</v>
      </c>
      <c r="Q140" s="46">
        <f>MIN(1,$BH$9*'貼り付けシート（日別）'!O139+$BH$16*AX140+$BH$23)</f>
        <v>0.71159348488590612</v>
      </c>
      <c r="R140" s="46">
        <f>MIN(1,$BH$10*'貼り付けシート（日別）'!O139+$BH$17*AY140+$BH$24)</f>
        <v>0.71059494829530212</v>
      </c>
      <c r="S140" s="46">
        <f>MIN(1,$BH$11*'貼り付けシート（日別）'!O139+$BH$18*AZ140+$BH$25)</f>
        <v>0.71159348488590612</v>
      </c>
      <c r="T140" s="46">
        <f>MIN(1,$BH$12*'貼り付けシート（日別）'!O139+$BH$19*BA140+$BH$26)</f>
        <v>0.56597394365637577</v>
      </c>
      <c r="U140" s="46">
        <f t="shared" si="22"/>
        <v>0</v>
      </c>
      <c r="V140" s="46">
        <f t="array" ref="V140">AVERAGE((IF(('貼り付けシート（時刻別）'!$E$6:$E$8765=$B140)*('貼り付けシート（時刻別）'!$F$6:$F$8765=$C140)*('貼り付けシート（時刻別）'!$G$6:$G$8765=1),'貼り付けシート（時刻別）'!$C$6:$C$8765,"")))</f>
        <v>9.4375</v>
      </c>
      <c r="W140" s="46">
        <f t="shared" si="27"/>
        <v>1</v>
      </c>
      <c r="X140" s="46">
        <f t="shared" si="28"/>
        <v>1</v>
      </c>
      <c r="Y140" s="46">
        <f t="shared" si="29"/>
        <v>30.177869483124997</v>
      </c>
      <c r="Z140" s="46">
        <f>IF($BH$4=8,($BH$38*'貼り付けシート（日別）'!O139+$BH$39*Y140+$BH$40)/3.6,0)</f>
        <v>0</v>
      </c>
      <c r="AA140" s="46">
        <f>IF(OR($BH$4=3,$BH$4=4,$BH$4=5),(($BH$42*'貼り付けシート（日別）'!O139+$BH$43*SUM(AU140:AW140,AY140)+$BH$44)*AB140+(0.01723*BA140+0.06099))*10^3/3600,0)</f>
        <v>0</v>
      </c>
      <c r="AB140" s="46">
        <f>IF('貼り付けシート（日別）'!O139&lt;7,1+(7-'貼り付けシート（日別）'!O139)*0.0091,1)</f>
        <v>1</v>
      </c>
      <c r="AC140" s="46">
        <f>IF(OR($BH$4=3,$BH$4=4,$BH$4=5),(($BH$45*'貼り付けシート（日別）'!O139+$BH$46*SUM(AU140:AW140,AY140)+$BH$47)*AE140+BA140/AD140),0)</f>
        <v>0</v>
      </c>
      <c r="AD140" s="46">
        <f>$BH$48*'貼り付けシート（日別）'!O139+$BH$49*BA140+$BH$50</f>
        <v>0.82113999999999998</v>
      </c>
      <c r="AE140" s="46">
        <f>IF('貼り付けシート（日別）'!O139&lt;7,1+(7-'貼り付けシート（日別）'!O139)*0.0205,1)</f>
        <v>1</v>
      </c>
      <c r="AF140" s="46">
        <f>IF($BH$4=7,((AL140*'貼り付けシート（日別）'!O139+AM140*(AU140+AV140+AW140+AY140)+AN140*AK140+AO140)*AG140+(0.01723*BA140+0.06099))*10^3/3600,0)</f>
        <v>0</v>
      </c>
      <c r="AG140" s="46">
        <f>IF(7&lt;='貼り付けシート（日別）'!O139,1,1+(7-'貼り付けシート（日別）'!O139)*0.0091)</f>
        <v>1</v>
      </c>
      <c r="AH140" s="46">
        <f>IF($BH$4=7,((AP140*'貼り付けシート（日別）'!O139+AQ140*(AU140+AV140+AW140+AY140)+AR140*AK140+AS140)*AJ140+BA140/AI140),0)</f>
        <v>0</v>
      </c>
      <c r="AI140" s="46">
        <f>$BH$52*'貼り付けシート（日別）'!O139+$BH$53*BA140+$BH$54</f>
        <v>0.82113999999999998</v>
      </c>
      <c r="AJ140" s="46">
        <f>IF(7&lt;='貼り付けシート（日別）'!O139,1,1+(7-'貼り付けシート（日別）'!O139)*0.0205)</f>
        <v>1</v>
      </c>
      <c r="AK140" s="46">
        <f>SUMIF('貼り付けシート（時刻別）'!$A$6:$A$8765,A140,'貼り付けシート（時刻別）'!$D$6:$D$8765)</f>
        <v>19.06213531158452</v>
      </c>
      <c r="AL140" s="120">
        <f>IF($AK140&gt;0,バックデータ一覧!$S$4,バックデータ一覧!$T$4)</f>
        <v>-0.51375000000000004</v>
      </c>
      <c r="AM140" s="120">
        <f>IF($AK140&gt;0,バックデータ一覧!$S$5,バックデータ一覧!$T$5)</f>
        <v>-1.7819999999999999E-2</v>
      </c>
      <c r="AN140" s="120">
        <f>IF($AK140&gt;0,バックデータ一覧!$S$6,バックデータ一覧!$T$6)</f>
        <v>0.27639999999999998</v>
      </c>
      <c r="AO140" s="120">
        <f>IF($AK140&gt;0,バックデータ一覧!$S$7,バックデータ一覧!$T$7)</f>
        <v>9.4067100000000003</v>
      </c>
      <c r="AP140" s="120">
        <f>IF($AK140&gt;0,バックデータ一覧!$S$12,バックデータ一覧!$T$12)</f>
        <v>-0.19841</v>
      </c>
      <c r="AQ140" s="120">
        <f>IF($AK140&gt;0,バックデータ一覧!$S$13,バックデータ一覧!$T$13)</f>
        <v>1.10632</v>
      </c>
      <c r="AR140" s="120">
        <f>IF($AK140&gt;0,バックデータ一覧!$S$14,バックデータ一覧!$T$14)</f>
        <v>0.19306999999999999</v>
      </c>
      <c r="AS140" s="120">
        <f>IF($AK140&gt;0,バックデータ一覧!$S$15,バックデータ一覧!$T$15)</f>
        <v>-10.36669</v>
      </c>
      <c r="AT140" s="123">
        <f>IF(データ入力と計算結果!$E$9=バックデータ一覧!$A$24,'貼り付けシート（日別）'!P139,0)</f>
        <v>0</v>
      </c>
      <c r="AU140" s="132">
        <f>'貼り付けシート（日別）'!B139</f>
        <v>3.8627672938399997</v>
      </c>
      <c r="AV140" s="132">
        <f>'貼り付けシート（日別）'!C139</f>
        <v>22.935180807174998</v>
      </c>
      <c r="AW140" s="132">
        <f>'貼り付けシート（日別）'!D139</f>
        <v>3.3799213821099996</v>
      </c>
      <c r="AX140" s="132">
        <f>'貼り付けシート（日別）'!E139</f>
        <v>0</v>
      </c>
      <c r="AY140" s="132">
        <f>'貼り付けシート（日別）'!F139</f>
        <v>0</v>
      </c>
      <c r="AZ140" s="132">
        <f>'貼り付けシート（日別）'!G139</f>
        <v>0</v>
      </c>
      <c r="BA140" s="132">
        <f>'貼り付けシート（日別）'!H139</f>
        <v>0</v>
      </c>
    </row>
    <row r="141" spans="1:53" x14ac:dyDescent="0.15">
      <c r="A141" s="50">
        <v>41774</v>
      </c>
      <c r="B141" s="42">
        <f t="shared" si="23"/>
        <v>5</v>
      </c>
      <c r="C141" s="42">
        <f t="shared" si="24"/>
        <v>15</v>
      </c>
      <c r="D141" s="127">
        <f t="shared" si="25"/>
        <v>0.16315834678819446</v>
      </c>
      <c r="E141" s="127">
        <f t="shared" si="20"/>
        <v>87.990533959998686</v>
      </c>
      <c r="F141" s="127">
        <f t="shared" si="26"/>
        <v>0</v>
      </c>
      <c r="G141" s="130">
        <v>0</v>
      </c>
      <c r="H141" s="122">
        <f t="shared" si="21"/>
        <v>0.16315834678819446</v>
      </c>
      <c r="I141" s="122">
        <f>IF(AND($BH$4&lt;&gt;1,$BH$4&lt;&gt;2,$BH$4&lt;&gt;6),0,((VLOOKUP(データ入力と計算結果!$E$6,バックデータ一覧!$V$10:$AA$11,2)*'貼り付けシート（日別）'!O140+VLOOKUP(データ入力と計算結果!$E$6,バックデータ一覧!$V$10:$AA$11,3)*('貼り付けシート（日別）'!I140+'貼り付けシート（日別）'!J140+'貼り付けシート（日別）'!K140+'貼り付けシート（日別）'!L140+'貼り付けシート（日別）'!N140)+(VLOOKUP(データ入力と計算結果!$E$6,バックデータ一覧!$V$10:$AA$11,4)))*10^3/3600))</f>
        <v>0.10130837962962963</v>
      </c>
      <c r="J141" s="122">
        <f>IF(AND(OR($BH$4&lt;&gt;1,$BH$4&lt;&gt;2,$BH$4&lt;&gt;6),データ入力と計算結果!$E$7&lt;&gt;バックデータ一覧!$A$15,SUM(AX141:AY141)&gt;0),0.07*10^3/3600,0)</f>
        <v>1.9444444444444445E-2</v>
      </c>
      <c r="K141" s="122">
        <f>IF(AND(OR($BH$4=1,$BH$4=2),データ入力と計算結果!$E$7=バックデータ一覧!$A$17,AY141&gt;0),(VLOOKUP(データ入力と計算結果!$E$6,バックデータ一覧!$V$10:$AA$11,5,FALSE)*BA141+VLOOKUP(データ入力と計算結果!$E$6,バックデータ一覧!$V$10:$AA$11,6,FALSE))*10^3/3600,0)</f>
        <v>4.2405522714120375E-2</v>
      </c>
      <c r="L141" s="122">
        <f>IF(OR($BH$4=1,$BH$4=6),IF(データ入力と計算結果!$E$7=バックデータ一覧!$A$15,AU141/N141+AV141/O141+AW141/P141+AX141/Q141+AY141/S141,IF(データ入力と計算結果!$E$7=バックデータ一覧!$A$16,AU141/N141+AV141/O141+AW141/P141+AY141/R141+AZ141/S141,AU141/N141+AV141/O141+AW141/P141+AY141/R141+BA141/T141)),0)</f>
        <v>87.990533959998686</v>
      </c>
      <c r="M141" s="122">
        <f>IF($BH$4=2,IF(データ入力と計算結果!$E$7=バックデータ一覧!$A$15,AU141/N141+AV141/O141+AW141/P141+AX141/Q141+AZ141/S141,IF(データ入力と計算結果!$E$7=バックデータ一覧!$A$16,AU141/N141+AV141/O141+AW141/P141+AY141/R141+AZ141/S141,AU141/N141+AV141/O141+AW141/P141+AY141/R141+BA141/T141)),0)</f>
        <v>0</v>
      </c>
      <c r="N141" s="122">
        <f>MIN(1,$BH$6*'貼り付けシート（日別）'!O140+計算過程!$BH$13*(AU141+AW141)+$BH$20)</f>
        <v>0.63374853645429863</v>
      </c>
      <c r="O141" s="122">
        <f>MIN(1,$BH$7*'貼り付けシート（日別）'!O140+$BH$14*AV141+$BH$21)</f>
        <v>0.68868085776678656</v>
      </c>
      <c r="P141" s="122">
        <f>MIN(1,$BH$8*'貼り付けシート（日別）'!O140+$BH$15*(AU141+AW141)+$BH$22)</f>
        <v>0.63374853645429863</v>
      </c>
      <c r="Q141" s="46">
        <f>MIN(1,$BH$9*'貼り付けシート（日別）'!O140+$BH$16*AX141+$BH$23)</f>
        <v>0.71159348488590612</v>
      </c>
      <c r="R141" s="46">
        <f>MIN(1,$BH$10*'貼り付けシート（日別）'!O140+$BH$17*AY141+$BH$24)</f>
        <v>0.70076207979985627</v>
      </c>
      <c r="S141" s="46">
        <f>MIN(1,$BH$11*'貼り付けシート（日別）'!O140+$BH$18*AZ141+$BH$25)</f>
        <v>0.71159348488590612</v>
      </c>
      <c r="T141" s="46">
        <f>MIN(1,$BH$12*'貼り付けシート（日別）'!O140+$BH$19*BA141+$BH$26)</f>
        <v>0.65911931853986583</v>
      </c>
      <c r="U141" s="46">
        <f t="shared" si="22"/>
        <v>0</v>
      </c>
      <c r="V141" s="46">
        <f t="array" ref="V141">AVERAGE((IF(('貼り付けシート（時刻別）'!$E$6:$E$8765=$B141)*('貼り付けシート（時刻別）'!$F$6:$F$8765=$C141)*('貼り付けシート（時刻別）'!$G$6:$G$8765=1),'貼り付けシート（時刻別）'!$C$6:$C$8765,"")))</f>
        <v>8.9500000000000011</v>
      </c>
      <c r="W141" s="46">
        <f t="shared" si="27"/>
        <v>1</v>
      </c>
      <c r="X141" s="46">
        <f t="shared" si="28"/>
        <v>1</v>
      </c>
      <c r="Y141" s="46">
        <f t="shared" si="29"/>
        <v>59.480399612433331</v>
      </c>
      <c r="Z141" s="46">
        <f>IF($BH$4=8,($BH$38*'貼り付けシート（日別）'!O140+$BH$39*Y141+$BH$40)/3.6,0)</f>
        <v>0</v>
      </c>
      <c r="AA141" s="46">
        <f>IF(OR($BH$4=3,$BH$4=4,$BH$4=5),(($BH$42*'貼り付けシート（日別）'!O140+$BH$43*SUM(AU141:AW141,AY141)+$BH$44)*AB141+(0.01723*BA141+0.06099))*10^3/3600,0)</f>
        <v>0</v>
      </c>
      <c r="AB141" s="46">
        <f>IF('貼り付けシート（日別）'!O140&lt;7,1+(7-'貼り付けシート（日別）'!O140)*0.0091,1)</f>
        <v>1</v>
      </c>
      <c r="AC141" s="46">
        <f>IF(OR($BH$4=3,$BH$4=4,$BH$4=5),(($BH$45*'貼り付けシート（日別）'!O140+$BH$46*SUM(AU141:AW141,AY141)+$BH$47)*AE141+BA141/AD141),0)</f>
        <v>0</v>
      </c>
      <c r="AD141" s="46">
        <f>$BH$48*'貼り付けシート（日別）'!O140+$BH$49*BA141+$BH$50</f>
        <v>0.85218218749999997</v>
      </c>
      <c r="AE141" s="46">
        <f>IF('貼り付けシート（日別）'!O140&lt;7,1+(7-'貼り付けシート（日別）'!O140)*0.0205,1)</f>
        <v>1</v>
      </c>
      <c r="AF141" s="46">
        <f>IF($BH$4=7,((AL141*'貼り付けシート（日別）'!O140+AM141*(AU141+AV141+AW141+AY141)+AN141*AK141+AO141)*AG141+(0.01723*BA141+0.06099))*10^3/3600,0)</f>
        <v>0</v>
      </c>
      <c r="AG141" s="46">
        <f>IF(7&lt;='貼り付けシート（日別）'!O140,1,1+(7-'貼り付けシート（日別）'!O140)*0.0091)</f>
        <v>1</v>
      </c>
      <c r="AH141" s="46">
        <f>IF($BH$4=7,((AP141*'貼り付けシート（日別）'!O140+AQ141*(AU141+AV141+AW141+AY141)+AR141*AK141+AS141)*AJ141+BA141/AI141),0)</f>
        <v>0</v>
      </c>
      <c r="AI141" s="46">
        <f>$BH$52*'貼り付けシート（日別）'!O140+$BH$53*BA141+$BH$54</f>
        <v>0.85218218749999997</v>
      </c>
      <c r="AJ141" s="46">
        <f>IF(7&lt;='貼り付けシート（日別）'!O140,1,1+(7-'貼り付けシート（日別）'!O140)*0.0205)</f>
        <v>1</v>
      </c>
      <c r="AK141" s="46">
        <f>SUMIF('貼り付けシート（時刻別）'!$A$6:$A$8765,A141,'貼り付けシート（時刻別）'!$D$6:$D$8765)</f>
        <v>15.691425248875071</v>
      </c>
      <c r="AL141" s="120">
        <f>IF($AK141&gt;0,バックデータ一覧!$S$4,バックデータ一覧!$T$4)</f>
        <v>-0.51375000000000004</v>
      </c>
      <c r="AM141" s="120">
        <f>IF($AK141&gt;0,バックデータ一覧!$S$5,バックデータ一覧!$T$5)</f>
        <v>-1.7819999999999999E-2</v>
      </c>
      <c r="AN141" s="120">
        <f>IF($AK141&gt;0,バックデータ一覧!$S$6,バックデータ一覧!$T$6)</f>
        <v>0.27639999999999998</v>
      </c>
      <c r="AO141" s="120">
        <f>IF($AK141&gt;0,バックデータ一覧!$S$7,バックデータ一覧!$T$7)</f>
        <v>9.4067100000000003</v>
      </c>
      <c r="AP141" s="120">
        <f>IF($AK141&gt;0,バックデータ一覧!$S$12,バックデータ一覧!$T$12)</f>
        <v>-0.19841</v>
      </c>
      <c r="AQ141" s="120">
        <f>IF($AK141&gt;0,バックデータ一覧!$S$13,バックデータ一覧!$T$13)</f>
        <v>1.10632</v>
      </c>
      <c r="AR141" s="120">
        <f>IF($AK141&gt;0,バックデータ一覧!$S$14,バックデータ一覧!$T$14)</f>
        <v>0.19306999999999999</v>
      </c>
      <c r="AS141" s="120">
        <f>IF($AK141&gt;0,バックデータ一覧!$S$15,バックデータ一覧!$T$15)</f>
        <v>-10.36669</v>
      </c>
      <c r="AT141" s="123">
        <f>IF(データ入力と計算結果!$E$9=バックデータ一覧!$A$24,'貼り付けシート（日別）'!P140,0)</f>
        <v>0</v>
      </c>
      <c r="AU141" s="132">
        <f>'貼り付けシート（日別）'!B140</f>
        <v>11.072718272616001</v>
      </c>
      <c r="AV141" s="132">
        <f>'貼り付けシート（日別）'!C140</f>
        <v>18.053345009699999</v>
      </c>
      <c r="AW141" s="132">
        <f>'貼り付けシート（日別）'!D140</f>
        <v>3.3699577351439998</v>
      </c>
      <c r="AX141" s="132">
        <f>'貼り付けシート（日別）'!E140</f>
        <v>0</v>
      </c>
      <c r="AY141" s="132">
        <f>'貼り付けシート（日別）'!F140</f>
        <v>21.664014011640003</v>
      </c>
      <c r="AZ141" s="132">
        <f>'貼り付けシート（日別）'!G140</f>
        <v>0</v>
      </c>
      <c r="BA141" s="132">
        <f>'貼り付けシート（日別）'!H140</f>
        <v>5.3203645833333333</v>
      </c>
    </row>
    <row r="142" spans="1:53" x14ac:dyDescent="0.15">
      <c r="A142" s="50">
        <v>41775</v>
      </c>
      <c r="B142" s="42">
        <f t="shared" si="23"/>
        <v>5</v>
      </c>
      <c r="C142" s="42">
        <f t="shared" si="24"/>
        <v>16</v>
      </c>
      <c r="D142" s="127">
        <f t="shared" si="25"/>
        <v>0.15147267361111111</v>
      </c>
      <c r="E142" s="127">
        <f t="shared" si="20"/>
        <v>69.320530620046938</v>
      </c>
      <c r="F142" s="127">
        <f t="shared" si="26"/>
        <v>0</v>
      </c>
      <c r="G142" s="130">
        <v>0</v>
      </c>
      <c r="H142" s="122">
        <f t="shared" si="21"/>
        <v>0.15147267361111111</v>
      </c>
      <c r="I142" s="122">
        <f>IF(AND($BH$4&lt;&gt;1,$BH$4&lt;&gt;2,$BH$4&lt;&gt;6),0,((VLOOKUP(データ入力と計算結果!$E$6,バックデータ一覧!$V$10:$AA$11,2)*'貼り付けシート（日別）'!O141+VLOOKUP(データ入力と計算結果!$E$6,バックデータ一覧!$V$10:$AA$11,3)*('貼り付けシート（日別）'!I141+'貼り付けシート（日別）'!J141+'貼り付けシート（日別）'!K141+'貼り付けシート（日別）'!L141+'貼り付けシート（日別）'!N141)+(VLOOKUP(データ入力と計算結果!$E$6,バックデータ一覧!$V$10:$AA$11,4)))*10^3/3600))</f>
        <v>9.0099074074074081E-2</v>
      </c>
      <c r="J142" s="122">
        <f>IF(AND(OR($BH$4&lt;&gt;1,$BH$4&lt;&gt;2,$BH$4&lt;&gt;6),データ入力と計算結果!$E$7&lt;&gt;バックデータ一覧!$A$15,SUM(AX142:AY142)&gt;0),0.07*10^3/3600,0)</f>
        <v>1.9444444444444445E-2</v>
      </c>
      <c r="K142" s="122">
        <f>IF(AND(OR($BH$4=1,$BH$4=2),データ入力と計算結果!$E$7=バックデータ一覧!$A$17,AY142&gt;0),(VLOOKUP(データ入力と計算結果!$E$6,バックデータ一覧!$V$10:$AA$11,5,FALSE)*BA142+VLOOKUP(データ入力と計算結果!$E$6,バックデータ一覧!$V$10:$AA$11,6,FALSE))*10^3/3600,0)</f>
        <v>4.1929155092592589E-2</v>
      </c>
      <c r="L142" s="122">
        <f>IF(OR($BH$4=1,$BH$4=6),IF(データ入力と計算結果!$E$7=バックデータ一覧!$A$15,AU142/N142+AV142/O142+AW142/P142+AX142/Q142+AY142/S142,IF(データ入力と計算結果!$E$7=バックデータ一覧!$A$16,AU142/N142+AV142/O142+AW142/P142+AY142/R142+AZ142/S142,AU142/N142+AV142/O142+AW142/P142+AY142/R142+BA142/T142)),0)</f>
        <v>69.320530620046938</v>
      </c>
      <c r="M142" s="122">
        <f>IF($BH$4=2,IF(データ入力と計算結果!$E$7=バックデータ一覧!$A$15,AU142/N142+AV142/O142+AW142/P142+AX142/Q142+AZ142/S142,IF(データ入力と計算結果!$E$7=バックデータ一覧!$A$16,AU142/N142+AV142/O142+AW142/P142+AY142/R142+AZ142/S142,AU142/N142+AV142/O142+AW142/P142+AY142/R142+BA142/T142)),0)</f>
        <v>0</v>
      </c>
      <c r="N142" s="122">
        <f>MIN(1,$BH$6*'貼り付けシート（日別）'!O141+計算過程!$BH$13*(AU142+AW142)+$BH$20)</f>
        <v>0.62762745329909708</v>
      </c>
      <c r="O142" s="122">
        <f>MIN(1,$BH$7*'貼り付けシート（日別）'!O141+$BH$14*AV142+$BH$21)</f>
        <v>0.68624136380841305</v>
      </c>
      <c r="P142" s="122">
        <f>MIN(1,$BH$8*'貼り付けシート（日別）'!O141+$BH$15*(AU142+AW142)+$BH$22)</f>
        <v>0.62762745329909708</v>
      </c>
      <c r="Q142" s="46">
        <f>MIN(1,$BH$9*'貼り付けシート（日別）'!O141+$BH$16*AX142+$BH$23)</f>
        <v>0.71159348488590612</v>
      </c>
      <c r="R142" s="46">
        <f>MIN(1,$BH$10*'貼り付けシート（日別）'!O141+$BH$17*AY142+$BH$24)</f>
        <v>0.70083721827237333</v>
      </c>
      <c r="S142" s="46">
        <f>MIN(1,$BH$11*'貼り付けシート（日別）'!O141+$BH$18*AZ142+$BH$25)</f>
        <v>0.71159348488590612</v>
      </c>
      <c r="T142" s="46">
        <f>MIN(1,$BH$12*'貼り付けシート（日別）'!O141+$BH$19*BA142+$BH$26)</f>
        <v>0.65920132903087247</v>
      </c>
      <c r="U142" s="46">
        <f t="shared" si="22"/>
        <v>0</v>
      </c>
      <c r="V142" s="46">
        <f t="array" ref="V142">AVERAGE((IF(('貼り付けシート（時刻別）'!$E$6:$E$8765=$B142)*('貼り付けシート（時刻別）'!$F$6:$F$8765=$C142)*('貼り付けシート（時刻別）'!$G$6:$G$8765=1),'貼り付けシート（時刻別）'!$C$6:$C$8765,"")))</f>
        <v>13.024999999999999</v>
      </c>
      <c r="W142" s="46">
        <f t="shared" si="27"/>
        <v>1</v>
      </c>
      <c r="X142" s="46">
        <f t="shared" si="28"/>
        <v>1</v>
      </c>
      <c r="Y142" s="46">
        <f t="shared" si="29"/>
        <v>47.023408267908337</v>
      </c>
      <c r="Z142" s="46">
        <f>IF($BH$4=8,($BH$38*'貼り付けシート（日別）'!O141+$BH$39*Y142+$BH$40)/3.6,0)</f>
        <v>0</v>
      </c>
      <c r="AA142" s="46">
        <f>IF(OR($BH$4=3,$BH$4=4,$BH$4=5),(($BH$42*'貼り付けシート（日別）'!O141+$BH$43*SUM(AU142:AW142,AY142)+$BH$44)*AB142+(0.01723*BA142+0.06099))*10^3/3600,0)</f>
        <v>0</v>
      </c>
      <c r="AB142" s="46">
        <f>IF('貼り付けシート（日別）'!O141&lt;7,1+(7-'貼り付けシート（日別）'!O141)*0.0091,1)</f>
        <v>1</v>
      </c>
      <c r="AC142" s="46">
        <f>IF(OR($BH$4=3,$BH$4=4,$BH$4=5),(($BH$45*'貼り付けシート（日別）'!O141+$BH$46*SUM(AU142:AW142,AY142)+$BH$47)*AE142+BA142/AD142),0)</f>
        <v>0</v>
      </c>
      <c r="AD142" s="46">
        <f>$BH$48*'貼り付けシート（日別）'!O141+$BH$49*BA142+$BH$50</f>
        <v>0.85452499999999998</v>
      </c>
      <c r="AE142" s="46">
        <f>IF('貼り付けシート（日別）'!O141&lt;7,1+(7-'貼り付けシート（日別）'!O141)*0.0205,1)</f>
        <v>1</v>
      </c>
      <c r="AF142" s="46">
        <f>IF($BH$4=7,((AL142*'貼り付けシート（日別）'!O141+AM142*(AU142+AV142+AW142+AY142)+AN142*AK142+AO142)*AG142+(0.01723*BA142+0.06099))*10^3/3600,0)</f>
        <v>0</v>
      </c>
      <c r="AG142" s="46">
        <f>IF(7&lt;='貼り付けシート（日別）'!O141,1,1+(7-'貼り付けシート（日別）'!O141)*0.0091)</f>
        <v>1</v>
      </c>
      <c r="AH142" s="46">
        <f>IF($BH$4=7,((AP142*'貼り付けシート（日別）'!O141+AQ142*(AU142+AV142+AW142+AY142)+AR142*AK142+AS142)*AJ142+BA142/AI142),0)</f>
        <v>0</v>
      </c>
      <c r="AI142" s="46">
        <f>$BH$52*'貼り付けシート（日別）'!O141+$BH$53*BA142+$BH$54</f>
        <v>0.85452499999999998</v>
      </c>
      <c r="AJ142" s="46">
        <f>IF(7&lt;='貼り付けシート（日別）'!O141,1,1+(7-'貼り付けシート（日別）'!O141)*0.0205)</f>
        <v>1</v>
      </c>
      <c r="AK142" s="46">
        <f>SUMIF('貼り付けシート（時刻別）'!$A$6:$A$8765,A142,'貼り付けシート（時刻別）'!$D$6:$D$8765)</f>
        <v>9.1697163622697904</v>
      </c>
      <c r="AL142" s="120">
        <f>IF($AK142&gt;0,バックデータ一覧!$S$4,バックデータ一覧!$T$4)</f>
        <v>-0.51375000000000004</v>
      </c>
      <c r="AM142" s="120">
        <f>IF($AK142&gt;0,バックデータ一覧!$S$5,バックデータ一覧!$T$5)</f>
        <v>-1.7819999999999999E-2</v>
      </c>
      <c r="AN142" s="120">
        <f>IF($AK142&gt;0,バックデータ一覧!$S$6,バックデータ一覧!$T$6)</f>
        <v>0.27639999999999998</v>
      </c>
      <c r="AO142" s="120">
        <f>IF($AK142&gt;0,バックデータ一覧!$S$7,バックデータ一覧!$T$7)</f>
        <v>9.4067100000000003</v>
      </c>
      <c r="AP142" s="120">
        <f>IF($AK142&gt;0,バックデータ一覧!$S$12,バックデータ一覧!$T$12)</f>
        <v>-0.19841</v>
      </c>
      <c r="AQ142" s="120">
        <f>IF($AK142&gt;0,バックデータ一覧!$S$13,バックデータ一覧!$T$13)</f>
        <v>1.10632</v>
      </c>
      <c r="AR142" s="120">
        <f>IF($AK142&gt;0,バックデータ一覧!$S$14,バックデータ一覧!$T$14)</f>
        <v>0.19306999999999999</v>
      </c>
      <c r="AS142" s="120">
        <f>IF($AK142&gt;0,バックデータ一覧!$S$15,バックデータ一覧!$T$15)</f>
        <v>-10.36669</v>
      </c>
      <c r="AT142" s="123">
        <f>IF(データ入力と計算結果!$E$9=バックデータ一覧!$A$24,'貼り付けシート（日別）'!P141,0)</f>
        <v>0</v>
      </c>
      <c r="AU142" s="132">
        <f>'貼り付けシート（日別）'!B141</f>
        <v>7.4050275598389996</v>
      </c>
      <c r="AV142" s="132">
        <f>'貼り付けシート（日別）'!C141</f>
        <v>11.94359283845</v>
      </c>
      <c r="AW142" s="132">
        <f>'貼り付けシート（日別）'!D141</f>
        <v>0.95548742707599998</v>
      </c>
      <c r="AX142" s="132">
        <f>'貼り付けシート（日別）'!E141</f>
        <v>0</v>
      </c>
      <c r="AY142" s="132">
        <f>'貼り付けシート（日別）'!F141</f>
        <v>21.498467109210001</v>
      </c>
      <c r="AZ142" s="132">
        <f>'貼り付けシート（日別）'!G141</f>
        <v>0</v>
      </c>
      <c r="BA142" s="132">
        <f>'貼り付けシート（日別）'!H141</f>
        <v>5.2208333333333332</v>
      </c>
    </row>
    <row r="143" spans="1:53" x14ac:dyDescent="0.15">
      <c r="A143" s="50">
        <v>41776</v>
      </c>
      <c r="B143" s="42">
        <f t="shared" si="23"/>
        <v>5</v>
      </c>
      <c r="C143" s="42">
        <f t="shared" si="24"/>
        <v>17</v>
      </c>
      <c r="D143" s="127">
        <f t="shared" si="25"/>
        <v>0.17103215162037039</v>
      </c>
      <c r="E143" s="127">
        <f t="shared" si="20"/>
        <v>103.25315461252329</v>
      </c>
      <c r="F143" s="127">
        <f t="shared" si="26"/>
        <v>0</v>
      </c>
      <c r="G143" s="130">
        <v>0</v>
      </c>
      <c r="H143" s="122">
        <f t="shared" si="21"/>
        <v>0.17103215162037039</v>
      </c>
      <c r="I143" s="122">
        <f>IF(AND($BH$4&lt;&gt;1,$BH$4&lt;&gt;2,$BH$4&lt;&gt;6),0,((VLOOKUP(データ入力と計算結果!$E$6,バックデータ一覧!$V$10:$AA$11,2)*'貼り付けシート（日別）'!O142+VLOOKUP(データ入力と計算結果!$E$6,バックデータ一覧!$V$10:$AA$11,3)*('貼り付けシート（日別）'!I142+'貼り付けシート（日別）'!J142+'貼り付けシート（日別）'!K142+'貼り付けシート（日別）'!L142+'貼り付けシート（日別）'!N142)+(VLOOKUP(データ入力と計算結果!$E$6,バックデータ一覧!$V$10:$AA$11,4)))*10^3/3600))</f>
        <v>0.11104851851851852</v>
      </c>
      <c r="J143" s="122">
        <f>IF(AND(OR($BH$4&lt;&gt;1,$BH$4&lt;&gt;2,$BH$4&lt;&gt;6),データ入力と計算結果!$E$7&lt;&gt;バックデータ一覧!$A$15,SUM(AX143:AY143)&gt;0),0.07*10^3/3600,0)</f>
        <v>1.9444444444444445E-2</v>
      </c>
      <c r="K143" s="122">
        <f>IF(AND(OR($BH$4=1,$BH$4=2),データ入力と計算結果!$E$7=バックデータ一覧!$A$17,AY143&gt;0),(VLOOKUP(データ入力と計算結果!$E$6,バックデータ一覧!$V$10:$AA$11,5,FALSE)*BA143+VLOOKUP(データ入力と計算結果!$E$6,バックデータ一覧!$V$10:$AA$11,6,FALSE))*10^3/3600,0)</f>
        <v>4.053918865740741E-2</v>
      </c>
      <c r="L143" s="122">
        <f>IF(OR($BH$4=1,$BH$4=6),IF(データ入力と計算結果!$E$7=バックデータ一覧!$A$15,AU143/N143+AV143/O143+AW143/P143+AX143/Q143+AY143/S143,IF(データ入力と計算結果!$E$7=バックデータ一覧!$A$16,AU143/N143+AV143/O143+AW143/P143+AY143/R143+AZ143/S143,AU143/N143+AV143/O143+AW143/P143+AY143/R143+BA143/T143)),0)</f>
        <v>103.25315461252329</v>
      </c>
      <c r="M143" s="122">
        <f>IF($BH$4=2,IF(データ入力と計算結果!$E$7=バックデータ一覧!$A$15,AU143/N143+AV143/O143+AW143/P143+AX143/Q143+AZ143/S143,IF(データ入力と計算結果!$E$7=バックデータ一覧!$A$16,AU143/N143+AV143/O143+AW143/P143+AY143/R143+AZ143/S143,AU143/N143+AV143/O143+AW143/P143+AY143/R143+BA143/T143)),0)</f>
        <v>0</v>
      </c>
      <c r="N143" s="122">
        <f>MIN(1,$BH$6*'貼り付けシート（日別）'!O142+計算過程!$BH$13*(AU143+AW143)+$BH$20)</f>
        <v>0.64469517783975083</v>
      </c>
      <c r="O143" s="122">
        <f>MIN(1,$BH$7*'貼り付けシート（日別）'!O142+$BH$14*AV143+$BH$21)</f>
        <v>0.69257149900669579</v>
      </c>
      <c r="P143" s="122">
        <f>MIN(1,$BH$8*'貼り付けシート（日別）'!O142+$BH$15*(AU143+AW143)+$BH$22)</f>
        <v>0.64469517783975083</v>
      </c>
      <c r="Q143" s="46">
        <f>MIN(1,$BH$9*'貼り付けシート（日別）'!O142+$BH$16*AX143+$BH$23)</f>
        <v>0.71159348488590612</v>
      </c>
      <c r="R143" s="46">
        <f>MIN(1,$BH$10*'貼り付けシート（日別）'!O142+$BH$17*AY143+$BH$24)</f>
        <v>0.70092581438175905</v>
      </c>
      <c r="S143" s="46">
        <f>MIN(1,$BH$11*'貼り付けシート（日別）'!O142+$BH$18*AZ143+$BH$25)</f>
        <v>0.71159348488590612</v>
      </c>
      <c r="T143" s="46">
        <f>MIN(1,$BH$12*'貼り付けシート（日別）'!O142+$BH$19*BA143+$BH$26)</f>
        <v>0.65962880859704698</v>
      </c>
      <c r="U143" s="46">
        <f t="shared" si="22"/>
        <v>0</v>
      </c>
      <c r="V143" s="46">
        <f t="array" ref="V143">AVERAGE((IF(('貼り付けシート（時刻別）'!$E$6:$E$8765=$B143)*('貼り付けシート（時刻別）'!$F$6:$F$8765=$C143)*('貼り付けシート（時刻別）'!$G$6:$G$8765=1),'貼り付けシート（時刻別）'!$C$6:$C$8765,"")))</f>
        <v>8.625</v>
      </c>
      <c r="W143" s="46">
        <f t="shared" si="27"/>
        <v>1</v>
      </c>
      <c r="X143" s="46">
        <f t="shared" si="28"/>
        <v>1</v>
      </c>
      <c r="Y143" s="46">
        <f t="shared" si="29"/>
        <v>70.023741713416683</v>
      </c>
      <c r="Z143" s="46">
        <f>IF($BH$4=8,($BH$38*'貼り付けシート（日別）'!O142+$BH$39*Y143+$BH$40)/3.6,0)</f>
        <v>0</v>
      </c>
      <c r="AA143" s="46">
        <f>IF(OR($BH$4=3,$BH$4=4,$BH$4=5),(($BH$42*'貼り付けシート（日別）'!O142+$BH$43*SUM(AU143:AW143,AY143)+$BH$44)*AB143+(0.01723*BA143+0.06099))*10^3/3600,0)</f>
        <v>0</v>
      </c>
      <c r="AB143" s="46">
        <f>IF('貼り付けシート（日別）'!O142&lt;7,1+(7-'貼り付けシート（日別）'!O142)*0.0091,1)</f>
        <v>1</v>
      </c>
      <c r="AC143" s="46">
        <f>IF(OR($BH$4=3,$BH$4=4,$BH$4=5),(($BH$45*'貼り付けシート（日別）'!O142+$BH$46*SUM(AU143:AW143,AY143)+$BH$47)*AE143+BA143/AD143),0)</f>
        <v>0</v>
      </c>
      <c r="AD143" s="46">
        <f>$BH$48*'貼り付けシート（日別）'!O142+$BH$49*BA143+$BH$50</f>
        <v>0.8616625</v>
      </c>
      <c r="AE143" s="46">
        <f>IF('貼り付けシート（日別）'!O142&lt;7,1+(7-'貼り付けシート（日別）'!O142)*0.0205,1)</f>
        <v>1</v>
      </c>
      <c r="AF143" s="46">
        <f>IF($BH$4=7,((AL143*'貼り付けシート（日別）'!O142+AM143*(AU143+AV143+AW143+AY143)+AN143*AK143+AO143)*AG143+(0.01723*BA143+0.06099))*10^3/3600,0)</f>
        <v>0</v>
      </c>
      <c r="AG143" s="46">
        <f>IF(7&lt;='貼り付けシート（日別）'!O142,1,1+(7-'貼り付けシート（日別）'!O142)*0.0091)</f>
        <v>1</v>
      </c>
      <c r="AH143" s="46">
        <f>IF($BH$4=7,((AP143*'貼り付けシート（日別）'!O142+AQ143*(AU143+AV143+AW143+AY143)+AR143*AK143+AS143)*AJ143+BA143/AI143),0)</f>
        <v>0</v>
      </c>
      <c r="AI143" s="46">
        <f>$BH$52*'貼り付けシート（日別）'!O142+$BH$53*BA143+$BH$54</f>
        <v>0.8616625</v>
      </c>
      <c r="AJ143" s="46">
        <f>IF(7&lt;='貼り付けシート（日別）'!O142,1,1+(7-'貼り付けシート（日別）'!O142)*0.0205)</f>
        <v>1</v>
      </c>
      <c r="AK143" s="46">
        <f>SUMIF('貼り付けシート（時刻別）'!$A$6:$A$8765,A143,'貼り付けシート（時刻別）'!$D$6:$D$8765)</f>
        <v>16.151240166751506</v>
      </c>
      <c r="AL143" s="120">
        <f>IF($AK143&gt;0,バックデータ一覧!$S$4,バックデータ一覧!$T$4)</f>
        <v>-0.51375000000000004</v>
      </c>
      <c r="AM143" s="120">
        <f>IF($AK143&gt;0,バックデータ一覧!$S$5,バックデータ一覧!$T$5)</f>
        <v>-1.7819999999999999E-2</v>
      </c>
      <c r="AN143" s="120">
        <f>IF($AK143&gt;0,バックデータ一覧!$S$6,バックデータ一覧!$T$6)</f>
        <v>0.27639999999999998</v>
      </c>
      <c r="AO143" s="120">
        <f>IF($AK143&gt;0,バックデータ一覧!$S$7,バックデータ一覧!$T$7)</f>
        <v>9.4067100000000003</v>
      </c>
      <c r="AP143" s="120">
        <f>IF($AK143&gt;0,バックデータ一覧!$S$12,バックデータ一覧!$T$12)</f>
        <v>-0.19841</v>
      </c>
      <c r="AQ143" s="120">
        <f>IF($AK143&gt;0,バックデータ一覧!$S$13,バックデータ一覧!$T$13)</f>
        <v>1.10632</v>
      </c>
      <c r="AR143" s="120">
        <f>IF($AK143&gt;0,バックデータ一覧!$S$14,バックデータ一覧!$T$14)</f>
        <v>0.19306999999999999</v>
      </c>
      <c r="AS143" s="120">
        <f>IF($AK143&gt;0,バックデータ一覧!$S$15,バックデータ一覧!$T$15)</f>
        <v>-10.36669</v>
      </c>
      <c r="AT143" s="123">
        <f>IF(データ入力と計算結果!$E$9=バックデータ一覧!$A$24,'貼り付けシート（日別）'!P142,0)</f>
        <v>0</v>
      </c>
      <c r="AU143" s="132">
        <f>'貼り付けシート（日別）'!B142</f>
        <v>16.095804011559999</v>
      </c>
      <c r="AV143" s="132">
        <f>'貼り付けシート（日別）'!C142</f>
        <v>23.670300017000002</v>
      </c>
      <c r="AW143" s="132">
        <f>'貼り付けシート（日別）'!D142</f>
        <v>4.0239510028899996</v>
      </c>
      <c r="AX143" s="132">
        <f>'貼り付けシート（日別）'!E142</f>
        <v>0</v>
      </c>
      <c r="AY143" s="132">
        <f>'貼り付けシート（日別）'!F142</f>
        <v>21.303270015300001</v>
      </c>
      <c r="AZ143" s="132">
        <f>'貼り付けシート（日別）'!G142</f>
        <v>0</v>
      </c>
      <c r="BA143" s="132">
        <f>'貼り付けシート（日別）'!H142</f>
        <v>4.9304166666666669</v>
      </c>
    </row>
    <row r="144" spans="1:53" x14ac:dyDescent="0.15">
      <c r="A144" s="50">
        <v>41777</v>
      </c>
      <c r="B144" s="42">
        <f t="shared" si="23"/>
        <v>5</v>
      </c>
      <c r="C144" s="42">
        <f t="shared" si="24"/>
        <v>18</v>
      </c>
      <c r="D144" s="127">
        <f t="shared" si="25"/>
        <v>0.14662292997685186</v>
      </c>
      <c r="E144" s="127">
        <f t="shared" si="20"/>
        <v>66.674051200076789</v>
      </c>
      <c r="F144" s="127">
        <f t="shared" si="26"/>
        <v>0</v>
      </c>
      <c r="G144" s="130">
        <v>0</v>
      </c>
      <c r="H144" s="122">
        <f t="shared" si="21"/>
        <v>0.14662292997685186</v>
      </c>
      <c r="I144" s="122">
        <f>IF(AND($BH$4&lt;&gt;1,$BH$4&lt;&gt;2,$BH$4&lt;&gt;6),0,((VLOOKUP(データ入力と計算結果!$E$6,バックデータ一覧!$V$10:$AA$11,2)*'貼り付けシート（日別）'!O143+VLOOKUP(データ入力と計算結果!$E$6,バックデータ一覧!$V$10:$AA$11,3)*('貼り付けシート（日別）'!I143+'貼り付けシート（日別）'!J143+'貼り付けシート（日別）'!K143+'貼り付けシート（日別）'!L143+'貼り付けシート（日別）'!N143)+(VLOOKUP(データ入力と計算結果!$E$6,バックデータ一覧!$V$10:$AA$11,4)))*10^3/3600))</f>
        <v>8.8279537037037045E-2</v>
      </c>
      <c r="J144" s="122">
        <f>IF(AND(OR($BH$4&lt;&gt;1,$BH$4&lt;&gt;2,$BH$4&lt;&gt;6),データ入力と計算結果!$E$7&lt;&gt;バックデータ一覧!$A$15,SUM(AX144:AY144)&gt;0),0.07*10^3/3600,0)</f>
        <v>1.9444444444444445E-2</v>
      </c>
      <c r="K144" s="122">
        <f>IF(AND(OR($BH$4=1,$BH$4=2),データ入力と計算結果!$E$7=バックデータ一覧!$A$17,AY144&gt;0),(VLOOKUP(データ入力と計算結果!$E$6,バックデータ一覧!$V$10:$AA$11,5,FALSE)*BA144+VLOOKUP(データ入力と計算結果!$E$6,バックデータ一覧!$V$10:$AA$11,6,FALSE))*10^3/3600,0)</f>
        <v>3.8898948495370365E-2</v>
      </c>
      <c r="L144" s="122">
        <f>IF(OR($BH$4=1,$BH$4=6),IF(データ入力と計算結果!$E$7=バックデータ一覧!$A$15,AU144/N144+AV144/O144+AW144/P144+AX144/Q144+AY144/S144,IF(データ入力と計算結果!$E$7=バックデータ一覧!$A$16,AU144/N144+AV144/O144+AW144/P144+AY144/R144+AZ144/S144,AU144/N144+AV144/O144+AW144/P144+AY144/R144+BA144/T144)),0)</f>
        <v>66.674051200076789</v>
      </c>
      <c r="M144" s="122">
        <f>IF($BH$4=2,IF(データ入力と計算結果!$E$7=バックデータ一覧!$A$15,AU144/N144+AV144/O144+AW144/P144+AX144/Q144+AZ144/S144,IF(データ入力と計算結果!$E$7=バックデータ一覧!$A$16,AU144/N144+AV144/O144+AW144/P144+AY144/R144+AZ144/S144,AU144/N144+AV144/O144+AW144/P144+AY144/R144+BA144/T144)),0)</f>
        <v>0</v>
      </c>
      <c r="N144" s="122">
        <f>MIN(1,$BH$6*'貼り付けシート（日別）'!O143+計算過程!$BH$13*(AU144+AW144)+$BH$20)</f>
        <v>0.63395555120724412</v>
      </c>
      <c r="O144" s="122">
        <f>MIN(1,$BH$7*'貼り付けシート（日別）'!O143+$BH$14*AV144+$BH$21)</f>
        <v>0.68818356034760442</v>
      </c>
      <c r="P144" s="122">
        <f>MIN(1,$BH$8*'貼り付けシート（日別）'!O143+$BH$15*(AU144+AW144)+$BH$22)</f>
        <v>0.63395555120724412</v>
      </c>
      <c r="Q144" s="46">
        <f>MIN(1,$BH$9*'貼り付けシート（日別）'!O143+$BH$16*AX144+$BH$23)</f>
        <v>0.71159348488590612</v>
      </c>
      <c r="R144" s="46">
        <f>MIN(1,$BH$10*'貼り付けシート（日別）'!O143+$BH$17*AY144+$BH$24)</f>
        <v>0.70107488359015113</v>
      </c>
      <c r="S144" s="46">
        <f>MIN(1,$BH$11*'貼り付けシート（日別）'!O143+$BH$18*AZ144+$BH$25)</f>
        <v>0.71159348488590612</v>
      </c>
      <c r="T144" s="46">
        <f>MIN(1,$BH$12*'貼り付けシート（日別）'!O143+$BH$19*BA144+$BH$26)</f>
        <v>0.65945992731382552</v>
      </c>
      <c r="U144" s="46">
        <f t="shared" si="22"/>
        <v>0</v>
      </c>
      <c r="V144" s="46">
        <f t="array" ref="V144">AVERAGE((IF(('貼り付けシート（時刻別）'!$E$6:$E$8765=$B144)*('貼り付けシート（時刻別）'!$F$6:$F$8765=$C144)*('貼り付けシート（時刻別）'!$G$6:$G$8765=1),'貼り付けシート（時刻別）'!$C$6:$C$8765,"")))</f>
        <v>13.662500000000001</v>
      </c>
      <c r="W144" s="46">
        <f t="shared" si="27"/>
        <v>1</v>
      </c>
      <c r="X144" s="46">
        <f t="shared" si="28"/>
        <v>1</v>
      </c>
      <c r="Y144" s="46">
        <f t="shared" si="29"/>
        <v>45.372113854283327</v>
      </c>
      <c r="Z144" s="46">
        <f>IF($BH$4=8,($BH$38*'貼り付けシート（日別）'!O143+$BH$39*Y144+$BH$40)/3.6,0)</f>
        <v>0</v>
      </c>
      <c r="AA144" s="46">
        <f>IF(OR($BH$4=3,$BH$4=4,$BH$4=5),(($BH$42*'貼り付けシート（日別）'!O143+$BH$43*SUM(AU144:AW144,AY144)+$BH$44)*AB144+(0.01723*BA144+0.06099))*10^3/3600,0)</f>
        <v>0</v>
      </c>
      <c r="AB144" s="46">
        <f>IF('貼り付けシート（日別）'!O143&lt;7,1+(7-'貼り付けシート（日別）'!O143)*0.0091,1)</f>
        <v>1</v>
      </c>
      <c r="AC144" s="46">
        <f>IF(OR($BH$4=3,$BH$4=4,$BH$4=5),(($BH$45*'貼り付けシート（日別）'!O143+$BH$46*SUM(AU144:AW144,AY144)+$BH$47)*AE144+BA144/AD144),0)</f>
        <v>0</v>
      </c>
      <c r="AD144" s="46">
        <f>$BH$48*'貼り付けシート（日別）'!O143+$BH$49*BA144+$BH$50</f>
        <v>0.86900624999999998</v>
      </c>
      <c r="AE144" s="46">
        <f>IF('貼り付けシート（日別）'!O143&lt;7,1+(7-'貼り付けシート（日別）'!O143)*0.0205,1)</f>
        <v>1</v>
      </c>
      <c r="AF144" s="46">
        <f>IF($BH$4=7,((AL144*'貼り付けシート（日別）'!O143+AM144*(AU144+AV144+AW144+AY144)+AN144*AK144+AO144)*AG144+(0.01723*BA144+0.06099))*10^3/3600,0)</f>
        <v>0</v>
      </c>
      <c r="AG144" s="46">
        <f>IF(7&lt;='貼り付けシート（日別）'!O143,1,1+(7-'貼り付けシート（日別）'!O143)*0.0091)</f>
        <v>1</v>
      </c>
      <c r="AH144" s="46">
        <f>IF($BH$4=7,((AP144*'貼り付けシート（日別）'!O143+AQ144*(AU144+AV144+AW144+AY144)+AR144*AK144+AS144)*AJ144+BA144/AI144),0)</f>
        <v>0</v>
      </c>
      <c r="AI144" s="46">
        <f>$BH$52*'貼り付けシート（日別）'!O143+$BH$53*BA144+$BH$54</f>
        <v>0.86900624999999998</v>
      </c>
      <c r="AJ144" s="46">
        <f>IF(7&lt;='貼り付けシート（日別）'!O143,1,1+(7-'貼り付けシート（日別）'!O143)*0.0205)</f>
        <v>1</v>
      </c>
      <c r="AK144" s="46">
        <f>SUMIF('貼り付けシート（時刻別）'!$A$6:$A$8765,A144,'貼り付けシート（時刻別）'!$D$6:$D$8765)</f>
        <v>0.18927354817643657</v>
      </c>
      <c r="AL144" s="120">
        <f>IF($AK144&gt;0,バックデータ一覧!$S$4,バックデータ一覧!$T$4)</f>
        <v>-0.51375000000000004</v>
      </c>
      <c r="AM144" s="120">
        <f>IF($AK144&gt;0,バックデータ一覧!$S$5,バックデータ一覧!$T$5)</f>
        <v>-1.7819999999999999E-2</v>
      </c>
      <c r="AN144" s="120">
        <f>IF($AK144&gt;0,バックデータ一覧!$S$6,バックデータ一覧!$T$6)</f>
        <v>0.27639999999999998</v>
      </c>
      <c r="AO144" s="120">
        <f>IF($AK144&gt;0,バックデータ一覧!$S$7,バックデータ一覧!$T$7)</f>
        <v>9.4067100000000003</v>
      </c>
      <c r="AP144" s="120">
        <f>IF($AK144&gt;0,バックデータ一覧!$S$12,バックデータ一覧!$T$12)</f>
        <v>-0.19841</v>
      </c>
      <c r="AQ144" s="120">
        <f>IF($AK144&gt;0,バックデータ一覧!$S$13,バックデータ一覧!$T$13)</f>
        <v>1.10632</v>
      </c>
      <c r="AR144" s="120">
        <f>IF($AK144&gt;0,バックデータ一覧!$S$14,バックデータ一覧!$T$14)</f>
        <v>0.19306999999999999</v>
      </c>
      <c r="AS144" s="120">
        <f>IF($AK144&gt;0,バックデータ一覧!$S$15,バックデータ一覧!$T$15)</f>
        <v>-10.36669</v>
      </c>
      <c r="AT144" s="123">
        <f>IF(データ入力と計算結果!$E$9=バックデータ一覧!$A$24,'貼り付けシート（日別）'!P143,0)</f>
        <v>0</v>
      </c>
      <c r="AU144" s="132">
        <f>'貼り付けシート（日別）'!B143</f>
        <v>7.2246661208539997</v>
      </c>
      <c r="AV144" s="132">
        <f>'貼り付けシート（日別）'!C143</f>
        <v>11.6526872917</v>
      </c>
      <c r="AW144" s="132">
        <f>'貼り付けシート（日別）'!D143</f>
        <v>0.93221498333599995</v>
      </c>
      <c r="AX144" s="132">
        <f>'貼り付けシート（日別）'!E143</f>
        <v>0</v>
      </c>
      <c r="AY144" s="132">
        <f>'貼り付けシート（日別）'!F143</f>
        <v>20.974837125059995</v>
      </c>
      <c r="AZ144" s="132">
        <f>'貼り付けシート（日別）'!G143</f>
        <v>0</v>
      </c>
      <c r="BA144" s="132">
        <f>'貼り付けシート（日別）'!H143</f>
        <v>4.5877083333333335</v>
      </c>
    </row>
    <row r="145" spans="1:53" x14ac:dyDescent="0.15">
      <c r="A145" s="50">
        <v>41778</v>
      </c>
      <c r="B145" s="42">
        <f t="shared" si="23"/>
        <v>5</v>
      </c>
      <c r="C145" s="42">
        <f t="shared" si="24"/>
        <v>19</v>
      </c>
      <c r="D145" s="127">
        <f t="shared" si="25"/>
        <v>0.15775334056712961</v>
      </c>
      <c r="E145" s="127">
        <f t="shared" si="20"/>
        <v>82.399633731554715</v>
      </c>
      <c r="F145" s="127">
        <f t="shared" si="26"/>
        <v>0</v>
      </c>
      <c r="G145" s="130">
        <v>0</v>
      </c>
      <c r="H145" s="122">
        <f t="shared" si="21"/>
        <v>0.15775334056712961</v>
      </c>
      <c r="I145" s="122">
        <f>IF(AND($BH$4&lt;&gt;1,$BH$4&lt;&gt;2,$BH$4&lt;&gt;6),0,((VLOOKUP(データ入力と計算結果!$E$6,バックデータ一覧!$V$10:$AA$11,2)*'貼り付けシート（日別）'!O144+VLOOKUP(データ入力と計算結果!$E$6,バックデータ一覧!$V$10:$AA$11,3)*('貼り付けシート（日別）'!I144+'貼り付けシート（日別）'!J144+'貼り付けシート（日別）'!K144+'貼り付けシート（日別）'!L144+'貼り付けシート（日別）'!N144)+(VLOOKUP(データ入力と計算結果!$E$6,バックデータ一覧!$V$10:$AA$11,4)))*10^3/3600))</f>
        <v>9.9273842592592587E-2</v>
      </c>
      <c r="J145" s="122">
        <f>IF(AND(OR($BH$4&lt;&gt;1,$BH$4&lt;&gt;2,$BH$4&lt;&gt;6),データ入力と計算結果!$E$7&lt;&gt;バックデータ一覧!$A$15,SUM(AX145:AY145)&gt;0),0.07*10^3/3600,0)</f>
        <v>1.9444444444444445E-2</v>
      </c>
      <c r="K145" s="122">
        <f>IF(AND(OR($BH$4=1,$BH$4=2),データ入力と計算結果!$E$7=バックデータ一覧!$A$17,AY145&gt;0),(VLOOKUP(データ入力と計算結果!$E$6,バックデータ一覧!$V$10:$AA$11,5,FALSE)*BA145+VLOOKUP(データ入力と計算結果!$E$6,バックデータ一覧!$V$10:$AA$11,6,FALSE))*10^3/3600,0)</f>
        <v>3.9035053530092588E-2</v>
      </c>
      <c r="L145" s="122">
        <f>IF(OR($BH$4=1,$BH$4=6),IF(データ入力と計算結果!$E$7=バックデータ一覧!$A$15,AU145/N145+AV145/O145+AW145/P145+AX145/Q145+AY145/S145,IF(データ入力と計算結果!$E$7=バックデータ一覧!$A$16,AU145/N145+AV145/O145+AW145/P145+AY145/R145+AZ145/S145,AU145/N145+AV145/O145+AW145/P145+AY145/R145+BA145/T145)),0)</f>
        <v>82.399633731554715</v>
      </c>
      <c r="M145" s="122">
        <f>IF($BH$4=2,IF(データ入力と計算結果!$E$7=バックデータ一覧!$A$15,AU145/N145+AV145/O145+AW145/P145+AX145/Q145+AZ145/S145,IF(データ入力と計算結果!$E$7=バックデータ一覧!$A$16,AU145/N145+AV145/O145+AW145/P145+AY145/R145+AZ145/S145,AU145/N145+AV145/O145+AW145/P145+AY145/R145+BA145/T145)),0)</f>
        <v>0</v>
      </c>
      <c r="N145" s="122">
        <f>MIN(1,$BH$6*'貼り付けシート（日別）'!O144+計算過程!$BH$13*(AU145+AW145)+$BH$20)</f>
        <v>0.64019485316869873</v>
      </c>
      <c r="O145" s="122">
        <f>MIN(1,$BH$7*'貼り付けシート（日別）'!O144+$BH$14*AV145+$BH$21)</f>
        <v>0.69056834819997448</v>
      </c>
      <c r="P145" s="122">
        <f>MIN(1,$BH$8*'貼り付けシート（日別）'!O144+$BH$15*(AU145+AW145)+$BH$22)</f>
        <v>0.64019485316869873</v>
      </c>
      <c r="Q145" s="46">
        <f>MIN(1,$BH$9*'貼り付けシート（日別）'!O144+$BH$16*AX145+$BH$23)</f>
        <v>0.71159348488590612</v>
      </c>
      <c r="R145" s="46">
        <f>MIN(1,$BH$10*'貼り付けシート（日別）'!O144+$BH$17*AY145+$BH$24)</f>
        <v>0.70128028508620521</v>
      </c>
      <c r="S145" s="46">
        <f>MIN(1,$BH$11*'貼り付けシート（日別）'!O144+$BH$18*AZ145+$BH$25)</f>
        <v>0.71159348488590612</v>
      </c>
      <c r="T145" s="46">
        <f>MIN(1,$BH$12*'貼り付けシート（日別）'!O144+$BH$19*BA145+$BH$26)</f>
        <v>0.65947394086711408</v>
      </c>
      <c r="U145" s="46">
        <f t="shared" si="22"/>
        <v>0</v>
      </c>
      <c r="V145" s="46">
        <f t="array" ref="V145">AVERAGE((IF(('貼り付けシート（時刻別）'!$E$6:$E$8765=$B145)*('貼り付けシート（時刻別）'!$F$6:$F$8765=$C145)*('貼り付けシート（時刻別）'!$G$6:$G$8765=1),'貼り付けシート（時刻別）'!$C$6:$C$8765,"")))</f>
        <v>13.375</v>
      </c>
      <c r="W145" s="46">
        <f t="shared" si="27"/>
        <v>1</v>
      </c>
      <c r="X145" s="46">
        <f t="shared" si="28"/>
        <v>1</v>
      </c>
      <c r="Y145" s="46">
        <f t="shared" si="29"/>
        <v>55.921874769158329</v>
      </c>
      <c r="Z145" s="46">
        <f>IF($BH$4=8,($BH$38*'貼り付けシート（日別）'!O144+$BH$39*Y145+$BH$40)/3.6,0)</f>
        <v>0</v>
      </c>
      <c r="AA145" s="46">
        <f>IF(OR($BH$4=3,$BH$4=4,$BH$4=5),(($BH$42*'貼り付けシート（日別）'!O144+$BH$43*SUM(AU145:AW145,AY145)+$BH$44)*AB145+(0.01723*BA145+0.06099))*10^3/3600,0)</f>
        <v>0</v>
      </c>
      <c r="AB145" s="46">
        <f>IF('貼り付けシート（日別）'!O144&lt;7,1+(7-'貼り付けシート（日別）'!O144)*0.0091,1)</f>
        <v>1</v>
      </c>
      <c r="AC145" s="46">
        <f>IF(OR($BH$4=3,$BH$4=4,$BH$4=5),(($BH$45*'貼り付けシート（日別）'!O144+$BH$46*SUM(AU145:AW145,AY145)+$BH$47)*AE145+BA145/AD145),0)</f>
        <v>0</v>
      </c>
      <c r="AD145" s="46">
        <f>$BH$48*'貼り付けシート（日別）'!O144+$BH$49*BA145+$BH$50</f>
        <v>0.86839687499999996</v>
      </c>
      <c r="AE145" s="46">
        <f>IF('貼り付けシート（日別）'!O144&lt;7,1+(7-'貼り付けシート（日別）'!O144)*0.0205,1)</f>
        <v>1</v>
      </c>
      <c r="AF145" s="46">
        <f>IF($BH$4=7,((AL145*'貼り付けシート（日別）'!O144+AM145*(AU145+AV145+AW145+AY145)+AN145*AK145+AO145)*AG145+(0.01723*BA145+0.06099))*10^3/3600,0)</f>
        <v>0</v>
      </c>
      <c r="AG145" s="46">
        <f>IF(7&lt;='貼り付けシート（日別）'!O144,1,1+(7-'貼り付けシート（日別）'!O144)*0.0091)</f>
        <v>1</v>
      </c>
      <c r="AH145" s="46">
        <f>IF($BH$4=7,((AP145*'貼り付けシート（日別）'!O144+AQ145*(AU145+AV145+AW145+AY145)+AR145*AK145+AS145)*AJ145+BA145/AI145),0)</f>
        <v>0</v>
      </c>
      <c r="AI145" s="46">
        <f>$BH$52*'貼り付けシート（日別）'!O144+$BH$53*BA145+$BH$54</f>
        <v>0.86839687499999996</v>
      </c>
      <c r="AJ145" s="46">
        <f>IF(7&lt;='貼り付けシート（日別）'!O144,1,1+(7-'貼り付けシート（日別）'!O144)*0.0205)</f>
        <v>1</v>
      </c>
      <c r="AK145" s="46">
        <f>SUMIF('貼り付けシート（時刻別）'!$A$6:$A$8765,A145,'貼り付けシート（時刻別）'!$D$6:$D$8765)</f>
        <v>0.17597004364199223</v>
      </c>
      <c r="AL145" s="120">
        <f>IF($AK145&gt;0,バックデータ一覧!$S$4,バックデータ一覧!$T$4)</f>
        <v>-0.51375000000000004</v>
      </c>
      <c r="AM145" s="120">
        <f>IF($AK145&gt;0,バックデータ一覧!$S$5,バックデータ一覧!$T$5)</f>
        <v>-1.7819999999999999E-2</v>
      </c>
      <c r="AN145" s="120">
        <f>IF($AK145&gt;0,バックデータ一覧!$S$6,バックデータ一覧!$T$6)</f>
        <v>0.27639999999999998</v>
      </c>
      <c r="AO145" s="120">
        <f>IF($AK145&gt;0,バックデータ一覧!$S$7,バックデータ一覧!$T$7)</f>
        <v>9.4067100000000003</v>
      </c>
      <c r="AP145" s="120">
        <f>IF($AK145&gt;0,バックデータ一覧!$S$12,バックデータ一覧!$T$12)</f>
        <v>-0.19841</v>
      </c>
      <c r="AQ145" s="120">
        <f>IF($AK145&gt;0,バックデータ一覧!$S$13,バックデータ一覧!$T$13)</f>
        <v>1.10632</v>
      </c>
      <c r="AR145" s="120">
        <f>IF($AK145&gt;0,バックデータ一覧!$S$14,バックデータ一覧!$T$14)</f>
        <v>0.19306999999999999</v>
      </c>
      <c r="AS145" s="120">
        <f>IF($AK145&gt;0,バックデータ一覧!$S$15,バックデータ一覧!$T$15)</f>
        <v>-10.36669</v>
      </c>
      <c r="AT145" s="123">
        <f>IF(データ入力と計算結果!$E$9=バックデータ一覧!$A$24,'貼り付けシート（日別）'!P144,0)</f>
        <v>0</v>
      </c>
      <c r="AU145" s="132">
        <f>'貼り付けシート（日別）'!B144</f>
        <v>10.489171249102</v>
      </c>
      <c r="AV145" s="132">
        <f>'貼り付けシート（日別）'!C144</f>
        <v>17.101909645274997</v>
      </c>
      <c r="AW145" s="132">
        <f>'貼り付けシート（日別）'!D144</f>
        <v>3.1923564671179996</v>
      </c>
      <c r="AX145" s="132">
        <f>'貼り付けシート（日別）'!E144</f>
        <v>0</v>
      </c>
      <c r="AY145" s="132">
        <f>'貼り付けシート（日別）'!F144</f>
        <v>20.522291574329998</v>
      </c>
      <c r="AZ145" s="132">
        <f>'貼り付けシート（日別）'!G144</f>
        <v>0</v>
      </c>
      <c r="BA145" s="132">
        <f>'貼り付けシート（日別）'!H144</f>
        <v>4.6161458333333325</v>
      </c>
    </row>
    <row r="146" spans="1:53" x14ac:dyDescent="0.15">
      <c r="A146" s="50">
        <v>41779</v>
      </c>
      <c r="B146" s="42">
        <f t="shared" si="23"/>
        <v>5</v>
      </c>
      <c r="C146" s="42">
        <f t="shared" si="24"/>
        <v>20</v>
      </c>
      <c r="D146" s="127">
        <f t="shared" si="25"/>
        <v>0.16545288715277778</v>
      </c>
      <c r="E146" s="127">
        <f t="shared" si="20"/>
        <v>96.493272808562182</v>
      </c>
      <c r="F146" s="127">
        <f t="shared" si="26"/>
        <v>0</v>
      </c>
      <c r="G146" s="130">
        <v>0</v>
      </c>
      <c r="H146" s="122">
        <f t="shared" si="21"/>
        <v>0.16545288715277778</v>
      </c>
      <c r="I146" s="122">
        <f>IF(AND($BH$4&lt;&gt;1,$BH$4&lt;&gt;2,$BH$4&lt;&gt;6),0,((VLOOKUP(データ入力と計算結果!$E$6,バックデータ一覧!$V$10:$AA$11,2)*'貼り付けシート（日別）'!O145+VLOOKUP(データ入力と計算結果!$E$6,バックデータ一覧!$V$10:$AA$11,3)*('貼り付けシート（日別）'!I145+'貼り付けシート（日別）'!J145+'貼り付けシート（日別）'!K145+'貼り付けシート（日別）'!L145+'貼り付けシート（日別）'!N145)+(VLOOKUP(データ入力と計算結果!$E$6,バックデータ一覧!$V$10:$AA$11,4)))*10^3/3600))</f>
        <v>0.10902194444444446</v>
      </c>
      <c r="J146" s="122">
        <f>IF(AND(OR($BH$4&lt;&gt;1,$BH$4&lt;&gt;2,$BH$4&lt;&gt;6),データ入力と計算結果!$E$7&lt;&gt;バックデータ一覧!$A$15,SUM(AX146:AY146)&gt;0),0.07*10^3/3600,0)</f>
        <v>1.9444444444444445E-2</v>
      </c>
      <c r="K146" s="122">
        <f>IF(AND(OR($BH$4=1,$BH$4=2),データ入力と計算結果!$E$7=バックデータ一覧!$A$17,AY146&gt;0),(VLOOKUP(データ入力と計算結果!$E$6,バックデータ一覧!$V$10:$AA$11,5,FALSE)*BA146+VLOOKUP(データ入力と計算結果!$E$6,バックデータ一覧!$V$10:$AA$11,6,FALSE))*10^3/3600,0)</f>
        <v>3.6986498263888876E-2</v>
      </c>
      <c r="L146" s="122">
        <f>IF(OR($BH$4=1,$BH$4=6),IF(データ入力と計算結果!$E$7=バックデータ一覧!$A$15,AU146/N146+AV146/O146+AW146/P146+AX146/Q146+AY146/S146,IF(データ入力と計算結果!$E$7=バックデータ一覧!$A$16,AU146/N146+AV146/O146+AW146/P146+AY146/R146+AZ146/S146,AU146/N146+AV146/O146+AW146/P146+AY146/R146+BA146/T146)),0)</f>
        <v>96.493272808562182</v>
      </c>
      <c r="M146" s="122">
        <f>IF($BH$4=2,IF(データ入力と計算結果!$E$7=バックデータ一覧!$A$15,AU146/N146+AV146/O146+AW146/P146+AX146/Q146+AZ146/S146,IF(データ入力と計算結果!$E$7=バックデータ一覧!$A$16,AU146/N146+AV146/O146+AW146/P146+AY146/R146+AZ146/S146,AU146/N146+AV146/O146+AW146/P146+AY146/R146+BA146/T146)),0)</f>
        <v>0</v>
      </c>
      <c r="N146" s="122">
        <f>MIN(1,$BH$6*'貼り付けシート（日別）'!O145+計算過程!$BH$13*(AU146+AW146)+$BH$20)</f>
        <v>0.65070607895488231</v>
      </c>
      <c r="O146" s="122">
        <f>MIN(1,$BH$7*'貼り付けシート（日別）'!O145+$BH$14*AV146+$BH$21)</f>
        <v>0.69429130054812915</v>
      </c>
      <c r="P146" s="122">
        <f>MIN(1,$BH$8*'貼り付けシート（日別）'!O145+$BH$15*(AU146+AW146)+$BH$22)</f>
        <v>0.65070607895488231</v>
      </c>
      <c r="Q146" s="46">
        <f>MIN(1,$BH$9*'貼り付けシート（日別）'!O145+$BH$16*AX146+$BH$23)</f>
        <v>0.71159348488590612</v>
      </c>
      <c r="R146" s="46">
        <f>MIN(1,$BH$10*'貼り付けシート（日別）'!O145+$BH$17*AY146+$BH$24)</f>
        <v>0.70145721850426779</v>
      </c>
      <c r="S146" s="46">
        <f>MIN(1,$BH$11*'貼り付けシート（日別）'!O145+$BH$18*AZ146+$BH$25)</f>
        <v>0.71159348488590612</v>
      </c>
      <c r="T146" s="46">
        <f>MIN(1,$BH$12*'貼り付けシート（日別）'!O145+$BH$19*BA146+$BH$26)</f>
        <v>0.65926301892402683</v>
      </c>
      <c r="U146" s="46">
        <f t="shared" si="22"/>
        <v>0</v>
      </c>
      <c r="V146" s="46">
        <f t="array" ref="V146">AVERAGE((IF(('貼り付けシート（時刻別）'!$E$6:$E$8765=$B146)*('貼り付けシート（時刻別）'!$F$6:$F$8765=$C146)*('貼り付けシート（時刻別）'!$G$6:$G$8765=1),'貼り付けシート（時刻別）'!$C$6:$C$8765,"")))</f>
        <v>13.049999999999999</v>
      </c>
      <c r="W146" s="46">
        <f t="shared" si="27"/>
        <v>1</v>
      </c>
      <c r="X146" s="46">
        <f t="shared" si="28"/>
        <v>1</v>
      </c>
      <c r="Y146" s="46">
        <f t="shared" si="29"/>
        <v>65.703998168750005</v>
      </c>
      <c r="Z146" s="46">
        <f>IF($BH$4=8,($BH$38*'貼り付けシート（日別）'!O145+$BH$39*Y146+$BH$40)/3.6,0)</f>
        <v>0</v>
      </c>
      <c r="AA146" s="46">
        <f>IF(OR($BH$4=3,$BH$4=4,$BH$4=5),(($BH$42*'貼り付けシート（日別）'!O145+$BH$43*SUM(AU146:AW146,AY146)+$BH$44)*AB146+(0.01723*BA146+0.06099))*10^3/3600,0)</f>
        <v>0</v>
      </c>
      <c r="AB146" s="46">
        <f>IF('貼り付けシート（日別）'!O145&lt;7,1+(7-'貼り付けシート（日別）'!O145)*0.0091,1)</f>
        <v>1</v>
      </c>
      <c r="AC146" s="46">
        <f>IF(OR($BH$4=3,$BH$4=4,$BH$4=5),(($BH$45*'貼り付けシート（日別）'!O145+$BH$46*SUM(AU146:AW146,AY146)+$BH$47)*AE146+BA146/AD146),0)</f>
        <v>0</v>
      </c>
      <c r="AD146" s="46">
        <f>$BH$48*'貼り付けシート（日別）'!O145+$BH$49*BA146+$BH$50</f>
        <v>0.87756875000000001</v>
      </c>
      <c r="AE146" s="46">
        <f>IF('貼り付けシート（日別）'!O145&lt;7,1+(7-'貼り付けシート（日別）'!O145)*0.0205,1)</f>
        <v>1</v>
      </c>
      <c r="AF146" s="46">
        <f>IF($BH$4=7,((AL146*'貼り付けシート（日別）'!O145+AM146*(AU146+AV146+AW146+AY146)+AN146*AK146+AO146)*AG146+(0.01723*BA146+0.06099))*10^3/3600,0)</f>
        <v>0</v>
      </c>
      <c r="AG146" s="46">
        <f>IF(7&lt;='貼り付けシート（日別）'!O145,1,1+(7-'貼り付けシート（日別）'!O145)*0.0091)</f>
        <v>1</v>
      </c>
      <c r="AH146" s="46">
        <f>IF($BH$4=7,((AP146*'貼り付けシート（日別）'!O145+AQ146*(AU146+AV146+AW146+AY146)+AR146*AK146+AS146)*AJ146+BA146/AI146),0)</f>
        <v>0</v>
      </c>
      <c r="AI146" s="46">
        <f>$BH$52*'貼り付けシート（日別）'!O145+$BH$53*BA146+$BH$54</f>
        <v>0.87756875000000001</v>
      </c>
      <c r="AJ146" s="46">
        <f>IF(7&lt;='貼り付けシート（日別）'!O145,1,1+(7-'貼り付けシート（日別）'!O145)*0.0205)</f>
        <v>1</v>
      </c>
      <c r="AK146" s="46">
        <f>SUMIF('貼り付けシート（時刻別）'!$A$6:$A$8765,A146,'貼り付けシート（時刻別）'!$D$6:$D$8765)</f>
        <v>0.18490142760265635</v>
      </c>
      <c r="AL146" s="120">
        <f>IF($AK146&gt;0,バックデータ一覧!$S$4,バックデータ一覧!$T$4)</f>
        <v>-0.51375000000000004</v>
      </c>
      <c r="AM146" s="120">
        <f>IF($AK146&gt;0,バックデータ一覧!$S$5,バックデータ一覧!$T$5)</f>
        <v>-1.7819999999999999E-2</v>
      </c>
      <c r="AN146" s="120">
        <f>IF($AK146&gt;0,バックデータ一覧!$S$6,バックデータ一覧!$T$6)</f>
        <v>0.27639999999999998</v>
      </c>
      <c r="AO146" s="120">
        <f>IF($AK146&gt;0,バックデータ一覧!$S$7,バックデータ一覧!$T$7)</f>
        <v>9.4067100000000003</v>
      </c>
      <c r="AP146" s="120">
        <f>IF($AK146&gt;0,バックデータ一覧!$S$12,バックデータ一覧!$T$12)</f>
        <v>-0.19841</v>
      </c>
      <c r="AQ146" s="120">
        <f>IF($AK146&gt;0,バックデータ一覧!$S$13,バックデータ一覧!$T$13)</f>
        <v>1.10632</v>
      </c>
      <c r="AR146" s="120">
        <f>IF($AK146&gt;0,バックデータ一覧!$S$14,バックデータ一覧!$T$14)</f>
        <v>0.19306999999999999</v>
      </c>
      <c r="AS146" s="120">
        <f>IF($AK146&gt;0,バックデータ一覧!$S$15,バックデータ一覧!$T$15)</f>
        <v>-10.36669</v>
      </c>
      <c r="AT146" s="123">
        <f>IF(データ入力と計算結果!$E$9=バックデータ一覧!$A$24,'貼り付けシート（日別）'!P145,0)</f>
        <v>0</v>
      </c>
      <c r="AU146" s="132">
        <f>'貼り付けシート（日別）'!B145</f>
        <v>15.658585897500002</v>
      </c>
      <c r="AV146" s="132">
        <f>'貼り付けシート（日別）'!C145</f>
        <v>22.369408425000003</v>
      </c>
      <c r="AW146" s="132">
        <f>'貼り付けシート（日別）'!D145</f>
        <v>3.3554112637500002</v>
      </c>
      <c r="AX146" s="132">
        <f>'貼り付けシート（日別）'!E145</f>
        <v>0</v>
      </c>
      <c r="AY146" s="132">
        <f>'貼り付けシート（日別）'!F145</f>
        <v>20.132467582499999</v>
      </c>
      <c r="AZ146" s="132">
        <f>'貼り付けシート（日別）'!G145</f>
        <v>0</v>
      </c>
      <c r="BA146" s="132">
        <f>'貼り付けシート（日別）'!H145</f>
        <v>4.1881249999999985</v>
      </c>
    </row>
    <row r="147" spans="1:53" x14ac:dyDescent="0.15">
      <c r="A147" s="50">
        <v>41780</v>
      </c>
      <c r="B147" s="42">
        <f t="shared" si="23"/>
        <v>5</v>
      </c>
      <c r="C147" s="42">
        <f t="shared" si="24"/>
        <v>21</v>
      </c>
      <c r="D147" s="127">
        <f t="shared" si="25"/>
        <v>0.18137335387731479</v>
      </c>
      <c r="E147" s="127">
        <f t="shared" si="20"/>
        <v>111.9103754222992</v>
      </c>
      <c r="F147" s="127">
        <f t="shared" si="26"/>
        <v>0</v>
      </c>
      <c r="G147" s="130">
        <v>0</v>
      </c>
      <c r="H147" s="122">
        <f t="shared" si="21"/>
        <v>0.18137335387731479</v>
      </c>
      <c r="I147" s="122">
        <f>IF(AND($BH$4&lt;&gt;1,$BH$4&lt;&gt;2,$BH$4&lt;&gt;6),0,((VLOOKUP(データ入力と計算結果!$E$6,バックデータ一覧!$V$10:$AA$11,2)*'貼り付けシート（日別）'!O146+VLOOKUP(データ入力と計算結果!$E$6,バックデータ一覧!$V$10:$AA$11,3)*('貼り付けシート（日別）'!I146+'貼り付けシート（日別）'!J146+'貼り付けシート（日別）'!K146+'貼り付けシート（日別）'!L146+'貼り付けシート（日別）'!N146)+(VLOOKUP(データ入力と計算結果!$E$6,バックデータ一覧!$V$10:$AA$11,4)))*10^3/3600))</f>
        <v>0.12175615740740742</v>
      </c>
      <c r="J147" s="122">
        <f>IF(AND(OR($BH$4&lt;&gt;1,$BH$4&lt;&gt;2,$BH$4&lt;&gt;6),データ入力と計算結果!$E$7&lt;&gt;バックデータ一覧!$A$15,SUM(AX147:AY147)&gt;0),0.07*10^3/3600,0)</f>
        <v>1.9444444444444445E-2</v>
      </c>
      <c r="K147" s="122">
        <f>IF(AND(OR($BH$4=1,$BH$4=2),データ入力と計算結果!$E$7=バックデータ一覧!$A$17,AY147&gt;0),(VLOOKUP(データ入力と計算結果!$E$6,バックデータ一覧!$V$10:$AA$11,5,FALSE)*BA147+VLOOKUP(データ入力と計算結果!$E$6,バックデータ一覧!$V$10:$AA$11,6,FALSE))*10^3/3600,0)</f>
        <v>4.0172752025462957E-2</v>
      </c>
      <c r="L147" s="122">
        <f>IF(OR($BH$4=1,$BH$4=6),IF(データ入力と計算結果!$E$7=バックデータ一覧!$A$15,AU147/N147+AV147/O147+AW147/P147+AX147/Q147+AY147/S147,IF(データ入力と計算結果!$E$7=バックデータ一覧!$A$16,AU147/N147+AV147/O147+AW147/P147+AY147/R147+AZ147/S147,AU147/N147+AV147/O147+AW147/P147+AY147/R147+BA147/T147)),0)</f>
        <v>111.9103754222992</v>
      </c>
      <c r="M147" s="122">
        <f>IF($BH$4=2,IF(データ入力と計算結果!$E$7=バックデータ一覧!$A$15,AU147/N147+AV147/O147+AW147/P147+AX147/Q147+AZ147/S147,IF(データ入力と計算結果!$E$7=バックデータ一覧!$A$16,AU147/N147+AV147/O147+AW147/P147+AY147/R147+AZ147/S147,AU147/N147+AV147/O147+AW147/P147+AY147/R147+BA147/T147)),0)</f>
        <v>0</v>
      </c>
      <c r="N147" s="122">
        <f>MIN(1,$BH$6*'貼り付けシート（日別）'!O146+計算過程!$BH$13*(AU147+AW147)+$BH$20)</f>
        <v>0.65140734505119247</v>
      </c>
      <c r="O147" s="122">
        <f>MIN(1,$BH$7*'貼り付けシート（日別）'!O146+$BH$14*AV147+$BH$21)</f>
        <v>0.69398631208727346</v>
      </c>
      <c r="P147" s="122">
        <f>MIN(1,$BH$8*'貼り付けシート（日別）'!O146+$BH$15*(AU147+AW147)+$BH$22)</f>
        <v>0.65140734505119247</v>
      </c>
      <c r="Q147" s="46">
        <f>MIN(1,$BH$9*'貼り付けシート（日別）'!O146+$BH$16*AX147+$BH$23)</f>
        <v>0.71159348488590612</v>
      </c>
      <c r="R147" s="46">
        <f>MIN(1,$BH$10*'貼り付けシート（日別）'!O146+$BH$17*AY147+$BH$24)</f>
        <v>0.70165494224595437</v>
      </c>
      <c r="S147" s="46">
        <f>MIN(1,$BH$11*'貼り付けシート（日別）'!O146+$BH$18*AZ147+$BH$25)</f>
        <v>0.71159348488590612</v>
      </c>
      <c r="T147" s="46">
        <f>MIN(1,$BH$12*'貼り付けシート（日別）'!O146+$BH$19*BA147+$BH$26)</f>
        <v>0.65959107979973153</v>
      </c>
      <c r="U147" s="46">
        <f t="shared" si="22"/>
        <v>0</v>
      </c>
      <c r="V147" s="46">
        <f t="array" ref="V147">AVERAGE((IF(('貼り付けシート（時刻別）'!$E$6:$E$8765=$B147)*('貼り付けシート（時刻別）'!$F$6:$F$8765=$C147)*('貼り付けシート（時刻別）'!$G$6:$G$8765=1),'貼り付けシート（時刻別）'!$C$6:$C$8765,"")))</f>
        <v>16.3</v>
      </c>
      <c r="W147" s="46">
        <f t="shared" si="27"/>
        <v>1</v>
      </c>
      <c r="X147" s="46">
        <f t="shared" si="28"/>
        <v>1</v>
      </c>
      <c r="Y147" s="46">
        <f t="shared" si="29"/>
        <v>75.981324166616659</v>
      </c>
      <c r="Z147" s="46">
        <f>IF($BH$4=8,($BH$38*'貼り付けシート（日別）'!O146+$BH$39*Y147+$BH$40)/3.6,0)</f>
        <v>0</v>
      </c>
      <c r="AA147" s="46">
        <f>IF(OR($BH$4=3,$BH$4=4,$BH$4=5),(($BH$42*'貼り付けシート（日別）'!O146+$BH$43*SUM(AU147:AW147,AY147)+$BH$44)*AB147+(0.01723*BA147+0.06099))*10^3/3600,0)</f>
        <v>0</v>
      </c>
      <c r="AB147" s="46">
        <f>IF('貼り付けシート（日別）'!O146&lt;7,1+(7-'貼り付けシート（日別）'!O146)*0.0091,1)</f>
        <v>1</v>
      </c>
      <c r="AC147" s="46">
        <f>IF(OR($BH$4=3,$BH$4=4,$BH$4=5),(($BH$45*'貼り付けシート（日別）'!O146+$BH$46*SUM(AU147:AW147,AY147)+$BH$47)*AE147+BA147/AD147),0)</f>
        <v>0</v>
      </c>
      <c r="AD147" s="46">
        <f>$BH$48*'貼り付けシート（日別）'!O146+$BH$49*BA147+$BH$50</f>
        <v>0.86330312499999995</v>
      </c>
      <c r="AE147" s="46">
        <f>IF('貼り付けシート（日別）'!O146&lt;7,1+(7-'貼り付けシート（日別）'!O146)*0.0205,1)</f>
        <v>1</v>
      </c>
      <c r="AF147" s="46">
        <f>IF($BH$4=7,((AL147*'貼り付けシート（日別）'!O146+AM147*(AU147+AV147+AW147+AY147)+AN147*AK147+AO147)*AG147+(0.01723*BA147+0.06099))*10^3/3600,0)</f>
        <v>0</v>
      </c>
      <c r="AG147" s="46">
        <f>IF(7&lt;='貼り付けシート（日別）'!O146,1,1+(7-'貼り付けシート（日別）'!O146)*0.0091)</f>
        <v>1</v>
      </c>
      <c r="AH147" s="46">
        <f>IF($BH$4=7,((AP147*'貼り付けシート（日別）'!O146+AQ147*(AU147+AV147+AW147+AY147)+AR147*AK147+AS147)*AJ147+BA147/AI147),0)</f>
        <v>0</v>
      </c>
      <c r="AI147" s="46">
        <f>$BH$52*'貼り付けシート（日別）'!O146+$BH$53*BA147+$BH$54</f>
        <v>0.86330312499999995</v>
      </c>
      <c r="AJ147" s="46">
        <f>IF(7&lt;='貼り付けシート（日別）'!O146,1,1+(7-'貼り付けシート（日別）'!O146)*0.0205)</f>
        <v>1</v>
      </c>
      <c r="AK147" s="46">
        <f>SUMIF('貼り付けシート（時刻別）'!$A$6:$A$8765,A147,'貼り付けシート（時刻別）'!$D$6:$D$8765)</f>
        <v>1.2442328345828748E-2</v>
      </c>
      <c r="AL147" s="120">
        <f>IF($AK147&gt;0,バックデータ一覧!$S$4,バックデータ一覧!$T$4)</f>
        <v>-0.51375000000000004</v>
      </c>
      <c r="AM147" s="120">
        <f>IF($AK147&gt;0,バックデータ一覧!$S$5,バックデータ一覧!$T$5)</f>
        <v>-1.7819999999999999E-2</v>
      </c>
      <c r="AN147" s="120">
        <f>IF($AK147&gt;0,バックデータ一覧!$S$6,バックデータ一覧!$T$6)</f>
        <v>0.27639999999999998</v>
      </c>
      <c r="AO147" s="120">
        <f>IF($AK147&gt;0,バックデータ一覧!$S$7,バックデータ一覧!$T$7)</f>
        <v>9.4067100000000003</v>
      </c>
      <c r="AP147" s="120">
        <f>IF($AK147&gt;0,バックデータ一覧!$S$12,バックデータ一覧!$T$12)</f>
        <v>-0.19841</v>
      </c>
      <c r="AQ147" s="120">
        <f>IF($AK147&gt;0,バックデータ一覧!$S$13,バックデータ一覧!$T$13)</f>
        <v>1.10632</v>
      </c>
      <c r="AR147" s="120">
        <f>IF($AK147&gt;0,バックデータ一覧!$S$14,バックデータ一覧!$T$14)</f>
        <v>0.19306999999999999</v>
      </c>
      <c r="AS147" s="120">
        <f>IF($AK147&gt;0,バックデータ一覧!$S$15,バックデータ一覧!$T$15)</f>
        <v>-10.36669</v>
      </c>
      <c r="AT147" s="123">
        <f>IF(データ入力と計算結果!$E$9=バックデータ一覧!$A$24,'貼り付けシート（日別）'!P146,0)</f>
        <v>0</v>
      </c>
      <c r="AU147" s="132">
        <f>'貼り付けシート（日別）'!B146</f>
        <v>20.134545353831996</v>
      </c>
      <c r="AV147" s="132">
        <f>'貼り付けシート（日別）'!C146</f>
        <v>26.26245046152</v>
      </c>
      <c r="AW147" s="132">
        <f>'貼り付けシート（日別）'!D146</f>
        <v>5.033636338457999</v>
      </c>
      <c r="AX147" s="132">
        <f>'貼り付けシート（日別）'!E146</f>
        <v>0</v>
      </c>
      <c r="AY147" s="132">
        <f>'貼り付けシート（日別）'!F146</f>
        <v>19.696837846139999</v>
      </c>
      <c r="AZ147" s="132">
        <f>'貼り付けシート（日別）'!G146</f>
        <v>0</v>
      </c>
      <c r="BA147" s="132">
        <f>'貼り付けシート（日別）'!H146</f>
        <v>4.8538541666666664</v>
      </c>
    </row>
    <row r="148" spans="1:53" x14ac:dyDescent="0.15">
      <c r="A148" s="50">
        <v>41781</v>
      </c>
      <c r="B148" s="42">
        <f t="shared" si="23"/>
        <v>5</v>
      </c>
      <c r="C148" s="42">
        <f t="shared" si="24"/>
        <v>22</v>
      </c>
      <c r="D148" s="127">
        <f t="shared" si="25"/>
        <v>0.15984145428240742</v>
      </c>
      <c r="E148" s="127">
        <f t="shared" si="20"/>
        <v>79.825970129149113</v>
      </c>
      <c r="F148" s="127">
        <f t="shared" si="26"/>
        <v>0</v>
      </c>
      <c r="G148" s="130">
        <v>0</v>
      </c>
      <c r="H148" s="122">
        <f t="shared" si="21"/>
        <v>0.15984145428240742</v>
      </c>
      <c r="I148" s="122">
        <f>IF(AND($BH$4&lt;&gt;1,$BH$4&lt;&gt;2,$BH$4&lt;&gt;6),0,((VLOOKUP(データ入力と計算結果!$E$6,バックデータ一覧!$V$10:$AA$11,2)*'貼り付けシート（日別）'!O147+VLOOKUP(データ入力と計算結果!$E$6,バックデータ一覧!$V$10:$AA$11,3)*('貼り付けシート（日別）'!I147+'貼り付けシート（日別）'!J147+'貼り付けシート（日別）'!K147+'貼り付けシート（日別）'!L147+'貼り付けシート（日別）'!N147)+(VLOOKUP(データ入力と計算結果!$E$6,バックデータ一覧!$V$10:$AA$11,4)))*10^3/3600))</f>
        <v>0.10003231481481482</v>
      </c>
      <c r="J148" s="122">
        <f>IF(AND(OR($BH$4&lt;&gt;1,$BH$4&lt;&gt;2,$BH$4&lt;&gt;6),データ入力と計算結果!$E$7&lt;&gt;バックデータ一覧!$A$15,SUM(AX148:AY148)&gt;0),0.07*10^3/3600,0)</f>
        <v>1.9444444444444445E-2</v>
      </c>
      <c r="K148" s="122">
        <f>IF(AND(OR($BH$4=1,$BH$4=2),データ入力と計算結果!$E$7=バックデータ一覧!$A$17,AY148&gt;0),(VLOOKUP(データ入力と計算結果!$E$6,バックデータ一覧!$V$10:$AA$11,5,FALSE)*BA148+VLOOKUP(データ入力と計算結果!$E$6,バックデータ一覧!$V$10:$AA$11,6,FALSE))*10^3/3600,0)</f>
        <v>4.0364695023148149E-2</v>
      </c>
      <c r="L148" s="122">
        <f>IF(OR($BH$4=1,$BH$4=6),IF(データ入力と計算結果!$E$7=バックデータ一覧!$A$15,AU148/N148+AV148/O148+AW148/P148+AX148/Q148+AY148/S148,IF(データ入力と計算結果!$E$7=バックデータ一覧!$A$16,AU148/N148+AV148/O148+AW148/P148+AY148/R148+AZ148/S148,AU148/N148+AV148/O148+AW148/P148+AY148/R148+BA148/T148)),0)</f>
        <v>79.825970129149113</v>
      </c>
      <c r="M148" s="122">
        <f>IF($BH$4=2,IF(データ入力と計算結果!$E$7=バックデータ一覧!$A$15,AU148/N148+AV148/O148+AW148/P148+AX148/Q148+AZ148/S148,IF(データ入力と計算結果!$E$7=バックデータ一覧!$A$16,AU148/N148+AV148/O148+AW148/P148+AY148/R148+AZ148/S148,AU148/N148+AV148/O148+AW148/P148+AY148/R148+BA148/T148)),0)</f>
        <v>0</v>
      </c>
      <c r="N148" s="122">
        <f>MIN(1,$BH$6*'貼り付けシート（日別）'!O147+計算過程!$BH$13*(AU148+AW148)+$BH$20)</f>
        <v>0.63678692919177016</v>
      </c>
      <c r="O148" s="122">
        <f>MIN(1,$BH$7*'貼り付けシート（日別）'!O147+$BH$14*AV148+$BH$21)</f>
        <v>0.6893816431840144</v>
      </c>
      <c r="P148" s="122">
        <f>MIN(1,$BH$8*'貼り付けシート（日別）'!O147+$BH$15*(AU148+AW148)+$BH$22)</f>
        <v>0.63678692919177016</v>
      </c>
      <c r="Q148" s="46">
        <f>MIN(1,$BH$9*'貼り付けシート（日別）'!O147+$BH$16*AX148+$BH$23)</f>
        <v>0.71159348488590612</v>
      </c>
      <c r="R148" s="46">
        <f>MIN(1,$BH$10*'貼り付けシート（日別）'!O147+$BH$17*AY148+$BH$24)</f>
        <v>0.70166676081166601</v>
      </c>
      <c r="S148" s="46">
        <f>MIN(1,$BH$11*'貼り付けシート（日別）'!O147+$BH$18*AZ148+$BH$25)</f>
        <v>0.71159348488590612</v>
      </c>
      <c r="T148" s="46">
        <f>MIN(1,$BH$12*'貼り付けシート（日別）'!O147+$BH$19*BA148+$BH$26)</f>
        <v>0.65961084250308721</v>
      </c>
      <c r="U148" s="46">
        <f t="shared" si="22"/>
        <v>0</v>
      </c>
      <c r="V148" s="46">
        <f t="array" ref="V148">AVERAGE((IF(('貼り付けシート（時刻別）'!$E$6:$E$8765=$B148)*('貼り付けシート（時刻別）'!$F$6:$F$8765=$C148)*('貼り付けシート（時刻別）'!$G$6:$G$8765=1),'貼り付けシート（時刻別）'!$C$6:$C$8765,"")))</f>
        <v>13.4375</v>
      </c>
      <c r="W148" s="46">
        <f t="shared" si="27"/>
        <v>1</v>
      </c>
      <c r="X148" s="46">
        <f t="shared" si="28"/>
        <v>1</v>
      </c>
      <c r="Y148" s="46">
        <f t="shared" si="29"/>
        <v>54.070955573158329</v>
      </c>
      <c r="Z148" s="46">
        <f>IF($BH$4=8,($BH$38*'貼り付けシート（日別）'!O147+$BH$39*Y148+$BH$40)/3.6,0)</f>
        <v>0</v>
      </c>
      <c r="AA148" s="46">
        <f>IF(OR($BH$4=3,$BH$4=4,$BH$4=5),(($BH$42*'貼り付けシート（日別）'!O147+$BH$43*SUM(AU148:AW148,AY148)+$BH$44)*AB148+(0.01723*BA148+0.06099))*10^3/3600,0)</f>
        <v>0</v>
      </c>
      <c r="AB148" s="46">
        <f>IF('貼り付けシート（日別）'!O147&lt;7,1+(7-'貼り付けシート（日別）'!O147)*0.0091,1)</f>
        <v>1</v>
      </c>
      <c r="AC148" s="46">
        <f>IF(OR($BH$4=3,$BH$4=4,$BH$4=5),(($BH$45*'貼り付けシート（日別）'!O147+$BH$46*SUM(AU148:AW148,AY148)+$BH$47)*AE148+BA148/AD148),0)</f>
        <v>0</v>
      </c>
      <c r="AD148" s="46">
        <f>$BH$48*'貼り付けシート（日別）'!O147+$BH$49*BA148+$BH$50</f>
        <v>0.86244374999999995</v>
      </c>
      <c r="AE148" s="46">
        <f>IF('貼り付けシート（日別）'!O147&lt;7,1+(7-'貼り付けシート（日別）'!O147)*0.0205,1)</f>
        <v>1</v>
      </c>
      <c r="AF148" s="46">
        <f>IF($BH$4=7,((AL148*'貼り付けシート（日別）'!O147+AM148*(AU148+AV148+AW148+AY148)+AN148*AK148+AO148)*AG148+(0.01723*BA148+0.06099))*10^3/3600,0)</f>
        <v>0</v>
      </c>
      <c r="AG148" s="46">
        <f>IF(7&lt;='貼り付けシート（日別）'!O147,1,1+(7-'貼り付けシート（日別）'!O147)*0.0091)</f>
        <v>1</v>
      </c>
      <c r="AH148" s="46">
        <f>IF($BH$4=7,((AP148*'貼り付けシート（日別）'!O147+AQ148*(AU148+AV148+AW148+AY148)+AR148*AK148+AS148)*AJ148+BA148/AI148),0)</f>
        <v>0</v>
      </c>
      <c r="AI148" s="46">
        <f>$BH$52*'貼り付けシート（日別）'!O147+$BH$53*BA148+$BH$54</f>
        <v>0.86244374999999995</v>
      </c>
      <c r="AJ148" s="46">
        <f>IF(7&lt;='貼り付けシート（日別）'!O147,1,1+(7-'貼り付けシート（日別）'!O147)*0.0205)</f>
        <v>1</v>
      </c>
      <c r="AK148" s="46">
        <f>SUMIF('貼り付けシート（時刻別）'!$A$6:$A$8765,A148,'貼り付けシート（時刻別）'!$D$6:$D$8765)</f>
        <v>1.3671031849750319</v>
      </c>
      <c r="AL148" s="120">
        <f>IF($AK148&gt;0,バックデータ一覧!$S$4,バックデータ一覧!$T$4)</f>
        <v>-0.51375000000000004</v>
      </c>
      <c r="AM148" s="120">
        <f>IF($AK148&gt;0,バックデータ一覧!$S$5,バックデータ一覧!$T$5)</f>
        <v>-1.7819999999999999E-2</v>
      </c>
      <c r="AN148" s="120">
        <f>IF($AK148&gt;0,バックデータ一覧!$S$6,バックデータ一覧!$T$6)</f>
        <v>0.27639999999999998</v>
      </c>
      <c r="AO148" s="120">
        <f>IF($AK148&gt;0,バックデータ一覧!$S$7,バックデータ一覧!$T$7)</f>
        <v>9.4067100000000003</v>
      </c>
      <c r="AP148" s="120">
        <f>IF($AK148&gt;0,バックデータ一覧!$S$12,バックデータ一覧!$T$12)</f>
        <v>-0.19841</v>
      </c>
      <c r="AQ148" s="120">
        <f>IF($AK148&gt;0,バックデータ一覧!$S$13,バックデータ一覧!$T$13)</f>
        <v>1.10632</v>
      </c>
      <c r="AR148" s="120">
        <f>IF($AK148&gt;0,バックデータ一覧!$S$14,バックデータ一覧!$T$14)</f>
        <v>0.19306999999999999</v>
      </c>
      <c r="AS148" s="120">
        <f>IF($AK148&gt;0,バックデータ一覧!$S$15,バックデータ一覧!$T$15)</f>
        <v>-10.36669</v>
      </c>
      <c r="AT148" s="123">
        <f>IF(データ入力と計算結果!$E$9=バックデータ一覧!$A$24,'貼り付けシート（日別）'!P147,0)</f>
        <v>0</v>
      </c>
      <c r="AU148" s="132">
        <f>'貼り付けシート（日別）'!B147</f>
        <v>10.053963880142</v>
      </c>
      <c r="AV148" s="132">
        <f>'貼り付けシート（日別）'!C147</f>
        <v>16.392332413275</v>
      </c>
      <c r="AW148" s="132">
        <f>'貼り付けシート（日別）'!D147</f>
        <v>3.0599020504779997</v>
      </c>
      <c r="AX148" s="132">
        <f>'貼り付けシート（日別）'!E147</f>
        <v>0</v>
      </c>
      <c r="AY148" s="132">
        <f>'貼り付けシート（日別）'!F147</f>
        <v>19.670798895929995</v>
      </c>
      <c r="AZ148" s="132">
        <f>'貼り付けシート（日別）'!G147</f>
        <v>0</v>
      </c>
      <c r="BA148" s="132">
        <f>'貼り付けシート（日別）'!H147</f>
        <v>4.8939583333333339</v>
      </c>
    </row>
    <row r="149" spans="1:53" x14ac:dyDescent="0.15">
      <c r="A149" s="50">
        <v>41782</v>
      </c>
      <c r="B149" s="42">
        <f t="shared" si="23"/>
        <v>5</v>
      </c>
      <c r="C149" s="42">
        <f t="shared" si="24"/>
        <v>23</v>
      </c>
      <c r="D149" s="127">
        <f t="shared" si="25"/>
        <v>0.15900579861111111</v>
      </c>
      <c r="E149" s="127">
        <f t="shared" si="20"/>
        <v>65.470284750474519</v>
      </c>
      <c r="F149" s="127">
        <f t="shared" si="26"/>
        <v>0</v>
      </c>
      <c r="G149" s="130">
        <v>0</v>
      </c>
      <c r="H149" s="122">
        <f t="shared" si="21"/>
        <v>0.15900579861111111</v>
      </c>
      <c r="I149" s="122">
        <f>IF(AND($BH$4&lt;&gt;1,$BH$4&lt;&gt;2,$BH$4&lt;&gt;6),0,((VLOOKUP(データ入力と計算結果!$E$6,バックデータ一覧!$V$10:$AA$11,2)*'貼り付けシート（日別）'!O148+VLOOKUP(データ入力と計算結果!$E$6,バックデータ一覧!$V$10:$AA$11,3)*('貼り付けシート（日別）'!I148+'貼り付けシート（日別）'!J148+'貼り付けシート（日別）'!K148+'貼り付けシート（日別）'!L148+'貼り付けシート（日別）'!N148)+(VLOOKUP(データ入力と計算結果!$E$6,バックデータ一覧!$V$10:$AA$11,4)))*10^3/3600))</f>
        <v>9.2965740740740738E-2</v>
      </c>
      <c r="J149" s="122">
        <f>IF(AND(OR($BH$4&lt;&gt;1,$BH$4&lt;&gt;2,$BH$4&lt;&gt;6),データ入力と計算結果!$E$7&lt;&gt;バックデータ一覧!$A$15,SUM(AX149:AY149)&gt;0),0.07*10^3/3600,0)</f>
        <v>1.9444444444444445E-2</v>
      </c>
      <c r="K149" s="122">
        <f>IF(AND(OR($BH$4=1,$BH$4=2),データ入力と計算結果!$E$7=バックデータ一覧!$A$17,AY149&gt;0),(VLOOKUP(データ入力と計算結果!$E$6,バックデータ一覧!$V$10:$AA$11,5,FALSE)*BA149+VLOOKUP(データ入力と計算結果!$E$6,バックデータ一覧!$V$10:$AA$11,6,FALSE))*10^3/3600,0)</f>
        <v>4.6595613425925927E-2</v>
      </c>
      <c r="L149" s="122">
        <f>IF(OR($BH$4=1,$BH$4=6),IF(データ入力と計算結果!$E$7=バックデータ一覧!$A$15,AU149/N149+AV149/O149+AW149/P149+AX149/Q149+AY149/S149,IF(データ入力と計算結果!$E$7=バックデータ一覧!$A$16,AU149/N149+AV149/O149+AW149/P149+AY149/R149+AZ149/S149,AU149/N149+AV149/O149+AW149/P149+AY149/R149+BA149/T149)),0)</f>
        <v>65.470284750474519</v>
      </c>
      <c r="M149" s="122">
        <f>IF($BH$4=2,IF(データ入力と計算結果!$E$7=バックデータ一覧!$A$15,AU149/N149+AV149/O149+AW149/P149+AX149/Q149+AZ149/S149,IF(データ入力と計算結果!$E$7=バックデータ一覧!$A$16,AU149/N149+AV149/O149+AW149/P149+AY149/R149+AZ149/S149,AU149/N149+AV149/O149+AW149/P149+AY149/R149+BA149/T149)),0)</f>
        <v>0</v>
      </c>
      <c r="N149" s="122">
        <f>MIN(1,$BH$6*'貼り付けシート（日別）'!O148+計算過程!$BH$13*(AU149+AW149)+$BH$20)</f>
        <v>0.61637698506716543</v>
      </c>
      <c r="O149" s="122">
        <f>MIN(1,$BH$7*'貼り付けシート（日別）'!O148+$BH$14*AV149+$BH$21)</f>
        <v>0.68247782251776545</v>
      </c>
      <c r="P149" s="122">
        <f>MIN(1,$BH$8*'貼り付けシート（日別）'!O148+$BH$15*(AU149+AW149)+$BH$22)</f>
        <v>0.61637698506716543</v>
      </c>
      <c r="Q149" s="46">
        <f>MIN(1,$BH$9*'貼り付けシート（日別）'!O148+$BH$16*AX149+$BH$23)</f>
        <v>0.71159348488590612</v>
      </c>
      <c r="R149" s="46">
        <f>MIN(1,$BH$10*'貼り付けシート（日別）'!O148+$BH$17*AY149+$BH$24)</f>
        <v>0.70172930431634439</v>
      </c>
      <c r="S149" s="46">
        <f>MIN(1,$BH$11*'貼り付けシート（日別）'!O148+$BH$18*AZ149+$BH$25)</f>
        <v>0.71159348488590612</v>
      </c>
      <c r="T149" s="46">
        <f>MIN(1,$BH$12*'貼り付けシート（日別）'!O148+$BH$19*BA149+$BH$26)</f>
        <v>0.65839796095570469</v>
      </c>
      <c r="U149" s="46">
        <f t="shared" si="22"/>
        <v>0</v>
      </c>
      <c r="V149" s="46">
        <f t="array" ref="V149">AVERAGE((IF(('貼り付けシート（時刻別）'!$E$6:$E$8765=$B149)*('貼り付けシート（時刻別）'!$F$6:$F$8765=$C149)*('貼り付けシート（時刻別）'!$G$6:$G$8765=1),'貼り付けシート（時刻別）'!$C$6:$C$8765,"")))</f>
        <v>10.612500000000001</v>
      </c>
      <c r="W149" s="46">
        <f t="shared" si="27"/>
        <v>1</v>
      </c>
      <c r="X149" s="46">
        <f t="shared" si="28"/>
        <v>1</v>
      </c>
      <c r="Y149" s="46">
        <f t="shared" si="29"/>
        <v>44.176669644933334</v>
      </c>
      <c r="Z149" s="46">
        <f>IF($BH$4=8,($BH$38*'貼り付けシート（日別）'!O148+$BH$39*Y149+$BH$40)/3.6,0)</f>
        <v>0</v>
      </c>
      <c r="AA149" s="46">
        <f>IF(OR($BH$4=3,$BH$4=4,$BH$4=5),(($BH$42*'貼り付けシート（日別）'!O148+$BH$43*SUM(AU149:AW149,AY149)+$BH$44)*AB149+(0.01723*BA149+0.06099))*10^3/3600,0)</f>
        <v>0</v>
      </c>
      <c r="AB149" s="46">
        <f>IF('貼り付けシート（日別）'!O148&lt;7,1+(7-'貼り付けシート（日別）'!O148)*0.0091,1)</f>
        <v>1</v>
      </c>
      <c r="AC149" s="46">
        <f>IF(OR($BH$4=3,$BH$4=4,$BH$4=5),(($BH$45*'貼り付けシート（日別）'!O148+$BH$46*SUM(AU149:AW149,AY149)+$BH$47)*AE149+BA149/AD149),0)</f>
        <v>0</v>
      </c>
      <c r="AD149" s="46">
        <f>$BH$48*'貼り付けシート（日別）'!O148+$BH$49*BA149+$BH$50</f>
        <v>0.83157499999999995</v>
      </c>
      <c r="AE149" s="46">
        <f>IF('貼り付けシート（日別）'!O148&lt;7,1+(7-'貼り付けシート（日別）'!O148)*0.0205,1)</f>
        <v>1</v>
      </c>
      <c r="AF149" s="46">
        <f>IF($BH$4=7,((AL149*'貼り付けシート（日別）'!O148+AM149*(AU149+AV149+AW149+AY149)+AN149*AK149+AO149)*AG149+(0.01723*BA149+0.06099))*10^3/3600,0)</f>
        <v>0</v>
      </c>
      <c r="AG149" s="46">
        <f>IF(7&lt;='貼り付けシート（日別）'!O148,1,1+(7-'貼り付けシート（日別）'!O148)*0.0091)</f>
        <v>1</v>
      </c>
      <c r="AH149" s="46">
        <f>IF($BH$4=7,((AP149*'貼り付けシート（日別）'!O148+AQ149*(AU149+AV149+AW149+AY149)+AR149*AK149+AS149)*AJ149+BA149/AI149),0)</f>
        <v>0</v>
      </c>
      <c r="AI149" s="46">
        <f>$BH$52*'貼り付けシート（日別）'!O148+$BH$53*BA149+$BH$54</f>
        <v>0.83157499999999995</v>
      </c>
      <c r="AJ149" s="46">
        <f>IF(7&lt;='貼り付けシート（日別）'!O148,1,1+(7-'貼り付けシート（日別）'!O148)*0.0205)</f>
        <v>1</v>
      </c>
      <c r="AK149" s="46">
        <f>SUMIF('貼り付けシート（時刻別）'!$A$6:$A$8765,A149,'貼り付けシート（時刻別）'!$D$6:$D$8765)</f>
        <v>44.55862644377811</v>
      </c>
      <c r="AL149" s="120">
        <f>IF($AK149&gt;0,バックデータ一覧!$S$4,バックデータ一覧!$T$4)</f>
        <v>-0.51375000000000004</v>
      </c>
      <c r="AM149" s="120">
        <f>IF($AK149&gt;0,バックデータ一覧!$S$5,バックデータ一覧!$T$5)</f>
        <v>-1.7819999999999999E-2</v>
      </c>
      <c r="AN149" s="120">
        <f>IF($AK149&gt;0,バックデータ一覧!$S$6,バックデータ一覧!$T$6)</f>
        <v>0.27639999999999998</v>
      </c>
      <c r="AO149" s="120">
        <f>IF($AK149&gt;0,バックデータ一覧!$S$7,バックデータ一覧!$T$7)</f>
        <v>9.4067100000000003</v>
      </c>
      <c r="AP149" s="120">
        <f>IF($AK149&gt;0,バックデータ一覧!$S$12,バックデータ一覧!$T$12)</f>
        <v>-0.19841</v>
      </c>
      <c r="AQ149" s="120">
        <f>IF($AK149&gt;0,バックデータ一覧!$S$13,バックデータ一覧!$T$13)</f>
        <v>1.10632</v>
      </c>
      <c r="AR149" s="120">
        <f>IF($AK149&gt;0,バックデータ一覧!$S$14,バックデータ一覧!$T$14)</f>
        <v>0.19306999999999999</v>
      </c>
      <c r="AS149" s="120">
        <f>IF($AK149&gt;0,バックデータ一覧!$S$15,バックデータ一覧!$T$15)</f>
        <v>-10.36669</v>
      </c>
      <c r="AT149" s="123">
        <f>IF(データ入力と計算結果!$E$9=バックデータ一覧!$A$24,'貼り付けシート（日別）'!P148,0)</f>
        <v>0</v>
      </c>
      <c r="AU149" s="132">
        <f>'貼り付けシート（日別）'!B148</f>
        <v>6.7280338609120003</v>
      </c>
      <c r="AV149" s="132">
        <f>'貼り付けシート（日別）'!C148</f>
        <v>10.851667517599999</v>
      </c>
      <c r="AW149" s="132">
        <f>'貼り付けシート（日別）'!D148</f>
        <v>0.86813340140799999</v>
      </c>
      <c r="AX149" s="132">
        <f>'貼り付けシート（日別）'!E148</f>
        <v>0</v>
      </c>
      <c r="AY149" s="132">
        <f>'貼り付けシート（日別）'!F148</f>
        <v>19.53300153168</v>
      </c>
      <c r="AZ149" s="132">
        <f>'貼り付けシート（日別）'!G148</f>
        <v>0</v>
      </c>
      <c r="BA149" s="132">
        <f>'貼り付けシート（日別）'!H148</f>
        <v>6.1958333333333337</v>
      </c>
    </row>
    <row r="150" spans="1:53" x14ac:dyDescent="0.15">
      <c r="A150" s="50">
        <v>41783</v>
      </c>
      <c r="B150" s="42">
        <f t="shared" si="23"/>
        <v>5</v>
      </c>
      <c r="C150" s="42">
        <f t="shared" si="24"/>
        <v>24</v>
      </c>
      <c r="D150" s="127">
        <f t="shared" si="25"/>
        <v>0.16679412586805553</v>
      </c>
      <c r="E150" s="127">
        <f t="shared" si="20"/>
        <v>81.429638758897056</v>
      </c>
      <c r="F150" s="127">
        <f t="shared" si="26"/>
        <v>0</v>
      </c>
      <c r="G150" s="130">
        <v>0</v>
      </c>
      <c r="H150" s="122">
        <f t="shared" si="21"/>
        <v>0.16679412586805553</v>
      </c>
      <c r="I150" s="122">
        <f>IF(AND($BH$4&lt;&gt;1,$BH$4&lt;&gt;2,$BH$4&lt;&gt;6),0,((VLOOKUP(データ入力と計算結果!$E$6,バックデータ一覧!$V$10:$AA$11,2)*'貼り付けシート（日別）'!O149+VLOOKUP(データ入力と計算結果!$E$6,バックデータ一覧!$V$10:$AA$11,3)*('貼り付けシート（日別）'!I149+'貼り付けシート（日別）'!J149+'貼り付けシート（日別）'!K149+'貼り付けシート（日別）'!L149+'貼り付けシート（日別）'!N149)+(VLOOKUP(データ入力と計算結果!$E$6,バックデータ一覧!$V$10:$AA$11,4)))*10^3/3600))</f>
        <v>0.10269194444444443</v>
      </c>
      <c r="J150" s="122">
        <f>IF(AND(OR($BH$4&lt;&gt;1,$BH$4&lt;&gt;2,$BH$4&lt;&gt;6),データ入力と計算結果!$E$7&lt;&gt;バックデータ一覧!$A$15,SUM(AX150:AY150)&gt;0),0.07*10^3/3600,0)</f>
        <v>1.9444444444444445E-2</v>
      </c>
      <c r="K150" s="122">
        <f>IF(AND(OR($BH$4=1,$BH$4=2),データ入力と計算結果!$E$7=バックデータ一覧!$A$17,AY150&gt;0),(VLOOKUP(データ入力と計算結果!$E$6,バックデータ一覧!$V$10:$AA$11,5,FALSE)*BA150+VLOOKUP(データ入力と計算結果!$E$6,バックデータ一覧!$V$10:$AA$11,6,FALSE))*10^3/3600,0)</f>
        <v>4.4657736979166661E-2</v>
      </c>
      <c r="L150" s="122">
        <f>IF(OR($BH$4=1,$BH$4=6),IF(データ入力と計算結果!$E$7=バックデータ一覧!$A$15,AU150/N150+AV150/O150+AW150/P150+AX150/Q150+AY150/S150,IF(データ入力と計算結果!$E$7=バックデータ一覧!$A$16,AU150/N150+AV150/O150+AW150/P150+AY150/R150+AZ150/S150,AU150/N150+AV150/O150+AW150/P150+AY150/R150+BA150/T150)),0)</f>
        <v>81.429638758897056</v>
      </c>
      <c r="M150" s="122">
        <f>IF($BH$4=2,IF(データ入力と計算結果!$E$7=バックデータ一覧!$A$15,AU150/N150+AV150/O150+AW150/P150+AX150/Q150+AZ150/S150,IF(データ入力と計算結果!$E$7=バックデータ一覧!$A$16,AU150/N150+AV150/O150+AW150/P150+AY150/R150+AZ150/S150,AU150/N150+AV150/O150+AW150/P150+AY150/R150+BA150/T150)),0)</f>
        <v>0</v>
      </c>
      <c r="N150" s="122">
        <f>MIN(1,$BH$6*'貼り付けシート（日別）'!O149+計算過程!$BH$13*(AU150+AW150)+$BH$20)</f>
        <v>0.62714562519838202</v>
      </c>
      <c r="O150" s="122">
        <f>MIN(1,$BH$7*'貼り付けシート（日別）'!O149+$BH$14*AV150+$BH$21)</f>
        <v>0.68633038482663566</v>
      </c>
      <c r="P150" s="122">
        <f>MIN(1,$BH$8*'貼り付けシート（日別）'!O149+$BH$15*(AU150+AW150)+$BH$22)</f>
        <v>0.62714562519838202</v>
      </c>
      <c r="Q150" s="46">
        <f>MIN(1,$BH$9*'貼り付けシート（日別）'!O149+$BH$16*AX150+$BH$23)</f>
        <v>0.71159348488590612</v>
      </c>
      <c r="R150" s="46">
        <f>MIN(1,$BH$10*'貼り付けシート（日別）'!O149+$BH$17*AY150+$BH$24)</f>
        <v>0.7016899666085743</v>
      </c>
      <c r="S150" s="46">
        <f>MIN(1,$BH$11*'貼り付けシート（日別）'!O149+$BH$18*AZ150+$BH$25)</f>
        <v>0.71159348488590612</v>
      </c>
      <c r="T150" s="46">
        <f>MIN(1,$BH$12*'貼り付けシート（日別）'!O149+$BH$19*BA150+$BH$26)</f>
        <v>0.65873158186469793</v>
      </c>
      <c r="U150" s="46">
        <f t="shared" si="22"/>
        <v>0</v>
      </c>
      <c r="V150" s="46">
        <f t="array" ref="V150">AVERAGE((IF(('貼り付けシート（時刻別）'!$E$6:$E$8765=$B150)*('貼り付けシート（時刻別）'!$F$6:$F$8765=$C150)*('貼り付けシート（時刻別）'!$G$6:$G$8765=1),'貼り付けシート（時刻別）'!$C$6:$C$8765,"")))</f>
        <v>6.4624999999999995</v>
      </c>
      <c r="W150" s="46">
        <f t="shared" si="27"/>
        <v>1.00714875</v>
      </c>
      <c r="X150" s="46">
        <f t="shared" si="28"/>
        <v>1</v>
      </c>
      <c r="Y150" s="46">
        <f t="shared" si="29"/>
        <v>54.840115805399989</v>
      </c>
      <c r="Z150" s="46">
        <f>IF($BH$4=8,($BH$38*'貼り付けシート（日別）'!O149+$BH$39*Y150+$BH$40)/3.6,0)</f>
        <v>0</v>
      </c>
      <c r="AA150" s="46">
        <f>IF(OR($BH$4=3,$BH$4=4,$BH$4=5),(($BH$42*'貼り付けシート（日別）'!O149+$BH$43*SUM(AU150:AW150,AY150)+$BH$44)*AB150+(0.01723*BA150+0.06099))*10^3/3600,0)</f>
        <v>0</v>
      </c>
      <c r="AB150" s="46">
        <f>IF('貼り付けシート（日別）'!O149&lt;7,1+(7-'貼り付けシート（日別）'!O149)*0.0091,1)</f>
        <v>1</v>
      </c>
      <c r="AC150" s="46">
        <f>IF(OR($BH$4=3,$BH$4=4,$BH$4=5),(($BH$45*'貼り付けシート（日別）'!O149+$BH$46*SUM(AU150:AW150,AY150)+$BH$47)*AE150+BA150/AD150),0)</f>
        <v>0</v>
      </c>
      <c r="AD150" s="46">
        <f>$BH$48*'貼り付けシート（日別）'!O149+$BH$49*BA150+$BH$50</f>
        <v>0.84110562499999997</v>
      </c>
      <c r="AE150" s="46">
        <f>IF('貼り付けシート（日別）'!O149&lt;7,1+(7-'貼り付けシート（日別）'!O149)*0.0205,1)</f>
        <v>1</v>
      </c>
      <c r="AF150" s="46">
        <f>IF($BH$4=7,((AL150*'貼り付けシート（日別）'!O149+AM150*(AU150+AV150+AW150+AY150)+AN150*AK150+AO150)*AG150+(0.01723*BA150+0.06099))*10^3/3600,0)</f>
        <v>0</v>
      </c>
      <c r="AG150" s="46">
        <f>IF(7&lt;='貼り付けシート（日別）'!O149,1,1+(7-'貼り付けシート（日別）'!O149)*0.0091)</f>
        <v>1</v>
      </c>
      <c r="AH150" s="46">
        <f>IF($BH$4=7,((AP150*'貼り付けシート（日別）'!O149+AQ150*(AU150+AV150+AW150+AY150)+AR150*AK150+AS150)*AJ150+BA150/AI150),0)</f>
        <v>0</v>
      </c>
      <c r="AI150" s="46">
        <f>$BH$52*'貼り付けシート（日別）'!O149+$BH$53*BA150+$BH$54</f>
        <v>0.84110562499999997</v>
      </c>
      <c r="AJ150" s="46">
        <f>IF(7&lt;='貼り付けシート（日別）'!O149,1,1+(7-'貼り付けシート（日別）'!O149)*0.0205)</f>
        <v>1</v>
      </c>
      <c r="AK150" s="46">
        <f>SUMIF('貼り付けシート（時刻別）'!$A$6:$A$8765,A150,'貼り付けシート（時刻別）'!$D$6:$D$8765)</f>
        <v>32.358709353154374</v>
      </c>
      <c r="AL150" s="120">
        <f>IF($AK150&gt;0,バックデータ一覧!$S$4,バックデータ一覧!$T$4)</f>
        <v>-0.51375000000000004</v>
      </c>
      <c r="AM150" s="120">
        <f>IF($AK150&gt;0,バックデータ一覧!$S$5,バックデータ一覧!$T$5)</f>
        <v>-1.7819999999999999E-2</v>
      </c>
      <c r="AN150" s="120">
        <f>IF($AK150&gt;0,バックデータ一覧!$S$6,バックデータ一覧!$T$6)</f>
        <v>0.27639999999999998</v>
      </c>
      <c r="AO150" s="120">
        <f>IF($AK150&gt;0,バックデータ一覧!$S$7,バックデータ一覧!$T$7)</f>
        <v>9.4067100000000003</v>
      </c>
      <c r="AP150" s="120">
        <f>IF($AK150&gt;0,バックデータ一覧!$S$12,バックデータ一覧!$T$12)</f>
        <v>-0.19841</v>
      </c>
      <c r="AQ150" s="120">
        <f>IF($AK150&gt;0,バックデータ一覧!$S$13,バックデータ一覧!$T$13)</f>
        <v>1.10632</v>
      </c>
      <c r="AR150" s="120">
        <f>IF($AK150&gt;0,バックデータ一覧!$S$14,バックデータ一覧!$T$14)</f>
        <v>0.19306999999999999</v>
      </c>
      <c r="AS150" s="120">
        <f>IF($AK150&gt;0,バックデータ一覧!$S$15,バックデータ一覧!$T$15)</f>
        <v>-10.36669</v>
      </c>
      <c r="AT150" s="123">
        <f>IF(データ入力と計算結果!$E$9=バックデータ一覧!$A$24,'貼り付けシート（日別）'!P149,0)</f>
        <v>0</v>
      </c>
      <c r="AU150" s="132">
        <f>'貼り付けシート（日別）'!B149</f>
        <v>10.027832009104001</v>
      </c>
      <c r="AV150" s="132">
        <f>'貼り付けシート（日別）'!C149</f>
        <v>16.349726101799998</v>
      </c>
      <c r="AW150" s="132">
        <f>'貼り付けシート（日別）'!D149</f>
        <v>3.0519488723359998</v>
      </c>
      <c r="AX150" s="132">
        <f>'貼り付けシート（日別）'!E149</f>
        <v>0</v>
      </c>
      <c r="AY150" s="132">
        <f>'貼り付けシート（日別）'!F149</f>
        <v>19.619671322159999</v>
      </c>
      <c r="AZ150" s="132">
        <f>'貼り付けシート（日別）'!G149</f>
        <v>0</v>
      </c>
      <c r="BA150" s="132">
        <f>'貼り付けシート（日別）'!H149</f>
        <v>5.7909375000000001</v>
      </c>
    </row>
    <row r="151" spans="1:53" x14ac:dyDescent="0.15">
      <c r="A151" s="50">
        <v>41784</v>
      </c>
      <c r="B151" s="42">
        <f t="shared" si="23"/>
        <v>5</v>
      </c>
      <c r="C151" s="42">
        <f t="shared" si="24"/>
        <v>25</v>
      </c>
      <c r="D151" s="127">
        <f t="shared" si="25"/>
        <v>0.16825890017361111</v>
      </c>
      <c r="E151" s="127">
        <f t="shared" si="20"/>
        <v>82.326436991735164</v>
      </c>
      <c r="F151" s="127">
        <f t="shared" si="26"/>
        <v>0</v>
      </c>
      <c r="G151" s="130">
        <v>0</v>
      </c>
      <c r="H151" s="122">
        <f t="shared" si="21"/>
        <v>0.16825890017361111</v>
      </c>
      <c r="I151" s="122">
        <f>IF(AND($BH$4&lt;&gt;1,$BH$4&lt;&gt;2,$BH$4&lt;&gt;6),0,((VLOOKUP(データ入力と計算結果!$E$6,バックデータ一覧!$V$10:$AA$11,2)*'貼り付けシート（日別）'!O150+VLOOKUP(データ入力と計算結果!$E$6,バックデータ一覧!$V$10:$AA$11,3)*('貼り付けシート（日別）'!I150+'貼り付けシート（日別）'!J150+'貼り付けシート（日別）'!K150+'貼り付けシート（日別）'!L150+'貼り付けシート（日別）'!N150)+(VLOOKUP(データ入力と計算結果!$E$6,バックデータ一覧!$V$10:$AA$11,4)))*10^3/3600))</f>
        <v>0.10324935185185186</v>
      </c>
      <c r="J151" s="122">
        <f>IF(AND(OR($BH$4&lt;&gt;1,$BH$4&lt;&gt;2,$BH$4&lt;&gt;6),データ入力と計算結果!$E$7&lt;&gt;バックデータ一覧!$A$15,SUM(AX151:AY151)&gt;0),0.07*10^3/3600,0)</f>
        <v>1.9444444444444445E-2</v>
      </c>
      <c r="K151" s="122">
        <f>IF(AND(OR($BH$4=1,$BH$4=2),データ入力と計算結果!$E$7=バックデータ一覧!$A$17,AY151&gt;0),(VLOOKUP(データ入力と計算結果!$E$6,バックデータ一覧!$V$10:$AA$11,5,FALSE)*BA151+VLOOKUP(データ入力と計算結果!$E$6,バックデータ一覧!$V$10:$AA$11,6,FALSE))*10^3/3600,0)</f>
        <v>4.5565103877314807E-2</v>
      </c>
      <c r="L151" s="122">
        <f>IF(OR($BH$4=1,$BH$4=6),IF(データ入力と計算結果!$E$7=バックデータ一覧!$A$15,AU151/N151+AV151/O151+AW151/P151+AX151/Q151+AY151/S151,IF(データ入力と計算結果!$E$7=バックデータ一覧!$A$16,AU151/N151+AV151/O151+AW151/P151+AY151/R151+AZ151/S151,AU151/N151+AV151/O151+AW151/P151+AY151/R151+BA151/T151)),0)</f>
        <v>82.326436991735164</v>
      </c>
      <c r="M151" s="122">
        <f>IF($BH$4=2,IF(データ入力と計算結果!$E$7=バックデータ一覧!$A$15,AU151/N151+AV151/O151+AW151/P151+AX151/Q151+AZ151/S151,IF(データ入力と計算結果!$E$7=バックデータ一覧!$A$16,AU151/N151+AV151/O151+AW151/P151+AY151/R151+AZ151/S151,AU151/N151+AV151/O151+AW151/P151+AY151/R151+BA151/T151)),0)</f>
        <v>0</v>
      </c>
      <c r="N151" s="122">
        <f>MIN(1,$BH$6*'貼り付けシート（日別）'!O150+計算過程!$BH$13*(AU151+AW151)+$BH$20)</f>
        <v>0.62524392482651414</v>
      </c>
      <c r="O151" s="122">
        <f>MIN(1,$BH$7*'貼り付けシート（日別）'!O150+$BH$14*AV151+$BH$21)</f>
        <v>0.68574807848523045</v>
      </c>
      <c r="P151" s="122">
        <f>MIN(1,$BH$8*'貼り付けシート（日別）'!O150+$BH$15*(AU151+AW151)+$BH$22)</f>
        <v>0.62524392482651414</v>
      </c>
      <c r="Q151" s="46">
        <f>MIN(1,$BH$9*'貼り付けシート（日別）'!O150+$BH$16*AX151+$BH$23)</f>
        <v>0.71159348488590612</v>
      </c>
      <c r="R151" s="46">
        <f>MIN(1,$BH$10*'貼り付けシート（日別）'!O150+$BH$17*AY151+$BH$24)</f>
        <v>0.70162621536725389</v>
      </c>
      <c r="S151" s="46">
        <f>MIN(1,$BH$11*'貼り付けシート（日別）'!O150+$BH$18*AZ151+$BH$25)</f>
        <v>0.71159348488590612</v>
      </c>
      <c r="T151" s="46">
        <f>MIN(1,$BH$12*'貼り付けシート（日別）'!O150+$BH$19*BA151+$BH$26)</f>
        <v>0.6585753714056376</v>
      </c>
      <c r="U151" s="46">
        <f t="shared" si="22"/>
        <v>0</v>
      </c>
      <c r="V151" s="46">
        <f t="array" ref="V151">AVERAGE((IF(('貼り付けシート（時刻別）'!$E$6:$E$8765=$B151)*('貼り付けシート（時刻別）'!$F$6:$F$8765=$C151)*('貼り付けシート（時刻別）'!$G$6:$G$8765=1),'貼り付けシート（時刻別）'!$C$6:$C$8765,"")))</f>
        <v>7.8125000000000009</v>
      </c>
      <c r="W151" s="46">
        <f t="shared" si="27"/>
        <v>1</v>
      </c>
      <c r="X151" s="46">
        <f t="shared" si="28"/>
        <v>1</v>
      </c>
      <c r="Y151" s="46">
        <f t="shared" si="29"/>
        <v>55.380844835908334</v>
      </c>
      <c r="Z151" s="46">
        <f>IF($BH$4=8,($BH$38*'貼り付けシート（日別）'!O150+$BH$39*Y151+$BH$40)/3.6,0)</f>
        <v>0</v>
      </c>
      <c r="AA151" s="46">
        <f>IF(OR($BH$4=3,$BH$4=4,$BH$4=5),(($BH$42*'貼り付けシート（日別）'!O150+$BH$43*SUM(AU151:AW151,AY151)+$BH$44)*AB151+(0.01723*BA151+0.06099))*10^3/3600,0)</f>
        <v>0</v>
      </c>
      <c r="AB151" s="46">
        <f>IF('貼り付けシート（日別）'!O150&lt;7,1+(7-'貼り付けシート（日別）'!O150)*0.0091,1)</f>
        <v>1</v>
      </c>
      <c r="AC151" s="46">
        <f>IF(OR($BH$4=3,$BH$4=4,$BH$4=5),(($BH$45*'貼り付けシート（日別）'!O150+$BH$46*SUM(AU151:AW151,AY151)+$BH$47)*AE151+BA151/AD151),0)</f>
        <v>0</v>
      </c>
      <c r="AD151" s="46">
        <f>$BH$48*'貼り付けシート（日別）'!O150+$BH$49*BA151+$BH$50</f>
        <v>0.83664312499999993</v>
      </c>
      <c r="AE151" s="46">
        <f>IF('貼り付けシート（日別）'!O150&lt;7,1+(7-'貼り付けシート（日別）'!O150)*0.0205,1)</f>
        <v>1</v>
      </c>
      <c r="AF151" s="46">
        <f>IF($BH$4=7,((AL151*'貼り付けシート（日別）'!O150+AM151*(AU151+AV151+AW151+AY151)+AN151*AK151+AO151)*AG151+(0.01723*BA151+0.06099))*10^3/3600,0)</f>
        <v>0</v>
      </c>
      <c r="AG151" s="46">
        <f>IF(7&lt;='貼り付けシート（日別）'!O150,1,1+(7-'貼り付けシート（日別）'!O150)*0.0091)</f>
        <v>1</v>
      </c>
      <c r="AH151" s="46">
        <f>IF($BH$4=7,((AP151*'貼り付けシート（日別）'!O150+AQ151*(AU151+AV151+AW151+AY151)+AR151*AK151+AS151)*AJ151+BA151/AI151),0)</f>
        <v>0</v>
      </c>
      <c r="AI151" s="46">
        <f>$BH$52*'貼り付けシート（日別）'!O150+$BH$53*BA151+$BH$54</f>
        <v>0.83664312499999993</v>
      </c>
      <c r="AJ151" s="46">
        <f>IF(7&lt;='貼り付けシート（日別）'!O150,1,1+(7-'貼り付けシート（日別）'!O150)*0.0205)</f>
        <v>1</v>
      </c>
      <c r="AK151" s="46">
        <f>SUMIF('貼り付けシート（時刻別）'!$A$6:$A$8765,A151,'貼り付けシート（時刻別）'!$D$6:$D$8765)</f>
        <v>41.115300841539721</v>
      </c>
      <c r="AL151" s="120">
        <f>IF($AK151&gt;0,バックデータ一覧!$S$4,バックデータ一覧!$T$4)</f>
        <v>-0.51375000000000004</v>
      </c>
      <c r="AM151" s="120">
        <f>IF($AK151&gt;0,バックデータ一覧!$S$5,バックデータ一覧!$T$5)</f>
        <v>-1.7819999999999999E-2</v>
      </c>
      <c r="AN151" s="120">
        <f>IF($AK151&gt;0,バックデータ一覧!$S$6,バックデータ一覧!$T$6)</f>
        <v>0.27639999999999998</v>
      </c>
      <c r="AO151" s="120">
        <f>IF($AK151&gt;0,バックデータ一覧!$S$7,バックデータ一覧!$T$7)</f>
        <v>9.4067100000000003</v>
      </c>
      <c r="AP151" s="120">
        <f>IF($AK151&gt;0,バックデータ一覧!$S$12,バックデータ一覧!$T$12)</f>
        <v>-0.19841</v>
      </c>
      <c r="AQ151" s="120">
        <f>IF($AK151&gt;0,バックデータ一覧!$S$13,バックデータ一覧!$T$13)</f>
        <v>1.10632</v>
      </c>
      <c r="AR151" s="120">
        <f>IF($AK151&gt;0,バックデータ一覧!$S$14,バックデータ一覧!$T$14)</f>
        <v>0.19306999999999999</v>
      </c>
      <c r="AS151" s="120">
        <f>IF($AK151&gt;0,バックデータ一覧!$S$15,バックデータ一覧!$T$15)</f>
        <v>-10.36669</v>
      </c>
      <c r="AT151" s="123">
        <f>IF(データ入力と計算結果!$E$9=バックデータ一覧!$A$24,'貼り付けシート（日別）'!P150,0)</f>
        <v>0</v>
      </c>
      <c r="AU151" s="132">
        <f>'貼り付けシート（日別）'!B150</f>
        <v>10.099621796082001</v>
      </c>
      <c r="AV151" s="132">
        <f>'貼り付けシート（日別）'!C150</f>
        <v>16.466774667525002</v>
      </c>
      <c r="AW151" s="132">
        <f>'貼り付けシート（日別）'!D150</f>
        <v>3.0737979379380005</v>
      </c>
      <c r="AX151" s="132">
        <f>'貼り付けシート（日別）'!E150</f>
        <v>0</v>
      </c>
      <c r="AY151" s="132">
        <f>'貼り付けシート（日別）'!F150</f>
        <v>19.760129601029998</v>
      </c>
      <c r="AZ151" s="132">
        <f>'貼り付けシート（日別）'!G150</f>
        <v>0</v>
      </c>
      <c r="BA151" s="132">
        <f>'貼り付けシート（日別）'!H150</f>
        <v>5.9805208333333333</v>
      </c>
    </row>
    <row r="152" spans="1:53" x14ac:dyDescent="0.15">
      <c r="A152" s="50">
        <v>41785</v>
      </c>
      <c r="B152" s="42">
        <f t="shared" si="23"/>
        <v>5</v>
      </c>
      <c r="C152" s="42">
        <f t="shared" si="24"/>
        <v>26</v>
      </c>
      <c r="D152" s="127">
        <f t="shared" si="25"/>
        <v>0.16649070833333332</v>
      </c>
      <c r="E152" s="127">
        <f t="shared" si="20"/>
        <v>82.549981325740291</v>
      </c>
      <c r="F152" s="127">
        <f t="shared" si="26"/>
        <v>0</v>
      </c>
      <c r="G152" s="130">
        <v>0</v>
      </c>
      <c r="H152" s="122">
        <f t="shared" si="21"/>
        <v>0.16649070833333332</v>
      </c>
      <c r="I152" s="122">
        <f>IF(AND($BH$4&lt;&gt;1,$BH$4&lt;&gt;2,$BH$4&lt;&gt;6),0,((VLOOKUP(データ入力と計算結果!$E$6,バックデータ一覧!$V$10:$AA$11,2)*'貼り付けシート（日別）'!O151+VLOOKUP(データ入力と計算結果!$E$6,バックデータ一覧!$V$10:$AA$11,3)*('貼り付けシート（日別）'!I151+'貼り付けシート（日別）'!J151+'貼り付けシート（日別）'!K151+'貼り付けシート（日別）'!L151+'貼り付けシート（日別）'!N151)+(VLOOKUP(データ入力と計算結果!$E$6,バックデータ一覧!$V$10:$AA$11,4)))*10^3/3600))</f>
        <v>0.10257648148148148</v>
      </c>
      <c r="J152" s="122">
        <f>IF(AND(OR($BH$4&lt;&gt;1,$BH$4&lt;&gt;2,$BH$4&lt;&gt;6),データ入力と計算結果!$E$7&lt;&gt;バックデータ一覧!$A$15,SUM(AX152:AY152)&gt;0),0.07*10^3/3600,0)</f>
        <v>1.9444444444444445E-2</v>
      </c>
      <c r="K152" s="122">
        <f>IF(AND(OR($BH$4=1,$BH$4=2),データ入力と計算結果!$E$7=バックデータ一覧!$A$17,AY152&gt;0),(VLOOKUP(データ入力と計算結果!$E$6,バックデータ一覧!$V$10:$AA$11,5,FALSE)*BA152+VLOOKUP(データ入力と計算結果!$E$6,バックデータ一覧!$V$10:$AA$11,6,FALSE))*10^3/3600,0)</f>
        <v>4.4469782407407399E-2</v>
      </c>
      <c r="L152" s="122">
        <f>IF(OR($BH$4=1,$BH$4=6),IF(データ入力と計算結果!$E$7=バックデータ一覧!$A$15,AU152/N152+AV152/O152+AW152/P152+AX152/Q152+AY152/S152,IF(データ入力と計算結果!$E$7=バックデータ一覧!$A$16,AU152/N152+AV152/O152+AW152/P152+AY152/R152+AZ152/S152,AU152/N152+AV152/O152+AW152/P152+AY152/R152+BA152/T152)),0)</f>
        <v>82.549981325740291</v>
      </c>
      <c r="M152" s="122">
        <f>IF($BH$4=2,IF(データ入力と計算結果!$E$7=バックデータ一覧!$A$15,AU152/N152+AV152/O152+AW152/P152+AX152/Q152+AZ152/S152,IF(データ入力と計算結果!$E$7=バックデータ一覧!$A$16,AU152/N152+AV152/O152+AW152/P152+AY152/R152+AZ152/S152,AU152/N152+AV152/O152+AW152/P152+AY152/R152+BA152/T152)),0)</f>
        <v>0</v>
      </c>
      <c r="N152" s="122">
        <f>MIN(1,$BH$6*'貼り付けシート（日別）'!O151+計算過程!$BH$13*(AU152+AW152)+$BH$20)</f>
        <v>0.62781873179594772</v>
      </c>
      <c r="O152" s="122">
        <f>MIN(1,$BH$7*'貼り付けシート（日別）'!O151+$BH$14*AV152+$BH$21)</f>
        <v>0.6865852279976129</v>
      </c>
      <c r="P152" s="122">
        <f>MIN(1,$BH$8*'貼り付けシート（日別）'!O151+$BH$15*(AU152+AW152)+$BH$22)</f>
        <v>0.62781873179594772</v>
      </c>
      <c r="Q152" s="46">
        <f>MIN(1,$BH$9*'貼り付けシート（日別）'!O151+$BH$16*AX152+$BH$23)</f>
        <v>0.71159348488590612</v>
      </c>
      <c r="R152" s="46">
        <f>MIN(1,$BH$10*'貼り付けシート（日別）'!O151+$BH$17*AY152+$BH$24)</f>
        <v>0.70154210513682436</v>
      </c>
      <c r="S152" s="46">
        <f>MIN(1,$BH$11*'貼り付けシート（日別）'!O151+$BH$18*AZ152+$BH$25)</f>
        <v>0.71159348488590612</v>
      </c>
      <c r="T152" s="46">
        <f>MIN(1,$BH$12*'貼り付けシート（日別）'!O151+$BH$19*BA152+$BH$26)</f>
        <v>0.6587639397455034</v>
      </c>
      <c r="U152" s="46">
        <f t="shared" si="22"/>
        <v>0</v>
      </c>
      <c r="V152" s="46">
        <f t="array" ref="V152">AVERAGE((IF(('貼り付けシート（時刻別）'!$E$6:$E$8765=$B152)*('貼り付けシート（時刻別）'!$F$6:$F$8765=$C152)*('貼り付けシート（時刻別）'!$G$6:$G$8765=1),'貼り付けシート（時刻別）'!$C$6:$C$8765,"")))</f>
        <v>9.0875000000000004</v>
      </c>
      <c r="W152" s="46">
        <f t="shared" si="27"/>
        <v>1</v>
      </c>
      <c r="X152" s="46">
        <f t="shared" si="28"/>
        <v>1</v>
      </c>
      <c r="Y152" s="46">
        <f t="shared" si="29"/>
        <v>55.615274911116671</v>
      </c>
      <c r="Z152" s="46">
        <f>IF($BH$4=8,($BH$38*'貼り付けシート（日別）'!O151+$BH$39*Y152+$BH$40)/3.6,0)</f>
        <v>0</v>
      </c>
      <c r="AA152" s="46">
        <f>IF(OR($BH$4=3,$BH$4=4,$BH$4=5),(($BH$42*'貼り付けシート（日別）'!O151+$BH$43*SUM(AU152:AW152,AY152)+$BH$44)*AB152+(0.01723*BA152+0.06099))*10^3/3600,0)</f>
        <v>0</v>
      </c>
      <c r="AB152" s="46">
        <f>IF('貼り付けシート（日別）'!O151&lt;7,1+(7-'貼り付けシート（日別）'!O151)*0.0091,1)</f>
        <v>1</v>
      </c>
      <c r="AC152" s="46">
        <f>IF(OR($BH$4=3,$BH$4=4,$BH$4=5),(($BH$45*'貼り付けシート（日別）'!O151+$BH$46*SUM(AU152:AW152,AY152)+$BH$47)*AE152+BA152/AD152),0)</f>
        <v>0</v>
      </c>
      <c r="AD152" s="46">
        <f>$BH$48*'貼り付けシート（日別）'!O151+$BH$49*BA152+$BH$50</f>
        <v>0.84202999999999995</v>
      </c>
      <c r="AE152" s="46">
        <f>IF('貼り付けシート（日別）'!O151&lt;7,1+(7-'貼り付けシート（日別）'!O151)*0.0205,1)</f>
        <v>1</v>
      </c>
      <c r="AF152" s="46">
        <f>IF($BH$4=7,((AL152*'貼り付けシート（日別）'!O151+AM152*(AU152+AV152+AW152+AY152)+AN152*AK152+AO152)*AG152+(0.01723*BA152+0.06099))*10^3/3600,0)</f>
        <v>0</v>
      </c>
      <c r="AG152" s="46">
        <f>IF(7&lt;='貼り付けシート（日別）'!O151,1,1+(7-'貼り付けシート（日別）'!O151)*0.0091)</f>
        <v>1</v>
      </c>
      <c r="AH152" s="46">
        <f>IF($BH$4=7,((AP152*'貼り付けシート（日別）'!O151+AQ152*(AU152+AV152+AW152+AY152)+AR152*AK152+AS152)*AJ152+BA152/AI152),0)</f>
        <v>0</v>
      </c>
      <c r="AI152" s="46">
        <f>$BH$52*'貼り付けシート（日別）'!O151+$BH$53*BA152+$BH$54</f>
        <v>0.84202999999999995</v>
      </c>
      <c r="AJ152" s="46">
        <f>IF(7&lt;='貼り付けシート（日別）'!O151,1,1+(7-'貼り付けシート（日別）'!O151)*0.0205)</f>
        <v>1</v>
      </c>
      <c r="AK152" s="46">
        <f>SUMIF('貼り付けシート（時刻別）'!$A$6:$A$8765,A152,'貼り付けシート（時刻別）'!$D$6:$D$8765)</f>
        <v>29.444188045882761</v>
      </c>
      <c r="AL152" s="120">
        <f>IF($AK152&gt;0,バックデータ一覧!$S$4,バックデータ一覧!$T$4)</f>
        <v>-0.51375000000000004</v>
      </c>
      <c r="AM152" s="120">
        <f>IF($AK152&gt;0,バックデータ一覧!$S$5,バックデータ一覧!$T$5)</f>
        <v>-1.7819999999999999E-2</v>
      </c>
      <c r="AN152" s="120">
        <f>IF($AK152&gt;0,バックデータ一覧!$S$6,バックデータ一覧!$T$6)</f>
        <v>0.27639999999999998</v>
      </c>
      <c r="AO152" s="120">
        <f>IF($AK152&gt;0,バックデータ一覧!$S$7,バックデータ一覧!$T$7)</f>
        <v>9.4067100000000003</v>
      </c>
      <c r="AP152" s="120">
        <f>IF($AK152&gt;0,バックデータ一覧!$S$12,バックデータ一覧!$T$12)</f>
        <v>-0.19841</v>
      </c>
      <c r="AQ152" s="120">
        <f>IF($AK152&gt;0,バックデータ一覧!$S$13,バックデータ一覧!$T$13)</f>
        <v>1.10632</v>
      </c>
      <c r="AR152" s="120">
        <f>IF($AK152&gt;0,バックデータ一覧!$S$14,バックデータ一覧!$T$14)</f>
        <v>0.19306999999999999</v>
      </c>
      <c r="AS152" s="120">
        <f>IF($AK152&gt;0,バックデータ一覧!$S$15,バックデータ一覧!$T$15)</f>
        <v>-10.36669</v>
      </c>
      <c r="AT152" s="123">
        <f>IF(データ入力と計算結果!$E$9=バックデータ一覧!$A$24,'貼り付けシート（日別）'!P151,0)</f>
        <v>0</v>
      </c>
      <c r="AU152" s="132">
        <f>'貼り付けシート（日別）'!B151</f>
        <v>10.194337685532</v>
      </c>
      <c r="AV152" s="132">
        <f>'貼り付けシート（日別）'!C151</f>
        <v>16.621202748150001</v>
      </c>
      <c r="AW152" s="132">
        <f>'貼り付けシート（日別）'!D151</f>
        <v>3.1026245129880001</v>
      </c>
      <c r="AX152" s="132">
        <f>'貼り付けシート（日別）'!E151</f>
        <v>0</v>
      </c>
      <c r="AY152" s="132">
        <f>'貼り付けシート（日別）'!F151</f>
        <v>19.945443297780002</v>
      </c>
      <c r="AZ152" s="132">
        <f>'貼り付けシート（日別）'!G151</f>
        <v>0</v>
      </c>
      <c r="BA152" s="132">
        <f>'貼り付けシート（日別）'!H151</f>
        <v>5.751666666666666</v>
      </c>
    </row>
    <row r="153" spans="1:53" x14ac:dyDescent="0.15">
      <c r="A153" s="50">
        <v>41786</v>
      </c>
      <c r="B153" s="42">
        <f t="shared" si="23"/>
        <v>5</v>
      </c>
      <c r="C153" s="42">
        <f t="shared" si="24"/>
        <v>27</v>
      </c>
      <c r="D153" s="127">
        <f t="shared" si="25"/>
        <v>0.1753253029513889</v>
      </c>
      <c r="E153" s="127">
        <f t="shared" si="20"/>
        <v>99.094718105650898</v>
      </c>
      <c r="F153" s="127">
        <f t="shared" si="26"/>
        <v>0</v>
      </c>
      <c r="G153" s="130">
        <v>0</v>
      </c>
      <c r="H153" s="122">
        <f t="shared" si="21"/>
        <v>0.1753253029513889</v>
      </c>
      <c r="I153" s="122">
        <f>IF(AND($BH$4&lt;&gt;1,$BH$4&lt;&gt;2,$BH$4&lt;&gt;6),0,((VLOOKUP(データ入力と計算結果!$E$6,バックデータ一覧!$V$10:$AA$11,2)*'貼り付けシート（日別）'!O152+VLOOKUP(データ入力と計算結果!$E$6,バックデータ一覧!$V$10:$AA$11,3)*('貼り付けシート（日別）'!I152+'貼り付けシート（日別）'!J152+'貼り付けシート（日別）'!K152+'貼り付けシート（日別）'!L152+'貼り付けシート（日別）'!N152)+(VLOOKUP(データ入力と計算結果!$E$6,バックデータ一覧!$V$10:$AA$11,4)))*10^3/3600))</f>
        <v>0.11270083333333333</v>
      </c>
      <c r="J153" s="122">
        <f>IF(AND(OR($BH$4&lt;&gt;1,$BH$4&lt;&gt;2,$BH$4&lt;&gt;6),データ入力と計算結果!$E$7&lt;&gt;バックデータ一覧!$A$15,SUM(AX153:AY153)&gt;0),0.07*10^3/3600,0)</f>
        <v>1.9444444444444445E-2</v>
      </c>
      <c r="K153" s="122">
        <f>IF(AND(OR($BH$4=1,$BH$4=2),データ入力と計算結果!$E$7=バックデータ一覧!$A$17,AY153&gt;0),(VLOOKUP(データ入力と計算結果!$E$6,バックデータ一覧!$V$10:$AA$11,5,FALSE)*BA153+VLOOKUP(データ入力と計算結果!$E$6,バックデータ一覧!$V$10:$AA$11,6,FALSE))*10^3/3600,0)</f>
        <v>4.3180025173611108E-2</v>
      </c>
      <c r="L153" s="122">
        <f>IF(OR($BH$4=1,$BH$4=6),IF(データ入力と計算結果!$E$7=バックデータ一覧!$A$15,AU153/N153+AV153/O153+AW153/P153+AX153/Q153+AY153/S153,IF(データ入力と計算結果!$E$7=バックデータ一覧!$A$16,AU153/N153+AV153/O153+AW153/P153+AY153/R153+AZ153/S153,AU153/N153+AV153/O153+AW153/P153+AY153/R153+BA153/T153)),0)</f>
        <v>99.094718105650898</v>
      </c>
      <c r="M153" s="122">
        <f>IF($BH$4=2,IF(データ入力と計算結果!$E$7=バックデータ一覧!$A$15,AU153/N153+AV153/O153+AW153/P153+AX153/Q153+AZ153/S153,IF(データ入力と計算結果!$E$7=バックデータ一覧!$A$16,AU153/N153+AV153/O153+AW153/P153+AY153/R153+AZ153/S153,AU153/N153+AV153/O153+AW153/P153+AY153/R153+BA153/T153)),0)</f>
        <v>0</v>
      </c>
      <c r="N153" s="122">
        <f>MIN(1,$BH$6*'貼り付けシート（日別）'!O152+計算過程!$BH$13*(AU153+AW153)+$BH$20)</f>
        <v>0.63738317566526204</v>
      </c>
      <c r="O153" s="122">
        <f>MIN(1,$BH$7*'貼り付けシート（日別）'!O152+$BH$14*AV153+$BH$21)</f>
        <v>0.69007827644470232</v>
      </c>
      <c r="P153" s="122">
        <f>MIN(1,$BH$8*'貼り付けシート（日別）'!O152+$BH$15*(AU153+AW153)+$BH$22)</f>
        <v>0.63738317566526204</v>
      </c>
      <c r="Q153" s="46">
        <f>MIN(1,$BH$9*'貼り付けシート（日別）'!O152+$BH$16*AX153+$BH$23)</f>
        <v>0.71159348488590612</v>
      </c>
      <c r="R153" s="46">
        <f>MIN(1,$BH$10*'貼り付けシート（日別）'!O152+$BH$17*AY153+$BH$24)</f>
        <v>0.70147447188486867</v>
      </c>
      <c r="S153" s="46">
        <f>MIN(1,$BH$11*'貼り付けシート（日別）'!O152+$BH$18*AZ153+$BH$25)</f>
        <v>0.71159348488590612</v>
      </c>
      <c r="T153" s="46">
        <f>MIN(1,$BH$12*'貼り付けシート（日別）'!O152+$BH$19*BA153+$BH$26)</f>
        <v>0.65898598175516776</v>
      </c>
      <c r="U153" s="46">
        <f t="shared" si="22"/>
        <v>0</v>
      </c>
      <c r="V153" s="46">
        <f t="array" ref="V153">AVERAGE((IF(('貼り付けシート（時刻別）'!$E$6:$E$8765=$B153)*('貼り付けシート（時刻別）'!$F$6:$F$8765=$C153)*('貼り付けシート（時刻別）'!$G$6:$G$8765=1),'貼り付けシート（時刻別）'!$C$6:$C$8765,"")))</f>
        <v>7.4375</v>
      </c>
      <c r="W153" s="46">
        <f t="shared" si="27"/>
        <v>1</v>
      </c>
      <c r="X153" s="46">
        <f t="shared" si="28"/>
        <v>1</v>
      </c>
      <c r="Y153" s="46">
        <f t="shared" si="29"/>
        <v>66.881909633749984</v>
      </c>
      <c r="Z153" s="46">
        <f>IF($BH$4=8,($BH$38*'貼り付けシート（日別）'!O152+$BH$39*Y153+$BH$40)/3.6,0)</f>
        <v>0</v>
      </c>
      <c r="AA153" s="46">
        <f>IF(OR($BH$4=3,$BH$4=4,$BH$4=5),(($BH$42*'貼り付けシート（日別）'!O152+$BH$43*SUM(AU153:AW153,AY153)+$BH$44)*AB153+(0.01723*BA153+0.06099))*10^3/3600,0)</f>
        <v>0</v>
      </c>
      <c r="AB153" s="46">
        <f>IF('貼り付けシート（日別）'!O152&lt;7,1+(7-'貼り付けシート（日別）'!O152)*0.0091,1)</f>
        <v>1</v>
      </c>
      <c r="AC153" s="46">
        <f>IF(OR($BH$4=3,$BH$4=4,$BH$4=5),(($BH$45*'貼り付けシート（日別）'!O152+$BH$46*SUM(AU153:AW153,AY153)+$BH$47)*AE153+BA153/AD153),0)</f>
        <v>0</v>
      </c>
      <c r="AD153" s="46">
        <f>$BH$48*'貼り付けシート（日別）'!O152+$BH$49*BA153+$BH$50</f>
        <v>0.84837312499999995</v>
      </c>
      <c r="AE153" s="46">
        <f>IF('貼り付けシート（日別）'!O152&lt;7,1+(7-'貼り付けシート（日別）'!O152)*0.0205,1)</f>
        <v>1</v>
      </c>
      <c r="AF153" s="46">
        <f>IF($BH$4=7,((AL153*'貼り付けシート（日別）'!O152+AM153*(AU153+AV153+AW153+AY153)+AN153*AK153+AO153)*AG153+(0.01723*BA153+0.06099))*10^3/3600,0)</f>
        <v>0</v>
      </c>
      <c r="AG153" s="46">
        <f>IF(7&lt;='貼り付けシート（日別）'!O152,1,1+(7-'貼り付けシート（日別）'!O152)*0.0091)</f>
        <v>1</v>
      </c>
      <c r="AH153" s="46">
        <f>IF($BH$4=7,((AP153*'貼り付けシート（日別）'!O152+AQ153*(AU153+AV153+AW153+AY153)+AR153*AK153+AS153)*AJ153+BA153/AI153),0)</f>
        <v>0</v>
      </c>
      <c r="AI153" s="46">
        <f>$BH$52*'貼り付けシート（日別）'!O152+$BH$53*BA153+$BH$54</f>
        <v>0.84837312499999995</v>
      </c>
      <c r="AJ153" s="46">
        <f>IF(7&lt;='貼り付けシート（日別）'!O152,1,1+(7-'貼り付けシート（日別）'!O152)*0.0205)</f>
        <v>1</v>
      </c>
      <c r="AK153" s="46">
        <f>SUMIF('貼り付けシート（時刻別）'!$A$6:$A$8765,A153,'貼り付けシート（時刻別）'!$D$6:$D$8765)</f>
        <v>25.093027143874984</v>
      </c>
      <c r="AL153" s="120">
        <f>IF($AK153&gt;0,バックデータ一覧!$S$4,バックデータ一覧!$T$4)</f>
        <v>-0.51375000000000004</v>
      </c>
      <c r="AM153" s="120">
        <f>IF($AK153&gt;0,バックデータ一覧!$S$5,バックデータ一覧!$T$5)</f>
        <v>-1.7819999999999999E-2</v>
      </c>
      <c r="AN153" s="120">
        <f>IF($AK153&gt;0,バックデータ一覧!$S$6,バックデータ一覧!$T$6)</f>
        <v>0.27639999999999998</v>
      </c>
      <c r="AO153" s="120">
        <f>IF($AK153&gt;0,バックデータ一覧!$S$7,バックデータ一覧!$T$7)</f>
        <v>9.4067100000000003</v>
      </c>
      <c r="AP153" s="120">
        <f>IF($AK153&gt;0,バックデータ一覧!$S$12,バックデータ一覧!$T$12)</f>
        <v>-0.19841</v>
      </c>
      <c r="AQ153" s="120">
        <f>IF($AK153&gt;0,バックデータ一覧!$S$13,バックデータ一覧!$T$13)</f>
        <v>1.10632</v>
      </c>
      <c r="AR153" s="120">
        <f>IF($AK153&gt;0,バックデータ一覧!$S$14,バックデータ一覧!$T$14)</f>
        <v>0.19306999999999999</v>
      </c>
      <c r="AS153" s="120">
        <f>IF($AK153&gt;0,バックデータ一覧!$S$15,バックデータ一覧!$T$15)</f>
        <v>-10.36669</v>
      </c>
      <c r="AT153" s="123">
        <f>IF(データ入力と計算結果!$E$9=バックデータ一覧!$A$24,'貼り付けシート（日別）'!P152,0)</f>
        <v>0</v>
      </c>
      <c r="AU153" s="132">
        <f>'貼り付けシート（日別）'!B152</f>
        <v>15.629020179499999</v>
      </c>
      <c r="AV153" s="132">
        <f>'貼り付けシート（日別）'!C152</f>
        <v>22.327171685000003</v>
      </c>
      <c r="AW153" s="132">
        <f>'貼り付けシート（日別）'!D152</f>
        <v>3.3490757527500001</v>
      </c>
      <c r="AX153" s="132">
        <f>'貼り付けシート（日別）'!E152</f>
        <v>0</v>
      </c>
      <c r="AY153" s="132">
        <f>'貼り付けシート（日別）'!F152</f>
        <v>20.094454516499997</v>
      </c>
      <c r="AZ153" s="132">
        <f>'貼り付けシート（日別）'!G152</f>
        <v>0</v>
      </c>
      <c r="BA153" s="132">
        <f>'貼り付けシート（日別）'!H152</f>
        <v>5.4821875000000002</v>
      </c>
    </row>
    <row r="154" spans="1:53" x14ac:dyDescent="0.15">
      <c r="A154" s="50">
        <v>41787</v>
      </c>
      <c r="B154" s="42">
        <f t="shared" si="23"/>
        <v>5</v>
      </c>
      <c r="C154" s="42">
        <f t="shared" si="24"/>
        <v>28</v>
      </c>
      <c r="D154" s="127">
        <f t="shared" si="25"/>
        <v>9.9539120370370368E-2</v>
      </c>
      <c r="E154" s="127">
        <f t="shared" si="20"/>
        <v>41.827111076948952</v>
      </c>
      <c r="F154" s="127">
        <f t="shared" si="26"/>
        <v>0</v>
      </c>
      <c r="G154" s="130">
        <v>0</v>
      </c>
      <c r="H154" s="122">
        <f t="shared" si="21"/>
        <v>9.9539120370370368E-2</v>
      </c>
      <c r="I154" s="122">
        <f>IF(AND($BH$4&lt;&gt;1,$BH$4&lt;&gt;2,$BH$4&lt;&gt;6),0,((VLOOKUP(データ入力と計算結果!$E$6,バックデータ一覧!$V$10:$AA$11,2)*'貼り付けシート（日別）'!O153+VLOOKUP(データ入力と計算結果!$E$6,バックデータ一覧!$V$10:$AA$11,3)*('貼り付けシート（日別）'!I153+'貼り付けシート（日別）'!J153+'貼り付けシート（日別）'!K153+'貼り付けシート（日別）'!L153+'貼り付けシート（日別）'!N153)+(VLOOKUP(データ入力と計算結果!$E$6,バックデータ一覧!$V$10:$AA$11,4)))*10^3/3600))</f>
        <v>9.9539120370370368E-2</v>
      </c>
      <c r="J154" s="122">
        <f>IF(AND(OR($BH$4&lt;&gt;1,$BH$4&lt;&gt;2,$BH$4&lt;&gt;6),データ入力と計算結果!$E$7&lt;&gt;バックデータ一覧!$A$15,SUM(AX154:AY154)&gt;0),0.07*10^3/3600,0)</f>
        <v>0</v>
      </c>
      <c r="K154" s="122">
        <f>IF(AND(OR($BH$4=1,$BH$4=2),データ入力と計算結果!$E$7=バックデータ一覧!$A$17,AY154&gt;0),(VLOOKUP(データ入力と計算結果!$E$6,バックデータ一覧!$V$10:$AA$11,5,FALSE)*BA154+VLOOKUP(データ入力と計算結果!$E$6,バックデータ一覧!$V$10:$AA$11,6,FALSE))*10^3/3600,0)</f>
        <v>0</v>
      </c>
      <c r="L154" s="122">
        <f>IF(OR($BH$4=1,$BH$4=6),IF(データ入力と計算結果!$E$7=バックデータ一覧!$A$15,AU154/N154+AV154/O154+AW154/P154+AX154/Q154+AY154/S154,IF(データ入力と計算結果!$E$7=バックデータ一覧!$A$16,AU154/N154+AV154/O154+AW154/P154+AY154/R154+AZ154/S154,AU154/N154+AV154/O154+AW154/P154+AY154/R154+BA154/T154)),0)</f>
        <v>41.827111076948952</v>
      </c>
      <c r="M154" s="122">
        <f>IF($BH$4=2,IF(データ入力と計算結果!$E$7=バックデータ一覧!$A$15,AU154/N154+AV154/O154+AW154/P154+AX154/Q154+AZ154/S154,IF(データ入力と計算結果!$E$7=バックデータ一覧!$A$16,AU154/N154+AV154/O154+AW154/P154+AY154/R154+AZ154/S154,AU154/N154+AV154/O154+AW154/P154+AY154/R154+BA154/T154)),0)</f>
        <v>0</v>
      </c>
      <c r="N154" s="122">
        <f>MIN(1,$BH$6*'貼り付けシート（日別）'!O153+計算過程!$BH$13*(AU154+AW154)+$BH$20)</f>
        <v>0.62317658625934647</v>
      </c>
      <c r="O154" s="122">
        <f>MIN(1,$BH$7*'貼り付けシート（日別）'!O153+$BH$14*AV154+$BH$21)</f>
        <v>0.68971751414464366</v>
      </c>
      <c r="P154" s="122">
        <f>MIN(1,$BH$8*'貼り付けシート（日別）'!O153+$BH$15*(AU154+AW154)+$BH$22)</f>
        <v>0.62317658625934647</v>
      </c>
      <c r="Q154" s="46">
        <f>MIN(1,$BH$9*'貼り付けシート（日別）'!O153+$BH$16*AX154+$BH$23)</f>
        <v>0.71159348488590612</v>
      </c>
      <c r="R154" s="46">
        <f>MIN(1,$BH$10*'貼り付けシート（日別）'!O153+$BH$17*AY154+$BH$24)</f>
        <v>0.71059494829530212</v>
      </c>
      <c r="S154" s="46">
        <f>MIN(1,$BH$11*'貼り付けシート（日別）'!O153+$BH$18*AZ154+$BH$25)</f>
        <v>0.71159348488590612</v>
      </c>
      <c r="T154" s="46">
        <f>MIN(1,$BH$12*'貼り付けシート（日別）'!O153+$BH$19*BA154+$BH$26)</f>
        <v>0.56282855339597315</v>
      </c>
      <c r="U154" s="46">
        <f t="shared" si="22"/>
        <v>0</v>
      </c>
      <c r="V154" s="46">
        <f t="array" ref="V154">AVERAGE((IF(('貼り付けシート（時刻別）'!$E$6:$E$8765=$B154)*('貼り付けシート（時刻別）'!$F$6:$F$8765=$C154)*('貼り付けシート（時刻別）'!$G$6:$G$8765=1),'貼り付けシート（時刻別）'!$C$6:$C$8765,"")))</f>
        <v>10.387500000000001</v>
      </c>
      <c r="W154" s="46">
        <f t="shared" si="27"/>
        <v>1</v>
      </c>
      <c r="X154" s="46">
        <f t="shared" si="28"/>
        <v>1</v>
      </c>
      <c r="Y154" s="46">
        <f t="shared" si="29"/>
        <v>28.128067695000006</v>
      </c>
      <c r="Z154" s="46">
        <f>IF($BH$4=8,($BH$38*'貼り付けシート（日別）'!O153+$BH$39*Y154+$BH$40)/3.6,0)</f>
        <v>0</v>
      </c>
      <c r="AA154" s="46">
        <f>IF(OR($BH$4=3,$BH$4=4,$BH$4=5),(($BH$42*'貼り付けシート（日別）'!O153+$BH$43*SUM(AU154:AW154,AY154)+$BH$44)*AB154+(0.01723*BA154+0.06099))*10^3/3600,0)</f>
        <v>0</v>
      </c>
      <c r="AB154" s="46">
        <f>IF('貼り付けシート（日別）'!O153&lt;7,1+(7-'貼り付けシート（日別）'!O153)*0.0091,1)</f>
        <v>1</v>
      </c>
      <c r="AC154" s="46">
        <f>IF(OR($BH$4=3,$BH$4=4,$BH$4=5),(($BH$45*'貼り付けシート（日別）'!O153+$BH$46*SUM(AU154:AW154,AY154)+$BH$47)*AE154+BA154/AD154),0)</f>
        <v>0</v>
      </c>
      <c r="AD154" s="46">
        <f>$BH$48*'貼り付けシート（日別）'!O153+$BH$49*BA154+$BH$50</f>
        <v>0.81609999999999994</v>
      </c>
      <c r="AE154" s="46">
        <f>IF('貼り付けシート（日別）'!O153&lt;7,1+(7-'貼り付けシート（日別）'!O153)*0.0205,1)</f>
        <v>1</v>
      </c>
      <c r="AF154" s="46">
        <f>IF($BH$4=7,((AL154*'貼り付けシート（日別）'!O153+AM154*(AU154+AV154+AW154+AY154)+AN154*AK154+AO154)*AG154+(0.01723*BA154+0.06099))*10^3/3600,0)</f>
        <v>0</v>
      </c>
      <c r="AG154" s="46">
        <f>IF(7&lt;='貼り付けシート（日別）'!O153,1,1+(7-'貼り付けシート（日別）'!O153)*0.0091)</f>
        <v>1</v>
      </c>
      <c r="AH154" s="46">
        <f>IF($BH$4=7,((AP154*'貼り付けシート（日別）'!O153+AQ154*(AU154+AV154+AW154+AY154)+AR154*AK154+AS154)*AJ154+BA154/AI154),0)</f>
        <v>0</v>
      </c>
      <c r="AI154" s="46">
        <f>$BH$52*'貼り付けシート（日別）'!O153+$BH$53*BA154+$BH$54</f>
        <v>0.81609999999999994</v>
      </c>
      <c r="AJ154" s="46">
        <f>IF(7&lt;='貼り付けシート（日別）'!O153,1,1+(7-'貼り付けシート（日別）'!O153)*0.0205)</f>
        <v>1</v>
      </c>
      <c r="AK154" s="46">
        <f>SUMIF('貼り付けシート（時刻別）'!$A$6:$A$8765,A154,'貼り付けシート（時刻別）'!$D$6:$D$8765)</f>
        <v>14.658655516083014</v>
      </c>
      <c r="AL154" s="120">
        <f>IF($AK154&gt;0,バックデータ一覧!$S$4,バックデータ一覧!$T$4)</f>
        <v>-0.51375000000000004</v>
      </c>
      <c r="AM154" s="120">
        <f>IF($AK154&gt;0,バックデータ一覧!$S$5,バックデータ一覧!$T$5)</f>
        <v>-1.7819999999999999E-2</v>
      </c>
      <c r="AN154" s="120">
        <f>IF($AK154&gt;0,バックデータ一覧!$S$6,バックデータ一覧!$T$6)</f>
        <v>0.27639999999999998</v>
      </c>
      <c r="AO154" s="120">
        <f>IF($AK154&gt;0,バックデータ一覧!$S$7,バックデータ一覧!$T$7)</f>
        <v>9.4067100000000003</v>
      </c>
      <c r="AP154" s="120">
        <f>IF($AK154&gt;0,バックデータ一覧!$S$12,バックデータ一覧!$T$12)</f>
        <v>-0.19841</v>
      </c>
      <c r="AQ154" s="120">
        <f>IF($AK154&gt;0,バックデータ一覧!$S$13,バックデータ一覧!$T$13)</f>
        <v>1.10632</v>
      </c>
      <c r="AR154" s="120">
        <f>IF($AK154&gt;0,バックデータ一覧!$S$14,バックデータ一覧!$T$14)</f>
        <v>0.19306999999999999</v>
      </c>
      <c r="AS154" s="120">
        <f>IF($AK154&gt;0,バックデータ一覧!$S$15,バックデータ一覧!$T$15)</f>
        <v>-10.36669</v>
      </c>
      <c r="AT154" s="123">
        <f>IF(データ入力と計算結果!$E$9=バックデータ一覧!$A$24,'貼り付けシート（日別）'!P153,0)</f>
        <v>0</v>
      </c>
      <c r="AU154" s="132">
        <f>'貼り付けシート（日別）'!B153</f>
        <v>3.6003926649600002</v>
      </c>
      <c r="AV154" s="132">
        <f>'貼り付けシート（日別）'!C153</f>
        <v>21.377331448200003</v>
      </c>
      <c r="AW154" s="132">
        <f>'貼り付けシート（日別）'!D153</f>
        <v>3.1503435818400005</v>
      </c>
      <c r="AX154" s="132">
        <f>'貼り付けシート（日別）'!E153</f>
        <v>0</v>
      </c>
      <c r="AY154" s="132">
        <f>'貼り付けシート（日別）'!F153</f>
        <v>0</v>
      </c>
      <c r="AZ154" s="132">
        <f>'貼り付けシート（日別）'!G153</f>
        <v>0</v>
      </c>
      <c r="BA154" s="132">
        <f>'貼り付けシート（日別）'!H153</f>
        <v>0</v>
      </c>
    </row>
    <row r="155" spans="1:53" x14ac:dyDescent="0.15">
      <c r="A155" s="50">
        <v>41788</v>
      </c>
      <c r="B155" s="42">
        <f t="shared" si="23"/>
        <v>5</v>
      </c>
      <c r="C155" s="42">
        <f t="shared" si="24"/>
        <v>29</v>
      </c>
      <c r="D155" s="127">
        <f t="shared" si="25"/>
        <v>0.16205453472222223</v>
      </c>
      <c r="E155" s="127">
        <f t="shared" si="20"/>
        <v>83.41029915240172</v>
      </c>
      <c r="F155" s="127">
        <f t="shared" si="26"/>
        <v>0</v>
      </c>
      <c r="G155" s="130">
        <v>0</v>
      </c>
      <c r="H155" s="122">
        <f t="shared" si="21"/>
        <v>0.16205453472222223</v>
      </c>
      <c r="I155" s="122">
        <f>IF(AND($BH$4&lt;&gt;1,$BH$4&lt;&gt;2,$BH$4&lt;&gt;6),0,((VLOOKUP(データ入力と計算結果!$E$6,バックデータ一覧!$V$10:$AA$11,2)*'貼り付けシート（日別）'!O154+VLOOKUP(データ入力と計算結果!$E$6,バックデータ一覧!$V$10:$AA$11,3)*('貼り付けシート（日別）'!I154+'貼り付けシート（日別）'!J154+'貼り付けシート（日別）'!K154+'貼り付けシート（日別）'!L154+'貼り付けシート（日別）'!N154)+(VLOOKUP(データ入力と計算結果!$E$6,バックデータ一覧!$V$10:$AA$11,4)))*10^3/3600))</f>
        <v>0.10088833333333334</v>
      </c>
      <c r="J155" s="122">
        <f>IF(AND(OR($BH$4&lt;&gt;1,$BH$4&lt;&gt;2,$BH$4&lt;&gt;6),データ入力と計算結果!$E$7&lt;&gt;バックデータ一覧!$A$15,SUM(AX155:AY155)&gt;0),0.07*10^3/3600,0)</f>
        <v>1.9444444444444445E-2</v>
      </c>
      <c r="K155" s="122">
        <f>IF(AND(OR($BH$4=1,$BH$4=2),データ入力と計算結果!$E$7=バックデータ一覧!$A$17,AY155&gt;0),(VLOOKUP(データ入力と計算結果!$E$6,バックデータ一覧!$V$10:$AA$11,5,FALSE)*BA155+VLOOKUP(データ入力と計算結果!$E$6,バックデータ一覧!$V$10:$AA$11,6,FALSE))*10^3/3600,0)</f>
        <v>4.1721756944444438E-2</v>
      </c>
      <c r="L155" s="122">
        <f>IF(OR($BH$4=1,$BH$4=6),IF(データ入力と計算結果!$E$7=バックデータ一覧!$A$15,AU155/N155+AV155/O155+AW155/P155+AX155/Q155+AY155/S155,IF(データ入力と計算結果!$E$7=バックデータ一覧!$A$16,AU155/N155+AV155/O155+AW155/P155+AY155/R155+AZ155/S155,AU155/N155+AV155/O155+AW155/P155+AY155/R155+BA155/T155)),0)</f>
        <v>83.41029915240172</v>
      </c>
      <c r="M155" s="122">
        <f>IF($BH$4=2,IF(データ入力と計算結果!$E$7=バックデータ一覧!$A$15,AU155/N155+AV155/O155+AW155/P155+AX155/Q155+AZ155/S155,IF(データ入力と計算結果!$E$7=バックデータ一覧!$A$16,AU155/N155+AV155/O155+AW155/P155+AY155/R155+AZ155/S155,AU155/N155+AV155/O155+AW155/P155+AY155/R155+BA155/T155)),0)</f>
        <v>0</v>
      </c>
      <c r="N155" s="122">
        <f>MIN(1,$BH$6*'貼り付けシート（日別）'!O154+計算過程!$BH$13*(AU155+AW155)+$BH$20)</f>
        <v>0.63434392383478355</v>
      </c>
      <c r="O155" s="122">
        <f>MIN(1,$BH$7*'貼り付けシート（日別）'!O154+$BH$14*AV155+$BH$21)</f>
        <v>0.68871693657033661</v>
      </c>
      <c r="P155" s="122">
        <f>MIN(1,$BH$8*'貼り付けシート（日別）'!O154+$BH$15*(AU155+AW155)+$BH$22)</f>
        <v>0.63434392383478355</v>
      </c>
      <c r="Q155" s="46">
        <f>MIN(1,$BH$9*'貼り付けシート（日別）'!O154+$BH$16*AX155+$BH$23)</f>
        <v>0.71159348488590612</v>
      </c>
      <c r="R155" s="46">
        <f>MIN(1,$BH$10*'貼り付けシート（日別）'!O154+$BH$17*AY155+$BH$24)</f>
        <v>0.70129339765546195</v>
      </c>
      <c r="S155" s="46">
        <f>MIN(1,$BH$11*'貼り付けシート（日別）'!O154+$BH$18*AZ155+$BH$25)</f>
        <v>0.71159348488590612</v>
      </c>
      <c r="T155" s="46">
        <f>MIN(1,$BH$12*'貼り付けシート（日別）'!O154+$BH$19*BA155+$BH$26)</f>
        <v>0.65923703427865776</v>
      </c>
      <c r="U155" s="46">
        <f t="shared" si="22"/>
        <v>0</v>
      </c>
      <c r="V155" s="46">
        <f t="array" ref="V155">AVERAGE((IF(('貼り付けシート（時刻別）'!$E$6:$E$8765=$B155)*('貼り付けシート（時刻別）'!$F$6:$F$8765=$C155)*('貼り付けシート（時刻別）'!$G$6:$G$8765=1),'貼り付けシート（時刻別）'!$C$6:$C$8765,"")))</f>
        <v>12.5625</v>
      </c>
      <c r="W155" s="46">
        <f t="shared" si="27"/>
        <v>1</v>
      </c>
      <c r="X155" s="46">
        <f t="shared" si="28"/>
        <v>1</v>
      </c>
      <c r="Y155" s="46">
        <f t="shared" si="29"/>
        <v>56.411004110425004</v>
      </c>
      <c r="Z155" s="46">
        <f>IF($BH$4=8,($BH$38*'貼り付けシート（日別）'!O154+$BH$39*Y155+$BH$40)/3.6,0)</f>
        <v>0</v>
      </c>
      <c r="AA155" s="46">
        <f>IF(OR($BH$4=3,$BH$4=4,$BH$4=5),(($BH$42*'貼り付けシート（日別）'!O154+$BH$43*SUM(AU155:AW155,AY155)+$BH$44)*AB155+(0.01723*BA155+0.06099))*10^3/3600,0)</f>
        <v>0</v>
      </c>
      <c r="AB155" s="46">
        <f>IF('貼り付けシート（日別）'!O154&lt;7,1+(7-'貼り付けシート（日別）'!O154)*0.0091,1)</f>
        <v>1</v>
      </c>
      <c r="AC155" s="46">
        <f>IF(OR($BH$4=3,$BH$4=4,$BH$4=5),(($BH$45*'貼り付けシート（日別）'!O154+$BH$46*SUM(AU155:AW155,AY155)+$BH$47)*AE155+BA155/AD155),0)</f>
        <v>0</v>
      </c>
      <c r="AD155" s="46">
        <f>$BH$48*'貼り付けシート（日別）'!O154+$BH$49*BA155+$BH$50</f>
        <v>0.855545</v>
      </c>
      <c r="AE155" s="46">
        <f>IF('貼り付けシート（日別）'!O154&lt;7,1+(7-'貼り付けシート（日別）'!O154)*0.0205,1)</f>
        <v>1</v>
      </c>
      <c r="AF155" s="46">
        <f>IF($BH$4=7,((AL155*'貼り付けシート（日別）'!O154+AM155*(AU155+AV155+AW155+AY155)+AN155*AK155+AO155)*AG155+(0.01723*BA155+0.06099))*10^3/3600,0)</f>
        <v>0</v>
      </c>
      <c r="AG155" s="46">
        <f>IF(7&lt;='貼り付けシート（日別）'!O154,1,1+(7-'貼り付けシート（日別）'!O154)*0.0091)</f>
        <v>1</v>
      </c>
      <c r="AH155" s="46">
        <f>IF($BH$4=7,((AP155*'貼り付けシート（日別）'!O154+AQ155*(AU155+AV155+AW155+AY155)+AR155*AK155+AS155)*AJ155+BA155/AI155),0)</f>
        <v>0</v>
      </c>
      <c r="AI155" s="46">
        <f>$BH$52*'貼り付けシート（日別）'!O154+$BH$53*BA155+$BH$54</f>
        <v>0.855545</v>
      </c>
      <c r="AJ155" s="46">
        <f>IF(7&lt;='貼り付けシート（日別）'!O154,1,1+(7-'貼り付けシート（日別）'!O154)*0.0205)</f>
        <v>1</v>
      </c>
      <c r="AK155" s="46">
        <f>SUMIF('貼り付けシート（時刻別）'!$A$6:$A$8765,A155,'貼り付けシート（時刻別）'!$D$6:$D$8765)</f>
        <v>11.612379287856355</v>
      </c>
      <c r="AL155" s="120">
        <f>IF($AK155&gt;0,バックデータ一覧!$S$4,バックデータ一覧!$T$4)</f>
        <v>-0.51375000000000004</v>
      </c>
      <c r="AM155" s="120">
        <f>IF($AK155&gt;0,バックデータ一覧!$S$5,バックデータ一覧!$T$5)</f>
        <v>-1.7819999999999999E-2</v>
      </c>
      <c r="AN155" s="120">
        <f>IF($AK155&gt;0,バックデータ一覧!$S$6,バックデータ一覧!$T$6)</f>
        <v>0.27639999999999998</v>
      </c>
      <c r="AO155" s="120">
        <f>IF($AK155&gt;0,バックデータ一覧!$S$7,バックデータ一覧!$T$7)</f>
        <v>9.4067100000000003</v>
      </c>
      <c r="AP155" s="120">
        <f>IF($AK155&gt;0,バックデータ一覧!$S$12,バックデータ一覧!$T$12)</f>
        <v>-0.19841</v>
      </c>
      <c r="AQ155" s="120">
        <f>IF($AK155&gt;0,バックデータ一覧!$S$13,バックデータ一覧!$T$13)</f>
        <v>1.10632</v>
      </c>
      <c r="AR155" s="120">
        <f>IF($AK155&gt;0,バックデータ一覧!$S$14,バックデータ一覧!$T$14)</f>
        <v>0.19306999999999999</v>
      </c>
      <c r="AS155" s="120">
        <f>IF($AK155&gt;0,バックデータ一覧!$S$15,バックデータ一覧!$T$15)</f>
        <v>-10.36669</v>
      </c>
      <c r="AT155" s="123">
        <f>IF(データ入力と計算結果!$E$9=バックデータ一覧!$A$24,'貼り付けシート（日別）'!P154,0)</f>
        <v>0</v>
      </c>
      <c r="AU155" s="132">
        <f>'貼り付けシート（日別）'!B154</f>
        <v>10.474405284798003</v>
      </c>
      <c r="AV155" s="132">
        <f>'貼り付けシート（日別）'!C154</f>
        <v>17.077834703475002</v>
      </c>
      <c r="AW155" s="132">
        <f>'貼り付けシート（日別）'!D154</f>
        <v>3.1878624779820002</v>
      </c>
      <c r="AX155" s="132">
        <f>'貼り付けシート（日別）'!E154</f>
        <v>0</v>
      </c>
      <c r="AY155" s="132">
        <f>'貼り付けシート（日別）'!F154</f>
        <v>20.49340164417</v>
      </c>
      <c r="AZ155" s="132">
        <f>'貼り付けシート（日別）'!G154</f>
        <v>0</v>
      </c>
      <c r="BA155" s="132">
        <f>'貼り付けシート（日別）'!H154</f>
        <v>5.1775000000000002</v>
      </c>
    </row>
    <row r="156" spans="1:53" x14ac:dyDescent="0.15">
      <c r="A156" s="50">
        <v>41789</v>
      </c>
      <c r="B156" s="42">
        <f t="shared" si="23"/>
        <v>5</v>
      </c>
      <c r="C156" s="42">
        <f t="shared" si="24"/>
        <v>30</v>
      </c>
      <c r="D156" s="127">
        <f t="shared" si="25"/>
        <v>0.15105939800347223</v>
      </c>
      <c r="E156" s="127">
        <f t="shared" si="20"/>
        <v>66.7896119573509</v>
      </c>
      <c r="F156" s="127">
        <f t="shared" si="26"/>
        <v>0</v>
      </c>
      <c r="G156" s="130">
        <v>0</v>
      </c>
      <c r="H156" s="122">
        <f t="shared" si="21"/>
        <v>0.15105939800347223</v>
      </c>
      <c r="I156" s="122">
        <f>IF(AND($BH$4&lt;&gt;1,$BH$4&lt;&gt;2,$BH$4&lt;&gt;6),0,((VLOOKUP(データ入力と計算結果!$E$6,バックデータ一覧!$V$10:$AA$11,2)*'貼り付けシート（日別）'!O155+VLOOKUP(データ入力と計算結果!$E$6,バックデータ一覧!$V$10:$AA$11,3)*('貼り付けシート（日別）'!I155+'貼り付けシート（日別）'!J155+'貼り付けシート（日別）'!K155+'貼り付けシート（日別）'!L155+'貼り付けシート（日別）'!N155)+(VLOOKUP(データ入力と計算結果!$E$6,バックデータ一覧!$V$10:$AA$11,4)))*10^3/3600))</f>
        <v>8.994180555555556E-2</v>
      </c>
      <c r="J156" s="122">
        <f>IF(AND(OR($BH$4&lt;&gt;1,$BH$4&lt;&gt;2,$BH$4&lt;&gt;6),データ入力と計算結果!$E$7&lt;&gt;バックデータ一覧!$A$15,SUM(AX156:AY156)&gt;0),0.07*10^3/3600,0)</f>
        <v>1.9444444444444445E-2</v>
      </c>
      <c r="K156" s="122">
        <f>IF(AND(OR($BH$4=1,$BH$4=2),データ入力と計算結果!$E$7=バックデータ一覧!$A$17,AY156&gt;0),(VLOOKUP(データ入力と計算結果!$E$6,バックデータ一覧!$V$10:$AA$11,5,FALSE)*BA156+VLOOKUP(データ入力と計算結果!$E$6,バックデータ一覧!$V$10:$AA$11,6,FALSE))*10^3/3600,0)</f>
        <v>4.1673148003472223E-2</v>
      </c>
      <c r="L156" s="122">
        <f>IF(OR($BH$4=1,$BH$4=6),IF(データ入力と計算結果!$E$7=バックデータ一覧!$A$15,AU156/N156+AV156/O156+AW156/P156+AX156/Q156+AY156/S156,IF(データ入力と計算結果!$E$7=バックデータ一覧!$A$16,AU156/N156+AV156/O156+AW156/P156+AY156/R156+AZ156/S156,AU156/N156+AV156/O156+AW156/P156+AY156/R156+BA156/T156)),0)</f>
        <v>66.7896119573509</v>
      </c>
      <c r="M156" s="122">
        <f>IF($BH$4=2,IF(データ入力と計算結果!$E$7=バックデータ一覧!$A$15,AU156/N156+AV156/O156+AW156/P156+AX156/Q156+AZ156/S156,IF(データ入力と計算結果!$E$7=バックデータ一覧!$A$16,AU156/N156+AV156/O156+AW156/P156+AY156/R156+AZ156/S156,AU156/N156+AV156/O156+AW156/P156+AY156/R156+BA156/T156)),0)</f>
        <v>0</v>
      </c>
      <c r="N156" s="122">
        <f>MIN(1,$BH$6*'貼り付けシート（日別）'!O155+計算過程!$BH$13*(AU156+AW156)+$BH$20)</f>
        <v>0.62780467364430892</v>
      </c>
      <c r="O156" s="122">
        <f>MIN(1,$BH$7*'貼り付けシート（日別）'!O155+$BH$14*AV156+$BH$21)</f>
        <v>0.68620608155625795</v>
      </c>
      <c r="P156" s="122">
        <f>MIN(1,$BH$8*'貼り付けシート（日別）'!O155+$BH$15*(AU156+AW156)+$BH$22)</f>
        <v>0.62780467364430892</v>
      </c>
      <c r="Q156" s="46">
        <f>MIN(1,$BH$9*'貼り付けシート（日別）'!O155+$BH$16*AX156+$BH$23)</f>
        <v>0.71159348488590612</v>
      </c>
      <c r="R156" s="46">
        <f>MIN(1,$BH$10*'貼り付けシート（日別）'!O155+$BH$17*AY156+$BH$24)</f>
        <v>0.70122343519712516</v>
      </c>
      <c r="S156" s="46">
        <f>MIN(1,$BH$11*'貼り付けシート（日別）'!O155+$BH$18*AZ156+$BH$25)</f>
        <v>0.71159348488590612</v>
      </c>
      <c r="T156" s="46">
        <f>MIN(1,$BH$12*'貼り付けシート（日別）'!O155+$BH$19*BA156+$BH$26)</f>
        <v>0.65924540269610743</v>
      </c>
      <c r="U156" s="46">
        <f t="shared" si="22"/>
        <v>0</v>
      </c>
      <c r="V156" s="46">
        <f t="array" ref="V156">AVERAGE((IF(('貼り付けシート（時刻別）'!$E$6:$E$8765=$B156)*('貼り付けシート（時刻別）'!$F$6:$F$8765=$C156)*('貼り付けシート（時刻別）'!$G$6:$G$8765=1),'貼り付けシート（時刻別）'!$C$6:$C$8765,"")))</f>
        <v>12.125</v>
      </c>
      <c r="W156" s="46">
        <f t="shared" si="27"/>
        <v>1</v>
      </c>
      <c r="X156" s="46">
        <f t="shared" si="28"/>
        <v>1</v>
      </c>
      <c r="Y156" s="46">
        <f t="shared" si="29"/>
        <v>45.315347191000001</v>
      </c>
      <c r="Z156" s="46">
        <f>IF($BH$4=8,($BH$38*'貼り付けシート（日別）'!O155+$BH$39*Y156+$BH$40)/3.6,0)</f>
        <v>0</v>
      </c>
      <c r="AA156" s="46">
        <f>IF(OR($BH$4=3,$BH$4=4,$BH$4=5),(($BH$42*'貼り付けシート（日別）'!O155+$BH$43*SUM(AU156:AW156,AY156)+$BH$44)*AB156+(0.01723*BA156+0.06099))*10^3/3600,0)</f>
        <v>0</v>
      </c>
      <c r="AB156" s="46">
        <f>IF('貼り付けシート（日別）'!O155&lt;7,1+(7-'貼り付けシート（日別）'!O155)*0.0091,1)</f>
        <v>1</v>
      </c>
      <c r="AC156" s="46">
        <f>IF(OR($BH$4=3,$BH$4=4,$BH$4=5),(($BH$45*'貼り付けシート（日別）'!O155+$BH$46*SUM(AU156:AW156,AY156)+$BH$47)*AE156+BA156/AD156),0)</f>
        <v>0</v>
      </c>
      <c r="AD156" s="46">
        <f>$BH$48*'貼り付けシート（日別）'!O155+$BH$49*BA156+$BH$50</f>
        <v>0.85578406249999994</v>
      </c>
      <c r="AE156" s="46">
        <f>IF('貼り付けシート（日別）'!O155&lt;7,1+(7-'貼り付けシート（日別）'!O155)*0.0205,1)</f>
        <v>1</v>
      </c>
      <c r="AF156" s="46">
        <f>IF($BH$4=7,((AL156*'貼り付けシート（日別）'!O155+AM156*(AU156+AV156+AW156+AY156)+AN156*AK156+AO156)*AG156+(0.01723*BA156+0.06099))*10^3/3600,0)</f>
        <v>0</v>
      </c>
      <c r="AG156" s="46">
        <f>IF(7&lt;='貼り付けシート（日別）'!O155,1,1+(7-'貼り付けシート（日別）'!O155)*0.0091)</f>
        <v>1</v>
      </c>
      <c r="AH156" s="46">
        <f>IF($BH$4=7,((AP156*'貼り付けシート（日別）'!O155+AQ156*(AU156+AV156+AW156+AY156)+AR156*AK156+AS156)*AJ156+BA156/AI156),0)</f>
        <v>0</v>
      </c>
      <c r="AI156" s="46">
        <f>$BH$52*'貼り付けシート（日別）'!O155+$BH$53*BA156+$BH$54</f>
        <v>0.85578406249999994</v>
      </c>
      <c r="AJ156" s="46">
        <f>IF(7&lt;='貼り付けシート（日別）'!O155,1,1+(7-'貼り付けシート（日別）'!O155)*0.0205)</f>
        <v>1</v>
      </c>
      <c r="AK156" s="46">
        <f>SUMIF('貼り付けシート（時刻別）'!$A$6:$A$8765,A156,'貼り付けシート（時刻別）'!$D$6:$D$8765)</f>
        <v>10.338762546347983</v>
      </c>
      <c r="AL156" s="120">
        <f>IF($AK156&gt;0,バックデータ一覧!$S$4,バックデータ一覧!$T$4)</f>
        <v>-0.51375000000000004</v>
      </c>
      <c r="AM156" s="120">
        <f>IF($AK156&gt;0,バックデータ一覧!$S$5,バックデータ一覧!$T$5)</f>
        <v>-1.7819999999999999E-2</v>
      </c>
      <c r="AN156" s="120">
        <f>IF($AK156&gt;0,バックデータ一覧!$S$6,バックデータ一覧!$T$6)</f>
        <v>0.27639999999999998</v>
      </c>
      <c r="AO156" s="120">
        <f>IF($AK156&gt;0,バックデータ一覧!$S$7,バックデータ一覧!$T$7)</f>
        <v>9.4067100000000003</v>
      </c>
      <c r="AP156" s="120">
        <f>IF($AK156&gt;0,バックデータ一覧!$S$12,バックデータ一覧!$T$12)</f>
        <v>-0.19841</v>
      </c>
      <c r="AQ156" s="120">
        <f>IF($AK156&gt;0,バックデータ一覧!$S$13,バックデータ一覧!$T$13)</f>
        <v>1.10632</v>
      </c>
      <c r="AR156" s="120">
        <f>IF($AK156&gt;0,バックデータ一覧!$S$14,バックデータ一覧!$T$14)</f>
        <v>0.19306999999999999</v>
      </c>
      <c r="AS156" s="120">
        <f>IF($AK156&gt;0,バックデータ一覧!$S$15,バックデータ一覧!$T$15)</f>
        <v>-10.36669</v>
      </c>
      <c r="AT156" s="123">
        <f>IF(データ入力と計算結果!$E$9=バックデータ一覧!$A$24,'貼り付けシート（日別）'!P155,0)</f>
        <v>0</v>
      </c>
      <c r="AU156" s="132">
        <f>'貼り付けシート（日別）'!B155</f>
        <v>7.11193203812</v>
      </c>
      <c r="AV156" s="132">
        <f>'貼り付けシート（日別）'!C155</f>
        <v>11.470858126</v>
      </c>
      <c r="AW156" s="132">
        <f>'貼り付けシート（日別）'!D155</f>
        <v>0.91766865007999998</v>
      </c>
      <c r="AX156" s="132">
        <f>'貼り付けシート（日別）'!E155</f>
        <v>0</v>
      </c>
      <c r="AY156" s="132">
        <f>'貼り付けシート（日別）'!F155</f>
        <v>20.647544626799998</v>
      </c>
      <c r="AZ156" s="132">
        <f>'貼り付けシート（日別）'!G155</f>
        <v>0</v>
      </c>
      <c r="BA156" s="132">
        <f>'貼り付けシート（日別）'!H155</f>
        <v>5.1673437499999997</v>
      </c>
    </row>
    <row r="157" spans="1:53" x14ac:dyDescent="0.15">
      <c r="A157" s="50">
        <v>41790</v>
      </c>
      <c r="B157" s="42">
        <f t="shared" si="23"/>
        <v>5</v>
      </c>
      <c r="C157" s="42">
        <f t="shared" si="24"/>
        <v>31</v>
      </c>
      <c r="D157" s="127">
        <f t="shared" si="25"/>
        <v>0.16955786660879629</v>
      </c>
      <c r="E157" s="127">
        <f t="shared" si="20"/>
        <v>101.09211051072656</v>
      </c>
      <c r="F157" s="127">
        <f t="shared" si="26"/>
        <v>0</v>
      </c>
      <c r="G157" s="130">
        <v>0</v>
      </c>
      <c r="H157" s="122">
        <f t="shared" si="21"/>
        <v>0.16955786660879629</v>
      </c>
      <c r="I157" s="122">
        <f>IF(AND($BH$4&lt;&gt;1,$BH$4&lt;&gt;2,$BH$4&lt;&gt;6),0,((VLOOKUP(データ入力と計算結果!$E$6,バックデータ一覧!$V$10:$AA$11,2)*'貼り付けシート（日別）'!O156+VLOOKUP(データ入力と計算結果!$E$6,バックデータ一覧!$V$10:$AA$11,3)*('貼り付けシート（日別）'!I156+'貼り付けシート（日別）'!J156+'貼り付けシート（日別）'!K156+'貼り付けシート（日別）'!L156+'貼り付けシート（日別）'!N156)+(VLOOKUP(データ入力と計算結果!$E$6,バックデータ一覧!$V$10:$AA$11,4)))*10^3/3600))</f>
        <v>0.11051300925925928</v>
      </c>
      <c r="J157" s="122">
        <f>IF(AND(OR($BH$4&lt;&gt;1,$BH$4&lt;&gt;2,$BH$4&lt;&gt;6),データ入力と計算結果!$E$7&lt;&gt;バックデータ一覧!$A$15,SUM(AX157:AY157)&gt;0),0.07*10^3/3600,0)</f>
        <v>1.9444444444444445E-2</v>
      </c>
      <c r="K157" s="122">
        <f>IF(AND(OR($BH$4=1,$BH$4=2),データ入力と計算結果!$E$7=バックデータ一覧!$A$17,AY157&gt;0),(VLOOKUP(データ入力と計算結果!$E$6,バックデータ一覧!$V$10:$AA$11,5,FALSE)*BA157+VLOOKUP(データ入力と計算結果!$E$6,バックデータ一覧!$V$10:$AA$11,6,FALSE))*10^3/3600,0)</f>
        <v>3.9600412905092586E-2</v>
      </c>
      <c r="L157" s="122">
        <f>IF(OR($BH$4=1,$BH$4=6),IF(データ入力と計算結果!$E$7=バックデータ一覧!$A$15,AU157/N157+AV157/O157+AW157/P157+AX157/Q157+AY157/S157,IF(データ入力と計算結果!$E$7=バックデータ一覧!$A$16,AU157/N157+AV157/O157+AW157/P157+AY157/R157+AZ157/S157,AU157/N157+AV157/O157+AW157/P157+AY157/R157+BA157/T157)),0)</f>
        <v>101.09211051072656</v>
      </c>
      <c r="M157" s="122">
        <f>IF($BH$4=2,IF(データ入力と計算結果!$E$7=バックデータ一覧!$A$15,AU157/N157+AV157/O157+AW157/P157+AX157/Q157+AZ157/S157,IF(データ入力と計算結果!$E$7=バックデータ一覧!$A$16,AU157/N157+AV157/O157+AW157/P157+AY157/R157+AZ157/S157,AU157/N157+AV157/O157+AW157/P157+AY157/R157+BA157/T157)),0)</f>
        <v>0</v>
      </c>
      <c r="N157" s="122">
        <f>MIN(1,$BH$6*'貼り付けシート（日別）'!O156+計算過程!$BH$13*(AU157+AW157)+$BH$20)</f>
        <v>0.64619047038136412</v>
      </c>
      <c r="O157" s="122">
        <f>MIN(1,$BH$7*'貼り付けシート（日別）'!O156+$BH$14*AV157+$BH$21)</f>
        <v>0.69298384164720228</v>
      </c>
      <c r="P157" s="122">
        <f>MIN(1,$BH$8*'貼り付けシート（日別）'!O156+$BH$15*(AU157+AW157)+$BH$22)</f>
        <v>0.64619047038136412</v>
      </c>
      <c r="Q157" s="46">
        <f>MIN(1,$BH$9*'貼り付けシート（日別）'!O156+$BH$16*AX157+$BH$23)</f>
        <v>0.71159348488590612</v>
      </c>
      <c r="R157" s="46">
        <f>MIN(1,$BH$10*'貼り付けシート（日別）'!O156+$BH$17*AY157+$BH$24)</f>
        <v>0.70110412807026967</v>
      </c>
      <c r="S157" s="46">
        <f>MIN(1,$BH$11*'貼り付けシート（日別）'!O156+$BH$18*AZ157+$BH$25)</f>
        <v>0.71159348488590612</v>
      </c>
      <c r="T157" s="46">
        <f>MIN(1,$BH$12*'貼り付けシート（日別）'!O156+$BH$19*BA157+$BH$26)</f>
        <v>0.65953215101154361</v>
      </c>
      <c r="U157" s="46">
        <f t="shared" si="22"/>
        <v>0</v>
      </c>
      <c r="V157" s="46">
        <f t="array" ref="V157">AVERAGE((IF(('貼り付けシート（時刻別）'!$E$6:$E$8765=$B157)*('貼り付けシート（時刻別）'!$F$6:$F$8765=$C157)*('貼り付けシート（時刻別）'!$G$6:$G$8765=1),'貼り付けシート（時刻別）'!$C$6:$C$8765,"")))</f>
        <v>12.737499999999999</v>
      </c>
      <c r="W157" s="46">
        <f t="shared" si="27"/>
        <v>1</v>
      </c>
      <c r="X157" s="46">
        <f t="shared" si="28"/>
        <v>1</v>
      </c>
      <c r="Y157" s="46">
        <f t="shared" si="29"/>
        <v>68.627174933358333</v>
      </c>
      <c r="Z157" s="46">
        <f>IF($BH$4=8,($BH$38*'貼り付けシート（日別）'!O156+$BH$39*Y157+$BH$40)/3.6,0)</f>
        <v>0</v>
      </c>
      <c r="AA157" s="46">
        <f>IF(OR($BH$4=3,$BH$4=4,$BH$4=5),(($BH$42*'貼り付けシート（日別）'!O156+$BH$43*SUM(AU157:AW157,AY157)+$BH$44)*AB157+(0.01723*BA157+0.06099))*10^3/3600,0)</f>
        <v>0</v>
      </c>
      <c r="AB157" s="46">
        <f>IF('貼り付けシート（日別）'!O156&lt;7,1+(7-'貼り付けシート（日別）'!O156)*0.0091,1)</f>
        <v>1</v>
      </c>
      <c r="AC157" s="46">
        <f>IF(OR($BH$4=3,$BH$4=4,$BH$4=5),(($BH$45*'貼り付けシート（日別）'!O156+$BH$46*SUM(AU157:AW157,AY157)+$BH$47)*AE157+BA157/AD157),0)</f>
        <v>0</v>
      </c>
      <c r="AD157" s="46">
        <f>$BH$48*'貼り付けシート（日別）'!O156+$BH$49*BA157+$BH$50</f>
        <v>0.86586562499999997</v>
      </c>
      <c r="AE157" s="46">
        <f>IF('貼り付けシート（日別）'!O156&lt;7,1+(7-'貼り付けシート（日別）'!O156)*0.0205,1)</f>
        <v>1</v>
      </c>
      <c r="AF157" s="46">
        <f>IF($BH$4=7,((AL157*'貼り付けシート（日別）'!O156+AM157*(AU157+AV157+AW157+AY157)+AN157*AK157+AO157)*AG157+(0.01723*BA157+0.06099))*10^3/3600,0)</f>
        <v>0</v>
      </c>
      <c r="AG157" s="46">
        <f>IF(7&lt;='貼り付けシート（日別）'!O156,1,1+(7-'貼り付けシート（日別）'!O156)*0.0091)</f>
        <v>1</v>
      </c>
      <c r="AH157" s="46">
        <f>IF($BH$4=7,((AP157*'貼り付けシート（日別）'!O156+AQ157*(AU157+AV157+AW157+AY157)+AR157*AK157+AS157)*AJ157+BA157/AI157),0)</f>
        <v>0</v>
      </c>
      <c r="AI157" s="46">
        <f>$BH$52*'貼り付けシート（日別）'!O156+$BH$53*BA157+$BH$54</f>
        <v>0.86586562499999997</v>
      </c>
      <c r="AJ157" s="46">
        <f>IF(7&lt;='貼り付けシート（日別）'!O156,1,1+(7-'貼り付けシート（日別）'!O156)*0.0205)</f>
        <v>1</v>
      </c>
      <c r="AK157" s="46">
        <f>SUMIF('貼り付けシート（時刻別）'!$A$6:$A$8765,A157,'貼り付けシート（時刻別）'!$D$6:$D$8765)</f>
        <v>5.8158132486775553</v>
      </c>
      <c r="AL157" s="120">
        <f>IF($AK157&gt;0,バックデータ一覧!$S$4,バックデータ一覧!$T$4)</f>
        <v>-0.51375000000000004</v>
      </c>
      <c r="AM157" s="120">
        <f>IF($AK157&gt;0,バックデータ一覧!$S$5,バックデータ一覧!$T$5)</f>
        <v>-1.7819999999999999E-2</v>
      </c>
      <c r="AN157" s="120">
        <f>IF($AK157&gt;0,バックデータ一覧!$S$6,バックデータ一覧!$T$6)</f>
        <v>0.27639999999999998</v>
      </c>
      <c r="AO157" s="120">
        <f>IF($AK157&gt;0,バックデータ一覧!$S$7,バックデータ一覧!$T$7)</f>
        <v>9.4067100000000003</v>
      </c>
      <c r="AP157" s="120">
        <f>IF($AK157&gt;0,バックデータ一覧!$S$12,バックデータ一覧!$T$12)</f>
        <v>-0.19841</v>
      </c>
      <c r="AQ157" s="120">
        <f>IF($AK157&gt;0,バックデータ一覧!$S$13,バックデータ一覧!$T$13)</f>
        <v>1.10632</v>
      </c>
      <c r="AR157" s="120">
        <f>IF($AK157&gt;0,バックデータ一覧!$S$14,バックデータ一覧!$T$14)</f>
        <v>0.19306999999999999</v>
      </c>
      <c r="AS157" s="120">
        <f>IF($AK157&gt;0,バックデータ一覧!$S$15,バックデータ一覧!$T$15)</f>
        <v>-10.36669</v>
      </c>
      <c r="AT157" s="123">
        <f>IF(データ入力と計算結果!$E$9=バックデータ一覧!$A$24,'貼り付けシート（日別）'!P156,0)</f>
        <v>0</v>
      </c>
      <c r="AU157" s="132">
        <f>'貼り付けシート（日別）'!B156</f>
        <v>15.798972650188</v>
      </c>
      <c r="AV157" s="132">
        <f>'貼り付けシート（日別）'!C156</f>
        <v>23.233783309100001</v>
      </c>
      <c r="AW157" s="132">
        <f>'貼り付けシート（日別）'!D156</f>
        <v>3.9497431625470001</v>
      </c>
      <c r="AX157" s="132">
        <f>'貼り付けシート（日別）'!E156</f>
        <v>0</v>
      </c>
      <c r="AY157" s="132">
        <f>'貼り付けシート（日別）'!F156</f>
        <v>20.910404978189998</v>
      </c>
      <c r="AZ157" s="132">
        <f>'貼り付けシート（日別）'!G156</f>
        <v>0</v>
      </c>
      <c r="BA157" s="132">
        <f>'貼り付けシート（日別）'!H156</f>
        <v>4.7342708333333325</v>
      </c>
    </row>
    <row r="158" spans="1:53" x14ac:dyDescent="0.15">
      <c r="A158" s="50">
        <v>41791</v>
      </c>
      <c r="B158" s="42">
        <f t="shared" si="23"/>
        <v>6</v>
      </c>
      <c r="C158" s="42">
        <f t="shared" si="24"/>
        <v>1</v>
      </c>
      <c r="D158" s="127">
        <f t="shared" si="25"/>
        <v>0.14714358825231483</v>
      </c>
      <c r="E158" s="127">
        <f t="shared" si="20"/>
        <v>66.525263317732225</v>
      </c>
      <c r="F158" s="127">
        <f t="shared" si="26"/>
        <v>0</v>
      </c>
      <c r="G158" s="130">
        <v>0</v>
      </c>
      <c r="H158" s="122">
        <f t="shared" si="21"/>
        <v>0.14714358825231483</v>
      </c>
      <c r="I158" s="122">
        <f>IF(AND($BH$4&lt;&gt;1,$BH$4&lt;&gt;2,$BH$4&lt;&gt;6),0,((VLOOKUP(データ入力と計算結果!$E$6,バックデータ一覧!$V$10:$AA$11,2)*'貼り付けシート（日別）'!O157+VLOOKUP(データ入力と計算結果!$E$6,バックデータ一覧!$V$10:$AA$11,3)*('貼り付けシート（日別）'!I157+'貼り付けシート（日別）'!J157+'貼り付けシート（日別）'!K157+'貼り付けシート（日別）'!L157+'貼り付けシート（日別）'!N157)+(VLOOKUP(データ入力と計算結果!$E$6,バックデータ一覧!$V$10:$AA$11,4)))*10^3/3600))</f>
        <v>8.8468657407407419E-2</v>
      </c>
      <c r="J158" s="122">
        <f>IF(AND(OR($BH$4&lt;&gt;1,$BH$4&lt;&gt;2,$BH$4&lt;&gt;6),データ入力と計算結果!$E$7&lt;&gt;バックデータ一覧!$A$15,SUM(AX158:AY158)&gt;0),0.07*10^3/3600,0)</f>
        <v>1.9444444444444445E-2</v>
      </c>
      <c r="K158" s="122">
        <f>IF(AND(OR($BH$4=1,$BH$4=2),データ入力と計算結果!$E$7=バックデータ一覧!$A$17,AY158&gt;0),(VLOOKUP(データ入力と計算結果!$E$6,バックデータ一覧!$V$10:$AA$11,5,FALSE)*BA158+VLOOKUP(データ入力と計算結果!$E$6,バックデータ一覧!$V$10:$AA$11,6,FALSE))*10^3/3600,0)</f>
        <v>3.9230486400462963E-2</v>
      </c>
      <c r="L158" s="122">
        <f>IF(OR($BH$4=1,$BH$4=6),IF(データ入力と計算結果!$E$7=バックデータ一覧!$A$15,AU158/N158+AV158/O158+AW158/P158+AX158/Q158+AY158/S158,IF(データ入力と計算結果!$E$7=バックデータ一覧!$A$16,AU158/N158+AV158/O158+AW158/P158+AY158/R158+AZ158/S158,AU158/N158+AV158/O158+AW158/P158+AY158/R158+BA158/T158)),0)</f>
        <v>66.525263317732225</v>
      </c>
      <c r="M158" s="122">
        <f>IF($BH$4=2,IF(データ入力と計算結果!$E$7=バックデータ一覧!$A$15,AU158/N158+AV158/O158+AW158/P158+AX158/Q158+AZ158/S158,IF(データ入力と計算結果!$E$7=バックデータ一覧!$A$16,AU158/N158+AV158/O158+AW158/P158+AY158/R158+AZ158/S158,AU158/N158+AV158/O158+AW158/P158+AY158/R158+BA158/T158)),0)</f>
        <v>0</v>
      </c>
      <c r="N158" s="122">
        <f>MIN(1,$BH$6*'貼り付けシート（日別）'!O157+計算過程!$BH$13*(AU158+AW158)+$BH$20)</f>
        <v>0.63322896524842731</v>
      </c>
      <c r="O158" s="122">
        <f>MIN(1,$BH$7*'貼り付けシート（日別）'!O157+$BH$14*AV158+$BH$21)</f>
        <v>0.68794386041330358</v>
      </c>
      <c r="P158" s="122">
        <f>MIN(1,$BH$8*'貼り付けシート（日別）'!O157+$BH$15*(AU158+AW158)+$BH$22)</f>
        <v>0.63322896524842731</v>
      </c>
      <c r="Q158" s="46">
        <f>MIN(1,$BH$9*'貼り付けシート（日別）'!O157+$BH$16*AX158+$BH$23)</f>
        <v>0.71159348488590612</v>
      </c>
      <c r="R158" s="46">
        <f>MIN(1,$BH$10*'貼り付けシート（日別）'!O157+$BH$17*AY158+$BH$24)</f>
        <v>0.70111827584236242</v>
      </c>
      <c r="S158" s="46">
        <f>MIN(1,$BH$11*'貼り付けシート（日別）'!O157+$BH$18*AZ158+$BH$25)</f>
        <v>0.71159348488590612</v>
      </c>
      <c r="T158" s="46">
        <f>MIN(1,$BH$12*'貼り付けシート（日別）'!O157+$BH$19*BA158+$BH$26)</f>
        <v>0.65949406289234891</v>
      </c>
      <c r="U158" s="46">
        <f t="shared" si="22"/>
        <v>0</v>
      </c>
      <c r="V158" s="46">
        <f t="array" ref="V158">AVERAGE((IF(('貼り付けシート（時刻別）'!$E$6:$E$8765=$B158)*('貼り付けシート（時刻別）'!$F$6:$F$8765=$C158)*('貼り付けシート（時刻別）'!$G$6:$G$8765=1),'貼り付けシート（時刻別）'!$C$6:$C$8765,"")))</f>
        <v>13.45</v>
      </c>
      <c r="W158" s="46">
        <f t="shared" si="27"/>
        <v>1</v>
      </c>
      <c r="X158" s="46">
        <f t="shared" si="28"/>
        <v>1</v>
      </c>
      <c r="Y158" s="46">
        <f t="shared" si="29"/>
        <v>45.25549023569166</v>
      </c>
      <c r="Z158" s="46">
        <f>IF($BH$4=8,($BH$38*'貼り付けシート（日別）'!O157+$BH$39*Y158+$BH$40)/3.6,0)</f>
        <v>0</v>
      </c>
      <c r="AA158" s="46">
        <f>IF(OR($BH$4=3,$BH$4=4,$BH$4=5),(($BH$42*'貼り付けシート（日別）'!O157+$BH$43*SUM(AU158:AW158,AY158)+$BH$44)*AB158+(0.01723*BA158+0.06099))*10^3/3600,0)</f>
        <v>0</v>
      </c>
      <c r="AB158" s="46">
        <f>IF('貼り付けシート（日別）'!O157&lt;7,1+(7-'貼り付けシート（日別）'!O157)*0.0091,1)</f>
        <v>1</v>
      </c>
      <c r="AC158" s="46">
        <f>IF(OR($BH$4=3,$BH$4=4,$BH$4=5),(($BH$45*'貼り付けシート（日別）'!O157+$BH$46*SUM(AU158:AW158,AY158)+$BH$47)*AE158+BA158/AD158),0)</f>
        <v>0</v>
      </c>
      <c r="AD158" s="46">
        <f>$BH$48*'貼り付けシート（日別）'!O157+$BH$49*BA158+$BH$50</f>
        <v>0.867521875</v>
      </c>
      <c r="AE158" s="46">
        <f>IF('貼り付けシート（日別）'!O157&lt;7,1+(7-'貼り付けシート（日別）'!O157)*0.0205,1)</f>
        <v>1</v>
      </c>
      <c r="AF158" s="46">
        <f>IF($BH$4=7,((AL158*'貼り付けシート（日別）'!O157+AM158*(AU158+AV158+AW158+AY158)+AN158*AK158+AO158)*AG158+(0.01723*BA158+0.06099))*10^3/3600,0)</f>
        <v>0</v>
      </c>
      <c r="AG158" s="46">
        <f>IF(7&lt;='貼り付けシート（日別）'!O157,1,1+(7-'貼り付けシート（日別）'!O157)*0.0091)</f>
        <v>1</v>
      </c>
      <c r="AH158" s="46">
        <f>IF($BH$4=7,((AP158*'貼り付けシート（日別）'!O157+AQ158*(AU158+AV158+AW158+AY158)+AR158*AK158+AS158)*AJ158+BA158/AI158),0)</f>
        <v>0</v>
      </c>
      <c r="AI158" s="46">
        <f>$BH$52*'貼り付けシート（日別）'!O157+$BH$53*BA158+$BH$54</f>
        <v>0.867521875</v>
      </c>
      <c r="AJ158" s="46">
        <f>IF(7&lt;='貼り付けシート（日別）'!O157,1,1+(7-'貼り付けシート（日別）'!O157)*0.0205)</f>
        <v>1</v>
      </c>
      <c r="AK158" s="46">
        <f>SUMIF('貼り付けシート（時刻別）'!$A$6:$A$8765,A158,'貼り付けシート（時刻別）'!$D$6:$D$8765)</f>
        <v>0</v>
      </c>
      <c r="AL158" s="120">
        <f>IF($AK158&gt;0,バックデータ一覧!$S$4,バックデータ一覧!$T$4)</f>
        <v>-0.18114</v>
      </c>
      <c r="AM158" s="120">
        <f>IF($AK158&gt;0,バックデータ一覧!$S$5,バックデータ一覧!$T$5)</f>
        <v>0.10483000000000001</v>
      </c>
      <c r="AN158" s="120">
        <f>IF($AK158&gt;0,バックデータ一覧!$S$6,バックデータ一覧!$T$6)</f>
        <v>0</v>
      </c>
      <c r="AO158" s="120">
        <f>IF($AK158&gt;0,バックデータ一覧!$S$7,バックデータ一覧!$T$7)</f>
        <v>5.8528500000000001</v>
      </c>
      <c r="AP158" s="120">
        <f>IF($AK158&gt;0,バックデータ一覧!$S$12,バックデータ一覧!$T$12)</f>
        <v>-5.7700000000000001E-2</v>
      </c>
      <c r="AQ158" s="120">
        <f>IF($AK158&gt;0,バックデータ一覧!$S$13,バックデータ一覧!$T$13)</f>
        <v>0.47525000000000001</v>
      </c>
      <c r="AR158" s="120">
        <f>IF($AK158&gt;0,バックデータ一覧!$S$14,バックデータ一覧!$T$14)</f>
        <v>0</v>
      </c>
      <c r="AS158" s="120">
        <f>IF($AK158&gt;0,バックデータ一覧!$S$15,バックデータ一覧!$T$15)</f>
        <v>-6.3459300000000001</v>
      </c>
      <c r="AT158" s="123">
        <f>IF(データ入力と計算結果!$E$9=バックデータ一覧!$A$24,'貼り付けシート（日別）'!P157,0)</f>
        <v>0</v>
      </c>
      <c r="AU158" s="132">
        <f>'貼り付けシート（日別）'!B157</f>
        <v>7.1917362465129999</v>
      </c>
      <c r="AV158" s="132">
        <f>'貼り付けシート（日別）'!C157</f>
        <v>11.599574591150001</v>
      </c>
      <c r="AW158" s="132">
        <f>'貼り付けシート（日別）'!D157</f>
        <v>0.92796596729199998</v>
      </c>
      <c r="AX158" s="132">
        <f>'貼り付けシート（日別）'!E157</f>
        <v>0</v>
      </c>
      <c r="AY158" s="132">
        <f>'貼り付けシート（日別）'!F157</f>
        <v>20.879234264069996</v>
      </c>
      <c r="AZ158" s="132">
        <f>'貼り付けシート（日別）'!G157</f>
        <v>0</v>
      </c>
      <c r="BA158" s="132">
        <f>'貼り付けシート（日別）'!H157</f>
        <v>4.6569791666666669</v>
      </c>
    </row>
    <row r="159" spans="1:53" x14ac:dyDescent="0.15">
      <c r="A159" s="50">
        <v>41792</v>
      </c>
      <c r="B159" s="42">
        <f t="shared" si="23"/>
        <v>6</v>
      </c>
      <c r="C159" s="42">
        <f t="shared" si="24"/>
        <v>2</v>
      </c>
      <c r="D159" s="127">
        <f t="shared" si="25"/>
        <v>0.15901936226851851</v>
      </c>
      <c r="E159" s="127">
        <f t="shared" si="20"/>
        <v>83.807754665035716</v>
      </c>
      <c r="F159" s="127">
        <f t="shared" si="26"/>
        <v>0</v>
      </c>
      <c r="G159" s="130">
        <v>0</v>
      </c>
      <c r="H159" s="122">
        <f t="shared" si="21"/>
        <v>0.15901936226851851</v>
      </c>
      <c r="I159" s="122">
        <f>IF(AND($BH$4&lt;&gt;1,$BH$4&lt;&gt;2,$BH$4&lt;&gt;6),0,((VLOOKUP(データ入力と計算結果!$E$6,バックデータ一覧!$V$10:$AA$11,2)*'貼り付けシート（日別）'!O158+VLOOKUP(データ入力と計算結果!$E$6,バックデータ一覧!$V$10:$AA$11,3)*('貼り付けシート（日別）'!I158+'貼り付けシート（日別）'!J158+'貼り付けシート（日別）'!K158+'貼り付けシート（日別）'!L158+'貼り付けシート（日別）'!N158)+(VLOOKUP(データ入力と計算結果!$E$6,バックデータ一覧!$V$10:$AA$11,4)))*10^3/3600))</f>
        <v>9.9733703703703699E-2</v>
      </c>
      <c r="J159" s="122">
        <f>IF(AND(OR($BH$4&lt;&gt;1,$BH$4&lt;&gt;2,$BH$4&lt;&gt;6),データ入力と計算結果!$E$7&lt;&gt;バックデータ一覧!$A$15,SUM(AX159:AY159)&gt;0),0.07*10^3/3600,0)</f>
        <v>1.9444444444444445E-2</v>
      </c>
      <c r="K159" s="122">
        <f>IF(AND(OR($BH$4=1,$BH$4=2),データ入力と計算結果!$E$7=バックデータ一覧!$A$17,AY159&gt;0),(VLOOKUP(データ入力と計算結果!$E$6,バックデータ一覧!$V$10:$AA$11,5,FALSE)*BA159+VLOOKUP(データ入力と計算結果!$E$6,バックデータ一覧!$V$10:$AA$11,6,FALSE))*10^3/3600,0)</f>
        <v>3.9841214120370373E-2</v>
      </c>
      <c r="L159" s="122">
        <f>IF(OR($BH$4=1,$BH$4=6),IF(データ入力と計算結果!$E$7=バックデータ一覧!$A$15,AU159/N159+AV159/O159+AW159/P159+AX159/Q159+AY159/S159,IF(データ入力と計算結果!$E$7=バックデータ一覧!$A$16,AU159/N159+AV159/O159+AW159/P159+AY159/R159+AZ159/S159,AU159/N159+AV159/O159+AW159/P159+AY159/R159+BA159/T159)),0)</f>
        <v>83.807754665035716</v>
      </c>
      <c r="M159" s="122">
        <f>IF($BH$4=2,IF(データ入力と計算結果!$E$7=バックデータ一覧!$A$15,AU159/N159+AV159/O159+AW159/P159+AX159/Q159+AZ159/S159,IF(データ入力と計算結果!$E$7=バックデータ一覧!$A$16,AU159/N159+AV159/O159+AW159/P159+AY159/R159+AZ159/S159,AU159/N159+AV159/O159+AW159/P159+AY159/R159+BA159/T159)),0)</f>
        <v>0</v>
      </c>
      <c r="N159" s="122">
        <f>MIN(1,$BH$6*'貼り付けシート（日別）'!O158+計算過程!$BH$13*(AU159+AW159)+$BH$20)</f>
        <v>0.63876700508745432</v>
      </c>
      <c r="O159" s="122">
        <f>MIN(1,$BH$7*'貼り付けシート（日別）'!O158+$BH$14*AV159+$BH$21)</f>
        <v>0.69015576024021263</v>
      </c>
      <c r="P159" s="122">
        <f>MIN(1,$BH$8*'貼り付けシート（日別）'!O158+$BH$15*(AU159+AW159)+$BH$22)</f>
        <v>0.63876700508745432</v>
      </c>
      <c r="Q159" s="46">
        <f>MIN(1,$BH$9*'貼り付けシート（日別）'!O158+$BH$16*AX159+$BH$23)</f>
        <v>0.71159348488590612</v>
      </c>
      <c r="R159" s="46">
        <f>MIN(1,$BH$10*'貼り付けシート（日別）'!O158+$BH$17*AY159+$BH$24)</f>
        <v>0.70114631258583893</v>
      </c>
      <c r="S159" s="46">
        <f>MIN(1,$BH$11*'貼り付けシート（日別）'!O158+$BH$18*AZ159+$BH$25)</f>
        <v>0.71159348488590612</v>
      </c>
      <c r="T159" s="46">
        <f>MIN(1,$BH$12*'貼り付けシート（日別）'!O158+$BH$19*BA159+$BH$26)</f>
        <v>0.65955694422120803</v>
      </c>
      <c r="U159" s="46">
        <f t="shared" si="22"/>
        <v>0</v>
      </c>
      <c r="V159" s="46">
        <f t="array" ref="V159">AVERAGE((IF(('貼り付けシート（時刻別）'!$E$6:$E$8765=$B159)*('貼り付けシート（時刻別）'!$F$6:$F$8765=$C159)*('貼り付けシート（時刻別）'!$G$6:$G$8765=1),'貼り付けシート（時刻別）'!$C$6:$C$8765,"")))</f>
        <v>10.424999999999999</v>
      </c>
      <c r="W159" s="46">
        <f t="shared" si="27"/>
        <v>1</v>
      </c>
      <c r="X159" s="46">
        <f t="shared" si="28"/>
        <v>1</v>
      </c>
      <c r="Y159" s="46">
        <f t="shared" si="29"/>
        <v>56.828240912883331</v>
      </c>
      <c r="Z159" s="46">
        <f>IF($BH$4=8,($BH$38*'貼り付けシート（日別）'!O158+$BH$39*Y159+$BH$40)/3.6,0)</f>
        <v>0</v>
      </c>
      <c r="AA159" s="46">
        <f>IF(OR($BH$4=3,$BH$4=4,$BH$4=5),(($BH$42*'貼り付けシート（日別）'!O158+$BH$43*SUM(AU159:AW159,AY159)+$BH$44)*AB159+(0.01723*BA159+0.06099))*10^3/3600,0)</f>
        <v>0</v>
      </c>
      <c r="AB159" s="46">
        <f>IF('貼り付けシート（日別）'!O158&lt;7,1+(7-'貼り付けシート（日別）'!O158)*0.0091,1)</f>
        <v>1</v>
      </c>
      <c r="AC159" s="46">
        <f>IF(OR($BH$4=3,$BH$4=4,$BH$4=5),(($BH$45*'貼り付けシート（日別）'!O158+$BH$46*SUM(AU159:AW159,AY159)+$BH$47)*AE159+BA159/AD159),0)</f>
        <v>0</v>
      </c>
      <c r="AD159" s="46">
        <f>$BH$48*'貼り付けシート（日別）'!O158+$BH$49*BA159+$BH$50</f>
        <v>0.86478749999999993</v>
      </c>
      <c r="AE159" s="46">
        <f>IF('貼り付けシート（日別）'!O158&lt;7,1+(7-'貼り付けシート（日別）'!O158)*0.0205,1)</f>
        <v>1</v>
      </c>
      <c r="AF159" s="46">
        <f>IF($BH$4=7,((AL159*'貼り付けシート（日別）'!O158+AM159*(AU159+AV159+AW159+AY159)+AN159*AK159+AO159)*AG159+(0.01723*BA159+0.06099))*10^3/3600,0)</f>
        <v>0</v>
      </c>
      <c r="AG159" s="46">
        <f>IF(7&lt;='貼り付けシート（日別）'!O158,1,1+(7-'貼り付けシート（日別）'!O158)*0.0091)</f>
        <v>1</v>
      </c>
      <c r="AH159" s="46">
        <f>IF($BH$4=7,((AP159*'貼り付けシート（日別）'!O158+AQ159*(AU159+AV159+AW159+AY159)+AR159*AK159+AS159)*AJ159+BA159/AI159),0)</f>
        <v>0</v>
      </c>
      <c r="AI159" s="46">
        <f>$BH$52*'貼り付けシート（日別）'!O158+$BH$53*BA159+$BH$54</f>
        <v>0.86478749999999993</v>
      </c>
      <c r="AJ159" s="46">
        <f>IF(7&lt;='貼り付けシート（日別）'!O158,1,1+(7-'貼り付けシート（日別）'!O158)*0.0205)</f>
        <v>1</v>
      </c>
      <c r="AK159" s="46">
        <f>SUMIF('貼り付けシート（時刻別）'!$A$6:$A$8765,A159,'貼り付けシート（時刻別）'!$D$6:$D$8765)</f>
        <v>0</v>
      </c>
      <c r="AL159" s="120">
        <f>IF($AK159&gt;0,バックデータ一覧!$S$4,バックデータ一覧!$T$4)</f>
        <v>-0.18114</v>
      </c>
      <c r="AM159" s="120">
        <f>IF($AK159&gt;0,バックデータ一覧!$S$5,バックデータ一覧!$T$5)</f>
        <v>0.10483000000000001</v>
      </c>
      <c r="AN159" s="120">
        <f>IF($AK159&gt;0,バックデータ一覧!$S$6,バックデータ一覧!$T$6)</f>
        <v>0</v>
      </c>
      <c r="AO159" s="120">
        <f>IF($AK159&gt;0,バックデータ一覧!$S$7,バックデータ一覧!$T$7)</f>
        <v>5.8528500000000001</v>
      </c>
      <c r="AP159" s="120">
        <f>IF($AK159&gt;0,バックデータ一覧!$S$12,バックデータ一覧!$T$12)</f>
        <v>-5.7700000000000001E-2</v>
      </c>
      <c r="AQ159" s="120">
        <f>IF($AK159&gt;0,バックデータ一覧!$S$13,バックデータ一覧!$T$13)</f>
        <v>0.47525000000000001</v>
      </c>
      <c r="AR159" s="120">
        <f>IF($AK159&gt;0,バックデータ一覧!$S$14,バックデータ一覧!$T$14)</f>
        <v>0</v>
      </c>
      <c r="AS159" s="120">
        <f>IF($AK159&gt;0,バックデータ一覧!$S$15,バックデータ一覧!$T$15)</f>
        <v>-6.3459300000000001</v>
      </c>
      <c r="AT159" s="123">
        <f>IF(データ入力と計算結果!$E$9=バックデータ一覧!$A$24,'貼り付けシート（日別）'!P158,0)</f>
        <v>0</v>
      </c>
      <c r="AU159" s="132">
        <f>'貼り付けシート（日別）'!B158</f>
        <v>10.640036660708001</v>
      </c>
      <c r="AV159" s="132">
        <f>'貼り付けシート（日別）'!C158</f>
        <v>17.347885859849999</v>
      </c>
      <c r="AW159" s="132">
        <f>'貼り付けシート（日別）'!D158</f>
        <v>3.2382720271719996</v>
      </c>
      <c r="AX159" s="132">
        <f>'貼り付けシート（日別）'!E158</f>
        <v>0</v>
      </c>
      <c r="AY159" s="132">
        <f>'貼り付けシート（日別）'!F158</f>
        <v>20.817463031820001</v>
      </c>
      <c r="AZ159" s="132">
        <f>'貼り付けシート（日別）'!G158</f>
        <v>0</v>
      </c>
      <c r="BA159" s="132">
        <f>'貼り付けシート（日別）'!H158</f>
        <v>4.784583333333333</v>
      </c>
    </row>
    <row r="160" spans="1:53" x14ac:dyDescent="0.15">
      <c r="A160" s="50">
        <v>41793</v>
      </c>
      <c r="B160" s="42">
        <f t="shared" si="23"/>
        <v>6</v>
      </c>
      <c r="C160" s="42">
        <f t="shared" si="24"/>
        <v>3</v>
      </c>
      <c r="D160" s="127">
        <f t="shared" si="25"/>
        <v>0.17205048611111112</v>
      </c>
      <c r="E160" s="127">
        <f t="shared" si="20"/>
        <v>99.625932074702575</v>
      </c>
      <c r="F160" s="127">
        <f t="shared" si="26"/>
        <v>0</v>
      </c>
      <c r="G160" s="130">
        <v>0</v>
      </c>
      <c r="H160" s="122">
        <f t="shared" si="21"/>
        <v>0.17205048611111112</v>
      </c>
      <c r="I160" s="122">
        <f>IF(AND($BH$4&lt;&gt;1,$BH$4&lt;&gt;2,$BH$4&lt;&gt;6),0,((VLOOKUP(データ入力と計算結果!$E$6,バックデータ一覧!$V$10:$AA$11,2)*'貼り付けシート（日別）'!O159+VLOOKUP(データ入力と計算結果!$E$6,バックデータ一覧!$V$10:$AA$11,3)*('貼り付けシート（日別）'!I159+'貼り付けシート（日別）'!J159+'貼り付けシート（日別）'!K159+'貼り付けシート（日別）'!L159+'貼り付けシート（日別）'!N159)+(VLOOKUP(データ入力と計算結果!$E$6,バックデータ一覧!$V$10:$AA$11,4)))*10^3/3600))</f>
        <v>0.11145462962962964</v>
      </c>
      <c r="J160" s="122">
        <f>IF(AND(OR($BH$4&lt;&gt;1,$BH$4&lt;&gt;2,$BH$4&lt;&gt;6),データ入力と計算結果!$E$7&lt;&gt;バックデータ一覧!$A$15,SUM(AX160:AY160)&gt;0),0.07*10^3/3600,0)</f>
        <v>1.9444444444444445E-2</v>
      </c>
      <c r="K160" s="122">
        <f>IF(AND(OR($BH$4=1,$BH$4=2),データ入力と計算結果!$E$7=バックデータ一覧!$A$17,AY160&gt;0),(VLOOKUP(データ入力と計算結果!$E$6,バックデータ一覧!$V$10:$AA$11,5,FALSE)*BA160+VLOOKUP(データ入力と計算結果!$E$6,バックデータ一覧!$V$10:$AA$11,6,FALSE))*10^3/3600,0)</f>
        <v>4.1151412037037031E-2</v>
      </c>
      <c r="L160" s="122">
        <f>IF(OR($BH$4=1,$BH$4=6),IF(データ入力と計算結果!$E$7=バックデータ一覧!$A$15,AU160/N160+AV160/O160+AW160/P160+AX160/Q160+AY160/S160,IF(データ入力と計算結果!$E$7=バックデータ一覧!$A$16,AU160/N160+AV160/O160+AW160/P160+AY160/R160+AZ160/S160,AU160/N160+AV160/O160+AW160/P160+AY160/R160+BA160/T160)),0)</f>
        <v>99.625932074702575</v>
      </c>
      <c r="M160" s="122">
        <f>IF($BH$4=2,IF(データ入力と計算結果!$E$7=バックデータ一覧!$A$15,AU160/N160+AV160/O160+AW160/P160+AX160/Q160+AZ160/S160,IF(データ入力と計算結果!$E$7=バックデータ一覧!$A$16,AU160/N160+AV160/O160+AW160/P160+AY160/R160+AZ160/S160,AU160/N160+AV160/O160+AW160/P160+AY160/R160+BA160/T160)),0)</f>
        <v>0</v>
      </c>
      <c r="N160" s="122">
        <f>MIN(1,$BH$6*'貼り付けシート（日別）'!O159+計算過程!$BH$13*(AU160+AW160)+$BH$20)</f>
        <v>0.64224623865022468</v>
      </c>
      <c r="O160" s="122">
        <f>MIN(1,$BH$7*'貼り付けシート（日別）'!O159+$BH$14*AV160+$BH$21)</f>
        <v>0.6916637873218241</v>
      </c>
      <c r="P160" s="122">
        <f>MIN(1,$BH$8*'貼り付けシート（日別）'!O159+$BH$15*(AU160+AW160)+$BH$22)</f>
        <v>0.64224623865022468</v>
      </c>
      <c r="Q160" s="46">
        <f>MIN(1,$BH$9*'貼り付けシート（日別）'!O159+$BH$16*AX160+$BH$23)</f>
        <v>0.71159348488590612</v>
      </c>
      <c r="R160" s="46">
        <f>MIN(1,$BH$10*'貼り付けシート（日別）'!O159+$BH$17*AY160+$BH$24)</f>
        <v>0.70132609281170066</v>
      </c>
      <c r="S160" s="46">
        <f>MIN(1,$BH$11*'貼り付けシート（日別）'!O159+$BH$18*AZ160+$BH$25)</f>
        <v>0.71159348488590612</v>
      </c>
      <c r="T160" s="46">
        <f>MIN(1,$BH$12*'貼り付けシート（日別）'!O159+$BH$19*BA160+$BH$26)</f>
        <v>0.65933522371006714</v>
      </c>
      <c r="U160" s="46">
        <f t="shared" si="22"/>
        <v>0</v>
      </c>
      <c r="V160" s="46">
        <f t="array" ref="V160">AVERAGE((IF(('貼り付けシート（時刻別）'!$E$6:$E$8765=$B160)*('貼り付けシート（時刻別）'!$F$6:$F$8765=$C160)*('貼り付けシート（時刻別）'!$G$6:$G$8765=1),'貼り付けシート（時刻別）'!$C$6:$C$8765,"")))</f>
        <v>12.825000000000001</v>
      </c>
      <c r="W160" s="46">
        <f t="shared" si="27"/>
        <v>1</v>
      </c>
      <c r="X160" s="46">
        <f t="shared" si="28"/>
        <v>1</v>
      </c>
      <c r="Y160" s="46">
        <f t="shared" si="29"/>
        <v>67.456954368083316</v>
      </c>
      <c r="Z160" s="46">
        <f>IF($BH$4=8,($BH$38*'貼り付けシート（日別）'!O159+$BH$39*Y160+$BH$40)/3.6,0)</f>
        <v>0</v>
      </c>
      <c r="AA160" s="46">
        <f>IF(OR($BH$4=3,$BH$4=4,$BH$4=5),(($BH$42*'貼り付けシート（日別）'!O159+$BH$43*SUM(AU160:AW160,AY160)+$BH$44)*AB160+(0.01723*BA160+0.06099))*10^3/3600,0)</f>
        <v>0</v>
      </c>
      <c r="AB160" s="46">
        <f>IF('貼り付けシート（日別）'!O159&lt;7,1+(7-'貼り付けシート（日別）'!O159)*0.0091,1)</f>
        <v>1</v>
      </c>
      <c r="AC160" s="46">
        <f>IF(OR($BH$4=3,$BH$4=4,$BH$4=5),(($BH$45*'貼り付けシート（日別）'!O159+$BH$46*SUM(AU160:AW160,AY160)+$BH$47)*AE160+BA160/AD160),0)</f>
        <v>0</v>
      </c>
      <c r="AD160" s="46">
        <f>$BH$48*'貼り付けシート（日別）'!O159+$BH$49*BA160+$BH$50</f>
        <v>0.85834999999999995</v>
      </c>
      <c r="AE160" s="46">
        <f>IF('貼り付けシート（日別）'!O159&lt;7,1+(7-'貼り付けシート（日別）'!O159)*0.0205,1)</f>
        <v>1</v>
      </c>
      <c r="AF160" s="46">
        <f>IF($BH$4=7,((AL160*'貼り付けシート（日別）'!O159+AM160*(AU160+AV160+AW160+AY160)+AN160*AK160+AO160)*AG160+(0.01723*BA160+0.06099))*10^3/3600,0)</f>
        <v>0</v>
      </c>
      <c r="AG160" s="46">
        <f>IF(7&lt;='貼り付けシート（日別）'!O159,1,1+(7-'貼り付けシート（日別）'!O159)*0.0091)</f>
        <v>1</v>
      </c>
      <c r="AH160" s="46">
        <f>IF($BH$4=7,((AP160*'貼り付けシート（日別）'!O159+AQ160*(AU160+AV160+AW160+AY160)+AR160*AK160+AS160)*AJ160+BA160/AI160),0)</f>
        <v>0</v>
      </c>
      <c r="AI160" s="46">
        <f>$BH$52*'貼り付けシート（日別）'!O159+$BH$53*BA160+$BH$54</f>
        <v>0.85834999999999995</v>
      </c>
      <c r="AJ160" s="46">
        <f>IF(7&lt;='貼り付けシート（日別）'!O159,1,1+(7-'貼り付けシート（日別）'!O159)*0.0205)</f>
        <v>1</v>
      </c>
      <c r="AK160" s="46">
        <f>SUMIF('貼り付けシート（時刻別）'!$A$6:$A$8765,A160,'貼り付けシート（時刻別）'!$D$6:$D$8765)</f>
        <v>0</v>
      </c>
      <c r="AL160" s="120">
        <f>IF($AK160&gt;0,バックデータ一覧!$S$4,バックデータ一覧!$T$4)</f>
        <v>-0.18114</v>
      </c>
      <c r="AM160" s="120">
        <f>IF($AK160&gt;0,バックデータ一覧!$S$5,バックデータ一覧!$T$5)</f>
        <v>0.10483000000000001</v>
      </c>
      <c r="AN160" s="120">
        <f>IF($AK160&gt;0,バックデータ一覧!$S$6,バックデータ一覧!$T$6)</f>
        <v>0</v>
      </c>
      <c r="AO160" s="120">
        <f>IF($AK160&gt;0,バックデータ一覧!$S$7,バックデータ一覧!$T$7)</f>
        <v>5.8528500000000001</v>
      </c>
      <c r="AP160" s="120">
        <f>IF($AK160&gt;0,バックデータ一覧!$S$12,バックデータ一覧!$T$12)</f>
        <v>-5.7700000000000001E-2</v>
      </c>
      <c r="AQ160" s="120">
        <f>IF($AK160&gt;0,バックデータ一覧!$S$13,バックデータ一覧!$T$13)</f>
        <v>0.47525000000000001</v>
      </c>
      <c r="AR160" s="120">
        <f>IF($AK160&gt;0,バックデータ一覧!$S$14,バックデータ一覧!$T$14)</f>
        <v>0</v>
      </c>
      <c r="AS160" s="120">
        <f>IF($AK160&gt;0,バックデータ一覧!$S$15,バックデータ一覧!$T$15)</f>
        <v>-6.3459300000000001</v>
      </c>
      <c r="AT160" s="123">
        <f>IF(データ入力と計算結果!$E$9=バックデータ一覧!$A$24,'貼り付けシート（日別）'!P159,0)</f>
        <v>0</v>
      </c>
      <c r="AU160" s="132">
        <f>'貼り付けシート（日別）'!B159</f>
        <v>15.883285354299998</v>
      </c>
      <c r="AV160" s="132">
        <f>'貼り付けシート（日別）'!C159</f>
        <v>22.690407648999997</v>
      </c>
      <c r="AW160" s="132">
        <f>'貼り付けシート（日別）'!D159</f>
        <v>3.40356114735</v>
      </c>
      <c r="AX160" s="132">
        <f>'貼り付けシート（日別）'!E159</f>
        <v>0</v>
      </c>
      <c r="AY160" s="132">
        <f>'貼り付けシート（日別）'!F159</f>
        <v>20.421366884099996</v>
      </c>
      <c r="AZ160" s="132">
        <f>'貼り付けシート（日別）'!G159</f>
        <v>0</v>
      </c>
      <c r="BA160" s="132">
        <f>'貼り付けシート（日別）'!H159</f>
        <v>5.0583333333333336</v>
      </c>
    </row>
    <row r="161" spans="1:53" x14ac:dyDescent="0.15">
      <c r="A161" s="50">
        <v>41794</v>
      </c>
      <c r="B161" s="42">
        <f t="shared" si="23"/>
        <v>6</v>
      </c>
      <c r="C161" s="42">
        <f t="shared" si="24"/>
        <v>4</v>
      </c>
      <c r="D161" s="127">
        <f t="shared" si="25"/>
        <v>0.1830979361979167</v>
      </c>
      <c r="E161" s="127">
        <f t="shared" si="20"/>
        <v>115.13668949653083</v>
      </c>
      <c r="F161" s="127">
        <f t="shared" si="26"/>
        <v>0</v>
      </c>
      <c r="G161" s="130">
        <v>0</v>
      </c>
      <c r="H161" s="122">
        <f t="shared" si="21"/>
        <v>0.1830979361979167</v>
      </c>
      <c r="I161" s="122">
        <f>IF(AND($BH$4&lt;&gt;1,$BH$4&lt;&gt;2,$BH$4&lt;&gt;6),0,((VLOOKUP(データ入力と計算結果!$E$6,バックデータ一覧!$V$10:$AA$11,2)*'貼り付けシート（日別）'!O160+VLOOKUP(データ入力と計算結果!$E$6,バックデータ一覧!$V$10:$AA$11,3)*('貼り付けシート（日別）'!I160+'貼り付けシート（日別）'!J160+'貼り付けシート（日別）'!K160+'貼り付けシート（日別）'!L160+'貼り付けシート（日別）'!N160)+(VLOOKUP(データ入力と計算結果!$E$6,バックデータ一覧!$V$10:$AA$11,4)))*10^3/3600))</f>
        <v>0.12242106481481482</v>
      </c>
      <c r="J161" s="122">
        <f>IF(AND(OR($BH$4&lt;&gt;1,$BH$4&lt;&gt;2,$BH$4&lt;&gt;6),データ入力と計算結果!$E$7&lt;&gt;バックデータ一覧!$A$15,SUM(AX161:AY161)&gt;0),0.07*10^3/3600,0)</f>
        <v>1.9444444444444445E-2</v>
      </c>
      <c r="K161" s="122">
        <f>IF(AND(OR($BH$4=1,$BH$4=2),データ入力と計算結果!$E$7=バックデータ一覧!$A$17,AY161&gt;0),(VLOOKUP(データ入力と計算結果!$E$6,バックデータ一覧!$V$10:$AA$11,5,FALSE)*BA161+VLOOKUP(データ入力と計算結果!$E$6,バックデータ一覧!$V$10:$AA$11,6,FALSE))*10^3/3600,0)</f>
        <v>4.1232426938657404E-2</v>
      </c>
      <c r="L161" s="122">
        <f>IF(OR($BH$4=1,$BH$4=6),IF(データ入力と計算結果!$E$7=バックデータ一覧!$A$15,AU161/N161+AV161/O161+AW161/P161+AX161/Q161+AY161/S161,IF(データ入力と計算結果!$E$7=バックデータ一覧!$A$16,AU161/N161+AV161/O161+AW161/P161+AY161/R161+AZ161/S161,AU161/N161+AV161/O161+AW161/P161+AY161/R161+BA161/T161)),0)</f>
        <v>115.13668949653083</v>
      </c>
      <c r="M161" s="122">
        <f>IF($BH$4=2,IF(データ入力と計算結果!$E$7=バックデータ一覧!$A$15,AU161/N161+AV161/O161+AW161/P161+AX161/Q161+AZ161/S161,IF(データ入力と計算結果!$E$7=バックデータ一覧!$A$16,AU161/N161+AV161/O161+AW161/P161+AY161/R161+AZ161/S161,AU161/N161+AV161/O161+AW161/P161+AY161/R161+BA161/T161)),0)</f>
        <v>0</v>
      </c>
      <c r="N161" s="122">
        <f>MIN(1,$BH$6*'貼り付けシート（日別）'!O160+計算過程!$BH$13*(AU161+AW161)+$BH$20)</f>
        <v>0.64978948695279026</v>
      </c>
      <c r="O161" s="122">
        <f>MIN(1,$BH$7*'貼り付けシート（日別）'!O160+$BH$14*AV161+$BH$21)</f>
        <v>0.69354234356588829</v>
      </c>
      <c r="P161" s="122">
        <f>MIN(1,$BH$8*'貼り付けシート（日別）'!O160+$BH$15*(AU161+AW161)+$BH$22)</f>
        <v>0.64978948695279026</v>
      </c>
      <c r="Q161" s="46">
        <f>MIN(1,$BH$9*'貼り付けシート（日別）'!O160+$BH$16*AX161+$BH$23)</f>
        <v>0.71159348488590612</v>
      </c>
      <c r="R161" s="46">
        <f>MIN(1,$BH$10*'貼り付けシート（日別）'!O160+$BH$17*AY161+$BH$24)</f>
        <v>0.70141943360075165</v>
      </c>
      <c r="S161" s="46">
        <f>MIN(1,$BH$11*'貼り付けシート（日別）'!O160+$BH$18*AZ161+$BH$25)</f>
        <v>0.71159348488590612</v>
      </c>
      <c r="T161" s="46">
        <f>MIN(1,$BH$12*'貼り付けシート（日別）'!O160+$BH$19*BA161+$BH$26)</f>
        <v>0.65932127634765103</v>
      </c>
      <c r="U161" s="46">
        <f t="shared" si="22"/>
        <v>0</v>
      </c>
      <c r="V161" s="46">
        <f t="array" ref="V161">AVERAGE((IF(('貼り付けシート（時刻別）'!$E$6:$E$8765=$B161)*('貼り付けシート（時刻別）'!$F$6:$F$8765=$C161)*('貼り付けシート（時刻別）'!$G$6:$G$8765=1),'貼り付けシート（時刻別）'!$C$6:$C$8765,"")))</f>
        <v>13.2125</v>
      </c>
      <c r="W161" s="46">
        <f t="shared" si="27"/>
        <v>1</v>
      </c>
      <c r="X161" s="46">
        <f t="shared" si="28"/>
        <v>1</v>
      </c>
      <c r="Y161" s="46">
        <f t="shared" si="29"/>
        <v>78.07645779486667</v>
      </c>
      <c r="Z161" s="46">
        <f>IF($BH$4=8,($BH$38*'貼り付けシート（日別）'!O160+$BH$39*Y161+$BH$40)/3.6,0)</f>
        <v>0</v>
      </c>
      <c r="AA161" s="46">
        <f>IF(OR($BH$4=3,$BH$4=4,$BH$4=5),(($BH$42*'貼り付けシート（日別）'!O160+$BH$43*SUM(AU161:AW161,AY161)+$BH$44)*AB161+(0.01723*BA161+0.06099))*10^3/3600,0)</f>
        <v>0</v>
      </c>
      <c r="AB161" s="46">
        <f>IF('貼り付けシート（日別）'!O160&lt;7,1+(7-'貼り付けシート（日別）'!O160)*0.0091,1)</f>
        <v>1</v>
      </c>
      <c r="AC161" s="46">
        <f>IF(OR($BH$4=3,$BH$4=4,$BH$4=5),(($BH$45*'貼り付けシート（日別）'!O160+$BH$46*SUM(AU161:AW161,AY161)+$BH$47)*AE161+BA161/AD161),0)</f>
        <v>0</v>
      </c>
      <c r="AD161" s="46">
        <f>$BH$48*'貼り付けシート（日別）'!O160+$BH$49*BA161+$BH$50</f>
        <v>0.85795156249999993</v>
      </c>
      <c r="AE161" s="46">
        <f>IF('貼り付けシート（日別）'!O160&lt;7,1+(7-'貼り付けシート（日別）'!O160)*0.0205,1)</f>
        <v>1</v>
      </c>
      <c r="AF161" s="46">
        <f>IF($BH$4=7,((AL161*'貼り付けシート（日別）'!O160+AM161*(AU161+AV161+AW161+AY161)+AN161*AK161+AO161)*AG161+(0.01723*BA161+0.06099))*10^3/3600,0)</f>
        <v>0</v>
      </c>
      <c r="AG161" s="46">
        <f>IF(7&lt;='貼り付けシート（日別）'!O160,1,1+(7-'貼り付けシート（日別）'!O160)*0.0091)</f>
        <v>1</v>
      </c>
      <c r="AH161" s="46">
        <f>IF($BH$4=7,((AP161*'貼り付けシート（日別）'!O160+AQ161*(AU161+AV161+AW161+AY161)+AR161*AK161+AS161)*AJ161+BA161/AI161),0)</f>
        <v>0</v>
      </c>
      <c r="AI161" s="46">
        <f>$BH$52*'貼り付けシート（日別）'!O160+$BH$53*BA161+$BH$54</f>
        <v>0.85795156249999993</v>
      </c>
      <c r="AJ161" s="46">
        <f>IF(7&lt;='貼り付けシート（日別）'!O160,1,1+(7-'貼り付けシート（日別）'!O160)*0.0205)</f>
        <v>1</v>
      </c>
      <c r="AK161" s="46">
        <f>SUMIF('貼り付けシート（時刻別）'!$A$6:$A$8765,A161,'貼り付けシート（時刻別）'!$D$6:$D$8765)</f>
        <v>0</v>
      </c>
      <c r="AL161" s="120">
        <f>IF($AK161&gt;0,バックデータ一覧!$S$4,バックデータ一覧!$T$4)</f>
        <v>-0.18114</v>
      </c>
      <c r="AM161" s="120">
        <f>IF($AK161&gt;0,バックデータ一覧!$S$5,バックデータ一覧!$T$5)</f>
        <v>0.10483000000000001</v>
      </c>
      <c r="AN161" s="120">
        <f>IF($AK161&gt;0,バックデータ一覧!$S$6,バックデータ一覧!$T$6)</f>
        <v>0</v>
      </c>
      <c r="AO161" s="120">
        <f>IF($AK161&gt;0,バックデータ一覧!$S$7,バックデータ一覧!$T$7)</f>
        <v>5.8528500000000001</v>
      </c>
      <c r="AP161" s="120">
        <f>IF($AK161&gt;0,バックデータ一覧!$S$12,バックデータ一覧!$T$12)</f>
        <v>-5.7700000000000001E-2</v>
      </c>
      <c r="AQ161" s="120">
        <f>IF($AK161&gt;0,バックデータ一覧!$S$13,バックデータ一覧!$T$13)</f>
        <v>0.47525000000000001</v>
      </c>
      <c r="AR161" s="120">
        <f>IF($AK161&gt;0,バックデータ一覧!$S$14,バックデータ一覧!$T$14)</f>
        <v>0</v>
      </c>
      <c r="AS161" s="120">
        <f>IF($AK161&gt;0,バックデータ一覧!$S$15,バックデータ一覧!$T$15)</f>
        <v>-6.3459300000000001</v>
      </c>
      <c r="AT161" s="123">
        <f>IF(データ入力と計算結果!$E$9=バックデータ一覧!$A$24,'貼り付けシート（日別）'!P160,0)</f>
        <v>0</v>
      </c>
      <c r="AU161" s="132">
        <f>'貼り付けシート（日別）'!B160</f>
        <v>20.664954334752</v>
      </c>
      <c r="AV161" s="132">
        <f>'貼り付けシート（日別）'!C160</f>
        <v>26.954288262720002</v>
      </c>
      <c r="AW161" s="132">
        <f>'貼り付けシート（日別）'!D160</f>
        <v>5.166238583688</v>
      </c>
      <c r="AX161" s="132">
        <f>'貼り付けシート（日別）'!E160</f>
        <v>0</v>
      </c>
      <c r="AY161" s="132">
        <f>'貼り付けシート（日別）'!F160</f>
        <v>20.215716197040003</v>
      </c>
      <c r="AZ161" s="132">
        <f>'貼り付けシート（日別）'!G160</f>
        <v>0</v>
      </c>
      <c r="BA161" s="132">
        <f>'貼り付けシート（日別）'!H160</f>
        <v>5.0752604166666657</v>
      </c>
    </row>
    <row r="162" spans="1:53" x14ac:dyDescent="0.15">
      <c r="A162" s="50">
        <v>41795</v>
      </c>
      <c r="B162" s="42">
        <f t="shared" si="23"/>
        <v>6</v>
      </c>
      <c r="C162" s="42">
        <f t="shared" si="24"/>
        <v>5</v>
      </c>
      <c r="D162" s="127">
        <f t="shared" si="25"/>
        <v>0.16108150607638888</v>
      </c>
      <c r="E162" s="127">
        <f t="shared" si="20"/>
        <v>81.209504124361871</v>
      </c>
      <c r="F162" s="127">
        <f t="shared" si="26"/>
        <v>0</v>
      </c>
      <c r="G162" s="130">
        <v>0</v>
      </c>
      <c r="H162" s="122">
        <f t="shared" si="21"/>
        <v>0.16108150607638888</v>
      </c>
      <c r="I162" s="122">
        <f>IF(AND($BH$4&lt;&gt;1,$BH$4&lt;&gt;2,$BH$4&lt;&gt;6),0,((VLOOKUP(データ入力と計算結果!$E$6,バックデータ一覧!$V$10:$AA$11,2)*'貼り付けシート（日別）'!O161+VLOOKUP(データ入力と計算結果!$E$6,バックデータ一覧!$V$10:$AA$11,3)*('貼り付けシート（日別）'!I161+'貼り付けシート（日別）'!J161+'貼り付けシート（日別）'!K161+'貼り付けシート（日別）'!L161+'貼り付けシート（日別）'!N161)+(VLOOKUP(データ入力と計算結果!$E$6,バックデータ一覧!$V$10:$AA$11,4)))*10^3/3600))</f>
        <v>0.10051805555555555</v>
      </c>
      <c r="J162" s="122">
        <f>IF(AND(OR($BH$4&lt;&gt;1,$BH$4&lt;&gt;2,$BH$4&lt;&gt;6),データ入力と計算結果!$E$7&lt;&gt;バックデータ一覧!$A$15,SUM(AX162:AY162)&gt;0),0.07*10^3/3600,0)</f>
        <v>1.9444444444444445E-2</v>
      </c>
      <c r="K162" s="122">
        <f>IF(AND(OR($BH$4=1,$BH$4=2),データ入力と計算結果!$E$7=バックデータ一覧!$A$17,AY162&gt;0),(VLOOKUP(データ入力と計算結果!$E$6,バックデータ一覧!$V$10:$AA$11,5,FALSE)*BA162+VLOOKUP(データ入力と計算結果!$E$6,バックデータ一覧!$V$10:$AA$11,6,FALSE))*10^3/3600,0)</f>
        <v>4.1119006076388888E-2</v>
      </c>
      <c r="L162" s="122">
        <f>IF(OR($BH$4=1,$BH$4=6),IF(データ入力と計算結果!$E$7=バックデータ一覧!$A$15,AU162/N162+AV162/O162+AW162/P162+AX162/Q162+AY162/S162,IF(データ入力と計算結果!$E$7=バックデータ一覧!$A$16,AU162/N162+AV162/O162+AW162/P162+AY162/R162+AZ162/S162,AU162/N162+AV162/O162+AW162/P162+AY162/R162+BA162/T162)),0)</f>
        <v>81.209504124361871</v>
      </c>
      <c r="M162" s="122">
        <f>IF($BH$4=2,IF(データ入力と計算結果!$E$7=バックデータ一覧!$A$15,AU162/N162+AV162/O162+AW162/P162+AX162/Q162+AZ162/S162,IF(データ入力と計算結果!$E$7=バックデータ一覧!$A$16,AU162/N162+AV162/O162+AW162/P162+AY162/R162+AZ162/S162,AU162/N162+AV162/O162+AW162/P162+AY162/R162+BA162/T162)),0)</f>
        <v>0</v>
      </c>
      <c r="N162" s="122">
        <f>MIN(1,$BH$6*'貼り付けシート（日別）'!O161+計算過程!$BH$13*(AU162+AW162)+$BH$20)</f>
        <v>0.63526221824806872</v>
      </c>
      <c r="O162" s="122">
        <f>MIN(1,$BH$7*'貼り付けシート（日別）'!O161+$BH$14*AV162+$BH$21)</f>
        <v>0.68893789955782858</v>
      </c>
      <c r="P162" s="122">
        <f>MIN(1,$BH$8*'貼り付けシート（日別）'!O161+$BH$15*(AU162+AW162)+$BH$22)</f>
        <v>0.63526221824806872</v>
      </c>
      <c r="Q162" s="46">
        <f>MIN(1,$BH$9*'貼り付けシート（日別）'!O161+$BH$16*AX162+$BH$23)</f>
        <v>0.71159348488590612</v>
      </c>
      <c r="R162" s="46">
        <f>MIN(1,$BH$10*'貼り付けシート（日別）'!O161+$BH$17*AY162+$BH$24)</f>
        <v>0.7015347724500689</v>
      </c>
      <c r="S162" s="46">
        <f>MIN(1,$BH$11*'貼り付けシート（日別）'!O161+$BH$18*AZ162+$BH$25)</f>
        <v>0.71159348488590612</v>
      </c>
      <c r="T162" s="46">
        <f>MIN(1,$BH$12*'貼り付けシート（日別）'!O161+$BH$19*BA162+$BH$26)</f>
        <v>0.65934080265503359</v>
      </c>
      <c r="U162" s="46">
        <f t="shared" si="22"/>
        <v>0</v>
      </c>
      <c r="V162" s="46">
        <f t="array" ref="V162">AVERAGE((IF(('貼り付けシート（時刻別）'!$E$6:$E$8765=$B162)*('貼り付けシート（時刻別）'!$F$6:$F$8765=$C162)*('貼り付けシート（時刻別）'!$G$6:$G$8765=1),'貼り付けシート（時刻別）'!$C$6:$C$8765,"")))</f>
        <v>14.562500000000002</v>
      </c>
      <c r="W162" s="46">
        <f t="shared" si="27"/>
        <v>1</v>
      </c>
      <c r="X162" s="46">
        <f t="shared" si="28"/>
        <v>1</v>
      </c>
      <c r="Y162" s="46">
        <f t="shared" si="29"/>
        <v>54.955559627075004</v>
      </c>
      <c r="Z162" s="46">
        <f>IF($BH$4=8,($BH$38*'貼り付けシート（日別）'!O161+$BH$39*Y162+$BH$40)/3.6,0)</f>
        <v>0</v>
      </c>
      <c r="AA162" s="46">
        <f>IF(OR($BH$4=3,$BH$4=4,$BH$4=5),(($BH$42*'貼り付けシート（日別）'!O161+$BH$43*SUM(AU162:AW162,AY162)+$BH$44)*AB162+(0.01723*BA162+0.06099))*10^3/3600,0)</f>
        <v>0</v>
      </c>
      <c r="AB162" s="46">
        <f>IF('貼り付けシート（日別）'!O161&lt;7,1+(7-'貼り付けシート（日別）'!O161)*0.0091,1)</f>
        <v>1</v>
      </c>
      <c r="AC162" s="46">
        <f>IF(OR($BH$4=3,$BH$4=4,$BH$4=5),(($BH$45*'貼り付けシート（日別）'!O161+$BH$46*SUM(AU162:AW162,AY162)+$BH$47)*AE162+BA162/AD162),0)</f>
        <v>0</v>
      </c>
      <c r="AD162" s="46">
        <f>$BH$48*'貼り付けシート（日別）'!O161+$BH$49*BA162+$BH$50</f>
        <v>0.85850937499999991</v>
      </c>
      <c r="AE162" s="46">
        <f>IF('貼り付けシート（日別）'!O161&lt;7,1+(7-'貼り付けシート（日別）'!O161)*0.0205,1)</f>
        <v>1</v>
      </c>
      <c r="AF162" s="46">
        <f>IF($BH$4=7,((AL162*'貼り付けシート（日別）'!O161+AM162*(AU162+AV162+AW162+AY162)+AN162*AK162+AO162)*AG162+(0.01723*BA162+0.06099))*10^3/3600,0)</f>
        <v>0</v>
      </c>
      <c r="AG162" s="46">
        <f>IF(7&lt;='貼り付けシート（日別）'!O161,1,1+(7-'貼り付けシート（日別）'!O161)*0.0091)</f>
        <v>1</v>
      </c>
      <c r="AH162" s="46">
        <f>IF($BH$4=7,((AP162*'貼り付けシート（日別）'!O161+AQ162*(AU162+AV162+AW162+AY162)+AR162*AK162+AS162)*AJ162+BA162/AI162),0)</f>
        <v>0</v>
      </c>
      <c r="AI162" s="46">
        <f>$BH$52*'貼り付けシート（日別）'!O161+$BH$53*BA162+$BH$54</f>
        <v>0.85850937499999991</v>
      </c>
      <c r="AJ162" s="46">
        <f>IF(7&lt;='貼り付けシート（日別）'!O161,1,1+(7-'貼り付けシート（日別）'!O161)*0.0205)</f>
        <v>1</v>
      </c>
      <c r="AK162" s="46">
        <f>SUMIF('貼り付けシート（時刻別）'!$A$6:$A$8765,A162,'貼り付けシート（時刻別）'!$D$6:$D$8765)</f>
        <v>0</v>
      </c>
      <c r="AL162" s="120">
        <f>IF($AK162&gt;0,バックデータ一覧!$S$4,バックデータ一覧!$T$4)</f>
        <v>-0.18114</v>
      </c>
      <c r="AM162" s="120">
        <f>IF($AK162&gt;0,バックデータ一覧!$S$5,バックデータ一覧!$T$5)</f>
        <v>0.10483000000000001</v>
      </c>
      <c r="AN162" s="120">
        <f>IF($AK162&gt;0,バックデータ一覧!$S$6,バックデータ一覧!$T$6)</f>
        <v>0</v>
      </c>
      <c r="AO162" s="120">
        <f>IF($AK162&gt;0,バックデータ一覧!$S$7,バックデータ一覧!$T$7)</f>
        <v>5.8528500000000001</v>
      </c>
      <c r="AP162" s="120">
        <f>IF($AK162&gt;0,バックデータ一覧!$S$12,バックデータ一覧!$T$12)</f>
        <v>-5.7700000000000001E-2</v>
      </c>
      <c r="AQ162" s="120">
        <f>IF($AK162&gt;0,バックデータ一覧!$S$13,バックデータ一覧!$T$13)</f>
        <v>0.47525000000000001</v>
      </c>
      <c r="AR162" s="120">
        <f>IF($AK162&gt;0,バックデータ一覧!$S$14,バックデータ一覧!$T$14)</f>
        <v>0</v>
      </c>
      <c r="AS162" s="120">
        <f>IF($AK162&gt;0,バックデータ一覧!$S$15,バックデータ一覧!$T$15)</f>
        <v>-6.3459300000000001</v>
      </c>
      <c r="AT162" s="123">
        <f>IF(データ入力と計算結果!$E$9=バックデータ一覧!$A$24,'貼り付けシート（日別）'!P161,0)</f>
        <v>0</v>
      </c>
      <c r="AU162" s="132">
        <f>'貼り付けシート（日別）'!B161</f>
        <v>10.202594968201998</v>
      </c>
      <c r="AV162" s="132">
        <f>'貼り付けシート（日別）'!C161</f>
        <v>16.634665709025001</v>
      </c>
      <c r="AW162" s="132">
        <f>'貼り付けシート（日別）'!D161</f>
        <v>3.1051375990180001</v>
      </c>
      <c r="AX162" s="132">
        <f>'貼り付けシート（日別）'!E161</f>
        <v>0</v>
      </c>
      <c r="AY162" s="132">
        <f>'貼り付けシート（日別）'!F161</f>
        <v>19.961598850830001</v>
      </c>
      <c r="AZ162" s="132">
        <f>'貼り付けシート（日別）'!G161</f>
        <v>0</v>
      </c>
      <c r="BA162" s="132">
        <f>'貼り付けシート（日別）'!H161</f>
        <v>5.0515624999999993</v>
      </c>
    </row>
    <row r="163" spans="1:53" x14ac:dyDescent="0.15">
      <c r="A163" s="50">
        <v>41796</v>
      </c>
      <c r="B163" s="42">
        <f t="shared" si="23"/>
        <v>6</v>
      </c>
      <c r="C163" s="42">
        <f t="shared" si="24"/>
        <v>6</v>
      </c>
      <c r="D163" s="127">
        <f t="shared" si="25"/>
        <v>0.14775741695601854</v>
      </c>
      <c r="E163" s="127">
        <f t="shared" si="20"/>
        <v>63.492923355902249</v>
      </c>
      <c r="F163" s="127">
        <f t="shared" si="26"/>
        <v>0</v>
      </c>
      <c r="G163" s="130">
        <v>0</v>
      </c>
      <c r="H163" s="122">
        <f t="shared" si="21"/>
        <v>0.14775741695601854</v>
      </c>
      <c r="I163" s="122">
        <f>IF(AND($BH$4&lt;&gt;1,$BH$4&lt;&gt;2,$BH$4&lt;&gt;6),0,((VLOOKUP(データ入力と計算結果!$E$6,バックデータ一覧!$V$10:$AA$11,2)*'貼り付けシート（日別）'!O162+VLOOKUP(データ入力と計算結果!$E$6,バックデータ一覧!$V$10:$AA$11,3)*('貼り付けシート（日別）'!I162+'貼り付けシート（日別）'!J162+'貼り付けシート（日別）'!K162+'貼り付けシート（日別）'!L162+'貼り付けシート（日別）'!N162)+(VLOOKUP(データ入力と計算結果!$E$6,バックデータ一覧!$V$10:$AA$11,4)))*10^3/3600))</f>
        <v>8.8691620370370386E-2</v>
      </c>
      <c r="J163" s="122">
        <f>IF(AND(OR($BH$4&lt;&gt;1,$BH$4&lt;&gt;2,$BH$4&lt;&gt;6),データ入力と計算結果!$E$7&lt;&gt;バックデータ一覧!$A$15,SUM(AX163:AY163)&gt;0),0.07*10^3/3600,0)</f>
        <v>1.9444444444444445E-2</v>
      </c>
      <c r="K163" s="122">
        <f>IF(AND(OR($BH$4=1,$BH$4=2),データ入力と計算結果!$E$7=バックデータ一覧!$A$17,AY163&gt;0),(VLOOKUP(データ入力と計算結果!$E$6,バックデータ一覧!$V$10:$AA$11,5,FALSE)*BA163+VLOOKUP(データ入力と計算結果!$E$6,バックデータ一覧!$V$10:$AA$11,6,FALSE))*10^3/3600,0)</f>
        <v>3.9621352141203707E-2</v>
      </c>
      <c r="L163" s="122">
        <f>IF(OR($BH$4=1,$BH$4=6),IF(データ入力と計算結果!$E$7=バックデータ一覧!$A$15,AU163/N163+AV163/O163+AW163/P163+AX163/Q163+AY163/S163,IF(データ入力と計算結果!$E$7=バックデータ一覧!$A$16,AU163/N163+AV163/O163+AW163/P163+AY163/R163+AZ163/S163,AU163/N163+AV163/O163+AW163/P163+AY163/R163+BA163/T163)),0)</f>
        <v>63.492923355902249</v>
      </c>
      <c r="M163" s="122">
        <f>IF($BH$4=2,IF(データ入力と計算結果!$E$7=バックデータ一覧!$A$15,AU163/N163+AV163/O163+AW163/P163+AX163/Q163+AZ163/S163,IF(データ入力と計算結果!$E$7=バックデータ一覧!$A$16,AU163/N163+AV163/O163+AW163/P163+AY163/R163+AZ163/S163,AU163/N163+AV163/O163+AW163/P163+AY163/R163+BA163/T163)),0)</f>
        <v>0</v>
      </c>
      <c r="N163" s="122">
        <f>MIN(1,$BH$6*'貼り付けシート（日別）'!O162+計算過程!$BH$13*(AU163+AW163)+$BH$20)</f>
        <v>0.631912768802669</v>
      </c>
      <c r="O163" s="122">
        <f>MIN(1,$BH$7*'貼り付けシート（日別）'!O162+$BH$14*AV163+$BH$21)</f>
        <v>0.68740874491551618</v>
      </c>
      <c r="P163" s="122">
        <f>MIN(1,$BH$8*'貼り付けシート（日別）'!O162+$BH$15*(AU163+AW163)+$BH$22)</f>
        <v>0.631912768802669</v>
      </c>
      <c r="Q163" s="46">
        <f>MIN(1,$BH$9*'貼り付けシート（日別）'!O162+$BH$16*AX163+$BH$23)</f>
        <v>0.71159348488590612</v>
      </c>
      <c r="R163" s="46">
        <f>MIN(1,$BH$10*'貼り付けシート（日別）'!O162+$BH$17*AY163+$BH$24)</f>
        <v>0.70162397242777574</v>
      </c>
      <c r="S163" s="46">
        <f>MIN(1,$BH$11*'貼り付けシート（日別）'!O162+$BH$18*AZ163+$BH$25)</f>
        <v>0.71159348488590612</v>
      </c>
      <c r="T163" s="46">
        <f>MIN(1,$BH$12*'貼り付けシート（日別）'!O162+$BH$19*BA163+$BH$26)</f>
        <v>0.65953430694281878</v>
      </c>
      <c r="U163" s="46">
        <f t="shared" si="22"/>
        <v>0</v>
      </c>
      <c r="V163" s="46">
        <f t="array" ref="V163">AVERAGE((IF(('貼り付けシート（時刻別）'!$E$6:$E$8765=$B163)*('貼り付けシート（時刻別）'!$F$6:$F$8765=$C163)*('貼り付けシート（時刻別）'!$G$6:$G$8765=1),'貼り付けシート（時刻別）'!$C$6:$C$8765,"")))</f>
        <v>12.575000000000001</v>
      </c>
      <c r="W163" s="46">
        <f t="shared" si="27"/>
        <v>1</v>
      </c>
      <c r="X163" s="46">
        <f t="shared" si="28"/>
        <v>1</v>
      </c>
      <c r="Y163" s="46">
        <f t="shared" si="29"/>
        <v>43.170728915908327</v>
      </c>
      <c r="Z163" s="46">
        <f>IF($BH$4=8,($BH$38*'貼り付けシート（日別）'!O162+$BH$39*Y163+$BH$40)/3.6,0)</f>
        <v>0</v>
      </c>
      <c r="AA163" s="46">
        <f>IF(OR($BH$4=3,$BH$4=4,$BH$4=5),(($BH$42*'貼り付けシート（日別）'!O162+$BH$43*SUM(AU163:AW163,AY163)+$BH$44)*AB163+(0.01723*BA163+0.06099))*10^3/3600,0)</f>
        <v>0</v>
      </c>
      <c r="AB163" s="46">
        <f>IF('貼り付けシート（日別）'!O162&lt;7,1+(7-'貼り付けシート（日別）'!O162)*0.0091,1)</f>
        <v>1</v>
      </c>
      <c r="AC163" s="46">
        <f>IF(OR($BH$4=3,$BH$4=4,$BH$4=5),(($BH$45*'貼り付けシート（日別）'!O162+$BH$46*SUM(AU163:AW163,AY163)+$BH$47)*AE163+BA163/AD163),0)</f>
        <v>0</v>
      </c>
      <c r="AD163" s="46">
        <f>$BH$48*'貼り付けシート（日別）'!O162+$BH$49*BA163+$BH$50</f>
        <v>0.86577187499999997</v>
      </c>
      <c r="AE163" s="46">
        <f>IF('貼り付けシート（日別）'!O162&lt;7,1+(7-'貼り付けシート（日別）'!O162)*0.0205,1)</f>
        <v>1</v>
      </c>
      <c r="AF163" s="46">
        <f>IF($BH$4=7,((AL163*'貼り付けシート（日別）'!O162+AM163*(AU163+AV163+AW163+AY163)+AN163*AK163+AO163)*AG163+(0.01723*BA163+0.06099))*10^3/3600,0)</f>
        <v>0</v>
      </c>
      <c r="AG163" s="46">
        <f>IF(7&lt;='貼り付けシート（日別）'!O162,1,1+(7-'貼り付けシート（日別）'!O162)*0.0091)</f>
        <v>1</v>
      </c>
      <c r="AH163" s="46">
        <f>IF($BH$4=7,((AP163*'貼り付けシート（日別）'!O162+AQ163*(AU163+AV163+AW163+AY163)+AR163*AK163+AS163)*AJ163+BA163/AI163),0)</f>
        <v>0</v>
      </c>
      <c r="AI163" s="46">
        <f>$BH$52*'貼り付けシート（日別）'!O162+$BH$53*BA163+$BH$54</f>
        <v>0.86577187499999997</v>
      </c>
      <c r="AJ163" s="46">
        <f>IF(7&lt;='貼り付けシート（日別）'!O162,1,1+(7-'貼り付けシート（日別）'!O162)*0.0205)</f>
        <v>1</v>
      </c>
      <c r="AK163" s="46">
        <f>SUMIF('貼り付けシート（時刻別）'!$A$6:$A$8765,A163,'貼り付けシート（時刻別）'!$D$6:$D$8765)</f>
        <v>0</v>
      </c>
      <c r="AL163" s="120">
        <f>IF($AK163&gt;0,バックデータ一覧!$S$4,バックデータ一覧!$T$4)</f>
        <v>-0.18114</v>
      </c>
      <c r="AM163" s="120">
        <f>IF($AK163&gt;0,バックデータ一覧!$S$5,バックデータ一覧!$T$5)</f>
        <v>0.10483000000000001</v>
      </c>
      <c r="AN163" s="120">
        <f>IF($AK163&gt;0,バックデータ一覧!$S$6,バックデータ一覧!$T$6)</f>
        <v>0</v>
      </c>
      <c r="AO163" s="120">
        <f>IF($AK163&gt;0,バックデータ一覧!$S$7,バックデータ一覧!$T$7)</f>
        <v>5.8528500000000001</v>
      </c>
      <c r="AP163" s="120">
        <f>IF($AK163&gt;0,バックデータ一覧!$S$12,バックデータ一覧!$T$12)</f>
        <v>-5.7700000000000001E-2</v>
      </c>
      <c r="AQ163" s="120">
        <f>IF($AK163&gt;0,バックデータ一覧!$S$13,バックデータ一覧!$T$13)</f>
        <v>0.47525000000000001</v>
      </c>
      <c r="AR163" s="120">
        <f>IF($AK163&gt;0,バックデータ一覧!$S$14,バックデータ一覧!$T$14)</f>
        <v>0</v>
      </c>
      <c r="AS163" s="120">
        <f>IF($AK163&gt;0,バックデータ一覧!$S$15,バックデータ一覧!$T$15)</f>
        <v>-6.3459300000000001</v>
      </c>
      <c r="AT163" s="123">
        <f>IF(データ入力と計算結果!$E$9=バックデータ一覧!$A$24,'貼り付けシート（日別）'!P162,0)</f>
        <v>0</v>
      </c>
      <c r="AU163" s="132">
        <f>'貼り付けシート（日別）'!B162</f>
        <v>6.8079690031989992</v>
      </c>
      <c r="AV163" s="132">
        <f>'貼り付けシート（日別）'!C162</f>
        <v>10.98059516645</v>
      </c>
      <c r="AW163" s="132">
        <f>'貼り付けシート（日別）'!D162</f>
        <v>0.87844761331599985</v>
      </c>
      <c r="AX163" s="132">
        <f>'貼り付けシート（日別）'!E162</f>
        <v>0</v>
      </c>
      <c r="AY163" s="132">
        <f>'貼り付けシート（日別）'!F162</f>
        <v>19.76507129961</v>
      </c>
      <c r="AZ163" s="132">
        <f>'貼り付けシート（日別）'!G162</f>
        <v>0</v>
      </c>
      <c r="BA163" s="132">
        <f>'貼り付けシート（日別）'!H162</f>
        <v>4.738645833333333</v>
      </c>
    </row>
    <row r="164" spans="1:53" x14ac:dyDescent="0.15">
      <c r="A164" s="50">
        <v>41797</v>
      </c>
      <c r="B164" s="42">
        <f t="shared" si="23"/>
        <v>6</v>
      </c>
      <c r="C164" s="42">
        <f t="shared" si="24"/>
        <v>7</v>
      </c>
      <c r="D164" s="127">
        <f t="shared" si="25"/>
        <v>0.16198129600694444</v>
      </c>
      <c r="E164" s="127">
        <f t="shared" si="20"/>
        <v>79.959467912464532</v>
      </c>
      <c r="F164" s="127">
        <f t="shared" si="26"/>
        <v>0</v>
      </c>
      <c r="G164" s="130">
        <v>0</v>
      </c>
      <c r="H164" s="122">
        <f t="shared" si="21"/>
        <v>0.16198129600694444</v>
      </c>
      <c r="I164" s="122">
        <f>IF(AND($BH$4&lt;&gt;1,$BH$4&lt;&gt;2,$BH$4&lt;&gt;6),0,((VLOOKUP(データ入力と計算結果!$E$6,バックデータ一覧!$V$10:$AA$11,2)*'貼り付けシート（日別）'!O163+VLOOKUP(データ入力と計算結果!$E$6,バックデータ一覧!$V$10:$AA$11,3)*('貼り付けシート（日別）'!I163+'貼り付けシート（日別）'!J163+'貼り付けシート（日別）'!K163+'貼り付けシート（日別）'!L163+'貼り付けシート（日別）'!N163)+(VLOOKUP(データ入力と計算結果!$E$6,バックデータ一覧!$V$10:$AA$11,4)))*10^3/3600))</f>
        <v>0.10086046296296296</v>
      </c>
      <c r="J164" s="122">
        <f>IF(AND(OR($BH$4&lt;&gt;1,$BH$4&lt;&gt;2,$BH$4&lt;&gt;6),データ入力と計算結果!$E$7&lt;&gt;バックデータ一覧!$A$15,SUM(AX164:AY164)&gt;0),0.07*10^3/3600,0)</f>
        <v>1.9444444444444445E-2</v>
      </c>
      <c r="K164" s="122">
        <f>IF(AND(OR($BH$4=1,$BH$4=2),データ入力と計算結果!$E$7=バックデータ一覧!$A$17,AY164&gt;0),(VLOOKUP(データ入力と計算結果!$E$6,バックデータ一覧!$V$10:$AA$11,5,FALSE)*BA164+VLOOKUP(データ入力と計算結果!$E$6,バックデータ一覧!$V$10:$AA$11,6,FALSE))*10^3/3600,0)</f>
        <v>4.1676388599537033E-2</v>
      </c>
      <c r="L164" s="122">
        <f>IF(OR($BH$4=1,$BH$4=6),IF(データ入力と計算結果!$E$7=バックデータ一覧!$A$15,AU164/N164+AV164/O164+AW164/P164+AX164/Q164+AY164/S164,IF(データ入力と計算結果!$E$7=バックデータ一覧!$A$16,AU164/N164+AV164/O164+AW164/P164+AY164/R164+AZ164/S164,AU164/N164+AV164/O164+AW164/P164+AY164/R164+BA164/T164)),0)</f>
        <v>79.959467912464532</v>
      </c>
      <c r="M164" s="122">
        <f>IF($BH$4=2,IF(データ入力と計算結果!$E$7=バックデータ一覧!$A$15,AU164/N164+AV164/O164+AW164/P164+AX164/Q164+AZ164/S164,IF(データ入力と計算結果!$E$7=バックデータ一覧!$A$16,AU164/N164+AV164/O164+AW164/P164+AY164/R164+AZ164/S164,AU164/N164+AV164/O164+AW164/P164+AY164/R164+BA164/T164)),0)</f>
        <v>0</v>
      </c>
      <c r="N164" s="122">
        <f>MIN(1,$BH$6*'貼り付けシート（日別）'!O163+計算過程!$BH$13*(AU164+AW164)+$BH$20)</f>
        <v>0.63370810216564166</v>
      </c>
      <c r="O164" s="122">
        <f>MIN(1,$BH$7*'貼り付けシート（日別）'!O163+$BH$14*AV164+$BH$21)</f>
        <v>0.68839465444138037</v>
      </c>
      <c r="P164" s="122">
        <f>MIN(1,$BH$8*'貼り付けシート（日別）'!O163+$BH$15*(AU164+AW164)+$BH$22)</f>
        <v>0.63370810216564166</v>
      </c>
      <c r="Q164" s="46">
        <f>MIN(1,$BH$9*'貼り付けシート（日別）'!O163+$BH$16*AX164+$BH$23)</f>
        <v>0.71159348488590612</v>
      </c>
      <c r="R164" s="46">
        <f>MIN(1,$BH$10*'貼り付けシート（日別）'!O163+$BH$17*AY164+$BH$24)</f>
        <v>0.70171826215275979</v>
      </c>
      <c r="S164" s="46">
        <f>MIN(1,$BH$11*'貼り付けシート（日別）'!O163+$BH$18*AZ164+$BH$25)</f>
        <v>0.71159348488590612</v>
      </c>
      <c r="T164" s="46">
        <f>MIN(1,$BH$12*'貼り付けシート（日別）'!O163+$BH$19*BA164+$BH$26)</f>
        <v>0.65924484480161072</v>
      </c>
      <c r="U164" s="46">
        <f t="shared" si="22"/>
        <v>0</v>
      </c>
      <c r="V164" s="46">
        <f t="array" ref="V164">AVERAGE((IF(('貼り付けシート（時刻別）'!$E$6:$E$8765=$B164)*('貼り付けシート（時刻別）'!$F$6:$F$8765=$C164)*('貼り付けシート（時刻別）'!$G$6:$G$8765=1),'貼り付けシート（時刻別）'!$C$6:$C$8765,"")))</f>
        <v>11.8</v>
      </c>
      <c r="W164" s="46">
        <f t="shared" si="27"/>
        <v>1</v>
      </c>
      <c r="X164" s="46">
        <f t="shared" si="28"/>
        <v>1</v>
      </c>
      <c r="Y164" s="46">
        <f t="shared" si="29"/>
        <v>54.061345568133333</v>
      </c>
      <c r="Z164" s="46">
        <f>IF($BH$4=8,($BH$38*'貼り付けシート（日別）'!O163+$BH$39*Y164+$BH$40)/3.6,0)</f>
        <v>0</v>
      </c>
      <c r="AA164" s="46">
        <f>IF(OR($BH$4=3,$BH$4=4,$BH$4=5),(($BH$42*'貼り付けシート（日別）'!O163+$BH$43*SUM(AU164:AW164,AY164)+$BH$44)*AB164+(0.01723*BA164+0.06099))*10^3/3600,0)</f>
        <v>0</v>
      </c>
      <c r="AB164" s="46">
        <f>IF('貼り付けシート（日別）'!O163&lt;7,1+(7-'貼り付けシート（日別）'!O163)*0.0091,1)</f>
        <v>1</v>
      </c>
      <c r="AC164" s="46">
        <f>IF(OR($BH$4=3,$BH$4=4,$BH$4=5),(($BH$45*'貼り付けシート（日別）'!O163+$BH$46*SUM(AU164:AW164,AY164)+$BH$47)*AE164+BA164/AD164),0)</f>
        <v>0</v>
      </c>
      <c r="AD164" s="46">
        <f>$BH$48*'貼り付けシート（日別）'!O163+$BH$49*BA164+$BH$50</f>
        <v>0.85576812499999999</v>
      </c>
      <c r="AE164" s="46">
        <f>IF('貼り付けシート（日別）'!O163&lt;7,1+(7-'貼り付けシート（日別）'!O163)*0.0205,1)</f>
        <v>1</v>
      </c>
      <c r="AF164" s="46">
        <f>IF($BH$4=7,((AL164*'貼り付けシート（日別）'!O163+AM164*(AU164+AV164+AW164+AY164)+AN164*AK164+AO164)*AG164+(0.01723*BA164+0.06099))*10^3/3600,0)</f>
        <v>0</v>
      </c>
      <c r="AG164" s="46">
        <f>IF(7&lt;='貼り付けシート（日別）'!O163,1,1+(7-'貼り付けシート（日別）'!O163)*0.0091)</f>
        <v>1</v>
      </c>
      <c r="AH164" s="46">
        <f>IF($BH$4=7,((AP164*'貼り付けシート（日別）'!O163+AQ164*(AU164+AV164+AW164+AY164)+AR164*AK164+AS164)*AJ164+BA164/AI164),0)</f>
        <v>0</v>
      </c>
      <c r="AI164" s="46">
        <f>$BH$52*'貼り付けシート（日別）'!O163+$BH$53*BA164+$BH$54</f>
        <v>0.85576812499999999</v>
      </c>
      <c r="AJ164" s="46">
        <f>IF(7&lt;='貼り付けシート（日別）'!O163,1,1+(7-'貼り付けシート（日別）'!O163)*0.0205)</f>
        <v>1</v>
      </c>
      <c r="AK164" s="46">
        <f>SUMIF('貼り付けシート（時刻別）'!$A$6:$A$8765,A164,'貼り付けシート（時刻別）'!$D$6:$D$8765)</f>
        <v>0</v>
      </c>
      <c r="AL164" s="120">
        <f>IF($AK164&gt;0,バックデータ一覧!$S$4,バックデータ一覧!$T$4)</f>
        <v>-0.18114</v>
      </c>
      <c r="AM164" s="120">
        <f>IF($AK164&gt;0,バックデータ一覧!$S$5,バックデータ一覧!$T$5)</f>
        <v>0.10483000000000001</v>
      </c>
      <c r="AN164" s="120">
        <f>IF($AK164&gt;0,バックデータ一覧!$S$6,バックデータ一覧!$T$6)</f>
        <v>0</v>
      </c>
      <c r="AO164" s="120">
        <f>IF($AK164&gt;0,バックデータ一覧!$S$7,バックデータ一覧!$T$7)</f>
        <v>5.8528500000000001</v>
      </c>
      <c r="AP164" s="120">
        <f>IF($AK164&gt;0,バックデータ一覧!$S$12,バックデータ一覧!$T$12)</f>
        <v>-5.7700000000000001E-2</v>
      </c>
      <c r="AQ164" s="120">
        <f>IF($AK164&gt;0,バックデータ一覧!$S$13,バックデータ一覧!$T$13)</f>
        <v>0.47525000000000001</v>
      </c>
      <c r="AR164" s="120">
        <f>IF($AK164&gt;0,バックデータ一覧!$S$14,バックデータ一覧!$T$14)</f>
        <v>0</v>
      </c>
      <c r="AS164" s="120">
        <f>IF($AK164&gt;0,バックデータ一覧!$S$15,バックデータ一覧!$T$15)</f>
        <v>-6.3459300000000001</v>
      </c>
      <c r="AT164" s="123">
        <f>IF(データ入力と計算結果!$E$9=バックデータ一覧!$A$24,'貼り付けシート（日別）'!P163,0)</f>
        <v>0</v>
      </c>
      <c r="AU164" s="132">
        <f>'貼り付けシート（日別）'!B163</f>
        <v>9.9959686124480012</v>
      </c>
      <c r="AV164" s="132">
        <f>'貼り付けシート（日別）'!C163</f>
        <v>16.297774911600001</v>
      </c>
      <c r="AW164" s="132">
        <f>'貼り付けシート（日別）'!D163</f>
        <v>3.0422513168319996</v>
      </c>
      <c r="AX164" s="132">
        <f>'貼り付けシート（日別）'!E163</f>
        <v>0</v>
      </c>
      <c r="AY164" s="132">
        <f>'貼り付けシート（日別）'!F163</f>
        <v>19.557329893919999</v>
      </c>
      <c r="AZ164" s="132">
        <f>'貼り付けシート（日別）'!G163</f>
        <v>0</v>
      </c>
      <c r="BA164" s="132">
        <f>'貼り付けシート（日別）'!H163</f>
        <v>5.1680208333333333</v>
      </c>
    </row>
    <row r="165" spans="1:53" x14ac:dyDescent="0.15">
      <c r="A165" s="50">
        <v>41798</v>
      </c>
      <c r="B165" s="42">
        <f t="shared" si="23"/>
        <v>6</v>
      </c>
      <c r="C165" s="42">
        <f t="shared" si="24"/>
        <v>8</v>
      </c>
      <c r="D165" s="127">
        <f t="shared" si="25"/>
        <v>0.1542402673611111</v>
      </c>
      <c r="E165" s="127">
        <f t="shared" si="20"/>
        <v>77.671504293432776</v>
      </c>
      <c r="F165" s="127">
        <f t="shared" si="26"/>
        <v>0</v>
      </c>
      <c r="G165" s="130">
        <v>0</v>
      </c>
      <c r="H165" s="122">
        <f t="shared" si="21"/>
        <v>0.1542402673611111</v>
      </c>
      <c r="I165" s="122">
        <f>IF(AND($BH$4&lt;&gt;1,$BH$4&lt;&gt;2,$BH$4&lt;&gt;6),0,((VLOOKUP(データ入力と計算結果!$E$6,バックデータ一覧!$V$10:$AA$11,2)*'貼り付けシート（日別）'!O164+VLOOKUP(データ入力と計算結果!$E$6,バックデータ一覧!$V$10:$AA$11,3)*('貼り付けシート（日別）'!I164+'貼り付けシート（日別）'!J164+'貼り付けシート（日別）'!K164+'貼り付けシート（日別）'!L164+'貼り付けシート（日別）'!N164)+(VLOOKUP(データ入力と計算結果!$E$6,バックデータ一覧!$V$10:$AA$11,4)))*10^3/3600))</f>
        <v>9.7997777777777767E-2</v>
      </c>
      <c r="J165" s="122">
        <f>IF(AND(OR($BH$4&lt;&gt;1,$BH$4&lt;&gt;2,$BH$4&lt;&gt;6),データ入力と計算結果!$E$7&lt;&gt;バックデータ一覧!$A$15,SUM(AX165:AY165)&gt;0),0.07*10^3/3600,0)</f>
        <v>1.9444444444444445E-2</v>
      </c>
      <c r="K165" s="122">
        <f>IF(AND(OR($BH$4=1,$BH$4=2),データ入力と計算結果!$E$7=バックデータ一覧!$A$17,AY165&gt;0),(VLOOKUP(データ入力と計算結果!$E$6,バックデータ一覧!$V$10:$AA$11,5,FALSE)*BA165+VLOOKUP(データ入力と計算結果!$E$6,バックデータ一覧!$V$10:$AA$11,6,FALSE))*10^3/3600,0)</f>
        <v>3.6798045138888881E-2</v>
      </c>
      <c r="L165" s="122">
        <f>IF(OR($BH$4=1,$BH$4=6),IF(データ入力と計算結果!$E$7=バックデータ一覧!$A$15,AU165/N165+AV165/O165+AW165/P165+AX165/Q165+AY165/S165,IF(データ入力と計算結果!$E$7=バックデータ一覧!$A$16,AU165/N165+AV165/O165+AW165/P165+AY165/R165+AZ165/S165,AU165/N165+AV165/O165+AW165/P165+AY165/R165+BA165/T165)),0)</f>
        <v>77.671504293432776</v>
      </c>
      <c r="M165" s="122">
        <f>IF($BH$4=2,IF(データ入力と計算結果!$E$7=バックデータ一覧!$A$15,AU165/N165+AV165/O165+AW165/P165+AX165/Q165+AZ165/S165,IF(データ入力と計算結果!$E$7=バックデータ一覧!$A$16,AU165/N165+AV165/O165+AW165/P165+AY165/R165+AZ165/S165,AU165/N165+AV165/O165+AW165/P165+AY165/R165+BA165/T165)),0)</f>
        <v>0</v>
      </c>
      <c r="N165" s="122">
        <f>MIN(1,$BH$6*'貼り付けシート（日別）'!O164+計算過程!$BH$13*(AU165+AW165)+$BH$20)</f>
        <v>0.64397745322501088</v>
      </c>
      <c r="O165" s="122">
        <f>MIN(1,$BH$7*'貼り付けシート（日別）'!O164+$BH$14*AV165+$BH$21)</f>
        <v>0.69162692559741423</v>
      </c>
      <c r="P165" s="122">
        <f>MIN(1,$BH$8*'貼り付けシート（日別）'!O164+$BH$15*(AU165+AW165)+$BH$22)</f>
        <v>0.64397745322501088</v>
      </c>
      <c r="Q165" s="46">
        <f>MIN(1,$BH$9*'貼り付けシート（日別）'!O164+$BH$16*AX165+$BH$23)</f>
        <v>0.71159348488590612</v>
      </c>
      <c r="R165" s="46">
        <f>MIN(1,$BH$10*'貼り付けシート（日別）'!O164+$BH$17*AY165+$BH$24)</f>
        <v>0.70175561572176082</v>
      </c>
      <c r="S165" s="46">
        <f>MIN(1,$BH$11*'貼り付けシート（日別）'!O164+$BH$18*AZ165+$BH$25)</f>
        <v>0.71159348488590612</v>
      </c>
      <c r="T165" s="46">
        <f>MIN(1,$BH$12*'貼り付けシート（日別）'!O164+$BH$19*BA165+$BH$26)</f>
        <v>0.65924361554255029</v>
      </c>
      <c r="U165" s="46">
        <f t="shared" si="22"/>
        <v>0</v>
      </c>
      <c r="V165" s="46">
        <f t="array" ref="V165">AVERAGE((IF(('貼り付けシート（時刻別）'!$E$6:$E$8765=$B165)*('貼り付けシート（時刻別）'!$F$6:$F$8765=$C165)*('貼り付けシート（時刻別）'!$G$6:$G$8765=1),'貼り付けシート（時刻別）'!$C$6:$C$8765,"")))</f>
        <v>15.4</v>
      </c>
      <c r="W165" s="46">
        <f t="shared" si="27"/>
        <v>1</v>
      </c>
      <c r="X165" s="46">
        <f t="shared" si="28"/>
        <v>1</v>
      </c>
      <c r="Y165" s="46">
        <f t="shared" si="29"/>
        <v>52.836329015075002</v>
      </c>
      <c r="Z165" s="46">
        <f>IF($BH$4=8,($BH$38*'貼り付けシート（日別）'!O164+$BH$39*Y165+$BH$40)/3.6,0)</f>
        <v>0</v>
      </c>
      <c r="AA165" s="46">
        <f>IF(OR($BH$4=3,$BH$4=4,$BH$4=5),(($BH$42*'貼り付けシート（日別）'!O164+$BH$43*SUM(AU165:AW165,AY165)+$BH$44)*AB165+(0.01723*BA165+0.06099))*10^3/3600,0)</f>
        <v>0</v>
      </c>
      <c r="AB165" s="46">
        <f>IF('貼り付けシート（日別）'!O164&lt;7,1+(7-'貼り付けシート（日別）'!O164)*0.0091,1)</f>
        <v>1</v>
      </c>
      <c r="AC165" s="46">
        <f>IF(OR($BH$4=3,$BH$4=4,$BH$4=5),(($BH$45*'貼り付けシート（日別）'!O164+$BH$46*SUM(AU165:AW165,AY165)+$BH$47)*AE165+BA165/AD165),0)</f>
        <v>0</v>
      </c>
      <c r="AD165" s="46">
        <f>$BH$48*'貼り付けシート（日別）'!O164+$BH$49*BA165+$BH$50</f>
        <v>0.87841249999999993</v>
      </c>
      <c r="AE165" s="46">
        <f>IF('貼り付けシート（日別）'!O164&lt;7,1+(7-'貼り付けシート（日別）'!O164)*0.0205,1)</f>
        <v>1</v>
      </c>
      <c r="AF165" s="46">
        <f>IF($BH$4=7,((AL165*'貼り付けシート（日別）'!O164+AM165*(AU165+AV165+AW165+AY165)+AN165*AK165+AO165)*AG165+(0.01723*BA165+0.06099))*10^3/3600,0)</f>
        <v>0</v>
      </c>
      <c r="AG165" s="46">
        <f>IF(7&lt;='貼り付けシート（日別）'!O164,1,1+(7-'貼り付けシート（日別）'!O164)*0.0091)</f>
        <v>1</v>
      </c>
      <c r="AH165" s="46">
        <f>IF($BH$4=7,((AP165*'貼り付けシート（日別）'!O164+AQ165*(AU165+AV165+AW165+AY165)+AR165*AK165+AS165)*AJ165+BA165/AI165),0)</f>
        <v>0</v>
      </c>
      <c r="AI165" s="46">
        <f>$BH$52*'貼り付けシート（日別）'!O164+$BH$53*BA165+$BH$54</f>
        <v>0.87841249999999993</v>
      </c>
      <c r="AJ165" s="46">
        <f>IF(7&lt;='貼り付けシート（日別）'!O164,1,1+(7-'貼り付けシート（日別）'!O164)*0.0205)</f>
        <v>1</v>
      </c>
      <c r="AK165" s="46">
        <f>SUMIF('貼り付けシート（時刻別）'!$A$6:$A$8765,A165,'貼り付けシート（時刻別）'!$D$6:$D$8765)</f>
        <v>0</v>
      </c>
      <c r="AL165" s="120">
        <f>IF($AK165&gt;0,バックデータ一覧!$S$4,バックデータ一覧!$T$4)</f>
        <v>-0.18114</v>
      </c>
      <c r="AM165" s="120">
        <f>IF($AK165&gt;0,バックデータ一覧!$S$5,バックデータ一覧!$T$5)</f>
        <v>0.10483000000000001</v>
      </c>
      <c r="AN165" s="120">
        <f>IF($AK165&gt;0,バックデータ一覧!$S$6,バックデータ一覧!$T$6)</f>
        <v>0</v>
      </c>
      <c r="AO165" s="120">
        <f>IF($AK165&gt;0,バックデータ一覧!$S$7,バックデータ一覧!$T$7)</f>
        <v>5.8528500000000001</v>
      </c>
      <c r="AP165" s="120">
        <f>IF($AK165&gt;0,バックデータ一覧!$S$12,バックデータ一覧!$T$12)</f>
        <v>-5.7700000000000001E-2</v>
      </c>
      <c r="AQ165" s="120">
        <f>IF($AK165&gt;0,バックデータ一覧!$S$13,バックデータ一覧!$T$13)</f>
        <v>0.47525000000000001</v>
      </c>
      <c r="AR165" s="120">
        <f>IF($AK165&gt;0,バックデータ一覧!$S$14,バックデータ一覧!$T$14)</f>
        <v>0</v>
      </c>
      <c r="AS165" s="120">
        <f>IF($AK165&gt;0,バックデータ一覧!$S$15,バックデータ一覧!$T$15)</f>
        <v>-6.3459300000000001</v>
      </c>
      <c r="AT165" s="123">
        <f>IF(データ入力と計算結果!$E$9=バックデータ一覧!$A$24,'貼り付けシート（日別）'!P164,0)</f>
        <v>0</v>
      </c>
      <c r="AU165" s="132">
        <f>'貼り付けシート（日別）'!B164</f>
        <v>9.9539050430820009</v>
      </c>
      <c r="AV165" s="132">
        <f>'貼り付けシート（日別）'!C164</f>
        <v>16.229193005025</v>
      </c>
      <c r="AW165" s="132">
        <f>'貼り付けシート（日別）'!D164</f>
        <v>3.0294493609380004</v>
      </c>
      <c r="AX165" s="132">
        <f>'貼り付けシート（日別）'!E164</f>
        <v>0</v>
      </c>
      <c r="AY165" s="132">
        <f>'貼り付けシート（日別）'!F164</f>
        <v>19.475031606030001</v>
      </c>
      <c r="AZ165" s="132">
        <f>'貼り付けシート（日別）'!G164</f>
        <v>0</v>
      </c>
      <c r="BA165" s="132">
        <f>'貼り付けシート（日別）'!H164</f>
        <v>4.1487499999999988</v>
      </c>
    </row>
    <row r="166" spans="1:53" x14ac:dyDescent="0.15">
      <c r="A166" s="50">
        <v>41799</v>
      </c>
      <c r="B166" s="42">
        <f t="shared" si="23"/>
        <v>6</v>
      </c>
      <c r="C166" s="42">
        <f t="shared" si="24"/>
        <v>9</v>
      </c>
      <c r="D166" s="127">
        <f t="shared" si="25"/>
        <v>0.15462391030092595</v>
      </c>
      <c r="E166" s="127">
        <f t="shared" si="20"/>
        <v>76.763382458627035</v>
      </c>
      <c r="F166" s="127">
        <f t="shared" si="26"/>
        <v>0</v>
      </c>
      <c r="G166" s="130">
        <v>0</v>
      </c>
      <c r="H166" s="122">
        <f t="shared" si="21"/>
        <v>0.15462391030092595</v>
      </c>
      <c r="I166" s="122">
        <f>IF(AND($BH$4&lt;&gt;1,$BH$4&lt;&gt;2,$BH$4&lt;&gt;6),0,((VLOOKUP(データ入力と計算結果!$E$6,バックデータ一覧!$V$10:$AA$11,2)*'貼り付けシート（日別）'!O165+VLOOKUP(データ入力と計算結果!$E$6,バックデータ一覧!$V$10:$AA$11,3)*('貼り付けシート（日別）'!I165+'貼り付けシート（日別）'!J165+'貼り付けシート（日別）'!K165+'貼り付けシート（日別）'!L165+'貼り付けシート（日別）'!N165)+(VLOOKUP(データ入力と計算結果!$E$6,バックデータ一覧!$V$10:$AA$11,4)))*10^3/3600))</f>
        <v>9.8137129629629644E-2</v>
      </c>
      <c r="J166" s="122">
        <f>IF(AND(OR($BH$4&lt;&gt;1,$BH$4&lt;&gt;2,$BH$4&lt;&gt;6),データ入力と計算結果!$E$7&lt;&gt;バックデータ一覧!$A$15,SUM(AX166:AY166)&gt;0),0.07*10^3/3600,0)</f>
        <v>1.9444444444444445E-2</v>
      </c>
      <c r="K166" s="122">
        <f>IF(AND(OR($BH$4=1,$BH$4=2),データ入力と計算結果!$E$7=バックデータ一覧!$A$17,AY166&gt;0),(VLOOKUP(データ入力と計算結果!$E$6,バックデータ一覧!$V$10:$AA$11,5,FALSE)*BA166+VLOOKUP(データ入力と計算結果!$E$6,バックデータ一覧!$V$10:$AA$11,6,FALSE))*10^3/3600,0)</f>
        <v>3.7042336226851859E-2</v>
      </c>
      <c r="L166" s="122">
        <f>IF(OR($BH$4=1,$BH$4=6),IF(データ入力と計算結果!$E$7=バックデータ一覧!$A$15,AU166/N166+AV166/O166+AW166/P166+AX166/Q166+AY166/S166,IF(データ入力と計算結果!$E$7=バックデータ一覧!$A$16,AU166/N166+AV166/O166+AW166/P166+AY166/R166+AZ166/S166,AU166/N166+AV166/O166+AW166/P166+AY166/R166+BA166/T166)),0)</f>
        <v>76.763382458627035</v>
      </c>
      <c r="M166" s="122">
        <f>IF($BH$4=2,IF(データ入力と計算結果!$E$7=バックデータ一覧!$A$15,AU166/N166+AV166/O166+AW166/P166+AX166/Q166+AZ166/S166,IF(データ入力と計算結果!$E$7=バックデータ一覧!$A$16,AU166/N166+AV166/O166+AW166/P166+AY166/R166+AZ166/S166,AU166/N166+AV166/O166+AW166/P166+AY166/R166+BA166/T166)),0)</f>
        <v>0</v>
      </c>
      <c r="N166" s="122">
        <f>MIN(1,$BH$6*'貼り付けシート（日別）'!O165+計算過程!$BH$13*(AU166+AW166)+$BH$20)</f>
        <v>0.6432572860526562</v>
      </c>
      <c r="O166" s="122">
        <f>MIN(1,$BH$7*'貼り付けシート（日別）'!O165+$BH$14*AV166+$BH$21)</f>
        <v>0.69136368455081887</v>
      </c>
      <c r="P166" s="122">
        <f>MIN(1,$BH$8*'貼り付けシート（日別）'!O165+$BH$15*(AU166+AW166)+$BH$22)</f>
        <v>0.6432572860526562</v>
      </c>
      <c r="Q166" s="46">
        <f>MIN(1,$BH$9*'貼り付けシート（日別）'!O165+$BH$16*AX166+$BH$23)</f>
        <v>0.71159348488590612</v>
      </c>
      <c r="R166" s="46">
        <f>MIN(1,$BH$10*'貼り付けシート（日別）'!O165+$BH$17*AY166+$BH$24)</f>
        <v>0.7018808752649236</v>
      </c>
      <c r="S166" s="46">
        <f>MIN(1,$BH$11*'貼り付けシート（日別）'!O165+$BH$18*AZ166+$BH$25)</f>
        <v>0.71159348488590612</v>
      </c>
      <c r="T166" s="46">
        <f>MIN(1,$BH$12*'貼り付けシート（日別）'!O165+$BH$19*BA166+$BH$26)</f>
        <v>0.65926876807409396</v>
      </c>
      <c r="U166" s="46">
        <f t="shared" si="22"/>
        <v>0</v>
      </c>
      <c r="V166" s="46">
        <f t="array" ref="V166">AVERAGE((IF(('貼り付けシート（時刻別）'!$E$6:$E$8765=$B166)*('貼り付けシート（時刻別）'!$F$6:$F$8765=$C166)*('貼り付けシート（時刻別）'!$G$6:$G$8765=1),'貼り付けシート（時刻別）'!$C$6:$C$8765,"")))</f>
        <v>17.287499999999998</v>
      </c>
      <c r="W166" s="46">
        <f t="shared" si="27"/>
        <v>1</v>
      </c>
      <c r="X166" s="46">
        <f t="shared" si="28"/>
        <v>1</v>
      </c>
      <c r="Y166" s="46">
        <f t="shared" si="29"/>
        <v>52.197433533841668</v>
      </c>
      <c r="Z166" s="46">
        <f>IF($BH$4=8,($BH$38*'貼り付けシート（日別）'!O165+$BH$39*Y166+$BH$40)/3.6,0)</f>
        <v>0</v>
      </c>
      <c r="AA166" s="46">
        <f>IF(OR($BH$4=3,$BH$4=4,$BH$4=5),(($BH$42*'貼り付けシート（日別）'!O165+$BH$43*SUM(AU166:AW166,AY166)+$BH$44)*AB166+(0.01723*BA166+0.06099))*10^3/3600,0)</f>
        <v>0</v>
      </c>
      <c r="AB166" s="46">
        <f>IF('貼り付けシート（日別）'!O165&lt;7,1+(7-'貼り付けシート（日別）'!O165)*0.0091,1)</f>
        <v>1</v>
      </c>
      <c r="AC166" s="46">
        <f>IF(OR($BH$4=3,$BH$4=4,$BH$4=5),(($BH$45*'貼り付けシート（日別）'!O165+$BH$46*SUM(AU166:AW166,AY166)+$BH$47)*AE166+BA166/AD166),0)</f>
        <v>0</v>
      </c>
      <c r="AD166" s="46">
        <f>$BH$48*'貼り付けシート（日別）'!O165+$BH$49*BA166+$BH$50</f>
        <v>0.87731874999999993</v>
      </c>
      <c r="AE166" s="46">
        <f>IF('貼り付けシート（日別）'!O165&lt;7,1+(7-'貼り付けシート（日別）'!O165)*0.0205,1)</f>
        <v>1</v>
      </c>
      <c r="AF166" s="46">
        <f>IF($BH$4=7,((AL166*'貼り付けシート（日別）'!O165+AM166*(AU166+AV166+AW166+AY166)+AN166*AK166+AO166)*AG166+(0.01723*BA166+0.06099))*10^3/3600,0)</f>
        <v>0</v>
      </c>
      <c r="AG166" s="46">
        <f>IF(7&lt;='貼り付けシート（日別）'!O165,1,1+(7-'貼り付けシート（日別）'!O165)*0.0091)</f>
        <v>1</v>
      </c>
      <c r="AH166" s="46">
        <f>IF($BH$4=7,((AP166*'貼り付けシート（日別）'!O165+AQ166*(AU166+AV166+AW166+AY166)+AR166*AK166+AS166)*AJ166+BA166/AI166),0)</f>
        <v>0</v>
      </c>
      <c r="AI166" s="46">
        <f>$BH$52*'貼り付けシート（日別）'!O165+$BH$53*BA166+$BH$54</f>
        <v>0.87731874999999993</v>
      </c>
      <c r="AJ166" s="46">
        <f>IF(7&lt;='貼り付けシート（日別）'!O165,1,1+(7-'貼り付けシート（日別）'!O165)*0.0205)</f>
        <v>1</v>
      </c>
      <c r="AK166" s="46">
        <f>SUMIF('貼り付けシート（時刻別）'!$A$6:$A$8765,A166,'貼り付けシート（時刻別）'!$D$6:$D$8765)</f>
        <v>0</v>
      </c>
      <c r="AL166" s="120">
        <f>IF($AK166&gt;0,バックデータ一覧!$S$4,バックデータ一覧!$T$4)</f>
        <v>-0.18114</v>
      </c>
      <c r="AM166" s="120">
        <f>IF($AK166&gt;0,バックデータ一覧!$S$5,バックデータ一覧!$T$5)</f>
        <v>0.10483000000000001</v>
      </c>
      <c r="AN166" s="120">
        <f>IF($AK166&gt;0,バックデータ一覧!$S$6,バックデータ一覧!$T$6)</f>
        <v>0</v>
      </c>
      <c r="AO166" s="120">
        <f>IF($AK166&gt;0,バックデータ一覧!$S$7,バックデータ一覧!$T$7)</f>
        <v>5.8528500000000001</v>
      </c>
      <c r="AP166" s="120">
        <f>IF($AK166&gt;0,バックデータ一覧!$S$12,バックデータ一覧!$T$12)</f>
        <v>-5.7700000000000001E-2</v>
      </c>
      <c r="AQ166" s="120">
        <f>IF($AK166&gt;0,バックデータ一覧!$S$13,バックデータ一覧!$T$13)</f>
        <v>0.47525000000000001</v>
      </c>
      <c r="AR166" s="120">
        <f>IF($AK166&gt;0,バックデータ一覧!$S$14,バックデータ一覧!$T$14)</f>
        <v>0</v>
      </c>
      <c r="AS166" s="120">
        <f>IF($AK166&gt;0,バックデータ一覧!$S$15,バックデータ一覧!$T$15)</f>
        <v>-6.3459300000000001</v>
      </c>
      <c r="AT166" s="123">
        <f>IF(データ入力と計算結果!$E$9=バックデータ一覧!$A$24,'貼り付けシート（日別）'!P165,0)</f>
        <v>0</v>
      </c>
      <c r="AU166" s="132">
        <f>'貼り付けシート（日別）'!B165</f>
        <v>9.8128512261779992</v>
      </c>
      <c r="AV166" s="132">
        <f>'貼り付けシート（日別）'!C165</f>
        <v>15.999213955724999</v>
      </c>
      <c r="AW166" s="132">
        <f>'貼り付けシート（日別）'!D165</f>
        <v>2.986519938402</v>
      </c>
      <c r="AX166" s="132">
        <f>'貼り付けシート（日別）'!E165</f>
        <v>0</v>
      </c>
      <c r="AY166" s="132">
        <f>'貼り付けシート（日別）'!F165</f>
        <v>19.199056746869999</v>
      </c>
      <c r="AZ166" s="132">
        <f>'貼り付けシート（日別）'!G165</f>
        <v>0</v>
      </c>
      <c r="BA166" s="132">
        <f>'貼り付けシート（日別）'!H165</f>
        <v>4.199791666666667</v>
      </c>
    </row>
    <row r="167" spans="1:53" x14ac:dyDescent="0.15">
      <c r="A167" s="50">
        <v>41800</v>
      </c>
      <c r="B167" s="42">
        <f t="shared" si="23"/>
        <v>6</v>
      </c>
      <c r="C167" s="42">
        <f t="shared" si="24"/>
        <v>10</v>
      </c>
      <c r="D167" s="127">
        <f t="shared" si="25"/>
        <v>0.16660381597222224</v>
      </c>
      <c r="E167" s="127">
        <f t="shared" si="20"/>
        <v>91.529028829460628</v>
      </c>
      <c r="F167" s="127">
        <f t="shared" si="26"/>
        <v>0</v>
      </c>
      <c r="G167" s="130">
        <v>0</v>
      </c>
      <c r="H167" s="122">
        <f t="shared" si="21"/>
        <v>0.16660381597222224</v>
      </c>
      <c r="I167" s="122">
        <f>IF(AND($BH$4&lt;&gt;1,$BH$4&lt;&gt;2,$BH$4&lt;&gt;6),0,((VLOOKUP(データ入力と計算結果!$E$6,バックデータ一覧!$V$10:$AA$11,2)*'貼り付けシート（日別）'!O166+VLOOKUP(データ入力と計算結果!$E$6,バックデータ一覧!$V$10:$AA$11,3)*('貼り付けシート（日別）'!I166+'貼り付けシート（日別）'!J166+'貼り付けシート（日別）'!K166+'貼り付けシート（日別）'!L166+'貼り付けシート（日別）'!N166)+(VLOOKUP(データ入力と計算結果!$E$6,バックデータ一覧!$V$10:$AA$11,4)))*10^3/3600))</f>
        <v>0.10944</v>
      </c>
      <c r="J167" s="122">
        <f>IF(AND(OR($BH$4&lt;&gt;1,$BH$4&lt;&gt;2,$BH$4&lt;&gt;6),データ入力と計算結果!$E$7&lt;&gt;バックデータ一覧!$A$15,SUM(AX167:AY167)&gt;0),0.07*10^3/3600,0)</f>
        <v>1.9444444444444445E-2</v>
      </c>
      <c r="K167" s="122">
        <f>IF(AND(OR($BH$4=1,$BH$4=2),データ入力と計算結果!$E$7=バックデータ一覧!$A$17,AY167&gt;0),(VLOOKUP(データ入力と計算結果!$E$6,バックデータ一覧!$V$10:$AA$11,5,FALSE)*BA167+VLOOKUP(データ入力と計算結果!$E$6,バックデータ一覧!$V$10:$AA$11,6,FALSE))*10^3/3600,0)</f>
        <v>3.7719371527777781E-2</v>
      </c>
      <c r="L167" s="122">
        <f>IF(OR($BH$4=1,$BH$4=6),IF(データ入力と計算結果!$E$7=バックデータ一覧!$A$15,AU167/N167+AV167/O167+AW167/P167+AX167/Q167+AY167/S167,IF(データ入力と計算結果!$E$7=バックデータ一覧!$A$16,AU167/N167+AV167/O167+AW167/P167+AY167/R167+AZ167/S167,AU167/N167+AV167/O167+AW167/P167+AY167/R167+BA167/T167)),0)</f>
        <v>91.529028829460628</v>
      </c>
      <c r="M167" s="122">
        <f>IF($BH$4=2,IF(データ入力と計算結果!$E$7=バックデータ一覧!$A$15,AU167/N167+AV167/O167+AW167/P167+AX167/Q167+AZ167/S167,IF(データ入力と計算結果!$E$7=バックデータ一覧!$A$16,AU167/N167+AV167/O167+AW167/P167+AY167/R167+AZ167/S167,AU167/N167+AV167/O167+AW167/P167+AY167/R167+BA167/T167)),0)</f>
        <v>0</v>
      </c>
      <c r="N167" s="122">
        <f>MIN(1,$BH$6*'貼り付けシート（日別）'!O166+計算過程!$BH$13*(AU167+AW167)+$BH$20)</f>
        <v>0.64786703840258753</v>
      </c>
      <c r="O167" s="122">
        <f>MIN(1,$BH$7*'貼り付けシート（日別）'!O166+$BH$14*AV167+$BH$21)</f>
        <v>0.69321296669173538</v>
      </c>
      <c r="P167" s="122">
        <f>MIN(1,$BH$8*'貼り付けシート（日別）'!O166+$BH$15*(AU167+AW167)+$BH$22)</f>
        <v>0.64786703840258753</v>
      </c>
      <c r="Q167" s="46">
        <f>MIN(1,$BH$9*'貼り付けシート（日別）'!O166+$BH$16*AX167+$BH$23)</f>
        <v>0.71159348488590612</v>
      </c>
      <c r="R167" s="46">
        <f>MIN(1,$BH$10*'貼り付けシート（日別）'!O166+$BH$17*AY167+$BH$24)</f>
        <v>0.70199880212133092</v>
      </c>
      <c r="S167" s="46">
        <f>MIN(1,$BH$11*'貼り付けシート（日別）'!O166+$BH$18*AZ167+$BH$25)</f>
        <v>0.71159348488590612</v>
      </c>
      <c r="T167" s="46">
        <f>MIN(1,$BH$12*'貼り付けシート（日別）'!O166+$BH$19*BA167+$BH$26)</f>
        <v>0.65933847651865773</v>
      </c>
      <c r="U167" s="46">
        <f t="shared" si="22"/>
        <v>0</v>
      </c>
      <c r="V167" s="46">
        <f t="array" ref="V167">AVERAGE((IF(('貼り付けシート（時刻別）'!$E$6:$E$8765=$B167)*('貼り付けシート（時刻別）'!$F$6:$F$8765=$C167)*('貼り付けシート（時刻別）'!$G$6:$G$8765=1),'貼り付けシート（時刻別）'!$C$6:$C$8765,"")))</f>
        <v>17.024999999999999</v>
      </c>
      <c r="W167" s="46">
        <f t="shared" si="27"/>
        <v>1</v>
      </c>
      <c r="X167" s="46">
        <f t="shared" si="28"/>
        <v>1</v>
      </c>
      <c r="Y167" s="46">
        <f t="shared" si="29"/>
        <v>62.211142180099998</v>
      </c>
      <c r="Z167" s="46">
        <f>IF($BH$4=8,($BH$38*'貼り付けシート（日別）'!O166+$BH$39*Y167+$BH$40)/3.6,0)</f>
        <v>0</v>
      </c>
      <c r="AA167" s="46">
        <f>IF(OR($BH$4=3,$BH$4=4,$BH$4=5),(($BH$42*'貼り付けシート（日別）'!O166+$BH$43*SUM(AU167:AW167,AY167)+$BH$44)*AB167+(0.01723*BA167+0.06099))*10^3/3600,0)</f>
        <v>0</v>
      </c>
      <c r="AB167" s="46">
        <f>IF('貼り付けシート（日別）'!O166&lt;7,1+(7-'貼り付けシート（日別）'!O166)*0.0091,1)</f>
        <v>1</v>
      </c>
      <c r="AC167" s="46">
        <f>IF(OR($BH$4=3,$BH$4=4,$BH$4=5),(($BH$45*'貼り付けシート（日別）'!O166+$BH$46*SUM(AU167:AW167,AY167)+$BH$47)*AE167+BA167/AD167),0)</f>
        <v>0</v>
      </c>
      <c r="AD167" s="46">
        <f>$BH$48*'貼り付けシート（日別）'!O166+$BH$49*BA167+$BH$50</f>
        <v>0.8742875</v>
      </c>
      <c r="AE167" s="46">
        <f>IF('貼り付けシート（日別）'!O166&lt;7,1+(7-'貼り付けシート（日別）'!O166)*0.0205,1)</f>
        <v>1</v>
      </c>
      <c r="AF167" s="46">
        <f>IF($BH$4=7,((AL167*'貼り付けシート（日別）'!O166+AM167*(AU167+AV167+AW167+AY167)+AN167*AK167+AO167)*AG167+(0.01723*BA167+0.06099))*10^3/3600,0)</f>
        <v>0</v>
      </c>
      <c r="AG167" s="46">
        <f>IF(7&lt;='貼り付けシート（日別）'!O166,1,1+(7-'貼り付けシート（日別）'!O166)*0.0091)</f>
        <v>1</v>
      </c>
      <c r="AH167" s="46">
        <f>IF($BH$4=7,((AP167*'貼り付けシート（日別）'!O166+AQ167*(AU167+AV167+AW167+AY167)+AR167*AK167+AS167)*AJ167+BA167/AI167),0)</f>
        <v>0</v>
      </c>
      <c r="AI167" s="46">
        <f>$BH$52*'貼り付けシート（日別）'!O166+$BH$53*BA167+$BH$54</f>
        <v>0.8742875</v>
      </c>
      <c r="AJ167" s="46">
        <f>IF(7&lt;='貼り付けシート（日別）'!O166,1,1+(7-'貼り付けシート（日別）'!O166)*0.0205)</f>
        <v>1</v>
      </c>
      <c r="AK167" s="46">
        <f>SUMIF('貼り付けシート（時刻別）'!$A$6:$A$8765,A167,'貼り付けシート（時刻別）'!$D$6:$D$8765)</f>
        <v>0</v>
      </c>
      <c r="AL167" s="120">
        <f>IF($AK167&gt;0,バックデータ一覧!$S$4,バックデータ一覧!$T$4)</f>
        <v>-0.18114</v>
      </c>
      <c r="AM167" s="120">
        <f>IF($AK167&gt;0,バックデータ一覧!$S$5,バックデータ一覧!$T$5)</f>
        <v>0.10483000000000001</v>
      </c>
      <c r="AN167" s="120">
        <f>IF($AK167&gt;0,バックデータ一覧!$S$6,バックデータ一覧!$T$6)</f>
        <v>0</v>
      </c>
      <c r="AO167" s="120">
        <f>IF($AK167&gt;0,バックデータ一覧!$S$7,バックデータ一覧!$T$7)</f>
        <v>5.8528500000000001</v>
      </c>
      <c r="AP167" s="120">
        <f>IF($AK167&gt;0,バックデータ一覧!$S$12,バックデータ一覧!$T$12)</f>
        <v>-5.7700000000000001E-2</v>
      </c>
      <c r="AQ167" s="120">
        <f>IF($AK167&gt;0,バックデータ一覧!$S$13,バックデータ一覧!$T$13)</f>
        <v>0.47525000000000001</v>
      </c>
      <c r="AR167" s="120">
        <f>IF($AK167&gt;0,バックデータ一覧!$S$14,バックデータ一覧!$T$14)</f>
        <v>0</v>
      </c>
      <c r="AS167" s="120">
        <f>IF($AK167&gt;0,バックデータ一覧!$S$15,バックデータ一覧!$T$15)</f>
        <v>-6.3459300000000001</v>
      </c>
      <c r="AT167" s="123">
        <f>IF(データ入力と計算結果!$E$9=バックデータ一覧!$A$24,'貼り付けシート（日別）'!P166,0)</f>
        <v>0</v>
      </c>
      <c r="AU167" s="132">
        <f>'貼り付けシート（日別）'!B166</f>
        <v>14.730518009479999</v>
      </c>
      <c r="AV167" s="132">
        <f>'貼り付けシート（日別）'!C166</f>
        <v>21.043597156400001</v>
      </c>
      <c r="AW167" s="132">
        <f>'貼り付けシート（日別）'!D166</f>
        <v>3.1565395734599995</v>
      </c>
      <c r="AX167" s="132">
        <f>'貼り付けシート（日別）'!E166</f>
        <v>0</v>
      </c>
      <c r="AY167" s="132">
        <f>'貼り付けシート（日別）'!F166</f>
        <v>18.939237440759996</v>
      </c>
      <c r="AZ167" s="132">
        <f>'貼り付けシート（日別）'!G166</f>
        <v>0</v>
      </c>
      <c r="BA167" s="132">
        <f>'貼り付けシート（日別）'!H166</f>
        <v>4.3412499999999996</v>
      </c>
    </row>
    <row r="168" spans="1:53" x14ac:dyDescent="0.15">
      <c r="A168" s="50">
        <v>41801</v>
      </c>
      <c r="B168" s="42">
        <f t="shared" si="23"/>
        <v>6</v>
      </c>
      <c r="C168" s="42">
        <f t="shared" si="24"/>
        <v>11</v>
      </c>
      <c r="D168" s="127">
        <f t="shared" si="25"/>
        <v>9.621060185185186E-2</v>
      </c>
      <c r="E168" s="127">
        <f t="shared" si="20"/>
        <v>38.592242516730565</v>
      </c>
      <c r="F168" s="127">
        <f t="shared" si="26"/>
        <v>0</v>
      </c>
      <c r="G168" s="130">
        <v>0</v>
      </c>
      <c r="H168" s="122">
        <f t="shared" si="21"/>
        <v>9.621060185185186E-2</v>
      </c>
      <c r="I168" s="122">
        <f>IF(AND($BH$4&lt;&gt;1,$BH$4&lt;&gt;2,$BH$4&lt;&gt;6),0,((VLOOKUP(データ入力と計算結果!$E$6,バックデータ一覧!$V$10:$AA$11,2)*'貼り付けシート（日別）'!O167+VLOOKUP(データ入力と計算結果!$E$6,バックデータ一覧!$V$10:$AA$11,3)*('貼り付けシート（日別）'!I167+'貼り付けシート（日別）'!J167+'貼り付けシート（日別）'!K167+'貼り付けシート（日別）'!L167+'貼り付けシート（日別）'!N167)+(VLOOKUP(データ入力と計算結果!$E$6,バックデータ一覧!$V$10:$AA$11,4)))*10^3/3600))</f>
        <v>9.621060185185186E-2</v>
      </c>
      <c r="J168" s="122">
        <f>IF(AND(OR($BH$4&lt;&gt;1,$BH$4&lt;&gt;2,$BH$4&lt;&gt;6),データ入力と計算結果!$E$7&lt;&gt;バックデータ一覧!$A$15,SUM(AX168:AY168)&gt;0),0.07*10^3/3600,0)</f>
        <v>0</v>
      </c>
      <c r="K168" s="122">
        <f>IF(AND(OR($BH$4=1,$BH$4=2),データ入力と計算結果!$E$7=バックデータ一覧!$A$17,AY168&gt;0),(VLOOKUP(データ入力と計算結果!$E$6,バックデータ一覧!$V$10:$AA$11,5,FALSE)*BA168+VLOOKUP(データ入力と計算結果!$E$6,バックデータ一覧!$V$10:$AA$11,6,FALSE))*10^3/3600,0)</f>
        <v>0</v>
      </c>
      <c r="L168" s="122">
        <f>IF(OR($BH$4=1,$BH$4=6),IF(データ入力と計算結果!$E$7=バックデータ一覧!$A$15,AU168/N168+AV168/O168+AW168/P168+AX168/Q168+AY168/S168,IF(データ入力と計算結果!$E$7=バックデータ一覧!$A$16,AU168/N168+AV168/O168+AW168/P168+AY168/R168+AZ168/S168,AU168/N168+AV168/O168+AW168/P168+AY168/R168+BA168/T168)),0)</f>
        <v>38.592242516730565</v>
      </c>
      <c r="M168" s="122">
        <f>IF($BH$4=2,IF(データ入力と計算結果!$E$7=バックデータ一覧!$A$15,AU168/N168+AV168/O168+AW168/P168+AX168/Q168+AZ168/S168,IF(データ入力と計算結果!$E$7=バックデータ一覧!$A$16,AU168/N168+AV168/O168+AW168/P168+AY168/R168+AZ168/S168,AU168/N168+AV168/O168+AW168/P168+AY168/R168+BA168/T168)),0)</f>
        <v>0</v>
      </c>
      <c r="N168" s="122">
        <f>MIN(1,$BH$6*'貼り付けシート（日別）'!O167+計算過程!$BH$13*(AU168+AW168)+$BH$20)</f>
        <v>0.63463553755649604</v>
      </c>
      <c r="O168" s="122">
        <f>MIN(1,$BH$7*'貼り付けシート（日別）'!O167+$BH$14*AV168+$BH$21)</f>
        <v>0.69283383302744805</v>
      </c>
      <c r="P168" s="122">
        <f>MIN(1,$BH$8*'貼り付けシート（日別）'!O167+$BH$15*(AU168+AW168)+$BH$22)</f>
        <v>0.63463553755649604</v>
      </c>
      <c r="Q168" s="46">
        <f>MIN(1,$BH$9*'貼り付けシート（日別）'!O167+$BH$16*AX168+$BH$23)</f>
        <v>0.71159348488590612</v>
      </c>
      <c r="R168" s="46">
        <f>MIN(1,$BH$10*'貼り付けシート（日別）'!O167+$BH$17*AY168+$BH$24)</f>
        <v>0.71059494829530212</v>
      </c>
      <c r="S168" s="46">
        <f>MIN(1,$BH$11*'貼り付けシート（日別）'!O167+$BH$18*AZ168+$BH$25)</f>
        <v>0.71159348488590612</v>
      </c>
      <c r="T168" s="46">
        <f>MIN(1,$BH$12*'貼り付けシート（日別）'!O167+$BH$19*BA168+$BH$26)</f>
        <v>0.58369796813959729</v>
      </c>
      <c r="U168" s="46">
        <f t="shared" si="22"/>
        <v>0</v>
      </c>
      <c r="V168" s="46">
        <f t="array" ref="V168">AVERAGE((IF(('貼り付けシート（時刻別）'!$E$6:$E$8765=$B168)*('貼り付けシート（時刻別）'!$F$6:$F$8765=$C168)*('貼り付けシート（時刻別）'!$G$6:$G$8765=1),'貼り付けシート（時刻別）'!$C$6:$C$8765,"")))</f>
        <v>14.775</v>
      </c>
      <c r="W168" s="46">
        <f t="shared" si="27"/>
        <v>1</v>
      </c>
      <c r="X168" s="46">
        <f t="shared" si="28"/>
        <v>1</v>
      </c>
      <c r="Y168" s="46">
        <f t="shared" si="29"/>
        <v>26.162211427625003</v>
      </c>
      <c r="Z168" s="46">
        <f>IF($BH$4=8,($BH$38*'貼り付けシート（日別）'!O167+$BH$39*Y168+$BH$40)/3.6,0)</f>
        <v>0</v>
      </c>
      <c r="AA168" s="46">
        <f>IF(OR($BH$4=3,$BH$4=4,$BH$4=5),(($BH$42*'貼り付けシート（日別）'!O167+$BH$43*SUM(AU168:AW168,AY168)+$BH$44)*AB168+(0.01723*BA168+0.06099))*10^3/3600,0)</f>
        <v>0</v>
      </c>
      <c r="AB168" s="46">
        <f>IF('貼り付けシート（日別）'!O167&lt;7,1+(7-'貼り付けシート（日別）'!O167)*0.0091,1)</f>
        <v>1</v>
      </c>
      <c r="AC168" s="46">
        <f>IF(OR($BH$4=3,$BH$4=4,$BH$4=5),(($BH$45*'貼り付けシート（日別）'!O167+$BH$46*SUM(AU168:AW168,AY168)+$BH$47)*AE168+BA168/AD168),0)</f>
        <v>0</v>
      </c>
      <c r="AD168" s="46">
        <f>$BH$48*'貼り付けシート（日別）'!O167+$BH$49*BA168+$BH$50</f>
        <v>0.84953999999999996</v>
      </c>
      <c r="AE168" s="46">
        <f>IF('貼り付けシート（日別）'!O167&lt;7,1+(7-'貼り付けシート（日別）'!O167)*0.0205,1)</f>
        <v>1</v>
      </c>
      <c r="AF168" s="46">
        <f>IF($BH$4=7,((AL168*'貼り付けシート（日別）'!O167+AM168*(AU168+AV168+AW168+AY168)+AN168*AK168+AO168)*AG168+(0.01723*BA168+0.06099))*10^3/3600,0)</f>
        <v>0</v>
      </c>
      <c r="AG168" s="46">
        <f>IF(7&lt;='貼り付けシート（日別）'!O167,1,1+(7-'貼り付けシート（日別）'!O167)*0.0091)</f>
        <v>1</v>
      </c>
      <c r="AH168" s="46">
        <f>IF($BH$4=7,((AP168*'貼り付けシート（日別）'!O167+AQ168*(AU168+AV168+AW168+AY168)+AR168*AK168+AS168)*AJ168+BA168/AI168),0)</f>
        <v>0</v>
      </c>
      <c r="AI168" s="46">
        <f>$BH$52*'貼り付けシート（日別）'!O167+$BH$53*BA168+$BH$54</f>
        <v>0.84953999999999996</v>
      </c>
      <c r="AJ168" s="46">
        <f>IF(7&lt;='貼り付けシート（日別）'!O167,1,1+(7-'貼り付けシート（日別）'!O167)*0.0205)</f>
        <v>1</v>
      </c>
      <c r="AK168" s="46">
        <f>SUMIF('貼り付けシート（時刻別）'!$A$6:$A$8765,A168,'貼り付けシート（時刻別）'!$D$6:$D$8765)</f>
        <v>0</v>
      </c>
      <c r="AL168" s="120">
        <f>IF($AK168&gt;0,バックデータ一覧!$S$4,バックデータ一覧!$T$4)</f>
        <v>-0.18114</v>
      </c>
      <c r="AM168" s="120">
        <f>IF($AK168&gt;0,バックデータ一覧!$S$5,バックデータ一覧!$T$5)</f>
        <v>0.10483000000000001</v>
      </c>
      <c r="AN168" s="120">
        <f>IF($AK168&gt;0,バックデータ一覧!$S$6,バックデータ一覧!$T$6)</f>
        <v>0</v>
      </c>
      <c r="AO168" s="120">
        <f>IF($AK168&gt;0,バックデータ一覧!$S$7,バックデータ一覧!$T$7)</f>
        <v>5.8528500000000001</v>
      </c>
      <c r="AP168" s="120">
        <f>IF($AK168&gt;0,バックデータ一覧!$S$12,バックデータ一覧!$T$12)</f>
        <v>-5.7700000000000001E-2</v>
      </c>
      <c r="AQ168" s="120">
        <f>IF($AK168&gt;0,バックデータ一覧!$S$13,バックデータ一覧!$T$13)</f>
        <v>0.47525000000000001</v>
      </c>
      <c r="AR168" s="120">
        <f>IF($AK168&gt;0,バックデータ一覧!$S$14,バックデータ一覧!$T$14)</f>
        <v>0</v>
      </c>
      <c r="AS168" s="120">
        <f>IF($AK168&gt;0,バックデータ一覧!$S$15,バックデータ一覧!$T$15)</f>
        <v>-6.3459300000000001</v>
      </c>
      <c r="AT168" s="123">
        <f>IF(データ入力と計算結果!$E$9=バックデータ一覧!$A$24,'貼り付けシート（日別）'!P167,0)</f>
        <v>0</v>
      </c>
      <c r="AU168" s="132">
        <f>'貼り付けシート（日別）'!B167</f>
        <v>3.3487630627359999</v>
      </c>
      <c r="AV168" s="132">
        <f>'貼り付けシート（日別）'!C167</f>
        <v>19.883280684995</v>
      </c>
      <c r="AW168" s="132">
        <f>'貼り付けシート（日別）'!D167</f>
        <v>2.9301676798940002</v>
      </c>
      <c r="AX168" s="132">
        <f>'貼り付けシート（日別）'!E167</f>
        <v>0</v>
      </c>
      <c r="AY168" s="132">
        <f>'貼り付けシート（日別）'!F167</f>
        <v>0</v>
      </c>
      <c r="AZ168" s="132">
        <f>'貼り付けシート（日別）'!G167</f>
        <v>0</v>
      </c>
      <c r="BA168" s="132">
        <f>'貼り付けシート（日別）'!H167</f>
        <v>0</v>
      </c>
    </row>
    <row r="169" spans="1:53" x14ac:dyDescent="0.15">
      <c r="A169" s="50">
        <v>41802</v>
      </c>
      <c r="B169" s="42">
        <f t="shared" si="23"/>
        <v>6</v>
      </c>
      <c r="C169" s="42">
        <f t="shared" si="24"/>
        <v>12</v>
      </c>
      <c r="D169" s="127">
        <f t="shared" si="25"/>
        <v>0.15493082465277777</v>
      </c>
      <c r="E169" s="127">
        <f t="shared" si="20"/>
        <v>75.174795863656627</v>
      </c>
      <c r="F169" s="127">
        <f t="shared" si="26"/>
        <v>0</v>
      </c>
      <c r="G169" s="130">
        <v>0</v>
      </c>
      <c r="H169" s="122">
        <f t="shared" si="21"/>
        <v>0.15493082465277777</v>
      </c>
      <c r="I169" s="122">
        <f>IF(AND($BH$4&lt;&gt;1,$BH$4&lt;&gt;2,$BH$4&lt;&gt;6),0,((VLOOKUP(データ入力と計算結果!$E$6,バックデータ一覧!$V$10:$AA$11,2)*'貼り付けシート（日別）'!O168+VLOOKUP(データ入力と計算結果!$E$6,バックデータ一覧!$V$10:$AA$11,3)*('貼り付けシート（日別）'!I168+'貼り付けシート（日別）'!J168+'貼り付けシート（日別）'!K168+'貼り付けシート（日別）'!L168+'貼り付けシート（日別）'!N168)+(VLOOKUP(データ入力と計算結果!$E$6,バックデータ一覧!$V$10:$AA$11,4)))*10^3/3600))</f>
        <v>9.8248611111111106E-2</v>
      </c>
      <c r="J169" s="122">
        <f>IF(AND(OR($BH$4&lt;&gt;1,$BH$4&lt;&gt;2,$BH$4&lt;&gt;6),データ入力と計算結果!$E$7&lt;&gt;バックデータ一覧!$A$15,SUM(AX169:AY169)&gt;0),0.07*10^3/3600,0)</f>
        <v>1.9444444444444445E-2</v>
      </c>
      <c r="K169" s="122">
        <f>IF(AND(OR($BH$4=1,$BH$4=2),データ入力と計算結果!$E$7=バックデータ一覧!$A$17,AY169&gt;0),(VLOOKUP(データ入力と計算結果!$E$6,バックデータ一覧!$V$10:$AA$11,5,FALSE)*BA169+VLOOKUP(データ入力と計算結果!$E$6,バックデータ一覧!$V$10:$AA$11,6,FALSE))*10^3/3600,0)</f>
        <v>3.7237769097222213E-2</v>
      </c>
      <c r="L169" s="122">
        <f>IF(OR($BH$4=1,$BH$4=6),IF(データ入力と計算結果!$E$7=バックデータ一覧!$A$15,AU169/N169+AV169/O169+AW169/P169+AX169/Q169+AY169/S169,IF(データ入力と計算結果!$E$7=バックデータ一覧!$A$16,AU169/N169+AV169/O169+AW169/P169+AY169/R169+AZ169/S169,AU169/N169+AV169/O169+AW169/P169+AY169/R169+BA169/T169)),0)</f>
        <v>75.174795863656627</v>
      </c>
      <c r="M169" s="122">
        <f>IF($BH$4=2,IF(データ入力と計算結果!$E$7=バックデータ一覧!$A$15,AU169/N169+AV169/O169+AW169/P169+AX169/Q169+AZ169/S169,IF(データ入力と計算結果!$E$7=バックデータ一覧!$A$16,AU169/N169+AV169/O169+AW169/P169+AY169/R169+AZ169/S169,AU169/N169+AV169/O169+AW169/P169+AY169/R169+BA169/T169)),0)</f>
        <v>0</v>
      </c>
      <c r="N169" s="122">
        <f>MIN(1,$BH$6*'貼り付けシート（日別）'!O168+計算過程!$BH$13*(AU169+AW169)+$BH$20)</f>
        <v>0.64249537711426474</v>
      </c>
      <c r="O169" s="122">
        <f>MIN(1,$BH$7*'貼り付けシート（日別）'!O168+$BH$14*AV169+$BH$21)</f>
        <v>0.69106377671329844</v>
      </c>
      <c r="P169" s="122">
        <f>MIN(1,$BH$8*'貼り付けシート（日別）'!O168+$BH$15*(AU169+AW169)+$BH$22)</f>
        <v>0.64249537711426474</v>
      </c>
      <c r="Q169" s="46">
        <f>MIN(1,$BH$9*'貼り付けシート（日別）'!O168+$BH$16*AX169+$BH$23)</f>
        <v>0.71159348488590612</v>
      </c>
      <c r="R169" s="46">
        <f>MIN(1,$BH$10*'貼り付けシート（日別）'!O168+$BH$17*AY169+$BH$24)</f>
        <v>0.70208826089974674</v>
      </c>
      <c r="S169" s="46">
        <f>MIN(1,$BH$11*'貼り付けシート（日別）'!O168+$BH$18*AZ169+$BH$25)</f>
        <v>0.71159348488590612</v>
      </c>
      <c r="T169" s="46">
        <f>MIN(1,$BH$12*'貼り付けシート（日別）'!O168+$BH$19*BA169+$BH$26)</f>
        <v>0.65928889009932878</v>
      </c>
      <c r="U169" s="46">
        <f t="shared" si="22"/>
        <v>0</v>
      </c>
      <c r="V169" s="46">
        <f t="array" ref="V169">AVERAGE((IF(('貼り付けシート（時刻別）'!$E$6:$E$8765=$B169)*('貼り付けシート（時刻別）'!$F$6:$F$8765=$C169)*('貼り付けシート（時刻別）'!$G$6:$G$8765=1),'貼り付けシート（時刻別）'!$C$6:$C$8765,"")))</f>
        <v>15.650000000000002</v>
      </c>
      <c r="W169" s="46">
        <f t="shared" si="27"/>
        <v>1</v>
      </c>
      <c r="X169" s="46">
        <f t="shared" si="28"/>
        <v>1</v>
      </c>
      <c r="Y169" s="46">
        <f t="shared" si="29"/>
        <v>51.095974233875005</v>
      </c>
      <c r="Z169" s="46">
        <f>IF($BH$4=8,($BH$38*'貼り付けシート（日別）'!O168+$BH$39*Y169+$BH$40)/3.6,0)</f>
        <v>0</v>
      </c>
      <c r="AA169" s="46">
        <f>IF(OR($BH$4=3,$BH$4=4,$BH$4=5),(($BH$42*'貼り付けシート（日別）'!O168+$BH$43*SUM(AU169:AW169,AY169)+$BH$44)*AB169+(0.01723*BA169+0.06099))*10^3/3600,0)</f>
        <v>0</v>
      </c>
      <c r="AB169" s="46">
        <f>IF('貼り付けシート（日別）'!O168&lt;7,1+(7-'貼り付けシート（日別）'!O168)*0.0091,1)</f>
        <v>1</v>
      </c>
      <c r="AC169" s="46">
        <f>IF(OR($BH$4=3,$BH$4=4,$BH$4=5),(($BH$45*'貼り付けシート（日別）'!O168+$BH$46*SUM(AU169:AW169,AY169)+$BH$47)*AE169+BA169/AD169),0)</f>
        <v>0</v>
      </c>
      <c r="AD169" s="46">
        <f>$BH$48*'貼り付けシート（日別）'!O168+$BH$49*BA169+$BH$50</f>
        <v>0.87644374999999997</v>
      </c>
      <c r="AE169" s="46">
        <f>IF('貼り付けシート（日別）'!O168&lt;7,1+(7-'貼り付けシート（日別）'!O168)*0.0205,1)</f>
        <v>1</v>
      </c>
      <c r="AF169" s="46">
        <f>IF($BH$4=7,((AL169*'貼り付けシート（日別）'!O168+AM169*(AU169+AV169+AW169+AY169)+AN169*AK169+AO169)*AG169+(0.01723*BA169+0.06099))*10^3/3600,0)</f>
        <v>0</v>
      </c>
      <c r="AG169" s="46">
        <f>IF(7&lt;='貼り付けシート（日別）'!O168,1,1+(7-'貼り付けシート（日別）'!O168)*0.0091)</f>
        <v>1</v>
      </c>
      <c r="AH169" s="46">
        <f>IF($BH$4=7,((AP169*'貼り付けシート（日別）'!O168+AQ169*(AU169+AV169+AW169+AY169)+AR169*AK169+AS169)*AJ169+BA169/AI169),0)</f>
        <v>0</v>
      </c>
      <c r="AI169" s="46">
        <f>$BH$52*'貼り付けシート（日別）'!O168+$BH$53*BA169+$BH$54</f>
        <v>0.87644374999999997</v>
      </c>
      <c r="AJ169" s="46">
        <f>IF(7&lt;='貼り付けシート（日別）'!O168,1,1+(7-'貼り付けシート（日別）'!O168)*0.0205)</f>
        <v>1</v>
      </c>
      <c r="AK169" s="46">
        <f>SUMIF('貼り付けシート（時刻別）'!$A$6:$A$8765,A169,'貼り付けシート（時刻別）'!$D$6:$D$8765)</f>
        <v>0</v>
      </c>
      <c r="AL169" s="120">
        <f>IF($AK169&gt;0,バックデータ一覧!$S$4,バックデータ一覧!$T$4)</f>
        <v>-0.18114</v>
      </c>
      <c r="AM169" s="120">
        <f>IF($AK169&gt;0,バックデータ一覧!$S$5,バックデータ一覧!$T$5)</f>
        <v>0.10483000000000001</v>
      </c>
      <c r="AN169" s="120">
        <f>IF($AK169&gt;0,バックデータ一覧!$S$6,バックデータ一覧!$T$6)</f>
        <v>0</v>
      </c>
      <c r="AO169" s="120">
        <f>IF($AK169&gt;0,バックデータ一覧!$S$7,バックデータ一覧!$T$7)</f>
        <v>5.8528500000000001</v>
      </c>
      <c r="AP169" s="120">
        <f>IF($AK169&gt;0,バックデータ一覧!$S$12,バックデータ一覧!$T$12)</f>
        <v>-5.7700000000000001E-2</v>
      </c>
      <c r="AQ169" s="120">
        <f>IF($AK169&gt;0,バックデータ一覧!$S$13,バックデータ一覧!$T$13)</f>
        <v>0.47525000000000001</v>
      </c>
      <c r="AR169" s="120">
        <f>IF($AK169&gt;0,バックデータ一覧!$S$14,バックデータ一覧!$T$14)</f>
        <v>0</v>
      </c>
      <c r="AS169" s="120">
        <f>IF($AK169&gt;0,バックデータ一覧!$S$15,バックデータ一覧!$T$15)</f>
        <v>-6.3459300000000001</v>
      </c>
      <c r="AT169" s="123">
        <f>IF(データ入力と計算結果!$E$9=バックデータ一覧!$A$24,'貼り付けシート（日別）'!P168,0)</f>
        <v>0</v>
      </c>
      <c r="AU169" s="132">
        <f>'貼り付けシート（日別）'!B168</f>
        <v>9.579315843369999</v>
      </c>
      <c r="AV169" s="132">
        <f>'貼り付けシート（日別）'!C168</f>
        <v>15.618449744625002</v>
      </c>
      <c r="AW169" s="132">
        <f>'貼り付けシート（日別）'!D168</f>
        <v>2.9154439523300004</v>
      </c>
      <c r="AX169" s="132">
        <f>'貼り付けシート（日別）'!E168</f>
        <v>0</v>
      </c>
      <c r="AY169" s="132">
        <f>'貼り付けシート（日別）'!F168</f>
        <v>18.742139693549998</v>
      </c>
      <c r="AZ169" s="132">
        <f>'貼り付けシート（日別）'!G168</f>
        <v>0</v>
      </c>
      <c r="BA169" s="132">
        <f>'貼り付けシート（日別）'!H168</f>
        <v>4.2406249999999996</v>
      </c>
    </row>
    <row r="170" spans="1:53" x14ac:dyDescent="0.15">
      <c r="A170" s="50">
        <v>41803</v>
      </c>
      <c r="B170" s="42">
        <f t="shared" si="23"/>
        <v>6</v>
      </c>
      <c r="C170" s="42">
        <f t="shared" si="24"/>
        <v>13</v>
      </c>
      <c r="D170" s="127">
        <f t="shared" si="25"/>
        <v>0.14327975578703706</v>
      </c>
      <c r="E170" s="127">
        <f t="shared" si="20"/>
        <v>59.124457161499059</v>
      </c>
      <c r="F170" s="127">
        <f t="shared" si="26"/>
        <v>0</v>
      </c>
      <c r="G170" s="130">
        <v>0</v>
      </c>
      <c r="H170" s="122">
        <f t="shared" si="21"/>
        <v>0.14327975578703706</v>
      </c>
      <c r="I170" s="122">
        <f>IF(AND($BH$4&lt;&gt;1,$BH$4&lt;&gt;2,$BH$4&lt;&gt;6),0,((VLOOKUP(データ入力と計算結果!$E$6,バックデータ一覧!$V$10:$AA$11,2)*'貼り付けシート（日別）'!O169+VLOOKUP(データ入力と計算結果!$E$6,バックデータ一覧!$V$10:$AA$11,3)*('貼り付けシート（日別）'!I169+'貼り付けシート（日別）'!J169+'貼り付けシート（日別）'!K169+'貼り付けシート（日別）'!L169+'貼り付けシート（日別）'!N169)+(VLOOKUP(データ入力と計算結果!$E$6,バックデータ一覧!$V$10:$AA$11,4)))*10^3/3600))</f>
        <v>8.7065185185185204E-2</v>
      </c>
      <c r="J170" s="122">
        <f>IF(AND(OR($BH$4&lt;&gt;1,$BH$4&lt;&gt;2,$BH$4&lt;&gt;6),データ入力と計算結果!$E$7&lt;&gt;バックデータ一覧!$A$15,SUM(AX170:AY170)&gt;0),0.07*10^3/3600,0)</f>
        <v>1.9444444444444445E-2</v>
      </c>
      <c r="K170" s="122">
        <f>IF(AND(OR($BH$4=1,$BH$4=2),データ入力と計算結果!$E$7=バックデータ一覧!$A$17,AY170&gt;0),(VLOOKUP(データ入力と計算結果!$E$6,バックデータ一覧!$V$10:$AA$11,5,FALSE)*BA170+VLOOKUP(データ入力と計算結果!$E$6,バックデータ一覧!$V$10:$AA$11,6,FALSE))*10^3/3600,0)</f>
        <v>3.67701261574074E-2</v>
      </c>
      <c r="L170" s="122">
        <f>IF(OR($BH$4=1,$BH$4=6),IF(データ入力と計算結果!$E$7=バックデータ一覧!$A$15,AU170/N170+AV170/O170+AW170/P170+AX170/Q170+AY170/S170,IF(データ入力と計算結果!$E$7=バックデータ一覧!$A$16,AU170/N170+AV170/O170+AW170/P170+AY170/R170+AZ170/S170,AU170/N170+AV170/O170+AW170/P170+AY170/R170+BA170/T170)),0)</f>
        <v>59.124457161499059</v>
      </c>
      <c r="M170" s="122">
        <f>IF($BH$4=2,IF(データ入力と計算結果!$E$7=バックデータ一覧!$A$15,AU170/N170+AV170/O170+AW170/P170+AX170/Q170+AZ170/S170,IF(データ入力と計算結果!$E$7=バックデータ一覧!$A$16,AU170/N170+AV170/O170+AW170/P170+AY170/R170+AZ170/S170,AU170/N170+AV170/O170+AW170/P170+AY170/R170+BA170/T170)),0)</f>
        <v>0</v>
      </c>
      <c r="N170" s="122">
        <f>MIN(1,$BH$6*'貼り付けシート（日別）'!O169+計算過程!$BH$13*(AU170+AW170)+$BH$20)</f>
        <v>0.63724957090952328</v>
      </c>
      <c r="O170" s="122">
        <f>MIN(1,$BH$7*'貼り付けシート（日別）'!O169+$BH$14*AV170+$BH$21)</f>
        <v>0.68896915493348687</v>
      </c>
      <c r="P170" s="122">
        <f>MIN(1,$BH$8*'貼り付けシート（日別）'!O169+$BH$15*(AU170+AW170)+$BH$22)</f>
        <v>0.63724957090952328</v>
      </c>
      <c r="Q170" s="46">
        <f>MIN(1,$BH$9*'貼り付けシート（日別）'!O169+$BH$16*AX170+$BH$23)</f>
        <v>0.71159348488590612</v>
      </c>
      <c r="R170" s="46">
        <f>MIN(1,$BH$10*'貼り付けシート（日別）'!O169+$BH$17*AY170+$BH$24)</f>
        <v>0.70215261600938816</v>
      </c>
      <c r="S170" s="46">
        <f>MIN(1,$BH$11*'貼り付けシート（日別）'!O169+$BH$18*AZ170+$BH$25)</f>
        <v>0.71159348488590612</v>
      </c>
      <c r="T170" s="46">
        <f>MIN(1,$BH$12*'貼り付けシート（日別）'!O169+$BH$19*BA170+$BH$26)</f>
        <v>0.65924074096751673</v>
      </c>
      <c r="U170" s="46">
        <f t="shared" si="22"/>
        <v>0</v>
      </c>
      <c r="V170" s="46">
        <f t="array" ref="V170">AVERAGE((IF(('貼り付けシート（時刻別）'!$E$6:$E$8765=$B170)*('貼り付けシート（時刻別）'!$F$6:$F$8765=$C170)*('貼り付けシート（時刻別）'!$G$6:$G$8765=1),'貼り付けシート（時刻別）'!$C$6:$C$8765,"")))</f>
        <v>19.95</v>
      </c>
      <c r="W170" s="46">
        <f t="shared" si="27"/>
        <v>1</v>
      </c>
      <c r="X170" s="46">
        <f t="shared" si="28"/>
        <v>1</v>
      </c>
      <c r="Y170" s="46">
        <f t="shared" si="29"/>
        <v>40.310265750441665</v>
      </c>
      <c r="Z170" s="46">
        <f>IF($BH$4=8,($BH$38*'貼り付けシート（日別）'!O169+$BH$39*Y170+$BH$40)/3.6,0)</f>
        <v>0</v>
      </c>
      <c r="AA170" s="46">
        <f>IF(OR($BH$4=3,$BH$4=4,$BH$4=5),(($BH$42*'貼り付けシート（日別）'!O169+$BH$43*SUM(AU170:AW170,AY170)+$BH$44)*AB170+(0.01723*BA170+0.06099))*10^3/3600,0)</f>
        <v>0</v>
      </c>
      <c r="AB170" s="46">
        <f>IF('貼り付けシート（日別）'!O169&lt;7,1+(7-'貼り付けシート（日別）'!O169)*0.0091,1)</f>
        <v>1</v>
      </c>
      <c r="AC170" s="46">
        <f>IF(OR($BH$4=3,$BH$4=4,$BH$4=5),(($BH$45*'貼り付けシート（日別）'!O169+$BH$46*SUM(AU170:AW170,AY170)+$BH$47)*AE170+BA170/AD170),0)</f>
        <v>0</v>
      </c>
      <c r="AD170" s="46">
        <f>$BH$48*'貼り付けシート（日別）'!O169+$BH$49*BA170+$BH$50</f>
        <v>0.87853749999999997</v>
      </c>
      <c r="AE170" s="46">
        <f>IF('貼り付けシート（日別）'!O169&lt;7,1+(7-'貼り付けシート（日別）'!O169)*0.0205,1)</f>
        <v>1</v>
      </c>
      <c r="AF170" s="46">
        <f>IF($BH$4=7,((AL170*'貼り付けシート（日別）'!O169+AM170*(AU170+AV170+AW170+AY170)+AN170*AK170+AO170)*AG170+(0.01723*BA170+0.06099))*10^3/3600,0)</f>
        <v>0</v>
      </c>
      <c r="AG170" s="46">
        <f>IF(7&lt;='貼り付けシート（日別）'!O169,1,1+(7-'貼り付けシート（日別）'!O169)*0.0091)</f>
        <v>1</v>
      </c>
      <c r="AH170" s="46">
        <f>IF($BH$4=7,((AP170*'貼り付けシート（日別）'!O169+AQ170*(AU170+AV170+AW170+AY170)+AR170*AK170+AS170)*AJ170+BA170/AI170),0)</f>
        <v>0</v>
      </c>
      <c r="AI170" s="46">
        <f>$BH$52*'貼り付けシート（日別）'!O169+$BH$53*BA170+$BH$54</f>
        <v>0.87853749999999997</v>
      </c>
      <c r="AJ170" s="46">
        <f>IF(7&lt;='貼り付けシート（日別）'!O169,1,1+(7-'貼り付けシート（日別）'!O169)*0.0205)</f>
        <v>1</v>
      </c>
      <c r="AK170" s="46">
        <f>SUMIF('貼り付けシート（時刻別）'!$A$6:$A$8765,A170,'貼り付けシート（時刻別）'!$D$6:$D$8765)</f>
        <v>0</v>
      </c>
      <c r="AL170" s="120">
        <f>IF($AK170&gt;0,バックデータ一覧!$S$4,バックデータ一覧!$T$4)</f>
        <v>-0.18114</v>
      </c>
      <c r="AM170" s="120">
        <f>IF($AK170&gt;0,バックデータ一覧!$S$5,バックデータ一覧!$T$5)</f>
        <v>0.10483000000000001</v>
      </c>
      <c r="AN170" s="120">
        <f>IF($AK170&gt;0,バックデータ一覧!$S$6,バックデータ一覧!$T$6)</f>
        <v>0</v>
      </c>
      <c r="AO170" s="120">
        <f>IF($AK170&gt;0,バックデータ一覧!$S$7,バックデータ一覧!$T$7)</f>
        <v>5.8528500000000001</v>
      </c>
      <c r="AP170" s="120">
        <f>IF($AK170&gt;0,バックデータ一覧!$S$12,バックデータ一覧!$T$12)</f>
        <v>-5.7700000000000001E-2</v>
      </c>
      <c r="AQ170" s="120">
        <f>IF($AK170&gt;0,バックデータ一覧!$S$13,バックデータ一覧!$T$13)</f>
        <v>0.47525000000000001</v>
      </c>
      <c r="AR170" s="120">
        <f>IF($AK170&gt;0,バックデータ一覧!$S$14,バックデータ一覧!$T$14)</f>
        <v>0</v>
      </c>
      <c r="AS170" s="120">
        <f>IF($AK170&gt;0,バックデータ一覧!$S$15,バックデータ一覧!$T$15)</f>
        <v>-6.3459300000000001</v>
      </c>
      <c r="AT170" s="123">
        <f>IF(データ入力と計算結果!$E$9=バックデータ一覧!$A$24,'貼り付けシート（日別）'!P169,0)</f>
        <v>0</v>
      </c>
      <c r="AU170" s="132">
        <f>'貼り付けシート（日別）'!B169</f>
        <v>6.4067875519830002</v>
      </c>
      <c r="AV170" s="132">
        <f>'貼り付けシート（日別）'!C169</f>
        <v>10.333528309650001</v>
      </c>
      <c r="AW170" s="132">
        <f>'貼り付けシート（日別）'!D169</f>
        <v>0.82668226477200002</v>
      </c>
      <c r="AX170" s="132">
        <f>'貼り付けシート（日別）'!E169</f>
        <v>0</v>
      </c>
      <c r="AY170" s="132">
        <f>'貼り付けシート（日別）'!F169</f>
        <v>18.600350957370001</v>
      </c>
      <c r="AZ170" s="132">
        <f>'貼り付けシート（日別）'!G169</f>
        <v>0</v>
      </c>
      <c r="BA170" s="132">
        <f>'貼り付けシート（日別）'!H169</f>
        <v>4.1429166666666664</v>
      </c>
    </row>
    <row r="171" spans="1:53" x14ac:dyDescent="0.15">
      <c r="A171" s="50">
        <v>41804</v>
      </c>
      <c r="B171" s="42">
        <f t="shared" si="23"/>
        <v>6</v>
      </c>
      <c r="C171" s="42">
        <f t="shared" si="24"/>
        <v>14</v>
      </c>
      <c r="D171" s="127">
        <f t="shared" si="25"/>
        <v>0.17052245457175927</v>
      </c>
      <c r="E171" s="127">
        <f t="shared" si="20"/>
        <v>90.015307979725165</v>
      </c>
      <c r="F171" s="127">
        <f t="shared" si="26"/>
        <v>0</v>
      </c>
      <c r="G171" s="130">
        <v>0</v>
      </c>
      <c r="H171" s="122">
        <f t="shared" si="21"/>
        <v>0.17052245457175927</v>
      </c>
      <c r="I171" s="122">
        <f>IF(AND($BH$4&lt;&gt;1,$BH$4&lt;&gt;2,$BH$4&lt;&gt;6),0,((VLOOKUP(データ入力と計算結果!$E$6,バックデータ一覧!$V$10:$AA$11,2)*'貼り付けシート（日別）'!O170+VLOOKUP(データ入力と計算結果!$E$6,バックデータ一覧!$V$10:$AA$11,3)*('貼り付けシート（日別）'!I170+'貼り付けシート（日別）'!J170+'貼り付けシート（日別）'!K170+'貼り付けシート（日別）'!L170+'貼り付けシート（日別）'!N170)+(VLOOKUP(データ入力と計算結果!$E$6,バックデータ一覧!$V$10:$AA$11,4)))*10^3/3600))</f>
        <v>0.11086337962962964</v>
      </c>
      <c r="J171" s="122">
        <f>IF(AND(OR($BH$4&lt;&gt;1,$BH$4&lt;&gt;2,$BH$4&lt;&gt;6),データ入力と計算結果!$E$7&lt;&gt;バックデータ一覧!$A$15,SUM(AX171:AY171)&gt;0),0.07*10^3/3600,0)</f>
        <v>1.9444444444444445E-2</v>
      </c>
      <c r="K171" s="122">
        <f>IF(AND(OR($BH$4=1,$BH$4=2),データ入力と計算結果!$E$7=バックデータ一覧!$A$17,AY171&gt;0),(VLOOKUP(データ入力と計算結果!$E$6,バックデータ一覧!$V$10:$AA$11,5,FALSE)*BA171+VLOOKUP(データ入力と計算結果!$E$6,バックデータ一覧!$V$10:$AA$11,6,FALSE))*10^3/3600,0)</f>
        <v>4.0214630497685172E-2</v>
      </c>
      <c r="L171" s="122">
        <f>IF(OR($BH$4=1,$BH$4=6),IF(データ入力と計算結果!$E$7=バックデータ一覧!$A$15,AU171/N171+AV171/O171+AW171/P171+AX171/Q171+AY171/S171,IF(データ入力と計算結果!$E$7=バックデータ一覧!$A$16,AU171/N171+AV171/O171+AW171/P171+AY171/R171+AZ171/S171,AU171/N171+AV171/O171+AW171/P171+AY171/R171+BA171/T171)),0)</f>
        <v>90.015307979725165</v>
      </c>
      <c r="M171" s="122">
        <f>IF($BH$4=2,IF(データ入力と計算結果!$E$7=バックデータ一覧!$A$15,AU171/N171+AV171/O171+AW171/P171+AX171/Q171+AZ171/S171,IF(データ入力と計算結果!$E$7=バックデータ一覧!$A$16,AU171/N171+AV171/O171+AW171/P171+AY171/R171+AZ171/S171,AU171/N171+AV171/O171+AW171/P171+AY171/R171+BA171/T171)),0)</f>
        <v>0</v>
      </c>
      <c r="N171" s="122">
        <f>MIN(1,$BH$6*'貼り付けシート（日別）'!O170+計算過程!$BH$13*(AU171+AW171)+$BH$20)</f>
        <v>0.64207904318871678</v>
      </c>
      <c r="O171" s="122">
        <f>MIN(1,$BH$7*'貼り付けシート（日別）'!O170+$BH$14*AV171+$BH$21)</f>
        <v>0.69129636629698687</v>
      </c>
      <c r="P171" s="122">
        <f>MIN(1,$BH$8*'貼り付けシート（日別）'!O170+$BH$15*(AU171+AW171)+$BH$22)</f>
        <v>0.64207904318871678</v>
      </c>
      <c r="Q171" s="46">
        <f>MIN(1,$BH$9*'貼り付けシート（日別）'!O170+$BH$16*AX171+$BH$23)</f>
        <v>0.71159348488590612</v>
      </c>
      <c r="R171" s="46">
        <f>MIN(1,$BH$10*'貼り付けシート（日別）'!O170+$BH$17*AY171+$BH$24)</f>
        <v>0.70226338271284616</v>
      </c>
      <c r="S171" s="46">
        <f>MIN(1,$BH$11*'貼り付けシート（日別）'!O170+$BH$18*AZ171+$BH$25)</f>
        <v>0.71159348488590612</v>
      </c>
      <c r="T171" s="46">
        <f>MIN(1,$BH$12*'貼り付けシート（日別）'!O170+$BH$19*BA171+$BH$26)</f>
        <v>0.65959539166228187</v>
      </c>
      <c r="U171" s="46">
        <f t="shared" si="22"/>
        <v>0</v>
      </c>
      <c r="V171" s="46">
        <f t="array" ref="V171">AVERAGE((IF(('貼り付けシート（時刻別）'!$E$6:$E$8765=$B171)*('貼り付けシート（時刻別）'!$F$6:$F$8765=$C171)*('貼り付けシート（時刻別）'!$G$6:$G$8765=1),'貼り付けシート（時刻別）'!$C$6:$C$8765,"")))</f>
        <v>17.75</v>
      </c>
      <c r="W171" s="46">
        <f t="shared" si="27"/>
        <v>1</v>
      </c>
      <c r="X171" s="46">
        <f t="shared" si="28"/>
        <v>1</v>
      </c>
      <c r="Y171" s="46">
        <f t="shared" si="29"/>
        <v>60.951320225041663</v>
      </c>
      <c r="Z171" s="46">
        <f>IF($BH$4=8,($BH$38*'貼り付けシート（日別）'!O170+$BH$39*Y171+$BH$40)/3.6,0)</f>
        <v>0</v>
      </c>
      <c r="AA171" s="46">
        <f>IF(OR($BH$4=3,$BH$4=4,$BH$4=5),(($BH$42*'貼り付けシート（日別）'!O170+$BH$43*SUM(AU171:AW171,AY171)+$BH$44)*AB171+(0.01723*BA171+0.06099))*10^3/3600,0)</f>
        <v>0</v>
      </c>
      <c r="AB171" s="46">
        <f>IF('貼り付けシート（日別）'!O170&lt;7,1+(7-'貼り付けシート（日別）'!O170)*0.0091,1)</f>
        <v>1</v>
      </c>
      <c r="AC171" s="46">
        <f>IF(OR($BH$4=3,$BH$4=4,$BH$4=5),(($BH$45*'貼り付けシート（日別）'!O170+$BH$46*SUM(AU171:AW171,AY171)+$BH$47)*AE171+BA171/AD171),0)</f>
        <v>0</v>
      </c>
      <c r="AD171" s="46">
        <f>$BH$48*'貼り付けシート（日別）'!O170+$BH$49*BA171+$BH$50</f>
        <v>0.86311562499999994</v>
      </c>
      <c r="AE171" s="46">
        <f>IF('貼り付けシート（日別）'!O170&lt;7,1+(7-'貼り付けシート（日別）'!O170)*0.0205,1)</f>
        <v>1</v>
      </c>
      <c r="AF171" s="46">
        <f>IF($BH$4=7,((AL171*'貼り付けシート（日別）'!O170+AM171*(AU171+AV171+AW171+AY171)+AN171*AK171+AO171)*AG171+(0.01723*BA171+0.06099))*10^3/3600,0)</f>
        <v>0</v>
      </c>
      <c r="AG171" s="46">
        <f>IF(7&lt;='貼り付けシート（日別）'!O170,1,1+(7-'貼り付けシート（日別）'!O170)*0.0091)</f>
        <v>1</v>
      </c>
      <c r="AH171" s="46">
        <f>IF($BH$4=7,((AP171*'貼り付けシート（日別）'!O170+AQ171*(AU171+AV171+AW171+AY171)+AR171*AK171+AS171)*AJ171+BA171/AI171),0)</f>
        <v>0</v>
      </c>
      <c r="AI171" s="46">
        <f>$BH$52*'貼り付けシート（日別）'!O170+$BH$53*BA171+$BH$54</f>
        <v>0.86311562499999994</v>
      </c>
      <c r="AJ171" s="46">
        <f>IF(7&lt;='貼り付けシート（日別）'!O170,1,1+(7-'貼り付けシート（日別）'!O170)*0.0205)</f>
        <v>1</v>
      </c>
      <c r="AK171" s="46">
        <f>SUMIF('貼り付けシート（時刻別）'!$A$6:$A$8765,A171,'貼り付けシート（時刻別）'!$D$6:$D$8765)</f>
        <v>0</v>
      </c>
      <c r="AL171" s="120">
        <f>IF($AK171&gt;0,バックデータ一覧!$S$4,バックデータ一覧!$T$4)</f>
        <v>-0.18114</v>
      </c>
      <c r="AM171" s="120">
        <f>IF($AK171&gt;0,バックデータ一覧!$S$5,バックデータ一覧!$T$5)</f>
        <v>0.10483000000000001</v>
      </c>
      <c r="AN171" s="120">
        <f>IF($AK171&gt;0,バックデータ一覧!$S$6,バックデータ一覧!$T$6)</f>
        <v>0</v>
      </c>
      <c r="AO171" s="120">
        <f>IF($AK171&gt;0,バックデータ一覧!$S$7,バックデータ一覧!$T$7)</f>
        <v>5.8528500000000001</v>
      </c>
      <c r="AP171" s="120">
        <f>IF($AK171&gt;0,バックデータ一覧!$S$12,バックデータ一覧!$T$12)</f>
        <v>-5.7700000000000001E-2</v>
      </c>
      <c r="AQ171" s="120">
        <f>IF($AK171&gt;0,バックデータ一覧!$S$13,バックデータ一覧!$T$13)</f>
        <v>0.47525000000000001</v>
      </c>
      <c r="AR171" s="120">
        <f>IF($AK171&gt;0,バックデータ一覧!$S$14,バックデータ一覧!$T$14)</f>
        <v>0</v>
      </c>
      <c r="AS171" s="120">
        <f>IF($AK171&gt;0,バックデータ一覧!$S$15,バックデータ一覧!$T$15)</f>
        <v>-6.3459300000000001</v>
      </c>
      <c r="AT171" s="123">
        <f>IF(データ入力と計算結果!$E$9=バックデータ一覧!$A$24,'貼り付けシート（日別）'!P170,0)</f>
        <v>0</v>
      </c>
      <c r="AU171" s="132">
        <f>'貼り付けシート（日別）'!B170</f>
        <v>13.869209788980001</v>
      </c>
      <c r="AV171" s="132">
        <f>'貼り付けシート（日別）'!C170</f>
        <v>20.3958967485</v>
      </c>
      <c r="AW171" s="132">
        <f>'貼り付けシート（日別）'!D170</f>
        <v>3.4673024472450003</v>
      </c>
      <c r="AX171" s="132">
        <f>'貼り付けシート（日別）'!E170</f>
        <v>0</v>
      </c>
      <c r="AY171" s="132">
        <f>'貼り付けシート（日別）'!F170</f>
        <v>18.356307073649997</v>
      </c>
      <c r="AZ171" s="132">
        <f>'貼り付けシート（日別）'!G170</f>
        <v>0</v>
      </c>
      <c r="BA171" s="132">
        <f>'貼り付けシート（日別）'!H170</f>
        <v>4.8626041666666655</v>
      </c>
    </row>
    <row r="172" spans="1:53" x14ac:dyDescent="0.15">
      <c r="A172" s="50">
        <v>41805</v>
      </c>
      <c r="B172" s="42">
        <f t="shared" si="23"/>
        <v>6</v>
      </c>
      <c r="C172" s="42">
        <f t="shared" si="24"/>
        <v>15</v>
      </c>
      <c r="D172" s="127">
        <f t="shared" si="25"/>
        <v>0.14536786950231481</v>
      </c>
      <c r="E172" s="127">
        <f t="shared" si="20"/>
        <v>58.74303829699236</v>
      </c>
      <c r="F172" s="127">
        <f t="shared" si="26"/>
        <v>0</v>
      </c>
      <c r="G172" s="130">
        <v>0</v>
      </c>
      <c r="H172" s="122">
        <f t="shared" si="21"/>
        <v>0.14536786950231481</v>
      </c>
      <c r="I172" s="122">
        <f>IF(AND($BH$4&lt;&gt;1,$BH$4&lt;&gt;2,$BH$4&lt;&gt;6),0,((VLOOKUP(データ入力と計算結果!$E$6,バックデータ一覧!$V$10:$AA$11,2)*'貼り付けシート（日別）'!O171+VLOOKUP(データ入力と計算結果!$E$6,バックデータ一覧!$V$10:$AA$11,3)*('貼り付けシート（日別）'!I171+'貼り付けシート（日別）'!J171+'貼り付けシート（日別）'!K171+'貼り付けシート（日別）'!L171+'貼り付けシート（日別）'!N171)+(VLOOKUP(データ入力と計算結果!$E$6,バックデータ一覧!$V$10:$AA$11,4)))*10^3/3600))</f>
        <v>8.7823657407407413E-2</v>
      </c>
      <c r="J172" s="122">
        <f>IF(AND(OR($BH$4&lt;&gt;1,$BH$4&lt;&gt;2,$BH$4&lt;&gt;6),データ入力と計算結果!$E$7&lt;&gt;バックデータ一覧!$A$15,SUM(AX172:AY172)&gt;0),0.07*10^3/3600,0)</f>
        <v>1.9444444444444445E-2</v>
      </c>
      <c r="K172" s="122">
        <f>IF(AND(OR($BH$4=1,$BH$4=2),データ入力と計算結果!$E$7=バックデータ一覧!$A$17,AY172&gt;0),(VLOOKUP(データ入力と計算結果!$E$6,バックデータ一覧!$V$10:$AA$11,5,FALSE)*BA172+VLOOKUP(データ入力と計算結果!$E$6,バックデータ一覧!$V$10:$AA$11,6,FALSE))*10^3/3600,0)</f>
        <v>3.8099767650462961E-2</v>
      </c>
      <c r="L172" s="122">
        <f>IF(OR($BH$4=1,$BH$4=6),IF(データ入力と計算結果!$E$7=バックデータ一覧!$A$15,AU172/N172+AV172/O172+AW172/P172+AX172/Q172+AY172/S172,IF(データ入力と計算結果!$E$7=バックデータ一覧!$A$16,AU172/N172+AV172/O172+AW172/P172+AY172/R172+AZ172/S172,AU172/N172+AV172/O172+AW172/P172+AY172/R172+BA172/T172)),0)</f>
        <v>58.74303829699236</v>
      </c>
      <c r="M172" s="122">
        <f>IF($BH$4=2,IF(データ入力と計算結果!$E$7=バックデータ一覧!$A$15,AU172/N172+AV172/O172+AW172/P172+AX172/Q172+AZ172/S172,IF(データ入力と計算結果!$E$7=バックデータ一覧!$A$16,AU172/N172+AV172/O172+AW172/P172+AY172/R172+AZ172/S172,AU172/N172+AV172/O172+AW172/P172+AY172/R172+BA172/T172)),0)</f>
        <v>0</v>
      </c>
      <c r="N172" s="122">
        <f>MIN(1,$BH$6*'貼り付けシート（日別）'!O171+計算過程!$BH$13*(AU172+AW172)+$BH$20)</f>
        <v>0.63437145415887675</v>
      </c>
      <c r="O172" s="122">
        <f>MIN(1,$BH$7*'貼り付けシート（日別）'!O171+$BH$14*AV172+$BH$21)</f>
        <v>0.68802754377417441</v>
      </c>
      <c r="P172" s="122">
        <f>MIN(1,$BH$8*'貼り付けシート（日別）'!O171+$BH$15*(AU172+AW172)+$BH$22)</f>
        <v>0.63437145415887675</v>
      </c>
      <c r="Q172" s="46">
        <f>MIN(1,$BH$9*'貼り付けシート（日別）'!O171+$BH$16*AX172+$BH$23)</f>
        <v>0.71159348488590612</v>
      </c>
      <c r="R172" s="46">
        <f>MIN(1,$BH$10*'貼り付けシート（日別）'!O171+$BH$17*AY172+$BH$24)</f>
        <v>0.7022911606556137</v>
      </c>
      <c r="S172" s="46">
        <f>MIN(1,$BH$11*'貼り付けシート（日別）'!O171+$BH$18*AZ172+$BH$25)</f>
        <v>0.71159348488590612</v>
      </c>
      <c r="T172" s="46">
        <f>MIN(1,$BH$12*'貼り付けシート（日別）'!O171+$BH$19*BA172+$BH$26)</f>
        <v>0.65937764260348986</v>
      </c>
      <c r="U172" s="46">
        <f t="shared" si="22"/>
        <v>0</v>
      </c>
      <c r="V172" s="46">
        <f t="array" ref="V172">AVERAGE((IF(('貼り付けシート（時刻別）'!$E$6:$E$8765=$B172)*('貼り付けシート（時刻別）'!$F$6:$F$8765=$C172)*('貼り付けシート（時刻別）'!$G$6:$G$8765=1),'貼り付けシート（時刻別）'!$C$6:$C$8765,"")))</f>
        <v>15.362500000000001</v>
      </c>
      <c r="W172" s="46">
        <f t="shared" si="27"/>
        <v>1</v>
      </c>
      <c r="X172" s="46">
        <f t="shared" si="28"/>
        <v>1</v>
      </c>
      <c r="Y172" s="46">
        <f t="shared" si="29"/>
        <v>39.994546461591661</v>
      </c>
      <c r="Z172" s="46">
        <f>IF($BH$4=8,($BH$38*'貼り付けシート（日別）'!O171+$BH$39*Y172+$BH$40)/3.6,0)</f>
        <v>0</v>
      </c>
      <c r="AA172" s="46">
        <f>IF(OR($BH$4=3,$BH$4=4,$BH$4=5),(($BH$42*'貼り付けシート（日別）'!O171+$BH$43*SUM(AU172:AW172,AY172)+$BH$44)*AB172+(0.01723*BA172+0.06099))*10^3/3600,0)</f>
        <v>0</v>
      </c>
      <c r="AB172" s="46">
        <f>IF('貼り付けシート（日別）'!O171&lt;7,1+(7-'貼り付けシート（日別）'!O171)*0.0091,1)</f>
        <v>1</v>
      </c>
      <c r="AC172" s="46">
        <f>IF(OR($BH$4=3,$BH$4=4,$BH$4=5),(($BH$45*'貼り付けシート（日別）'!O171+$BH$46*SUM(AU172:AW172,AY172)+$BH$47)*AE172+BA172/AD172),0)</f>
        <v>0</v>
      </c>
      <c r="AD172" s="46">
        <f>$BH$48*'貼り付けシート（日別）'!O171+$BH$49*BA172+$BH$50</f>
        <v>0.87258437499999997</v>
      </c>
      <c r="AE172" s="46">
        <f>IF('貼り付けシート（日別）'!O171&lt;7,1+(7-'貼り付けシート（日別）'!O171)*0.0205,1)</f>
        <v>1</v>
      </c>
      <c r="AF172" s="46">
        <f>IF($BH$4=7,((AL172*'貼り付けシート（日別）'!O171+AM172*(AU172+AV172+AW172+AY172)+AN172*AK172+AO172)*AG172+(0.01723*BA172+0.06099))*10^3/3600,0)</f>
        <v>0</v>
      </c>
      <c r="AG172" s="46">
        <f>IF(7&lt;='貼り付けシート（日別）'!O171,1,1+(7-'貼り付けシート（日別）'!O171)*0.0091)</f>
        <v>1</v>
      </c>
      <c r="AH172" s="46">
        <f>IF($BH$4=7,((AP172*'貼り付けシート（日別）'!O171+AQ172*(AU172+AV172+AW172+AY172)+AR172*AK172+AS172)*AJ172+BA172/AI172),0)</f>
        <v>0</v>
      </c>
      <c r="AI172" s="46">
        <f>$BH$52*'貼り付けシート（日別）'!O171+$BH$53*BA172+$BH$54</f>
        <v>0.87258437499999997</v>
      </c>
      <c r="AJ172" s="46">
        <f>IF(7&lt;='貼り付けシート（日別）'!O171,1,1+(7-'貼り付けシート（日別）'!O171)*0.0205)</f>
        <v>1</v>
      </c>
      <c r="AK172" s="46">
        <f>SUMIF('貼り付けシート（時刻別）'!$A$6:$A$8765,A172,'貼り付けシート（時刻別）'!$D$6:$D$8765)</f>
        <v>0</v>
      </c>
      <c r="AL172" s="120">
        <f>IF($AK172&gt;0,バックデータ一覧!$S$4,バックデータ一覧!$T$4)</f>
        <v>-0.18114</v>
      </c>
      <c r="AM172" s="120">
        <f>IF($AK172&gt;0,バックデータ一覧!$S$5,バックデータ一覧!$T$5)</f>
        <v>0.10483000000000001</v>
      </c>
      <c r="AN172" s="120">
        <f>IF($AK172&gt;0,バックデータ一覧!$S$6,バックデータ一覧!$T$6)</f>
        <v>0</v>
      </c>
      <c r="AO172" s="120">
        <f>IF($AK172&gt;0,バックデータ一覧!$S$7,バックデータ一覧!$T$7)</f>
        <v>5.8528500000000001</v>
      </c>
      <c r="AP172" s="120">
        <f>IF($AK172&gt;0,バックデータ一覧!$S$12,バックデータ一覧!$T$12)</f>
        <v>-5.7700000000000001E-2</v>
      </c>
      <c r="AQ172" s="120">
        <f>IF($AK172&gt;0,バックデータ一覧!$S$13,バックデータ一覧!$T$13)</f>
        <v>0.47525000000000001</v>
      </c>
      <c r="AR172" s="120">
        <f>IF($AK172&gt;0,バックデータ一覧!$S$14,バックデータ一覧!$T$14)</f>
        <v>0</v>
      </c>
      <c r="AS172" s="120">
        <f>IF($AK172&gt;0,バックデータ一覧!$S$15,バックデータ一覧!$T$15)</f>
        <v>-6.3459300000000001</v>
      </c>
      <c r="AT172" s="123">
        <f>IF(データ入力と計算結果!$E$9=バックデータ一覧!$A$24,'貼り付けシート（日別）'!P171,0)</f>
        <v>0</v>
      </c>
      <c r="AU172" s="132">
        <f>'貼り付けシート（日別）'!B171</f>
        <v>6.3016476351009993</v>
      </c>
      <c r="AV172" s="132">
        <f>'貼り付けシート（日別）'!C171</f>
        <v>10.16394779855</v>
      </c>
      <c r="AW172" s="132">
        <f>'貼り付けシート（日別）'!D171</f>
        <v>0.81311582388399994</v>
      </c>
      <c r="AX172" s="132">
        <f>'貼り付けシート（日別）'!E171</f>
        <v>0</v>
      </c>
      <c r="AY172" s="132">
        <f>'貼り付けシート（日別）'!F171</f>
        <v>18.295106037389996</v>
      </c>
      <c r="AZ172" s="132">
        <f>'貼り付けシート（日別）'!G171</f>
        <v>0</v>
      </c>
      <c r="BA172" s="132">
        <f>'貼り付けシート（日別）'!H171</f>
        <v>4.4207291666666659</v>
      </c>
    </row>
    <row r="173" spans="1:53" x14ac:dyDescent="0.15">
      <c r="A173" s="50">
        <v>41806</v>
      </c>
      <c r="B173" s="42">
        <f t="shared" si="23"/>
        <v>6</v>
      </c>
      <c r="C173" s="42">
        <f t="shared" si="24"/>
        <v>16</v>
      </c>
      <c r="D173" s="127">
        <f t="shared" si="25"/>
        <v>0.15331404369212961</v>
      </c>
      <c r="E173" s="127">
        <f t="shared" si="20"/>
        <v>72.515534059019402</v>
      </c>
      <c r="F173" s="127">
        <f t="shared" si="26"/>
        <v>0</v>
      </c>
      <c r="G173" s="130">
        <v>0</v>
      </c>
      <c r="H173" s="122">
        <f t="shared" si="21"/>
        <v>0.15331404369212961</v>
      </c>
      <c r="I173" s="122">
        <f>IF(AND($BH$4&lt;&gt;1,$BH$4&lt;&gt;2,$BH$4&lt;&gt;6),0,((VLOOKUP(データ入力と計算結果!$E$6,バックデータ一覧!$V$10:$AA$11,2)*'貼り付けシート（日別）'!O172+VLOOKUP(データ入力と計算結果!$E$6,バックデータ一覧!$V$10:$AA$11,3)*('貼り付けシート（日別）'!I172+'貼り付けシート（日別）'!J172+'貼り付けシート（日別）'!K172+'貼り付けシート（日別）'!L172+'貼り付けシート（日別）'!N172)+(VLOOKUP(データ入力と計算結果!$E$6,バックデータ一覧!$V$10:$AA$11,4)))*10^3/3600))</f>
        <v>9.7661342592592584E-2</v>
      </c>
      <c r="J173" s="122">
        <f>IF(AND(OR($BH$4&lt;&gt;1,$BH$4&lt;&gt;2,$BH$4&lt;&gt;6),データ入力と計算結果!$E$7&lt;&gt;バックデータ一覧!$A$15,SUM(AX173:AY173)&gt;0),0.07*10^3/3600,0)</f>
        <v>1.9444444444444445E-2</v>
      </c>
      <c r="K173" s="122">
        <f>IF(AND(OR($BH$4=1,$BH$4=2),データ入力と計算結果!$E$7=バックデータ一覧!$A$17,AY173&gt;0),(VLOOKUP(データ入力と計算結果!$E$6,バックデータ一覧!$V$10:$AA$11,5,FALSE)*BA173+VLOOKUP(データ入力と計算結果!$E$6,バックデータ一覧!$V$10:$AA$11,6,FALSE))*10^3/3600,0)</f>
        <v>3.6208256655092592E-2</v>
      </c>
      <c r="L173" s="122">
        <f>IF(OR($BH$4=1,$BH$4=6),IF(データ入力と計算結果!$E$7=バックデータ一覧!$A$15,AU173/N173+AV173/O173+AW173/P173+AX173/Q173+AY173/S173,IF(データ入力と計算結果!$E$7=バックデータ一覧!$A$16,AU173/N173+AV173/O173+AW173/P173+AY173/R173+AZ173/S173,AU173/N173+AV173/O173+AW173/P173+AY173/R173+BA173/T173)),0)</f>
        <v>72.515534059019402</v>
      </c>
      <c r="M173" s="122">
        <f>IF($BH$4=2,IF(データ入力と計算結果!$E$7=バックデータ一覧!$A$15,AU173/N173+AV173/O173+AW173/P173+AX173/Q173+AZ173/S173,IF(データ入力と計算結果!$E$7=バックデータ一覧!$A$16,AU173/N173+AV173/O173+AW173/P173+AY173/R173+AZ173/S173,AU173/N173+AV173/O173+AW173/P173+AY173/R173+BA173/T173)),0)</f>
        <v>0</v>
      </c>
      <c r="N173" s="122">
        <f>MIN(1,$BH$6*'貼り付けシート（日別）'!O172+計算過程!$BH$13*(AU173+AW173)+$BH$20)</f>
        <v>0.64413015362774617</v>
      </c>
      <c r="O173" s="122">
        <f>MIN(1,$BH$7*'貼り付けシート（日別）'!O172+$BH$14*AV173+$BH$21)</f>
        <v>0.69149997002572983</v>
      </c>
      <c r="P173" s="122">
        <f>MIN(1,$BH$8*'貼り付けシート（日別）'!O172+$BH$15*(AU173+AW173)+$BH$22)</f>
        <v>0.64413015362774617</v>
      </c>
      <c r="Q173" s="46">
        <f>MIN(1,$BH$9*'貼り付けシート（日別）'!O172+$BH$16*AX173+$BH$23)</f>
        <v>0.71159348488590612</v>
      </c>
      <c r="R173" s="46">
        <f>MIN(1,$BH$10*'貼り付けシート（日別）'!O172+$BH$17*AY173+$BH$24)</f>
        <v>0.70236819699999686</v>
      </c>
      <c r="S173" s="46">
        <f>MIN(1,$BH$11*'貼り付けシート（日別）'!O172+$BH$18*AZ173+$BH$25)</f>
        <v>0.71159348488590612</v>
      </c>
      <c r="T173" s="46">
        <f>MIN(1,$BH$12*'貼り付けシート（日別）'!O172+$BH$19*BA173+$BH$26)</f>
        <v>0.65918289014496645</v>
      </c>
      <c r="U173" s="46">
        <f t="shared" si="22"/>
        <v>0</v>
      </c>
      <c r="V173" s="46">
        <f t="array" ref="V173">AVERAGE((IF(('貼り付けシート（時刻別）'!$E$6:$E$8765=$B173)*('貼り付けシート（時刻別）'!$F$6:$F$8765=$C173)*('貼り付けシート（時刻別）'!$G$6:$G$8765=1),'貼り付けシート（時刻別）'!$C$6:$C$8765,"")))</f>
        <v>13.512500000000001</v>
      </c>
      <c r="W173" s="46">
        <f t="shared" si="27"/>
        <v>1</v>
      </c>
      <c r="X173" s="46">
        <f t="shared" si="28"/>
        <v>1</v>
      </c>
      <c r="Y173" s="46">
        <f t="shared" si="29"/>
        <v>49.338965077583339</v>
      </c>
      <c r="Z173" s="46">
        <f>IF($BH$4=8,($BH$38*'貼り付けシート（日別）'!O172+$BH$39*Y173+$BH$40)/3.6,0)</f>
        <v>0</v>
      </c>
      <c r="AA173" s="46">
        <f>IF(OR($BH$4=3,$BH$4=4,$BH$4=5),(($BH$42*'貼り付けシート（日別）'!O172+$BH$43*SUM(AU173:AW173,AY173)+$BH$44)*AB173+(0.01723*BA173+0.06099))*10^3/3600,0)</f>
        <v>0</v>
      </c>
      <c r="AB173" s="46">
        <f>IF('貼り付けシート（日別）'!O172&lt;7,1+(7-'貼り付けシート（日別）'!O172)*0.0091,1)</f>
        <v>1</v>
      </c>
      <c r="AC173" s="46">
        <f>IF(OR($BH$4=3,$BH$4=4,$BH$4=5),(($BH$45*'貼り付けシート（日別）'!O172+$BH$46*SUM(AU173:AW173,AY173)+$BH$47)*AE173+BA173/AD173),0)</f>
        <v>0</v>
      </c>
      <c r="AD173" s="46">
        <f>$BH$48*'貼り付けシート（日別）'!O172+$BH$49*BA173+$BH$50</f>
        <v>0.88105312499999999</v>
      </c>
      <c r="AE173" s="46">
        <f>IF('貼り付けシート（日別）'!O172&lt;7,1+(7-'貼り付けシート（日別）'!O172)*0.0205,1)</f>
        <v>1</v>
      </c>
      <c r="AF173" s="46">
        <f>IF($BH$4=7,((AL173*'貼り付けシート（日別）'!O172+AM173*(AU173+AV173+AW173+AY173)+AN173*AK173+AO173)*AG173+(0.01723*BA173+0.06099))*10^3/3600,0)</f>
        <v>0</v>
      </c>
      <c r="AG173" s="46">
        <f>IF(7&lt;='貼り付けシート（日別）'!O172,1,1+(7-'貼り付けシート（日別）'!O172)*0.0091)</f>
        <v>1</v>
      </c>
      <c r="AH173" s="46">
        <f>IF($BH$4=7,((AP173*'貼り付けシート（日別）'!O172+AQ173*(AU173+AV173+AW173+AY173)+AR173*AK173+AS173)*AJ173+BA173/AI173),0)</f>
        <v>0</v>
      </c>
      <c r="AI173" s="46">
        <f>$BH$52*'貼り付けシート（日別）'!O172+$BH$53*BA173+$BH$54</f>
        <v>0.88105312499999999</v>
      </c>
      <c r="AJ173" s="46">
        <f>IF(7&lt;='貼り付けシート（日別）'!O172,1,1+(7-'貼り付けシート（日別）'!O172)*0.0205)</f>
        <v>1</v>
      </c>
      <c r="AK173" s="46">
        <f>SUMIF('貼り付けシート（時刻別）'!$A$6:$A$8765,A173,'貼り付けシート（時刻別）'!$D$6:$D$8765)</f>
        <v>0</v>
      </c>
      <c r="AL173" s="120">
        <f>IF($AK173&gt;0,バックデータ一覧!$S$4,バックデータ一覧!$T$4)</f>
        <v>-0.18114</v>
      </c>
      <c r="AM173" s="120">
        <f>IF($AK173&gt;0,バックデータ一覧!$S$5,バックデータ一覧!$T$5)</f>
        <v>0.10483000000000001</v>
      </c>
      <c r="AN173" s="120">
        <f>IF($AK173&gt;0,バックデータ一覧!$S$6,バックデータ一覧!$T$6)</f>
        <v>0</v>
      </c>
      <c r="AO173" s="120">
        <f>IF($AK173&gt;0,バックデータ一覧!$S$7,バックデータ一覧!$T$7)</f>
        <v>5.8528500000000001</v>
      </c>
      <c r="AP173" s="120">
        <f>IF($AK173&gt;0,バックデータ一覧!$S$12,バックデータ一覧!$T$12)</f>
        <v>-5.7700000000000001E-2</v>
      </c>
      <c r="AQ173" s="120">
        <f>IF($AK173&gt;0,バックデータ一覧!$S$13,バックデータ一覧!$T$13)</f>
        <v>0.47525000000000001</v>
      </c>
      <c r="AR173" s="120">
        <f>IF($AK173&gt;0,バックデータ一覧!$S$14,バックデータ一覧!$T$14)</f>
        <v>0</v>
      </c>
      <c r="AS173" s="120">
        <f>IF($AK173&gt;0,バックデータ一覧!$S$15,バックデータ一覧!$T$15)</f>
        <v>-6.3459300000000001</v>
      </c>
      <c r="AT173" s="123">
        <f>IF(データ入力と計算結果!$E$9=バックデータ一覧!$A$24,'貼り付けシート（日別）'!P172,0)</f>
        <v>0</v>
      </c>
      <c r="AU173" s="132">
        <f>'貼り付けシート（日別）'!B172</f>
        <v>9.26408193438</v>
      </c>
      <c r="AV173" s="132">
        <f>'貼り付けシート（日別）'!C172</f>
        <v>15.104481414750001</v>
      </c>
      <c r="AW173" s="132">
        <f>'貼り付けシート（日別）'!D172</f>
        <v>2.81950319742</v>
      </c>
      <c r="AX173" s="132">
        <f>'貼り付けシート（日別）'!E172</f>
        <v>0</v>
      </c>
      <c r="AY173" s="132">
        <f>'貼り付けシート（日別）'!F172</f>
        <v>18.125377697700003</v>
      </c>
      <c r="AZ173" s="132">
        <f>'貼り付けシート（日別）'!G172</f>
        <v>0</v>
      </c>
      <c r="BA173" s="132">
        <f>'貼り付けシート（日別）'!H172</f>
        <v>4.0255208333333323</v>
      </c>
    </row>
    <row r="174" spans="1:53" x14ac:dyDescent="0.15">
      <c r="A174" s="50">
        <v>41807</v>
      </c>
      <c r="B174" s="42">
        <f t="shared" si="23"/>
        <v>6</v>
      </c>
      <c r="C174" s="42">
        <f t="shared" si="24"/>
        <v>17</v>
      </c>
      <c r="D174" s="127">
        <f t="shared" si="25"/>
        <v>0.1645047410300926</v>
      </c>
      <c r="E174" s="127">
        <f t="shared" si="20"/>
        <v>86.525182409033079</v>
      </c>
      <c r="F174" s="127">
        <f t="shared" si="26"/>
        <v>0</v>
      </c>
      <c r="G174" s="130">
        <v>0</v>
      </c>
      <c r="H174" s="122">
        <f t="shared" si="21"/>
        <v>0.1645047410300926</v>
      </c>
      <c r="I174" s="122">
        <f>IF(AND($BH$4&lt;&gt;1,$BH$4&lt;&gt;2,$BH$4&lt;&gt;6),0,((VLOOKUP(データ入力と計算結果!$E$6,バックデータ一覧!$V$10:$AA$11,2)*'貼り付けシート（日別）'!O173+VLOOKUP(データ入力と計算結果!$E$6,バックデータ一覧!$V$10:$AA$11,3)*('貼り付けシート（日別）'!I173+'貼り付けシート（日別）'!J173+'貼り付けシート（日別）'!K173+'貼り付けシート（日別）'!L173+'貼り付けシート（日別）'!N173)+(VLOOKUP(データ入力と計算結果!$E$6,バックデータ一覧!$V$10:$AA$11,4)))*10^3/3600))</f>
        <v>0.10867754629629629</v>
      </c>
      <c r="J174" s="122">
        <f>IF(AND(OR($BH$4&lt;&gt;1,$BH$4&lt;&gt;2,$BH$4&lt;&gt;6),データ入力と計算結果!$E$7&lt;&gt;バックデータ一覧!$A$15,SUM(AX174:AY174)&gt;0),0.07*10^3/3600,0)</f>
        <v>1.9444444444444445E-2</v>
      </c>
      <c r="K174" s="122">
        <f>IF(AND(OR($BH$4=1,$BH$4=2),データ入力と計算結果!$E$7=バックデータ一覧!$A$17,AY174&gt;0),(VLOOKUP(データ入力と計算結果!$E$6,バックデータ一覧!$V$10:$AA$11,5,FALSE)*BA174+VLOOKUP(データ入力と計算結果!$E$6,バックデータ一覧!$V$10:$AA$11,6,FALSE))*10^3/3600,0)</f>
        <v>3.6382750289351853E-2</v>
      </c>
      <c r="L174" s="122">
        <f>IF(OR($BH$4=1,$BH$4=6),IF(データ入力と計算結果!$E$7=バックデータ一覧!$A$15,AU174/N174+AV174/O174+AW174/P174+AX174/Q174+AY174/S174,IF(データ入力と計算結果!$E$7=バックデータ一覧!$A$16,AU174/N174+AV174/O174+AW174/P174+AY174/R174+AZ174/S174,AU174/N174+AV174/O174+AW174/P174+AY174/R174+BA174/T174)),0)</f>
        <v>86.525182409033079</v>
      </c>
      <c r="M174" s="122">
        <f>IF($BH$4=2,IF(データ入力と計算結果!$E$7=バックデータ一覧!$A$15,AU174/N174+AV174/O174+AW174/P174+AX174/Q174+AZ174/S174,IF(データ入力と計算結果!$E$7=バックデータ一覧!$A$16,AU174/N174+AV174/O174+AW174/P174+AY174/R174+AZ174/S174,AU174/N174+AV174/O174+AW174/P174+AY174/R174+BA174/T174)),0)</f>
        <v>0</v>
      </c>
      <c r="N174" s="122">
        <f>MIN(1,$BH$6*'貼り付けシート（日別）'!O173+計算過程!$BH$13*(AU174+AW174)+$BH$20)</f>
        <v>0.64950520150758739</v>
      </c>
      <c r="O174" s="122">
        <f>MIN(1,$BH$7*'貼り付けシート（日別）'!O173+$BH$14*AV174+$BH$21)</f>
        <v>0.69357796528382432</v>
      </c>
      <c r="P174" s="122">
        <f>MIN(1,$BH$8*'貼り付けシート（日別）'!O173+$BH$15*(AU174+AW174)+$BH$22)</f>
        <v>0.64950520150758739</v>
      </c>
      <c r="Q174" s="46">
        <f>MIN(1,$BH$9*'貼り付けシート（日別）'!O173+$BH$16*AX174+$BH$23)</f>
        <v>0.71159348488590612</v>
      </c>
      <c r="R174" s="46">
        <f>MIN(1,$BH$10*'貼り付けシート（日別）'!O173+$BH$17*AY174+$BH$24)</f>
        <v>0.70245256603113537</v>
      </c>
      <c r="S174" s="46">
        <f>MIN(1,$BH$11*'貼り付けシート（日別）'!O173+$BH$18*AZ174+$BH$25)</f>
        <v>0.71159348488590612</v>
      </c>
      <c r="T174" s="46">
        <f>MIN(1,$BH$12*'貼り付けシート（日別）'!O173+$BH$19*BA174+$BH$26)</f>
        <v>0.65920085623892621</v>
      </c>
      <c r="U174" s="46">
        <f t="shared" si="22"/>
        <v>0</v>
      </c>
      <c r="V174" s="46">
        <f t="array" ref="V174">AVERAGE((IF(('貼り付けシート（時刻別）'!$E$6:$E$8765=$B174)*('貼り付けシート（時刻別）'!$F$6:$F$8765=$C174)*('貼り付けシート（時刻別）'!$G$6:$G$8765=1),'貼り付けシート（時刻別）'!$C$6:$C$8765,"")))</f>
        <v>17.349999999999998</v>
      </c>
      <c r="W174" s="46">
        <f t="shared" si="27"/>
        <v>1</v>
      </c>
      <c r="X174" s="46">
        <f t="shared" si="28"/>
        <v>1</v>
      </c>
      <c r="Y174" s="46">
        <f t="shared" si="29"/>
        <v>58.877099126266671</v>
      </c>
      <c r="Z174" s="46">
        <f>IF($BH$4=8,($BH$38*'貼り付けシート（日別）'!O173+$BH$39*Y174+$BH$40)/3.6,0)</f>
        <v>0</v>
      </c>
      <c r="AA174" s="46">
        <f>IF(OR($BH$4=3,$BH$4=4,$BH$4=5),(($BH$42*'貼り付けシート（日別）'!O173+$BH$43*SUM(AU174:AW174,AY174)+$BH$44)*AB174+(0.01723*BA174+0.06099))*10^3/3600,0)</f>
        <v>0</v>
      </c>
      <c r="AB174" s="46">
        <f>IF('貼り付けシート（日別）'!O173&lt;7,1+(7-'貼り付けシート（日別）'!O173)*0.0091,1)</f>
        <v>1</v>
      </c>
      <c r="AC174" s="46">
        <f>IF(OR($BH$4=3,$BH$4=4,$BH$4=5),(($BH$45*'貼り付けシート（日別）'!O173+$BH$46*SUM(AU174:AW174,AY174)+$BH$47)*AE174+BA174/AD174),0)</f>
        <v>0</v>
      </c>
      <c r="AD174" s="46">
        <f>$BH$48*'貼り付けシート（日別）'!O173+$BH$49*BA174+$BH$50</f>
        <v>0.88027187499999993</v>
      </c>
      <c r="AE174" s="46">
        <f>IF('貼り付けシート（日別）'!O173&lt;7,1+(7-'貼り付けシート（日別）'!O173)*0.0205,1)</f>
        <v>1</v>
      </c>
      <c r="AF174" s="46">
        <f>IF($BH$4=7,((AL174*'貼り付けシート（日別）'!O173+AM174*(AU174+AV174+AW174+AY174)+AN174*AK174+AO174)*AG174+(0.01723*BA174+0.06099))*10^3/3600,0)</f>
        <v>0</v>
      </c>
      <c r="AG174" s="46">
        <f>IF(7&lt;='貼り付けシート（日別）'!O173,1,1+(7-'貼り付けシート（日別）'!O173)*0.0091)</f>
        <v>1</v>
      </c>
      <c r="AH174" s="46">
        <f>IF($BH$4=7,((AP174*'貼り付けシート（日別）'!O173+AQ174*(AU174+AV174+AW174+AY174)+AR174*AK174+AS174)*AJ174+BA174/AI174),0)</f>
        <v>0</v>
      </c>
      <c r="AI174" s="46">
        <f>$BH$52*'貼り付けシート（日別）'!O173+$BH$53*BA174+$BH$54</f>
        <v>0.88027187499999993</v>
      </c>
      <c r="AJ174" s="46">
        <f>IF(7&lt;='貼り付けシート（日別）'!O173,1,1+(7-'貼り付けシート（日別）'!O173)*0.0205)</f>
        <v>1</v>
      </c>
      <c r="AK174" s="46">
        <f>SUMIF('貼り付けシート（時刻別）'!$A$6:$A$8765,A174,'貼り付けシート（時刻別）'!$D$6:$D$8765)</f>
        <v>0</v>
      </c>
      <c r="AL174" s="120">
        <f>IF($AK174&gt;0,バックデータ一覧!$S$4,バックデータ一覧!$T$4)</f>
        <v>-0.18114</v>
      </c>
      <c r="AM174" s="120">
        <f>IF($AK174&gt;0,バックデータ一覧!$S$5,バックデータ一覧!$T$5)</f>
        <v>0.10483000000000001</v>
      </c>
      <c r="AN174" s="120">
        <f>IF($AK174&gt;0,バックデータ一覧!$S$6,バックデータ一覧!$T$6)</f>
        <v>0</v>
      </c>
      <c r="AO174" s="120">
        <f>IF($AK174&gt;0,バックデータ一覧!$S$7,バックデータ一覧!$T$7)</f>
        <v>5.8528500000000001</v>
      </c>
      <c r="AP174" s="120">
        <f>IF($AK174&gt;0,バックデータ一覧!$S$12,バックデータ一覧!$T$12)</f>
        <v>-5.7700000000000001E-2</v>
      </c>
      <c r="AQ174" s="120">
        <f>IF($AK174&gt;0,バックデータ一覧!$S$13,バックデータ一覧!$T$13)</f>
        <v>0.47525000000000001</v>
      </c>
      <c r="AR174" s="120">
        <f>IF($AK174&gt;0,バックデータ一覧!$S$14,バックデータ一覧!$T$14)</f>
        <v>0</v>
      </c>
      <c r="AS174" s="120">
        <f>IF($AK174&gt;0,バックデータ一覧!$S$15,バックデータ一覧!$T$15)</f>
        <v>-6.3459300000000001</v>
      </c>
      <c r="AT174" s="123">
        <f>IF(データ入力と計算結果!$E$9=バックデータ一覧!$A$24,'貼り付けシート（日別）'!P173,0)</f>
        <v>0</v>
      </c>
      <c r="AU174" s="132">
        <f>'貼り付けシート（日別）'!B173</f>
        <v>13.952939626080001</v>
      </c>
      <c r="AV174" s="132">
        <f>'貼り付けシート（日別）'!C173</f>
        <v>19.932770894400001</v>
      </c>
      <c r="AW174" s="132">
        <f>'貼り付けシート（日別）'!D173</f>
        <v>2.9899156341599999</v>
      </c>
      <c r="AX174" s="132">
        <f>'貼り付けシート（日別）'!E173</f>
        <v>0</v>
      </c>
      <c r="AY174" s="132">
        <f>'貼り付けシート（日別）'!F173</f>
        <v>17.939493804960001</v>
      </c>
      <c r="AZ174" s="132">
        <f>'貼り付けシート（日別）'!G173</f>
        <v>0</v>
      </c>
      <c r="BA174" s="132">
        <f>'貼り付けシート（日別）'!H173</f>
        <v>4.0619791666666663</v>
      </c>
    </row>
    <row r="175" spans="1:53" x14ac:dyDescent="0.15">
      <c r="A175" s="50">
        <v>41808</v>
      </c>
      <c r="B175" s="42">
        <f t="shared" si="23"/>
        <v>6</v>
      </c>
      <c r="C175" s="42">
        <f t="shared" si="24"/>
        <v>18</v>
      </c>
      <c r="D175" s="127">
        <f t="shared" si="25"/>
        <v>0.1783480552662037</v>
      </c>
      <c r="E175" s="127">
        <f t="shared" si="20"/>
        <v>100.32326869245058</v>
      </c>
      <c r="F175" s="127">
        <f t="shared" si="26"/>
        <v>0</v>
      </c>
      <c r="G175" s="130">
        <v>0</v>
      </c>
      <c r="H175" s="122">
        <f t="shared" si="21"/>
        <v>0.1783480552662037</v>
      </c>
      <c r="I175" s="122">
        <f>IF(AND($BH$4&lt;&gt;1,$BH$4&lt;&gt;2,$BH$4&lt;&gt;6),0,((VLOOKUP(データ入力と計算結果!$E$6,バックデータ一覧!$V$10:$AA$11,2)*'貼り付けシート（日別）'!O174+VLOOKUP(データ入力と計算結果!$E$6,バックデータ一覧!$V$10:$AA$11,3)*('貼り付けシート（日別）'!I174+'貼り付けシート（日別）'!J174+'貼り付けシート（日別）'!K174+'貼り付けシート（日別）'!L174+'貼り付けシート（日別）'!N174)+(VLOOKUP(データ入力と計算結果!$E$6,バックデータ一覧!$V$10:$AA$11,4)))*10^3/3600))</f>
        <v>0.12065726851851852</v>
      </c>
      <c r="J175" s="122">
        <f>IF(AND(OR($BH$4&lt;&gt;1,$BH$4&lt;&gt;2,$BH$4&lt;&gt;6),データ入力と計算結果!$E$7&lt;&gt;バックデータ一覧!$A$15,SUM(AX175:AY175)&gt;0),0.07*10^3/3600,0)</f>
        <v>1.9444444444444445E-2</v>
      </c>
      <c r="K175" s="122">
        <f>IF(AND(OR($BH$4=1,$BH$4=2),データ入力と計算結果!$E$7=バックデータ一覧!$A$17,AY175&gt;0),(VLOOKUP(データ入力と計算結果!$E$6,バックデータ一覧!$V$10:$AA$11,5,FALSE)*BA175+VLOOKUP(データ入力と計算結果!$E$6,バックデータ一覧!$V$10:$AA$11,6,FALSE))*10^3/3600,0)</f>
        <v>3.8246342303240734E-2</v>
      </c>
      <c r="L175" s="122">
        <f>IF(OR($BH$4=1,$BH$4=6),IF(データ入力と計算結果!$E$7=バックデータ一覧!$A$15,AU175/N175+AV175/O175+AW175/P175+AX175/Q175+AY175/S175,IF(データ入力と計算結果!$E$7=バックデータ一覧!$A$16,AU175/N175+AV175/O175+AW175/P175+AY175/R175+AZ175/S175,AU175/N175+AV175/O175+AW175/P175+AY175/R175+BA175/T175)),0)</f>
        <v>100.32326869245058</v>
      </c>
      <c r="M175" s="122">
        <f>IF($BH$4=2,IF(データ入力と計算結果!$E$7=バックデータ一覧!$A$15,AU175/N175+AV175/O175+AW175/P175+AX175/Q175+AZ175/S175,IF(データ入力と計算結果!$E$7=バックデータ一覧!$A$16,AU175/N175+AV175/O175+AW175/P175+AY175/R175+AZ175/S175,AU175/N175+AV175/O175+AW175/P175+AY175/R175+BA175/T175)),0)</f>
        <v>0</v>
      </c>
      <c r="N175" s="122">
        <f>MIN(1,$BH$6*'貼り付けシート（日別）'!O174+計算過程!$BH$13*(AU175+AW175)+$BH$20)</f>
        <v>0.65227814232422776</v>
      </c>
      <c r="O175" s="122">
        <f>MIN(1,$BH$7*'貼り付けシート（日別）'!O174+$BH$14*AV175+$BH$21)</f>
        <v>0.69399643315733417</v>
      </c>
      <c r="P175" s="122">
        <f>MIN(1,$BH$8*'貼り付けシート（日別）'!O174+$BH$15*(AU175+AW175)+$BH$22)</f>
        <v>0.65227814232422776</v>
      </c>
      <c r="Q175" s="46">
        <f>MIN(1,$BH$9*'貼り付けシート（日別）'!O174+$BH$16*AX175+$BH$23)</f>
        <v>0.71159348488590612</v>
      </c>
      <c r="R175" s="46">
        <f>MIN(1,$BH$10*'貼り付けシート（日別）'!O174+$BH$17*AY175+$BH$24)</f>
        <v>0.70258688359911359</v>
      </c>
      <c r="S175" s="46">
        <f>MIN(1,$BH$11*'貼り付けシート（日別）'!O174+$BH$18*AZ175+$BH$25)</f>
        <v>0.71159348488590612</v>
      </c>
      <c r="T175" s="46">
        <f>MIN(1,$BH$12*'貼り付けシート（日別）'!O174+$BH$19*BA175+$BH$26)</f>
        <v>0.65939273412241606</v>
      </c>
      <c r="U175" s="46">
        <f t="shared" si="22"/>
        <v>0</v>
      </c>
      <c r="V175" s="46">
        <f t="array" ref="V175">AVERAGE((IF(('貼り付けシート（時刻別）'!$E$6:$E$8765=$B175)*('貼り付けシート（時刻別）'!$F$6:$F$8765=$C175)*('貼り付けシート（時刻別）'!$G$6:$G$8765=1),'貼り付けシート（時刻別）'!$C$6:$C$8765,"")))</f>
        <v>15.700000000000001</v>
      </c>
      <c r="W175" s="46">
        <f t="shared" si="27"/>
        <v>1</v>
      </c>
      <c r="X175" s="46">
        <f t="shared" si="28"/>
        <v>1</v>
      </c>
      <c r="Y175" s="46">
        <f t="shared" si="29"/>
        <v>68.164217255541672</v>
      </c>
      <c r="Z175" s="46">
        <f>IF($BH$4=8,($BH$38*'貼り付けシート（日別）'!O174+$BH$39*Y175+$BH$40)/3.6,0)</f>
        <v>0</v>
      </c>
      <c r="AA175" s="46">
        <f>IF(OR($BH$4=3,$BH$4=4,$BH$4=5),(($BH$42*'貼り付けシート（日別）'!O174+$BH$43*SUM(AU175:AW175,AY175)+$BH$44)*AB175+(0.01723*BA175+0.06099))*10^3/3600,0)</f>
        <v>0</v>
      </c>
      <c r="AB175" s="46">
        <f>IF('貼り付けシート（日別）'!O174&lt;7,1+(7-'貼り付けシート（日別）'!O174)*0.0091,1)</f>
        <v>1</v>
      </c>
      <c r="AC175" s="46">
        <f>IF(OR($BH$4=3,$BH$4=4,$BH$4=5),(($BH$45*'貼り付けシート（日別）'!O174+$BH$46*SUM(AU175:AW175,AY175)+$BH$47)*AE175+BA175/AD175),0)</f>
        <v>0</v>
      </c>
      <c r="AD175" s="46">
        <f>$BH$48*'貼り付けシート（日別）'!O174+$BH$49*BA175+$BH$50</f>
        <v>0.87192812499999994</v>
      </c>
      <c r="AE175" s="46">
        <f>IF('貼り付けシート（日別）'!O174&lt;7,1+(7-'貼り付けシート（日別）'!O174)*0.0205,1)</f>
        <v>1</v>
      </c>
      <c r="AF175" s="46">
        <f>IF($BH$4=7,((AL175*'貼り付けシート（日別）'!O174+AM175*(AU175+AV175+AW175+AY175)+AN175*AK175+AO175)*AG175+(0.01723*BA175+0.06099))*10^3/3600,0)</f>
        <v>0</v>
      </c>
      <c r="AG175" s="46">
        <f>IF(7&lt;='貼り付けシート（日別）'!O174,1,1+(7-'貼り付けシート（日別）'!O174)*0.0091)</f>
        <v>1</v>
      </c>
      <c r="AH175" s="46">
        <f>IF($BH$4=7,((AP175*'貼り付けシート（日別）'!O174+AQ175*(AU175+AV175+AW175+AY175)+AR175*AK175+AS175)*AJ175+BA175/AI175),0)</f>
        <v>0</v>
      </c>
      <c r="AI175" s="46">
        <f>$BH$52*'貼り付けシート（日別）'!O174+$BH$53*BA175+$BH$54</f>
        <v>0.87192812499999994</v>
      </c>
      <c r="AJ175" s="46">
        <f>IF(7&lt;='貼り付けシート（日別）'!O174,1,1+(7-'貼り付けシート（日別）'!O174)*0.0205)</f>
        <v>1</v>
      </c>
      <c r="AK175" s="46">
        <f>SUMIF('貼り付けシート（時刻別）'!$A$6:$A$8765,A175,'貼り付けシート（時刻別）'!$D$6:$D$8765)</f>
        <v>0</v>
      </c>
      <c r="AL175" s="120">
        <f>IF($AK175&gt;0,バックデータ一覧!$S$4,バックデータ一覧!$T$4)</f>
        <v>-0.18114</v>
      </c>
      <c r="AM175" s="120">
        <f>IF($AK175&gt;0,バックデータ一覧!$S$5,バックデータ一覧!$T$5)</f>
        <v>0.10483000000000001</v>
      </c>
      <c r="AN175" s="120">
        <f>IF($AK175&gt;0,バックデータ一覧!$S$6,バックデータ一覧!$T$6)</f>
        <v>0</v>
      </c>
      <c r="AO175" s="120">
        <f>IF($AK175&gt;0,バックデータ一覧!$S$7,バックデータ一覧!$T$7)</f>
        <v>5.8528500000000001</v>
      </c>
      <c r="AP175" s="120">
        <f>IF($AK175&gt;0,バックデータ一覧!$S$12,バックデータ一覧!$T$12)</f>
        <v>-5.7700000000000001E-2</v>
      </c>
      <c r="AQ175" s="120">
        <f>IF($AK175&gt;0,バックデータ一覧!$S$13,バックデータ一覧!$T$13)</f>
        <v>0.47525000000000001</v>
      </c>
      <c r="AR175" s="120">
        <f>IF($AK175&gt;0,バックデータ一覧!$S$14,バックデータ一覧!$T$14)</f>
        <v>0</v>
      </c>
      <c r="AS175" s="120">
        <f>IF($AK175&gt;0,バックデータ一覧!$S$15,バックデータ一覧!$T$15)</f>
        <v>-6.3459300000000001</v>
      </c>
      <c r="AT175" s="123">
        <f>IF(データ入力と計算結果!$E$9=バックデータ一覧!$A$24,'貼り付けシート（日別）'!P174,0)</f>
        <v>0</v>
      </c>
      <c r="AU175" s="132">
        <f>'貼り付けシート（日別）'!B174</f>
        <v>18.035641243620002</v>
      </c>
      <c r="AV175" s="132">
        <f>'貼り付けシート（日別）'!C174</f>
        <v>23.524749448200001</v>
      </c>
      <c r="AW175" s="132">
        <f>'貼り付けシート（日別）'!D174</f>
        <v>4.5089103109050006</v>
      </c>
      <c r="AX175" s="132">
        <f>'貼り付けシート（日別）'!E174</f>
        <v>0</v>
      </c>
      <c r="AY175" s="132">
        <f>'貼り付けシート（日別）'!F174</f>
        <v>17.643562086150002</v>
      </c>
      <c r="AZ175" s="132">
        <f>'貼り付けシート（日別）'!G174</f>
        <v>0</v>
      </c>
      <c r="BA175" s="132">
        <f>'貼り付けシート（日別）'!H174</f>
        <v>4.4513541666666656</v>
      </c>
    </row>
    <row r="176" spans="1:53" x14ac:dyDescent="0.15">
      <c r="A176" s="50">
        <v>41809</v>
      </c>
      <c r="B176" s="42">
        <f t="shared" si="23"/>
        <v>6</v>
      </c>
      <c r="C176" s="42">
        <f t="shared" si="24"/>
        <v>19</v>
      </c>
      <c r="D176" s="127">
        <f t="shared" si="25"/>
        <v>0.16348792100694445</v>
      </c>
      <c r="E176" s="127">
        <f t="shared" si="20"/>
        <v>73.606929555433055</v>
      </c>
      <c r="F176" s="127">
        <f t="shared" si="26"/>
        <v>0</v>
      </c>
      <c r="G176" s="130">
        <v>0</v>
      </c>
      <c r="H176" s="122">
        <f t="shared" si="21"/>
        <v>0.16348792100694445</v>
      </c>
      <c r="I176" s="122">
        <f>IF(AND($BH$4&lt;&gt;1,$BH$4&lt;&gt;2,$BH$4&lt;&gt;6),0,((VLOOKUP(データ入力と計算結果!$E$6,バックデータ一覧!$V$10:$AA$11,2)*'貼り付けシート（日別）'!O175+VLOOKUP(データ入力と計算結果!$E$6,バックデータ一覧!$V$10:$AA$11,3)*('貼り付けシート（日別）'!I175+'貼り付けシート（日別）'!J175+'貼り付けシート（日別）'!K175+'貼り付けシート（日別）'!L175+'貼り付けシート（日別）'!N175)+(VLOOKUP(データ入力と計算結果!$E$6,バックデータ一覧!$V$10:$AA$11,4)))*10^3/3600))</f>
        <v>0.1014337962962963</v>
      </c>
      <c r="J176" s="122">
        <f>IF(AND(OR($BH$4&lt;&gt;1,$BH$4&lt;&gt;2,$BH$4&lt;&gt;6),データ入力と計算結果!$E$7&lt;&gt;バックデータ一覧!$A$15,SUM(AX176:AY176)&gt;0),0.07*10^3/3600,0)</f>
        <v>1.9444444444444445E-2</v>
      </c>
      <c r="K176" s="122">
        <f>IF(AND(OR($BH$4=1,$BH$4=2),データ入力と計算結果!$E$7=バックデータ一覧!$A$17,AY176&gt;0),(VLOOKUP(データ入力と計算結果!$E$6,バックデータ一覧!$V$10:$AA$11,5,FALSE)*BA176+VLOOKUP(データ入力と計算結果!$E$6,バックデータ一覧!$V$10:$AA$11,6,FALSE))*10^3/3600,0)</f>
        <v>4.2609680266203709E-2</v>
      </c>
      <c r="L176" s="122">
        <f>IF(OR($BH$4=1,$BH$4=6),IF(データ入力と計算結果!$E$7=バックデータ一覧!$A$15,AU176/N176+AV176/O176+AW176/P176+AX176/Q176+AY176/S176,IF(データ入力と計算結果!$E$7=バックデータ一覧!$A$16,AU176/N176+AV176/O176+AW176/P176+AY176/R176+AZ176/S176,AU176/N176+AV176/O176+AW176/P176+AY176/R176+BA176/T176)),0)</f>
        <v>73.606929555433055</v>
      </c>
      <c r="M176" s="122">
        <f>IF($BH$4=2,IF(データ入力と計算結果!$E$7=バックデータ一覧!$A$15,AU176/N176+AV176/O176+AW176/P176+AX176/Q176+AZ176/S176,IF(データ入力と計算結果!$E$7=バックデータ一覧!$A$16,AU176/N176+AV176/O176+AW176/P176+AY176/R176+AZ176/S176,AU176/N176+AV176/O176+AW176/P176+AY176/R176+BA176/T176)),0)</f>
        <v>0</v>
      </c>
      <c r="N176" s="122">
        <f>MIN(1,$BH$6*'貼り付けシート（日別）'!O175+計算過程!$BH$13*(AU176+AW176)+$BH$20)</f>
        <v>0.63019485229336192</v>
      </c>
      <c r="O176" s="122">
        <f>MIN(1,$BH$7*'貼り付けシート（日別）'!O175+$BH$14*AV176+$BH$21)</f>
        <v>0.68704704962013075</v>
      </c>
      <c r="P176" s="122">
        <f>MIN(1,$BH$8*'貼り付けシート（日別）'!O175+$BH$15*(AU176+AW176)+$BH$22)</f>
        <v>0.63019485229336192</v>
      </c>
      <c r="Q176" s="46">
        <f>MIN(1,$BH$9*'貼り付けシート（日別）'!O175+$BH$16*AX176+$BH$23)</f>
        <v>0.71159348488590612</v>
      </c>
      <c r="R176" s="46">
        <f>MIN(1,$BH$10*'貼り付けシート（日別）'!O175+$BH$17*AY176+$BH$24)</f>
        <v>0.70255108283436674</v>
      </c>
      <c r="S176" s="46">
        <f>MIN(1,$BH$11*'貼り付けシート（日別）'!O175+$BH$18*AZ176+$BH$25)</f>
        <v>0.71159348488590612</v>
      </c>
      <c r="T176" s="46">
        <f>MIN(1,$BH$12*'貼り付けシート（日別）'!O175+$BH$19*BA176+$BH$26)</f>
        <v>0.65908417118657714</v>
      </c>
      <c r="U176" s="46">
        <f t="shared" si="22"/>
        <v>0</v>
      </c>
      <c r="V176" s="46">
        <f t="array" ref="V176">AVERAGE((IF(('貼り付けシート（時刻別）'!$E$6:$E$8765=$B176)*('貼り付けシート（時刻別）'!$F$6:$F$8765=$C176)*('貼り付けシート（時刻別）'!$G$6:$G$8765=1),'貼り付けシート（時刻別）'!$C$6:$C$8765,"")))</f>
        <v>12.45</v>
      </c>
      <c r="W176" s="46">
        <f t="shared" si="27"/>
        <v>1</v>
      </c>
      <c r="X176" s="46">
        <f t="shared" si="28"/>
        <v>1</v>
      </c>
      <c r="Y176" s="46">
        <f t="shared" si="29"/>
        <v>49.669118828583336</v>
      </c>
      <c r="Z176" s="46">
        <f>IF($BH$4=8,($BH$38*'貼り付けシート（日別）'!O175+$BH$39*Y176+$BH$40)/3.6,0)</f>
        <v>0</v>
      </c>
      <c r="AA176" s="46">
        <f>IF(OR($BH$4=3,$BH$4=4,$BH$4=5),(($BH$42*'貼り付けシート（日別）'!O175+$BH$43*SUM(AU176:AW176,AY176)+$BH$44)*AB176+(0.01723*BA176+0.06099))*10^3/3600,0)</f>
        <v>0</v>
      </c>
      <c r="AB176" s="46">
        <f>IF('貼り付けシート（日別）'!O175&lt;7,1+(7-'貼り付けシート（日別）'!O175)*0.0091,1)</f>
        <v>1</v>
      </c>
      <c r="AC176" s="46">
        <f>IF(OR($BH$4=3,$BH$4=4,$BH$4=5),(($BH$45*'貼り付けシート（日別）'!O175+$BH$46*SUM(AU176:AW176,AY176)+$BH$47)*AE176+BA176/AD176),0)</f>
        <v>0</v>
      </c>
      <c r="AD176" s="46">
        <f>$BH$48*'貼り付けシート（日別）'!O175+$BH$49*BA176+$BH$50</f>
        <v>0.8511781249999999</v>
      </c>
      <c r="AE176" s="46">
        <f>IF('貼り付けシート（日別）'!O175&lt;7,1+(7-'貼り付けシート（日別）'!O175)*0.0205,1)</f>
        <v>1</v>
      </c>
      <c r="AF176" s="46">
        <f>IF($BH$4=7,((AL176*'貼り付けシート（日別）'!O175+AM176*(AU176+AV176+AW176+AY176)+AN176*AK176+AO176)*AG176+(0.01723*BA176+0.06099))*10^3/3600,0)</f>
        <v>0</v>
      </c>
      <c r="AG176" s="46">
        <f>IF(7&lt;='貼り付けシート（日別）'!O175,1,1+(7-'貼り付けシート（日別）'!O175)*0.0091)</f>
        <v>1</v>
      </c>
      <c r="AH176" s="46">
        <f>IF($BH$4=7,((AP176*'貼り付けシート（日別）'!O175+AQ176*(AU176+AV176+AW176+AY176)+AR176*AK176+AS176)*AJ176+BA176/AI176),0)</f>
        <v>0</v>
      </c>
      <c r="AI176" s="46">
        <f>$BH$52*'貼り付けシート（日別）'!O175+$BH$53*BA176+$BH$54</f>
        <v>0.8511781249999999</v>
      </c>
      <c r="AJ176" s="46">
        <f>IF(7&lt;='貼り付けシート（日別）'!O175,1,1+(7-'貼り付けシート（日別）'!O175)*0.0205)</f>
        <v>1</v>
      </c>
      <c r="AK176" s="46">
        <f>SUMIF('貼り付けシート（時刻別）'!$A$6:$A$8765,A176,'貼り付けシート（時刻別）'!$D$6:$D$8765)</f>
        <v>0</v>
      </c>
      <c r="AL176" s="120">
        <f>IF($AK176&gt;0,バックデータ一覧!$S$4,バックデータ一覧!$T$4)</f>
        <v>-0.18114</v>
      </c>
      <c r="AM176" s="120">
        <f>IF($AK176&gt;0,バックデータ一覧!$S$5,バックデータ一覧!$T$5)</f>
        <v>0.10483000000000001</v>
      </c>
      <c r="AN176" s="120">
        <f>IF($AK176&gt;0,バックデータ一覧!$S$6,バックデータ一覧!$T$6)</f>
        <v>0</v>
      </c>
      <c r="AO176" s="120">
        <f>IF($AK176&gt;0,バックデータ一覧!$S$7,バックデータ一覧!$T$7)</f>
        <v>5.8528500000000001</v>
      </c>
      <c r="AP176" s="120">
        <f>IF($AK176&gt;0,バックデータ一覧!$S$12,バックデータ一覧!$T$12)</f>
        <v>-5.7700000000000001E-2</v>
      </c>
      <c r="AQ176" s="120">
        <f>IF($AK176&gt;0,バックデータ一覧!$S$13,バックデータ一覧!$T$13)</f>
        <v>0.47525000000000001</v>
      </c>
      <c r="AR176" s="120">
        <f>IF($AK176&gt;0,バックデータ一覧!$S$14,バックデータ一覧!$T$14)</f>
        <v>0</v>
      </c>
      <c r="AS176" s="120">
        <f>IF($AK176&gt;0,バックデータ一覧!$S$15,バックデータ一覧!$T$15)</f>
        <v>-6.3459300000000001</v>
      </c>
      <c r="AT176" s="123">
        <f>IF(データ入力と計算結果!$E$9=バックデータ一覧!$A$24,'貼り付けシート（日別）'!P175,0)</f>
        <v>0</v>
      </c>
      <c r="AU176" s="132">
        <f>'貼り付けシート（日別）'!B175</f>
        <v>9.0581355901400009</v>
      </c>
      <c r="AV176" s="132">
        <f>'貼り付けシート（日別）'!C175</f>
        <v>14.768699331749998</v>
      </c>
      <c r="AW176" s="132">
        <f>'貼り付けシート（日別）'!D175</f>
        <v>2.7568238752600003</v>
      </c>
      <c r="AX176" s="132">
        <f>'貼り付けシート（日別）'!E175</f>
        <v>0</v>
      </c>
      <c r="AY176" s="132">
        <f>'貼り付けシート（日別）'!F175</f>
        <v>17.722439198100002</v>
      </c>
      <c r="AZ176" s="132">
        <f>'貼り付けシート（日別）'!G175</f>
        <v>0</v>
      </c>
      <c r="BA176" s="132">
        <f>'貼り付けシート（日別）'!H175</f>
        <v>5.3630208333333336</v>
      </c>
    </row>
    <row r="177" spans="1:53" x14ac:dyDescent="0.15">
      <c r="A177" s="50">
        <v>41810</v>
      </c>
      <c r="B177" s="42">
        <f t="shared" si="23"/>
        <v>6</v>
      </c>
      <c r="C177" s="42">
        <f t="shared" si="24"/>
        <v>20</v>
      </c>
      <c r="D177" s="127">
        <f t="shared" si="25"/>
        <v>0.15357567100694447</v>
      </c>
      <c r="E177" s="127">
        <f t="shared" si="20"/>
        <v>59.911522852423076</v>
      </c>
      <c r="F177" s="127">
        <f t="shared" si="26"/>
        <v>0</v>
      </c>
      <c r="G177" s="130">
        <v>0</v>
      </c>
      <c r="H177" s="122">
        <f t="shared" si="21"/>
        <v>0.15357567100694447</v>
      </c>
      <c r="I177" s="122">
        <f>IF(AND($BH$4&lt;&gt;1,$BH$4&lt;&gt;2,$BH$4&lt;&gt;6),0,((VLOOKUP(データ入力と計算結果!$E$6,バックデータ一覧!$V$10:$AA$11,2)*'貼り付けシート（日別）'!O176+VLOOKUP(データ入力と計算結果!$E$6,バックデータ一覧!$V$10:$AA$11,3)*('貼り付けシート（日別）'!I176+'貼り付けシート（日別）'!J176+'貼り付けシート（日別）'!K176+'貼り付けシート（日別）'!L176+'貼り付けシート（日別）'!N176)+(VLOOKUP(データ入力と計算結果!$E$6,バックデータ一覧!$V$10:$AA$11,4)))*10^3/3600))</f>
        <v>9.089935185185187E-2</v>
      </c>
      <c r="J177" s="122">
        <f>IF(AND(OR($BH$4&lt;&gt;1,$BH$4&lt;&gt;2,$BH$4&lt;&gt;6),データ入力と計算結果!$E$7&lt;&gt;バックデータ一覧!$A$15,SUM(AX177:AY177)&gt;0),0.07*10^3/3600,0)</f>
        <v>1.9444444444444445E-2</v>
      </c>
      <c r="K177" s="122">
        <f>IF(AND(OR($BH$4=1,$BH$4=2),データ入力と計算結果!$E$7=バックデータ一覧!$A$17,AY177&gt;0),(VLOOKUP(データ入力と計算結果!$E$6,バックデータ一覧!$V$10:$AA$11,5,FALSE)*BA177+VLOOKUP(データ入力と計算結果!$E$6,バックデータ一覧!$V$10:$AA$11,6,FALSE))*10^3/3600,0)</f>
        <v>4.3231874710648141E-2</v>
      </c>
      <c r="L177" s="122">
        <f>IF(OR($BH$4=1,$BH$4=6),IF(データ入力と計算結果!$E$7=バックデータ一覧!$A$15,AU177/N177+AV177/O177+AW177/P177+AX177/Q177+AY177/S177,IF(データ入力と計算結果!$E$7=バックデータ一覧!$A$16,AU177/N177+AV177/O177+AW177/P177+AY177/R177+AZ177/S177,AU177/N177+AV177/O177+AW177/P177+AY177/R177+BA177/T177)),0)</f>
        <v>59.911522852423076</v>
      </c>
      <c r="M177" s="122">
        <f>IF($BH$4=2,IF(データ入力と計算結果!$E$7=バックデータ一覧!$A$15,AU177/N177+AV177/O177+AW177/P177+AX177/Q177+AZ177/S177,IF(データ入力と計算結果!$E$7=バックデータ一覧!$A$16,AU177/N177+AV177/O177+AW177/P177+AY177/R177+AZ177/S177,AU177/N177+AV177/O177+AW177/P177+AY177/R177+BA177/T177)),0)</f>
        <v>0</v>
      </c>
      <c r="N177" s="122">
        <f>MIN(1,$BH$6*'貼り付けシート（日別）'!O176+計算過程!$BH$13*(AU177+AW177)+$BH$20)</f>
        <v>0.62315004319119216</v>
      </c>
      <c r="O177" s="122">
        <f>MIN(1,$BH$7*'貼り付けシート（日別）'!O176+$BH$14*AV177+$BH$21)</f>
        <v>0.68445628304069484</v>
      </c>
      <c r="P177" s="122">
        <f>MIN(1,$BH$8*'貼り付けシート（日別）'!O176+$BH$15*(AU177+AW177)+$BH$22)</f>
        <v>0.62315004319119216</v>
      </c>
      <c r="Q177" s="46">
        <f>MIN(1,$BH$9*'貼り付けシート（日別）'!O176+$BH$16*AX177+$BH$23)</f>
        <v>0.71159348488590612</v>
      </c>
      <c r="R177" s="46">
        <f>MIN(1,$BH$10*'貼り付けシート（日別）'!O176+$BH$17*AY177+$BH$24)</f>
        <v>0.70240822484299104</v>
      </c>
      <c r="S177" s="46">
        <f>MIN(1,$BH$11*'貼り付けシート（日別）'!O176+$BH$18*AZ177+$BH$25)</f>
        <v>0.71159348488590612</v>
      </c>
      <c r="T177" s="46">
        <f>MIN(1,$BH$12*'貼り付けシート（日別）'!O176+$BH$19*BA177+$BH$26)</f>
        <v>0.65897705544322149</v>
      </c>
      <c r="U177" s="46">
        <f t="shared" si="22"/>
        <v>0</v>
      </c>
      <c r="V177" s="46">
        <f t="array" ref="V177">AVERAGE((IF(('貼り付けシート（時刻別）'!$E$6:$E$8765=$B177)*('貼り付けシート（時刻別）'!$F$6:$F$8765=$C177)*('貼り付けシート（時刻別）'!$G$6:$G$8765=1),'貼り付けシート（時刻別）'!$C$6:$C$8765,"")))</f>
        <v>11.4125</v>
      </c>
      <c r="W177" s="46">
        <f t="shared" si="27"/>
        <v>1</v>
      </c>
      <c r="X177" s="46">
        <f t="shared" si="28"/>
        <v>1</v>
      </c>
      <c r="Y177" s="46">
        <f t="shared" si="29"/>
        <v>40.56532963668333</v>
      </c>
      <c r="Z177" s="46">
        <f>IF($BH$4=8,($BH$38*'貼り付けシート（日別）'!O176+$BH$39*Y177+$BH$40)/3.6,0)</f>
        <v>0</v>
      </c>
      <c r="AA177" s="46">
        <f>IF(OR($BH$4=3,$BH$4=4,$BH$4=5),(($BH$42*'貼り付けシート（日別）'!O176+$BH$43*SUM(AU177:AW177,AY177)+$BH$44)*AB177+(0.01723*BA177+0.06099))*10^3/3600,0)</f>
        <v>0</v>
      </c>
      <c r="AB177" s="46">
        <f>IF('貼り付けシート（日別）'!O176&lt;7,1+(7-'貼り付けシート（日別）'!O176)*0.0091,1)</f>
        <v>1</v>
      </c>
      <c r="AC177" s="46">
        <f>IF(OR($BH$4=3,$BH$4=4,$BH$4=5),(($BH$45*'貼り付けシート（日別）'!O176+$BH$46*SUM(AU177:AW177,AY177)+$BH$47)*AE177+BA177/AD177),0)</f>
        <v>0</v>
      </c>
      <c r="AD177" s="46">
        <f>$BH$48*'貼り付けシート（日別）'!O176+$BH$49*BA177+$BH$50</f>
        <v>0.84811812499999994</v>
      </c>
      <c r="AE177" s="46">
        <f>IF('貼り付けシート（日別）'!O176&lt;7,1+(7-'貼り付けシート（日別）'!O176)*0.0205,1)</f>
        <v>1</v>
      </c>
      <c r="AF177" s="46">
        <f>IF($BH$4=7,((AL177*'貼り付けシート（日別）'!O176+AM177*(AU177+AV177+AW177+AY177)+AN177*AK177+AO177)*AG177+(0.01723*BA177+0.06099))*10^3/3600,0)</f>
        <v>0</v>
      </c>
      <c r="AG177" s="46">
        <f>IF(7&lt;='貼り付けシート（日別）'!O176,1,1+(7-'貼り付けシート（日別）'!O176)*0.0091)</f>
        <v>1</v>
      </c>
      <c r="AH177" s="46">
        <f>IF($BH$4=7,((AP177*'貼り付けシート（日別）'!O176+AQ177*(AU177+AV177+AW177+AY177)+AR177*AK177+AS177)*AJ177+BA177/AI177),0)</f>
        <v>0</v>
      </c>
      <c r="AI177" s="46">
        <f>$BH$52*'貼り付けシート（日別）'!O176+$BH$53*BA177+$BH$54</f>
        <v>0.84811812499999994</v>
      </c>
      <c r="AJ177" s="46">
        <f>IF(7&lt;='貼り付けシート（日別）'!O176,1,1+(7-'貼り付けシート（日別）'!O176)*0.0205)</f>
        <v>1</v>
      </c>
      <c r="AK177" s="46">
        <f>SUMIF('貼り付けシート（時刻別）'!$A$6:$A$8765,A177,'貼り付けシート（時刻別）'!$D$6:$D$8765)</f>
        <v>0</v>
      </c>
      <c r="AL177" s="120">
        <f>IF($AK177&gt;0,バックデータ一覧!$S$4,バックデータ一覧!$T$4)</f>
        <v>-0.18114</v>
      </c>
      <c r="AM177" s="120">
        <f>IF($AK177&gt;0,バックデータ一覧!$S$5,バックデータ一覧!$T$5)</f>
        <v>0.10483000000000001</v>
      </c>
      <c r="AN177" s="120">
        <f>IF($AK177&gt;0,バックデータ一覧!$S$6,バックデータ一覧!$T$6)</f>
        <v>0</v>
      </c>
      <c r="AO177" s="120">
        <f>IF($AK177&gt;0,バックデータ一覧!$S$7,バックデータ一覧!$T$7)</f>
        <v>5.8528500000000001</v>
      </c>
      <c r="AP177" s="120">
        <f>IF($AK177&gt;0,バックデータ一覧!$S$12,バックデータ一覧!$T$12)</f>
        <v>-5.7700000000000001E-2</v>
      </c>
      <c r="AQ177" s="120">
        <f>IF($AK177&gt;0,バックデータ一覧!$S$13,バックデータ一覧!$T$13)</f>
        <v>0.47525000000000001</v>
      </c>
      <c r="AR177" s="120">
        <f>IF($AK177&gt;0,バックデータ一覧!$S$14,バックデータ一覧!$T$14)</f>
        <v>0</v>
      </c>
      <c r="AS177" s="120">
        <f>IF($AK177&gt;0,バックデータ一覧!$S$15,バックデータ一覧!$T$15)</f>
        <v>-6.3459300000000001</v>
      </c>
      <c r="AT177" s="123">
        <f>IF(データ入力と計算結果!$E$9=バックデータ一覧!$A$24,'貼り付けシート（日別）'!P176,0)</f>
        <v>0</v>
      </c>
      <c r="AU177" s="132">
        <f>'貼り付けシート（日別）'!B176</f>
        <v>6.2128089880220001</v>
      </c>
      <c r="AV177" s="132">
        <f>'貼り付けシート（日別）'!C176</f>
        <v>10.0206596581</v>
      </c>
      <c r="AW177" s="132">
        <f>'貼り付けシート（日別）'!D176</f>
        <v>0.80165277264799994</v>
      </c>
      <c r="AX177" s="132">
        <f>'貼り付けシート（日別）'!E176</f>
        <v>0</v>
      </c>
      <c r="AY177" s="132">
        <f>'貼り付けシート（日別）'!F176</f>
        <v>18.037187384580001</v>
      </c>
      <c r="AZ177" s="132">
        <f>'貼り付けシート（日別）'!G176</f>
        <v>0</v>
      </c>
      <c r="BA177" s="132">
        <f>'貼り付けシート（日別）'!H176</f>
        <v>5.4930208333333326</v>
      </c>
    </row>
    <row r="178" spans="1:53" x14ac:dyDescent="0.15">
      <c r="A178" s="50">
        <v>41811</v>
      </c>
      <c r="B178" s="42">
        <f t="shared" si="23"/>
        <v>6</v>
      </c>
      <c r="C178" s="42">
        <f t="shared" si="24"/>
        <v>21</v>
      </c>
      <c r="D178" s="127">
        <f t="shared" si="25"/>
        <v>0.16539212760416669</v>
      </c>
      <c r="E178" s="127">
        <f t="shared" si="20"/>
        <v>76.402809013366038</v>
      </c>
      <c r="F178" s="127">
        <f t="shared" si="26"/>
        <v>0</v>
      </c>
      <c r="G178" s="130">
        <v>0</v>
      </c>
      <c r="H178" s="122">
        <f t="shared" si="21"/>
        <v>0.16539212760416669</v>
      </c>
      <c r="I178" s="122">
        <f>IF(AND($BH$4&lt;&gt;1,$BH$4&lt;&gt;2,$BH$4&lt;&gt;6),0,((VLOOKUP(データ入力と計算結果!$E$6,バックデータ一覧!$V$10:$AA$11,2)*'貼り付けシート（日別）'!O177+VLOOKUP(データ入力と計算結果!$E$6,バックデータ一覧!$V$10:$AA$11,3)*('貼り付けシート（日別）'!I177+'貼り付けシート（日別）'!J177+'貼り付けシート（日別）'!K177+'貼り付けシート（日別）'!L177+'貼り付けシート（日別）'!N177)+(VLOOKUP(データ入力と計算結果!$E$6,バックデータ一覧!$V$10:$AA$11,4)))*10^3/3600))</f>
        <v>0.10215842592592594</v>
      </c>
      <c r="J178" s="122">
        <f>IF(AND(OR($BH$4&lt;&gt;1,$BH$4&lt;&gt;2,$BH$4&lt;&gt;6),データ入力と計算結果!$E$7&lt;&gt;バックデータ一覧!$A$15,SUM(AX178:AY178)&gt;0),0.07*10^3/3600,0)</f>
        <v>1.9444444444444445E-2</v>
      </c>
      <c r="K178" s="122">
        <f>IF(AND(OR($BH$4=1,$BH$4=2),データ入力と計算結果!$E$7=バックデータ一覧!$A$17,AY178&gt;0),(VLOOKUP(データ入力と計算結果!$E$6,バックデータ一覧!$V$10:$AA$11,5,FALSE)*BA178+VLOOKUP(データ入力と計算結果!$E$6,バックデータ一覧!$V$10:$AA$11,6,FALSE))*10^3/3600,0)</f>
        <v>4.3789257233796293E-2</v>
      </c>
      <c r="L178" s="122">
        <f>IF(OR($BH$4=1,$BH$4=6),IF(データ入力と計算結果!$E$7=バックデータ一覧!$A$15,AU178/N178+AV178/O178+AW178/P178+AX178/Q178+AY178/S178,IF(データ入力と計算結果!$E$7=バックデータ一覧!$A$16,AU178/N178+AV178/O178+AW178/P178+AY178/R178+AZ178/S178,AU178/N178+AV178/O178+AW178/P178+AY178/R178+BA178/T178)),0)</f>
        <v>76.402809013366038</v>
      </c>
      <c r="M178" s="122">
        <f>IF($BH$4=2,IF(データ入力と計算結果!$E$7=バックデータ一覧!$A$15,AU178/N178+AV178/O178+AW178/P178+AX178/Q178+AZ178/S178,IF(データ入力と計算結果!$E$7=バックデータ一覧!$A$16,AU178/N178+AV178/O178+AW178/P178+AY178/R178+AZ178/S178,AU178/N178+AV178/O178+AW178/P178+AY178/R178+BA178/T178)),0)</f>
        <v>0</v>
      </c>
      <c r="N178" s="122">
        <f>MIN(1,$BH$6*'貼り付けシート（日別）'!O177+計算過程!$BH$13*(AU178+AW178)+$BH$20)</f>
        <v>0.62807393099099706</v>
      </c>
      <c r="O178" s="122">
        <f>MIN(1,$BH$7*'貼り付けシート（日別）'!O177+$BH$14*AV178+$BH$21)</f>
        <v>0.68645894040566136</v>
      </c>
      <c r="P178" s="122">
        <f>MIN(1,$BH$8*'貼り付けシート（日別）'!O177+$BH$15*(AU178+AW178)+$BH$22)</f>
        <v>0.62807393099099706</v>
      </c>
      <c r="Q178" s="46">
        <f>MIN(1,$BH$9*'貼り付けシート（日別）'!O177+$BH$16*AX178+$BH$23)</f>
        <v>0.71159348488590612</v>
      </c>
      <c r="R178" s="46">
        <f>MIN(1,$BH$10*'貼り付けシート（日別）'!O177+$BH$17*AY178+$BH$24)</f>
        <v>0.70226553938542136</v>
      </c>
      <c r="S178" s="46">
        <f>MIN(1,$BH$11*'貼り付けシート（日別）'!O177+$BH$18*AZ178+$BH$25)</f>
        <v>0.71159348488590612</v>
      </c>
      <c r="T178" s="46">
        <f>MIN(1,$BH$12*'貼り付けシート（日別）'!O177+$BH$19*BA178+$BH$26)</f>
        <v>0.65888109758979863</v>
      </c>
      <c r="U178" s="46">
        <f t="shared" si="22"/>
        <v>0</v>
      </c>
      <c r="V178" s="46">
        <f t="array" ref="V178">AVERAGE((IF(('貼り付けシート（時刻別）'!$E$6:$E$8765=$B178)*('貼り付けシート（時刻別）'!$F$6:$F$8765=$C178)*('貼り付けシート（時刻別）'!$G$6:$G$8765=1),'貼り付けシート（時刻別）'!$C$6:$C$8765,"")))</f>
        <v>11.125000000000002</v>
      </c>
      <c r="W178" s="46">
        <f t="shared" si="27"/>
        <v>1</v>
      </c>
      <c r="X178" s="46">
        <f t="shared" si="28"/>
        <v>1</v>
      </c>
      <c r="Y178" s="46">
        <f t="shared" si="29"/>
        <v>51.488367767666659</v>
      </c>
      <c r="Z178" s="46">
        <f>IF($BH$4=8,($BH$38*'貼り付けシート（日別）'!O177+$BH$39*Y178+$BH$40)/3.6,0)</f>
        <v>0</v>
      </c>
      <c r="AA178" s="46">
        <f>IF(OR($BH$4=3,$BH$4=4,$BH$4=5),(($BH$42*'貼り付けシート（日別）'!O177+$BH$43*SUM(AU178:AW178,AY178)+$BH$44)*AB178+(0.01723*BA178+0.06099))*10^3/3600,0)</f>
        <v>0</v>
      </c>
      <c r="AB178" s="46">
        <f>IF('貼り付けシート（日別）'!O177&lt;7,1+(7-'貼り付けシート（日別）'!O177)*0.0091,1)</f>
        <v>1</v>
      </c>
      <c r="AC178" s="46">
        <f>IF(OR($BH$4=3,$BH$4=4,$BH$4=5),(($BH$45*'貼り付けシート（日別）'!O177+$BH$46*SUM(AU178:AW178,AY178)+$BH$47)*AE178+BA178/AD178),0)</f>
        <v>0</v>
      </c>
      <c r="AD178" s="46">
        <f>$BH$48*'貼り付けシート（日別）'!O177+$BH$49*BA178+$BH$50</f>
        <v>0.84537687499999992</v>
      </c>
      <c r="AE178" s="46">
        <f>IF('貼り付けシート（日別）'!O177&lt;7,1+(7-'貼り付けシート（日別）'!O177)*0.0205,1)</f>
        <v>1</v>
      </c>
      <c r="AF178" s="46">
        <f>IF($BH$4=7,((AL178*'貼り付けシート（日別）'!O177+AM178*(AU178+AV178+AW178+AY178)+AN178*AK178+AO178)*AG178+(0.01723*BA178+0.06099))*10^3/3600,0)</f>
        <v>0</v>
      </c>
      <c r="AG178" s="46">
        <f>IF(7&lt;='貼り付けシート（日別）'!O177,1,1+(7-'貼り付けシート（日別）'!O177)*0.0091)</f>
        <v>1</v>
      </c>
      <c r="AH178" s="46">
        <f>IF($BH$4=7,((AP178*'貼り付けシート（日別）'!O177+AQ178*(AU178+AV178+AW178+AY178)+AR178*AK178+AS178)*AJ178+BA178/AI178),0)</f>
        <v>0</v>
      </c>
      <c r="AI178" s="46">
        <f>$BH$52*'貼り付けシート（日別）'!O177+$BH$53*BA178+$BH$54</f>
        <v>0.84537687499999992</v>
      </c>
      <c r="AJ178" s="46">
        <f>IF(7&lt;='貼り付けシート（日別）'!O177,1,1+(7-'貼り付けシート（日別）'!O177)*0.0205)</f>
        <v>1</v>
      </c>
      <c r="AK178" s="46">
        <f>SUMIF('貼り付けシート（時刻別）'!$A$6:$A$8765,A178,'貼り付けシート（時刻別）'!$D$6:$D$8765)</f>
        <v>0</v>
      </c>
      <c r="AL178" s="120">
        <f>IF($AK178&gt;0,バックデータ一覧!$S$4,バックデータ一覧!$T$4)</f>
        <v>-0.18114</v>
      </c>
      <c r="AM178" s="120">
        <f>IF($AK178&gt;0,バックデータ一覧!$S$5,バックデータ一覧!$T$5)</f>
        <v>0.10483000000000001</v>
      </c>
      <c r="AN178" s="120">
        <f>IF($AK178&gt;0,バックデータ一覧!$S$6,バックデータ一覧!$T$6)</f>
        <v>0</v>
      </c>
      <c r="AO178" s="120">
        <f>IF($AK178&gt;0,バックデータ一覧!$S$7,バックデータ一覧!$T$7)</f>
        <v>5.8528500000000001</v>
      </c>
      <c r="AP178" s="120">
        <f>IF($AK178&gt;0,バックデータ一覧!$S$12,バックデータ一覧!$T$12)</f>
        <v>-5.7700000000000001E-2</v>
      </c>
      <c r="AQ178" s="120">
        <f>IF($AK178&gt;0,バックデータ一覧!$S$13,バックデータ一覧!$T$13)</f>
        <v>0.47525000000000001</v>
      </c>
      <c r="AR178" s="120">
        <f>IF($AK178&gt;0,バックデータ一覧!$S$14,バックデータ一覧!$T$14)</f>
        <v>0</v>
      </c>
      <c r="AS178" s="120">
        <f>IF($AK178&gt;0,バックデータ一覧!$S$15,バックデータ一覧!$T$15)</f>
        <v>-6.3459300000000001</v>
      </c>
      <c r="AT178" s="123">
        <f>IF(データ入力と計算結果!$E$9=バックデータ一覧!$A$24,'貼り付けシート（日別）'!P177,0)</f>
        <v>0</v>
      </c>
      <c r="AU178" s="132">
        <f>'貼り付けシート（日別）'!B177</f>
        <v>9.3796838917599992</v>
      </c>
      <c r="AV178" s="132">
        <f>'貼り付けシート（日別）'!C177</f>
        <v>15.292962866999998</v>
      </c>
      <c r="AW178" s="132">
        <f>'貼り付けシート（日別）'!D177</f>
        <v>2.8546864018399996</v>
      </c>
      <c r="AX178" s="132">
        <f>'貼り付けシート（日別）'!E177</f>
        <v>0</v>
      </c>
      <c r="AY178" s="132">
        <f>'貼り付けシート（日別）'!F177</f>
        <v>18.351555440399999</v>
      </c>
      <c r="AZ178" s="132">
        <f>'貼り付けシート（日別）'!G177</f>
        <v>0</v>
      </c>
      <c r="BA178" s="132">
        <f>'貼り付けシート（日別）'!H177</f>
        <v>5.6094791666666666</v>
      </c>
    </row>
    <row r="179" spans="1:53" x14ac:dyDescent="0.15">
      <c r="A179" s="50">
        <v>41812</v>
      </c>
      <c r="B179" s="42">
        <f t="shared" si="23"/>
        <v>6</v>
      </c>
      <c r="C179" s="42">
        <f t="shared" si="24"/>
        <v>22</v>
      </c>
      <c r="D179" s="127">
        <f t="shared" si="25"/>
        <v>0.16029086458333333</v>
      </c>
      <c r="E179" s="127">
        <f t="shared" si="20"/>
        <v>76.426159856644844</v>
      </c>
      <c r="F179" s="127">
        <f t="shared" si="26"/>
        <v>0</v>
      </c>
      <c r="G179" s="130">
        <v>0</v>
      </c>
      <c r="H179" s="122">
        <f t="shared" si="21"/>
        <v>0.16029086458333333</v>
      </c>
      <c r="I179" s="122">
        <f>IF(AND($BH$4&lt;&gt;1,$BH$4&lt;&gt;2,$BH$4&lt;&gt;6),0,((VLOOKUP(データ入力と計算結果!$E$6,バックデータ一覧!$V$10:$AA$11,2)*'貼り付けシート（日別）'!O178+VLOOKUP(データ入力と計算結果!$E$6,バックデータ一覧!$V$10:$AA$11,3)*('貼り付けシート（日別）'!I178+'貼り付けシート（日別）'!J178+'貼り付けシート（日別）'!K178+'貼り付けシート（日別）'!L178+'貼り付けシート（日別）'!N178)+(VLOOKUP(データ入力と計算結果!$E$6,バックデータ一覧!$V$10:$AA$11,4)))*10^3/3600))</f>
        <v>0.10019555555555555</v>
      </c>
      <c r="J179" s="122">
        <f>IF(AND(OR($BH$4&lt;&gt;1,$BH$4&lt;&gt;2,$BH$4&lt;&gt;6),データ入力と計算結果!$E$7&lt;&gt;バックデータ一覧!$A$15,SUM(AX179:AY179)&gt;0),0.07*10^3/3600,0)</f>
        <v>1.9444444444444445E-2</v>
      </c>
      <c r="K179" s="122">
        <f>IF(AND(OR($BH$4=1,$BH$4=2),データ入力と計算結果!$E$7=バックデータ一覧!$A$17,AY179&gt;0),(VLOOKUP(データ入力と計算結果!$E$6,バックデータ一覧!$V$10:$AA$11,5,FALSE)*BA179+VLOOKUP(データ入力と計算結果!$E$6,バックデータ一覧!$V$10:$AA$11,6,FALSE))*10^3/3600,0)</f>
        <v>4.0650864583333328E-2</v>
      </c>
      <c r="L179" s="122">
        <f>IF(OR($BH$4=1,$BH$4=6),IF(データ入力と計算結果!$E$7=バックデータ一覧!$A$15,AU179/N179+AV179/O179+AW179/P179+AX179/Q179+AY179/S179,IF(データ入力と計算結果!$E$7=バックデータ一覧!$A$16,AU179/N179+AV179/O179+AW179/P179+AY179/R179+AZ179/S179,AU179/N179+AV179/O179+AW179/P179+AY179/R179+BA179/T179)),0)</f>
        <v>76.426159856644844</v>
      </c>
      <c r="M179" s="122">
        <f>IF($BH$4=2,IF(データ入力と計算結果!$E$7=バックデータ一覧!$A$15,AU179/N179+AV179/O179+AW179/P179+AX179/Q179+AZ179/S179,IF(データ入力と計算結果!$E$7=バックデータ一覧!$A$16,AU179/N179+AV179/O179+AW179/P179+AY179/R179+AZ179/S179,AU179/N179+AV179/O179+AW179/P179+AY179/R179+BA179/T179)),0)</f>
        <v>0</v>
      </c>
      <c r="N179" s="122">
        <f>MIN(1,$BH$6*'貼り付けシート（日別）'!O178+計算過程!$BH$13*(AU179+AW179)+$BH$20)</f>
        <v>0.63544251835225696</v>
      </c>
      <c r="O179" s="122">
        <f>MIN(1,$BH$7*'貼り付けシート（日別）'!O178+$BH$14*AV179+$BH$21)</f>
        <v>0.68883251239046939</v>
      </c>
      <c r="P179" s="122">
        <f>MIN(1,$BH$8*'貼り付けシート（日別）'!O178+$BH$15*(AU179+AW179)+$BH$22)</f>
        <v>0.63544251835225696</v>
      </c>
      <c r="Q179" s="46">
        <f>MIN(1,$BH$9*'貼り付けシート（日別）'!O178+$BH$16*AX179+$BH$23)</f>
        <v>0.71159348488590612</v>
      </c>
      <c r="R179" s="46">
        <f>MIN(1,$BH$10*'貼り付けシート（日別）'!O178+$BH$17*AY179+$BH$24)</f>
        <v>0.70210240867183948</v>
      </c>
      <c r="S179" s="46">
        <f>MIN(1,$BH$11*'貼り付けシート（日別）'!O178+$BH$18*AZ179+$BH$25)</f>
        <v>0.71159348488590612</v>
      </c>
      <c r="T179" s="46">
        <f>MIN(1,$BH$12*'貼り付けシート（日別）'!O178+$BH$19*BA179+$BH$26)</f>
        <v>0.65964030689718123</v>
      </c>
      <c r="U179" s="46">
        <f t="shared" si="22"/>
        <v>0</v>
      </c>
      <c r="V179" s="46">
        <f t="array" ref="V179">AVERAGE((IF(('貼り付けシート（時刻別）'!$E$6:$E$8765=$B179)*('貼り付けシート（時刻別）'!$F$6:$F$8765=$C179)*('貼り付けシート（時刻別）'!$G$6:$G$8765=1),'貼り付けシート（時刻別）'!$C$6:$C$8765,"")))</f>
        <v>12.5625</v>
      </c>
      <c r="W179" s="46">
        <f t="shared" si="27"/>
        <v>1</v>
      </c>
      <c r="X179" s="46">
        <f t="shared" si="28"/>
        <v>1</v>
      </c>
      <c r="Y179" s="46">
        <f t="shared" si="29"/>
        <v>51.731172448574995</v>
      </c>
      <c r="Z179" s="46">
        <f>IF($BH$4=8,($BH$38*'貼り付けシート（日別）'!O178+$BH$39*Y179+$BH$40)/3.6,0)</f>
        <v>0</v>
      </c>
      <c r="AA179" s="46">
        <f>IF(OR($BH$4=3,$BH$4=4,$BH$4=5),(($BH$42*'貼り付けシート（日別）'!O178+$BH$43*SUM(AU179:AW179,AY179)+$BH$44)*AB179+(0.01723*BA179+0.06099))*10^3/3600,0)</f>
        <v>0</v>
      </c>
      <c r="AB179" s="46">
        <f>IF('貼り付けシート（日別）'!O178&lt;7,1+(7-'貼り付けシート（日別）'!O178)*0.0091,1)</f>
        <v>1</v>
      </c>
      <c r="AC179" s="46">
        <f>IF(OR($BH$4=3,$BH$4=4,$BH$4=5),(($BH$45*'貼り付けシート（日別）'!O178+$BH$46*SUM(AU179:AW179,AY179)+$BH$47)*AE179+BA179/AD179),0)</f>
        <v>0</v>
      </c>
      <c r="AD179" s="46">
        <f>$BH$48*'貼り付けシート（日別）'!O178+$BH$49*BA179+$BH$50</f>
        <v>0.86116249999999994</v>
      </c>
      <c r="AE179" s="46">
        <f>IF('貼り付けシート（日別）'!O178&lt;7,1+(7-'貼り付けシート（日別）'!O178)*0.0205,1)</f>
        <v>1</v>
      </c>
      <c r="AF179" s="46">
        <f>IF($BH$4=7,((AL179*'貼り付けシート（日別）'!O178+AM179*(AU179+AV179+AW179+AY179)+AN179*AK179+AO179)*AG179+(0.01723*BA179+0.06099))*10^3/3600,0)</f>
        <v>0</v>
      </c>
      <c r="AG179" s="46">
        <f>IF(7&lt;='貼り付けシート（日別）'!O178,1,1+(7-'貼り付けシート（日別）'!O178)*0.0091)</f>
        <v>1</v>
      </c>
      <c r="AH179" s="46">
        <f>IF($BH$4=7,((AP179*'貼り付けシート（日別）'!O178+AQ179*(AU179+AV179+AW179+AY179)+AR179*AK179+AS179)*AJ179+BA179/AI179),0)</f>
        <v>0</v>
      </c>
      <c r="AI179" s="46">
        <f>$BH$52*'貼り付けシート（日別）'!O178+$BH$53*BA179+$BH$54</f>
        <v>0.86116249999999994</v>
      </c>
      <c r="AJ179" s="46">
        <f>IF(7&lt;='貼り付けシート（日別）'!O178,1,1+(7-'貼り付けシート（日別）'!O178)*0.0205)</f>
        <v>1</v>
      </c>
      <c r="AK179" s="46">
        <f>SUMIF('貼り付けシート（時刻別）'!$A$6:$A$8765,A179,'貼り付けシート（時刻別）'!$D$6:$D$8765)</f>
        <v>0</v>
      </c>
      <c r="AL179" s="120">
        <f>IF($AK179&gt;0,バックデータ一覧!$S$4,バックデータ一覧!$T$4)</f>
        <v>-0.18114</v>
      </c>
      <c r="AM179" s="120">
        <f>IF($AK179&gt;0,バックデータ一覧!$S$5,バックデータ一覧!$T$5)</f>
        <v>0.10483000000000001</v>
      </c>
      <c r="AN179" s="120">
        <f>IF($AK179&gt;0,バックデータ一覧!$S$6,バックデータ一覧!$T$6)</f>
        <v>0</v>
      </c>
      <c r="AO179" s="120">
        <f>IF($AK179&gt;0,バックデータ一覧!$S$7,バックデータ一覧!$T$7)</f>
        <v>5.8528500000000001</v>
      </c>
      <c r="AP179" s="120">
        <f>IF($AK179&gt;0,バックデータ一覧!$S$12,バックデータ一覧!$T$12)</f>
        <v>-5.7700000000000001E-2</v>
      </c>
      <c r="AQ179" s="120">
        <f>IF($AK179&gt;0,バックデータ一覧!$S$13,バックデータ一覧!$T$13)</f>
        <v>0.47525000000000001</v>
      </c>
      <c r="AR179" s="120">
        <f>IF($AK179&gt;0,バックデータ一覧!$S$14,バックデータ一覧!$T$14)</f>
        <v>0</v>
      </c>
      <c r="AS179" s="120">
        <f>IF($AK179&gt;0,バックデータ一覧!$S$15,バックデータ一覧!$T$15)</f>
        <v>-6.3459300000000001</v>
      </c>
      <c r="AT179" s="123">
        <f>IF(データ入力と計算結果!$E$9=バックデータ一覧!$A$24,'貼り付けシート（日別）'!P178,0)</f>
        <v>0</v>
      </c>
      <c r="AU179" s="132">
        <f>'貼り付けシート（日別）'!B178</f>
        <v>9.563384145041999</v>
      </c>
      <c r="AV179" s="132">
        <f>'貼り付けシート（日別）'!C178</f>
        <v>15.592474149524998</v>
      </c>
      <c r="AW179" s="132">
        <f>'貼り付けシート（日別）'!D178</f>
        <v>2.9105951745779999</v>
      </c>
      <c r="AX179" s="132">
        <f>'貼り付けシート（日別）'!E178</f>
        <v>0</v>
      </c>
      <c r="AY179" s="132">
        <f>'貼り付けシート（日別）'!F178</f>
        <v>18.71096897943</v>
      </c>
      <c r="AZ179" s="132">
        <f>'貼り付けシート（日別）'!G178</f>
        <v>0</v>
      </c>
      <c r="BA179" s="132">
        <f>'貼り付けシート（日別）'!H178</f>
        <v>4.9537500000000003</v>
      </c>
    </row>
    <row r="180" spans="1:53" x14ac:dyDescent="0.15">
      <c r="A180" s="50">
        <v>41813</v>
      </c>
      <c r="B180" s="42">
        <f t="shared" si="23"/>
        <v>6</v>
      </c>
      <c r="C180" s="42">
        <f t="shared" si="24"/>
        <v>23</v>
      </c>
      <c r="D180" s="127">
        <f t="shared" si="25"/>
        <v>0.15696961284722225</v>
      </c>
      <c r="E180" s="127">
        <f t="shared" si="20"/>
        <v>76.259107096533825</v>
      </c>
      <c r="F180" s="127">
        <f t="shared" si="26"/>
        <v>0</v>
      </c>
      <c r="G180" s="130">
        <v>0</v>
      </c>
      <c r="H180" s="122">
        <f t="shared" si="21"/>
        <v>0.15696961284722225</v>
      </c>
      <c r="I180" s="122">
        <f>IF(AND($BH$4&lt;&gt;1,$BH$4&lt;&gt;2,$BH$4&lt;&gt;6),0,((VLOOKUP(データ入力と計算結果!$E$6,バックデータ一覧!$V$10:$AA$11,2)*'貼り付けシート（日別）'!O179+VLOOKUP(データ入力と計算結果!$E$6,バックデータ一覧!$V$10:$AA$11,3)*('貼り付けシート（日別）'!I179+'貼り付けシート（日別）'!J179+'貼り付けシート（日別）'!K179+'貼り付けシート（日別）'!L179+'貼り付けシート（日別）'!N179)+(VLOOKUP(データ入力と計算結果!$E$6,バックデータ一覧!$V$10:$AA$11,4)))*10^3/3600))</f>
        <v>9.8989166666666684E-2</v>
      </c>
      <c r="J180" s="122">
        <f>IF(AND(OR($BH$4&lt;&gt;1,$BH$4&lt;&gt;2,$BH$4&lt;&gt;6),データ入力と計算結果!$E$7&lt;&gt;バックデータ一覧!$A$15,SUM(AX180:AY180)&gt;0),0.07*10^3/3600,0)</f>
        <v>1.9444444444444445E-2</v>
      </c>
      <c r="K180" s="122">
        <f>IF(AND(OR($BH$4=1,$BH$4=2),データ入力と計算結果!$E$7=バックデータ一覧!$A$17,AY180&gt;0),(VLOOKUP(データ入力と計算結果!$E$6,バックデータ一覧!$V$10:$AA$11,5,FALSE)*BA180+VLOOKUP(データ入力と計算結果!$E$6,バックデータ一覧!$V$10:$AA$11,6,FALSE))*10^3/3600,0)</f>
        <v>3.853600173611111E-2</v>
      </c>
      <c r="L180" s="122">
        <f>IF(OR($BH$4=1,$BH$4=6),IF(データ入力と計算結果!$E$7=バックデータ一覧!$A$15,AU180/N180+AV180/O180+AW180/P180+AX180/Q180+AY180/S180,IF(データ入力と計算結果!$E$7=バックデータ一覧!$A$16,AU180/N180+AV180/O180+AW180/P180+AY180/R180+AZ180/S180,AU180/N180+AV180/O180+AW180/P180+AY180/R180+BA180/T180)),0)</f>
        <v>76.259107096533825</v>
      </c>
      <c r="M180" s="122">
        <f>IF($BH$4=2,IF(データ入力と計算結果!$E$7=バックデータ一覧!$A$15,AU180/N180+AV180/O180+AW180/P180+AX180/Q180+AZ180/S180,IF(データ入力と計算結果!$E$7=バックデータ一覧!$A$16,AU180/N180+AV180/O180+AW180/P180+AY180/R180+AZ180/S180,AU180/N180+AV180/O180+AW180/P180+AY180/R180+BA180/T180)),0)</f>
        <v>0</v>
      </c>
      <c r="N180" s="122">
        <f>MIN(1,$BH$6*'貼り付けシート（日別）'!O179+計算過程!$BH$13*(AU180+AW180)+$BH$20)</f>
        <v>0.63994373918206937</v>
      </c>
      <c r="O180" s="122">
        <f>MIN(1,$BH$7*'貼り付けシート（日別）'!O179+$BH$14*AV180+$BH$21)</f>
        <v>0.69027807712984102</v>
      </c>
      <c r="P180" s="122">
        <f>MIN(1,$BH$8*'貼り付けシート（日別）'!O179+$BH$15*(AU180+AW180)+$BH$22)</f>
        <v>0.63994373918206937</v>
      </c>
      <c r="Q180" s="46">
        <f>MIN(1,$BH$9*'貼り付けシート（日別）'!O179+$BH$16*AX180+$BH$23)</f>
        <v>0.71159348488590612</v>
      </c>
      <c r="R180" s="46">
        <f>MIN(1,$BH$10*'貼り付けシート（日別）'!O179+$BH$17*AY180+$BH$24)</f>
        <v>0.70201803964070097</v>
      </c>
      <c r="S180" s="46">
        <f>MIN(1,$BH$11*'貼り付けシート（日別）'!O179+$BH$18*AZ180+$BH$25)</f>
        <v>0.71159348488590612</v>
      </c>
      <c r="T180" s="46">
        <f>MIN(1,$BH$12*'貼り付けシート（日別）'!O179+$BH$19*BA180+$BH$26)</f>
        <v>0.65942255783838921</v>
      </c>
      <c r="U180" s="46">
        <f t="shared" si="22"/>
        <v>0</v>
      </c>
      <c r="V180" s="46">
        <f t="array" ref="V180">AVERAGE((IF(('貼り付けシート（時刻別）'!$E$6:$E$8765=$B180)*('貼り付けシート（時刻別）'!$F$6:$F$8765=$C180)*('貼り付けシート（時刻別）'!$G$6:$G$8765=1),'貼り付けシート（時刻別）'!$C$6:$C$8765,"")))</f>
        <v>10.450000000000001</v>
      </c>
      <c r="W180" s="46">
        <f t="shared" si="27"/>
        <v>1</v>
      </c>
      <c r="X180" s="46">
        <f t="shared" si="28"/>
        <v>1</v>
      </c>
      <c r="Y180" s="46">
        <f t="shared" si="29"/>
        <v>51.754007180425006</v>
      </c>
      <c r="Z180" s="46">
        <f>IF($BH$4=8,($BH$38*'貼り付けシート（日別）'!O179+$BH$39*Y180+$BH$40)/3.6,0)</f>
        <v>0</v>
      </c>
      <c r="AA180" s="46">
        <f>IF(OR($BH$4=3,$BH$4=4,$BH$4=5),(($BH$42*'貼り付けシート（日別）'!O179+$BH$43*SUM(AU180:AW180,AY180)+$BH$44)*AB180+(0.01723*BA180+0.06099))*10^3/3600,0)</f>
        <v>0</v>
      </c>
      <c r="AB180" s="46">
        <f>IF('貼り付けシート（日別）'!O179&lt;7,1+(7-'貼り付けシート（日別）'!O179)*0.0091,1)</f>
        <v>1</v>
      </c>
      <c r="AC180" s="46">
        <f>IF(OR($BH$4=3,$BH$4=4,$BH$4=5),(($BH$45*'貼り付けシート（日別）'!O179+$BH$46*SUM(AU180:AW180,AY180)+$BH$47)*AE180+BA180/AD180),0)</f>
        <v>0</v>
      </c>
      <c r="AD180" s="46">
        <f>$BH$48*'貼り付けシート（日別）'!O179+$BH$49*BA180+$BH$50</f>
        <v>0.87063124999999997</v>
      </c>
      <c r="AE180" s="46">
        <f>IF('貼り付けシート（日別）'!O179&lt;7,1+(7-'貼り付けシート（日別）'!O179)*0.0205,1)</f>
        <v>1</v>
      </c>
      <c r="AF180" s="46">
        <f>IF($BH$4=7,((AL180*'貼り付けシート（日別）'!O179+AM180*(AU180+AV180+AW180+AY180)+AN180*AK180+AO180)*AG180+(0.01723*BA180+0.06099))*10^3/3600,0)</f>
        <v>0</v>
      </c>
      <c r="AG180" s="46">
        <f>IF(7&lt;='貼り付けシート（日別）'!O179,1,1+(7-'貼り付けシート（日別）'!O179)*0.0091)</f>
        <v>1</v>
      </c>
      <c r="AH180" s="46">
        <f>IF($BH$4=7,((AP180*'貼り付けシート（日別）'!O179+AQ180*(AU180+AV180+AW180+AY180)+AR180*AK180+AS180)*AJ180+BA180/AI180),0)</f>
        <v>0</v>
      </c>
      <c r="AI180" s="46">
        <f>$BH$52*'貼り付けシート（日別）'!O179+$BH$53*BA180+$BH$54</f>
        <v>0.87063124999999997</v>
      </c>
      <c r="AJ180" s="46">
        <f>IF(7&lt;='貼り付けシート（日別）'!O179,1,1+(7-'貼り付けシート（日別）'!O179)*0.0205)</f>
        <v>1</v>
      </c>
      <c r="AK180" s="46">
        <f>SUMIF('貼り付けシート（時刻別）'!$A$6:$A$8765,A180,'貼り付けシート（時刻別）'!$D$6:$D$8765)</f>
        <v>0</v>
      </c>
      <c r="AL180" s="120">
        <f>IF($AK180&gt;0,バックデータ一覧!$S$4,バックデータ一覧!$T$4)</f>
        <v>-0.18114</v>
      </c>
      <c r="AM180" s="120">
        <f>IF($AK180&gt;0,バックデータ一覧!$S$5,バックデータ一覧!$T$5)</f>
        <v>0.10483000000000001</v>
      </c>
      <c r="AN180" s="120">
        <f>IF($AK180&gt;0,バックデータ一覧!$S$6,バックデータ一覧!$T$6)</f>
        <v>0</v>
      </c>
      <c r="AO180" s="120">
        <f>IF($AK180&gt;0,バックデータ一覧!$S$7,バックデータ一覧!$T$7)</f>
        <v>5.8528500000000001</v>
      </c>
      <c r="AP180" s="120">
        <f>IF($AK180&gt;0,バックデータ一覧!$S$12,バックデータ一覧!$T$12)</f>
        <v>-5.7700000000000001E-2</v>
      </c>
      <c r="AQ180" s="120">
        <f>IF($AK180&gt;0,バックデータ一覧!$S$13,バックデータ一覧!$T$13)</f>
        <v>0.47525000000000001</v>
      </c>
      <c r="AR180" s="120">
        <f>IF($AK180&gt;0,バックデータ一覧!$S$14,バックデータ一覧!$T$14)</f>
        <v>0</v>
      </c>
      <c r="AS180" s="120">
        <f>IF($AK180&gt;0,バックデータ一覧!$S$15,バックデータ一覧!$T$15)</f>
        <v>-6.3459300000000001</v>
      </c>
      <c r="AT180" s="123">
        <f>IF(データ入力と計算結果!$E$9=バックデータ一覧!$A$24,'貼り付けシート（日別）'!P179,0)</f>
        <v>0</v>
      </c>
      <c r="AU180" s="132">
        <f>'貼り付けシート（日別）'!B179</f>
        <v>9.6583914679980012</v>
      </c>
      <c r="AV180" s="132">
        <f>'貼り付けシート（日別）'!C179</f>
        <v>15.747377393474999</v>
      </c>
      <c r="AW180" s="132">
        <f>'貼り付けシート（日別）'!D179</f>
        <v>2.9395104467820001</v>
      </c>
      <c r="AX180" s="132">
        <f>'貼り付けシート（日別）'!E179</f>
        <v>0</v>
      </c>
      <c r="AY180" s="132">
        <f>'貼り付けシート（日別）'!F179</f>
        <v>18.896852872169998</v>
      </c>
      <c r="AZ180" s="132">
        <f>'貼り付けシート（日別）'!G179</f>
        <v>0</v>
      </c>
      <c r="BA180" s="132">
        <f>'貼り付けシート（日別）'!H179</f>
        <v>4.5118749999999999</v>
      </c>
    </row>
    <row r="181" spans="1:53" x14ac:dyDescent="0.15">
      <c r="A181" s="50">
        <v>41814</v>
      </c>
      <c r="B181" s="42">
        <f t="shared" si="23"/>
        <v>6</v>
      </c>
      <c r="C181" s="42">
        <f t="shared" si="24"/>
        <v>24</v>
      </c>
      <c r="D181" s="127">
        <f t="shared" si="25"/>
        <v>0.16628594039351849</v>
      </c>
      <c r="E181" s="127">
        <f t="shared" si="20"/>
        <v>91.679950984904934</v>
      </c>
      <c r="F181" s="127">
        <f t="shared" si="26"/>
        <v>0</v>
      </c>
      <c r="G181" s="130">
        <v>0</v>
      </c>
      <c r="H181" s="122">
        <f t="shared" si="21"/>
        <v>0.16628594039351849</v>
      </c>
      <c r="I181" s="122">
        <f>IF(AND($BH$4&lt;&gt;1,$BH$4&lt;&gt;2,$BH$4&lt;&gt;6),0,((VLOOKUP(データ入力と計算結果!$E$6,バックデータ一覧!$V$10:$AA$11,2)*'貼り付けシート（日別）'!O180+VLOOKUP(データ入力と計算結果!$E$6,バックデータ一覧!$V$10:$AA$11,3)*('貼り付けシート（日別）'!I180+'貼り付けシート（日別）'!J180+'貼り付けシート（日別）'!K180+'貼り付けシート（日別）'!L180+'貼り付けシート（日別）'!N180)+(VLOOKUP(データ入力と計算結果!$E$6,バックデータ一覧!$V$10:$AA$11,4)))*10^3/3600))</f>
        <v>0.10932453703703704</v>
      </c>
      <c r="J181" s="122">
        <f>IF(AND(OR($BH$4&lt;&gt;1,$BH$4&lt;&gt;2,$BH$4&lt;&gt;6),データ入力と計算結果!$E$7&lt;&gt;バックデータ一覧!$A$15,SUM(AX181:AY181)&gt;0),0.07*10^3/3600,0)</f>
        <v>1.9444444444444445E-2</v>
      </c>
      <c r="K181" s="122">
        <f>IF(AND(OR($BH$4=1,$BH$4=2),データ入力と計算結果!$E$7=バックデータ一覧!$A$17,AY181&gt;0),(VLOOKUP(データ入力と計算結果!$E$6,バックデータ一覧!$V$10:$AA$11,5,FALSE)*BA181+VLOOKUP(データ入力と計算結果!$E$6,バックデータ一覧!$V$10:$AA$11,6,FALSE))*10^3/3600,0)</f>
        <v>3.7516958912037025E-2</v>
      </c>
      <c r="L181" s="122">
        <f>IF(OR($BH$4=1,$BH$4=6),IF(データ入力と計算結果!$E$7=バックデータ一覧!$A$15,AU181/N181+AV181/O181+AW181/P181+AX181/Q181+AY181/S181,IF(データ入力と計算結果!$E$7=バックデータ一覧!$A$16,AU181/N181+AV181/O181+AW181/P181+AY181/R181+AZ181/S181,AU181/N181+AV181/O181+AW181/P181+AY181/R181+BA181/T181)),0)</f>
        <v>91.679950984904934</v>
      </c>
      <c r="M181" s="122">
        <f>IF($BH$4=2,IF(データ入力と計算結果!$E$7=バックデータ一覧!$A$15,AU181/N181+AV181/O181+AW181/P181+AX181/Q181+AZ181/S181,IF(データ入力と計算結果!$E$7=バックデータ一覧!$A$16,AU181/N181+AV181/O181+AW181/P181+AY181/R181+AZ181/S181,AU181/N181+AV181/O181+AW181/P181+AY181/R181+BA181/T181)),0)</f>
        <v>0</v>
      </c>
      <c r="N181" s="122">
        <f>MIN(1,$BH$6*'貼り付けシート（日別）'!O180+計算過程!$BH$13*(AU181+AW181)+$BH$20)</f>
        <v>0.64834380057039354</v>
      </c>
      <c r="O181" s="122">
        <f>MIN(1,$BH$7*'貼り付けシート（日別）'!O180+$BH$14*AV181+$BH$21)</f>
        <v>0.69337171811797693</v>
      </c>
      <c r="P181" s="122">
        <f>MIN(1,$BH$8*'貼り付けシート（日別）'!O180+$BH$15*(AU181+AW181)+$BH$22)</f>
        <v>0.64834380057039354</v>
      </c>
      <c r="Q181" s="46">
        <f>MIN(1,$BH$9*'貼り付けシート（日別）'!O180+$BH$16*AX181+$BH$23)</f>
        <v>0.71159348488590612</v>
      </c>
      <c r="R181" s="46">
        <f>MIN(1,$BH$10*'貼り付けシート（日別）'!O180+$BH$17*AY181+$BH$24)</f>
        <v>0.70197438858778061</v>
      </c>
      <c r="S181" s="46">
        <f>MIN(1,$BH$11*'貼り付けシート（日別）'!O180+$BH$18*AZ181+$BH$25)</f>
        <v>0.71159348488590612</v>
      </c>
      <c r="T181" s="46">
        <f>MIN(1,$BH$12*'貼り付けシート（日別）'!O180+$BH$19*BA181+$BH$26)</f>
        <v>0.65931763584966441</v>
      </c>
      <c r="U181" s="46">
        <f t="shared" si="22"/>
        <v>0</v>
      </c>
      <c r="V181" s="46">
        <f t="array" ref="V181">AVERAGE((IF(('貼り付けシート（時刻別）'!$E$6:$E$8765=$B181)*('貼り付けシート（時刻別）'!$F$6:$F$8765=$C181)*('貼り付けシート（時刻別）'!$G$6:$G$8765=1),'貼り付けシート（時刻別）'!$C$6:$C$8765,"")))</f>
        <v>16.087499999999999</v>
      </c>
      <c r="W181" s="46">
        <f t="shared" si="27"/>
        <v>1</v>
      </c>
      <c r="X181" s="46">
        <f t="shared" si="28"/>
        <v>1</v>
      </c>
      <c r="Y181" s="46">
        <f t="shared" si="29"/>
        <v>62.333204227958333</v>
      </c>
      <c r="Z181" s="46">
        <f>IF($BH$4=8,($BH$38*'貼り付けシート（日別）'!O180+$BH$39*Y181+$BH$40)/3.6,0)</f>
        <v>0</v>
      </c>
      <c r="AA181" s="46">
        <f>IF(OR($BH$4=3,$BH$4=4,$BH$4=5),(($BH$42*'貼り付けシート（日別）'!O180+$BH$43*SUM(AU181:AW181,AY181)+$BH$44)*AB181+(0.01723*BA181+0.06099))*10^3/3600,0)</f>
        <v>0</v>
      </c>
      <c r="AB181" s="46">
        <f>IF('貼り付けシート（日別）'!O180&lt;7,1+(7-'貼り付けシート（日別）'!O180)*0.0091,1)</f>
        <v>1</v>
      </c>
      <c r="AC181" s="46">
        <f>IF(OR($BH$4=3,$BH$4=4,$BH$4=5),(($BH$45*'貼り付けシート（日別）'!O180+$BH$46*SUM(AU181:AW181,AY181)+$BH$47)*AE181+BA181/AD181),0)</f>
        <v>0</v>
      </c>
      <c r="AD181" s="46">
        <f>$BH$48*'貼り付けシート（日別）'!O180+$BH$49*BA181+$BH$50</f>
        <v>0.87519374999999999</v>
      </c>
      <c r="AE181" s="46">
        <f>IF('貼り付けシート（日別）'!O180&lt;7,1+(7-'貼り付けシート（日別）'!O180)*0.0205,1)</f>
        <v>1</v>
      </c>
      <c r="AF181" s="46">
        <f>IF($BH$4=7,((AL181*'貼り付けシート（日別）'!O180+AM181*(AU181+AV181+AW181+AY181)+AN181*AK181+AO181)*AG181+(0.01723*BA181+0.06099))*10^3/3600,0)</f>
        <v>0</v>
      </c>
      <c r="AG181" s="46">
        <f>IF(7&lt;='貼り付けシート（日別）'!O180,1,1+(7-'貼り付けシート（日別）'!O180)*0.0091)</f>
        <v>1</v>
      </c>
      <c r="AH181" s="46">
        <f>IF($BH$4=7,((AP181*'貼り付けシート（日別）'!O180+AQ181*(AU181+AV181+AW181+AY181)+AR181*AK181+AS181)*AJ181+BA181/AI181),0)</f>
        <v>0</v>
      </c>
      <c r="AI181" s="46">
        <f>$BH$52*'貼り付けシート（日別）'!O180+$BH$53*BA181+$BH$54</f>
        <v>0.87519374999999999</v>
      </c>
      <c r="AJ181" s="46">
        <f>IF(7&lt;='貼り付けシート（日別）'!O180,1,1+(7-'貼り付けシート（日別）'!O180)*0.0205)</f>
        <v>1</v>
      </c>
      <c r="AK181" s="46">
        <f>SUMIF('貼り付けシート（時刻別）'!$A$6:$A$8765,A181,'貼り付けシート（時刻別）'!$D$6:$D$8765)</f>
        <v>0</v>
      </c>
      <c r="AL181" s="120">
        <f>IF($AK181&gt;0,バックデータ一覧!$S$4,バックデータ一覧!$T$4)</f>
        <v>-0.18114</v>
      </c>
      <c r="AM181" s="120">
        <f>IF($AK181&gt;0,バックデータ一覧!$S$5,バックデータ一覧!$T$5)</f>
        <v>0.10483000000000001</v>
      </c>
      <c r="AN181" s="120">
        <f>IF($AK181&gt;0,バックデータ一覧!$S$6,バックデータ一覧!$T$6)</f>
        <v>0</v>
      </c>
      <c r="AO181" s="120">
        <f>IF($AK181&gt;0,バックデータ一覧!$S$7,バックデータ一覧!$T$7)</f>
        <v>5.8528500000000001</v>
      </c>
      <c r="AP181" s="120">
        <f>IF($AK181&gt;0,バックデータ一覧!$S$12,バックデータ一覧!$T$12)</f>
        <v>-5.7700000000000001E-2</v>
      </c>
      <c r="AQ181" s="120">
        <f>IF($AK181&gt;0,バックデータ一覧!$S$13,バックデータ一覧!$T$13)</f>
        <v>0.47525000000000001</v>
      </c>
      <c r="AR181" s="120">
        <f>IF($AK181&gt;0,バックデータ一覧!$S$14,バックデータ一覧!$T$14)</f>
        <v>0</v>
      </c>
      <c r="AS181" s="120">
        <f>IF($AK181&gt;0,バックデータ一覧!$S$15,バックデータ一覧!$T$15)</f>
        <v>-6.3459300000000001</v>
      </c>
      <c r="AT181" s="123">
        <f>IF(データ入力と計算結果!$E$9=バックデータ一覧!$A$24,'貼り付けシート（日別）'!P180,0)</f>
        <v>0</v>
      </c>
      <c r="AU181" s="132">
        <f>'貼り付けシート（日別）'!B180</f>
        <v>14.772353500449999</v>
      </c>
      <c r="AV181" s="132">
        <f>'貼り付けシート（日別）'!C180</f>
        <v>21.1033621435</v>
      </c>
      <c r="AW181" s="132">
        <f>'貼り付けシート（日別）'!D180</f>
        <v>3.1655043215249998</v>
      </c>
      <c r="AX181" s="132">
        <f>'貼り付けシート（日別）'!E180</f>
        <v>0</v>
      </c>
      <c r="AY181" s="132">
        <f>'貼り付けシート（日別）'!F180</f>
        <v>18.993025929149997</v>
      </c>
      <c r="AZ181" s="132">
        <f>'貼り付けシート（日別）'!G180</f>
        <v>0</v>
      </c>
      <c r="BA181" s="132">
        <f>'貼り付けシート（日別）'!H180</f>
        <v>4.2989583333333323</v>
      </c>
    </row>
    <row r="182" spans="1:53" x14ac:dyDescent="0.15">
      <c r="A182" s="50">
        <v>41815</v>
      </c>
      <c r="B182" s="42">
        <f t="shared" si="23"/>
        <v>6</v>
      </c>
      <c r="C182" s="42">
        <f t="shared" si="24"/>
        <v>25</v>
      </c>
      <c r="D182" s="127">
        <f t="shared" si="25"/>
        <v>9.6491296296296297E-2</v>
      </c>
      <c r="E182" s="127">
        <f t="shared" si="20"/>
        <v>38.640177705463529</v>
      </c>
      <c r="F182" s="127">
        <f t="shared" si="26"/>
        <v>0</v>
      </c>
      <c r="G182" s="130">
        <v>0</v>
      </c>
      <c r="H182" s="122">
        <f t="shared" si="21"/>
        <v>9.6491296296296297E-2</v>
      </c>
      <c r="I182" s="122">
        <f>IF(AND($BH$4&lt;&gt;1,$BH$4&lt;&gt;2,$BH$4&lt;&gt;6),0,((VLOOKUP(データ入力と計算結果!$E$6,バックデータ一覧!$V$10:$AA$11,2)*'貼り付けシート（日別）'!O181+VLOOKUP(データ入力と計算結果!$E$6,バックデータ一覧!$V$10:$AA$11,3)*('貼り付けシート（日別）'!I181+'貼り付けシート（日別）'!J181+'貼り付けシート（日別）'!K181+'貼り付けシート（日別）'!L181+'貼り付けシート（日別）'!N181)+(VLOOKUP(データ入力と計算結果!$E$6,バックデータ一覧!$V$10:$AA$11,4)))*10^3/3600))</f>
        <v>9.6491296296296297E-2</v>
      </c>
      <c r="J182" s="122">
        <f>IF(AND(OR($BH$4&lt;&gt;1,$BH$4&lt;&gt;2,$BH$4&lt;&gt;6),データ入力と計算結果!$E$7&lt;&gt;バックデータ一覧!$A$15,SUM(AX182:AY182)&gt;0),0.07*10^3/3600,0)</f>
        <v>0</v>
      </c>
      <c r="K182" s="122">
        <f>IF(AND(OR($BH$4=1,$BH$4=2),データ入力と計算結果!$E$7=バックデータ一覧!$A$17,AY182&gt;0),(VLOOKUP(データ入力と計算結果!$E$6,バックデータ一覧!$V$10:$AA$11,5,FALSE)*BA182+VLOOKUP(データ入力と計算結果!$E$6,バックデータ一覧!$V$10:$AA$11,6,FALSE))*10^3/3600,0)</f>
        <v>0</v>
      </c>
      <c r="L182" s="122">
        <f>IF(OR($BH$4=1,$BH$4=6),IF(データ入力と計算結果!$E$7=バックデータ一覧!$A$15,AU182/N182+AV182/O182+AW182/P182+AX182/Q182+AY182/S182,IF(データ入力と計算結果!$E$7=バックデータ一覧!$A$16,AU182/N182+AV182/O182+AW182/P182+AY182/R182+AZ182/S182,AU182/N182+AV182/O182+AW182/P182+AY182/R182+BA182/T182)),0)</f>
        <v>38.640177705463529</v>
      </c>
      <c r="M182" s="122">
        <f>IF($BH$4=2,IF(データ入力と計算結果!$E$7=バックデータ一覧!$A$15,AU182/N182+AV182/O182+AW182/P182+AX182/Q182+AZ182/S182,IF(データ入力と計算結果!$E$7=バックデータ一覧!$A$16,AU182/N182+AV182/O182+AW182/P182+AY182/R182+AZ182/S182,AU182/N182+AV182/O182+AW182/P182+AY182/R182+BA182/T182)),0)</f>
        <v>0</v>
      </c>
      <c r="N182" s="122">
        <f>MIN(1,$BH$6*'貼り付けシート（日別）'!O181+計算過程!$BH$13*(AU182+AW182)+$BH$20)</f>
        <v>0.63362591332498142</v>
      </c>
      <c r="O182" s="122">
        <f>MIN(1,$BH$7*'貼り付けシート（日別）'!O181+$BH$14*AV182+$BH$21)</f>
        <v>0.69251830935411385</v>
      </c>
      <c r="P182" s="122">
        <f>MIN(1,$BH$8*'貼り付けシート（日別）'!O181+$BH$15*(AU182+AW182)+$BH$22)</f>
        <v>0.63362591332498142</v>
      </c>
      <c r="Q182" s="46">
        <f>MIN(1,$BH$9*'貼り付けシート（日別）'!O181+$BH$16*AX182+$BH$23)</f>
        <v>0.71159348488590612</v>
      </c>
      <c r="R182" s="46">
        <f>MIN(1,$BH$10*'貼り付けシート（日別）'!O181+$BH$17*AY182+$BH$24)</f>
        <v>0.71059494829530212</v>
      </c>
      <c r="S182" s="46">
        <f>MIN(1,$BH$11*'貼り付けシート（日別）'!O181+$BH$18*AZ182+$BH$25)</f>
        <v>0.71159348488590612</v>
      </c>
      <c r="T182" s="46">
        <f>MIN(1,$BH$12*'貼り付けシート（日別）'!O181+$BH$19*BA182+$BH$26)</f>
        <v>0.58193804739865773</v>
      </c>
      <c r="U182" s="46">
        <f t="shared" si="22"/>
        <v>0</v>
      </c>
      <c r="V182" s="46">
        <f t="array" ref="V182">AVERAGE((IF(('貼り付けシート（時刻別）'!$E$6:$E$8765=$B182)*('貼り付けシート（時刻別）'!$F$6:$F$8765=$C182)*('貼り付けシート（時刻別）'!$G$6:$G$8765=1),'貼り付けシート（時刻別）'!$C$6:$C$8765,"")))</f>
        <v>18.712500000000002</v>
      </c>
      <c r="W182" s="46">
        <f t="shared" si="27"/>
        <v>1</v>
      </c>
      <c r="X182" s="46">
        <f t="shared" si="28"/>
        <v>1</v>
      </c>
      <c r="Y182" s="46">
        <f t="shared" si="29"/>
        <v>26.175146429250002</v>
      </c>
      <c r="Z182" s="46">
        <f>IF($BH$4=8,($BH$38*'貼り付けシート（日別）'!O181+$BH$39*Y182+$BH$40)/3.6,0)</f>
        <v>0</v>
      </c>
      <c r="AA182" s="46">
        <f>IF(OR($BH$4=3,$BH$4=4,$BH$4=5),(($BH$42*'貼り付けシート（日別）'!O181+$BH$43*SUM(AU182:AW182,AY182)+$BH$44)*AB182+(0.01723*BA182+0.06099))*10^3/3600,0)</f>
        <v>0</v>
      </c>
      <c r="AB182" s="46">
        <f>IF('貼り付けシート（日別）'!O181&lt;7,1+(7-'貼り付けシート（日別）'!O181)*0.0091,1)</f>
        <v>1</v>
      </c>
      <c r="AC182" s="46">
        <f>IF(OR($BH$4=3,$BH$4=4,$BH$4=5),(($BH$45*'貼り付けシート（日別）'!O181+$BH$46*SUM(AU182:AW182,AY182)+$BH$47)*AE182+BA182/AD182),0)</f>
        <v>0</v>
      </c>
      <c r="AD182" s="46">
        <f>$BH$48*'貼り付けシート（日別）'!O181+$BH$49*BA182+$BH$50</f>
        <v>0.84671999999999992</v>
      </c>
      <c r="AE182" s="46">
        <f>IF('貼り付けシート（日別）'!O181&lt;7,1+(7-'貼り付けシート（日別）'!O181)*0.0205,1)</f>
        <v>1</v>
      </c>
      <c r="AF182" s="46">
        <f>IF($BH$4=7,((AL182*'貼り付けシート（日別）'!O181+AM182*(AU182+AV182+AW182+AY182)+AN182*AK182+AO182)*AG182+(0.01723*BA182+0.06099))*10^3/3600,0)</f>
        <v>0</v>
      </c>
      <c r="AG182" s="46">
        <f>IF(7&lt;='貼り付けシート（日別）'!O181,1,1+(7-'貼り付けシート（日別）'!O181)*0.0091)</f>
        <v>1</v>
      </c>
      <c r="AH182" s="46">
        <f>IF($BH$4=7,((AP182*'貼り付けシート（日別）'!O181+AQ182*(AU182+AV182+AW182+AY182)+AR182*AK182+AS182)*AJ182+BA182/AI182),0)</f>
        <v>0</v>
      </c>
      <c r="AI182" s="46">
        <f>$BH$52*'貼り付けシート（日別）'!O181+$BH$53*BA182+$BH$54</f>
        <v>0.84671999999999992</v>
      </c>
      <c r="AJ182" s="46">
        <f>IF(7&lt;='貼り付けシート（日別）'!O181,1,1+(7-'貼り付けシート（日別）'!O181)*0.0205)</f>
        <v>1</v>
      </c>
      <c r="AK182" s="46">
        <f>SUMIF('貼り付けシート（時刻別）'!$A$6:$A$8765,A182,'貼り付けシート（時刻別）'!$D$6:$D$8765)</f>
        <v>0</v>
      </c>
      <c r="AL182" s="120">
        <f>IF($AK182&gt;0,バックデータ一覧!$S$4,バックデータ一覧!$T$4)</f>
        <v>-0.18114</v>
      </c>
      <c r="AM182" s="120">
        <f>IF($AK182&gt;0,バックデータ一覧!$S$5,バックデータ一覧!$T$5)</f>
        <v>0.10483000000000001</v>
      </c>
      <c r="AN182" s="120">
        <f>IF($AK182&gt;0,バックデータ一覧!$S$6,バックデータ一覧!$T$6)</f>
        <v>0</v>
      </c>
      <c r="AO182" s="120">
        <f>IF($AK182&gt;0,バックデータ一覧!$S$7,バックデータ一覧!$T$7)</f>
        <v>5.8528500000000001</v>
      </c>
      <c r="AP182" s="120">
        <f>IF($AK182&gt;0,バックデータ一覧!$S$12,バックデータ一覧!$T$12)</f>
        <v>-5.7700000000000001E-2</v>
      </c>
      <c r="AQ182" s="120">
        <f>IF($AK182&gt;0,バックデータ一覧!$S$13,バックデータ一覧!$T$13)</f>
        <v>0.47525000000000001</v>
      </c>
      <c r="AR182" s="120">
        <f>IF($AK182&gt;0,バックデータ一覧!$S$14,バックデータ一覧!$T$14)</f>
        <v>0</v>
      </c>
      <c r="AS182" s="120">
        <f>IF($AK182&gt;0,バックデータ一覧!$S$15,バックデータ一覧!$T$15)</f>
        <v>-6.3459300000000001</v>
      </c>
      <c r="AT182" s="123">
        <f>IF(データ入力と計算結果!$E$9=バックデータ一覧!$A$24,'貼り付けシート（日別）'!P181,0)</f>
        <v>0</v>
      </c>
      <c r="AU182" s="132">
        <f>'貼り付けシート（日別）'!B181</f>
        <v>3.3504187429440004</v>
      </c>
      <c r="AV182" s="132">
        <f>'貼り付けシート（日別）'!C181</f>
        <v>19.893111286230003</v>
      </c>
      <c r="AW182" s="132">
        <f>'貼り付けシート（日別）'!D181</f>
        <v>2.9316164000760003</v>
      </c>
      <c r="AX182" s="132">
        <f>'貼り付けシート（日別）'!E181</f>
        <v>0</v>
      </c>
      <c r="AY182" s="132">
        <f>'貼り付けシート（日別）'!F181</f>
        <v>0</v>
      </c>
      <c r="AZ182" s="132">
        <f>'貼り付けシート（日別）'!G181</f>
        <v>0</v>
      </c>
      <c r="BA182" s="132">
        <f>'貼り付けシート（日別）'!H181</f>
        <v>0</v>
      </c>
    </row>
    <row r="183" spans="1:53" x14ac:dyDescent="0.15">
      <c r="A183" s="50">
        <v>41816</v>
      </c>
      <c r="B183" s="42">
        <f t="shared" si="23"/>
        <v>6</v>
      </c>
      <c r="C183" s="42">
        <f t="shared" si="24"/>
        <v>26</v>
      </c>
      <c r="D183" s="127">
        <f t="shared" si="25"/>
        <v>0.15494178587962965</v>
      </c>
      <c r="E183" s="127">
        <f t="shared" si="20"/>
        <v>75.534051036442904</v>
      </c>
      <c r="F183" s="127">
        <f t="shared" si="26"/>
        <v>0</v>
      </c>
      <c r="G183" s="130">
        <v>0</v>
      </c>
      <c r="H183" s="122">
        <f t="shared" si="21"/>
        <v>0.15494178587962965</v>
      </c>
      <c r="I183" s="122">
        <f>IF(AND($BH$4&lt;&gt;1,$BH$4&lt;&gt;2,$BH$4&lt;&gt;6),0,((VLOOKUP(データ入力と計算結果!$E$6,バックデータ一覧!$V$10:$AA$11,2)*'貼り付けシート（日別）'!O182+VLOOKUP(データ入力と計算結果!$E$6,バックデータ一覧!$V$10:$AA$11,3)*('貼り付けシート（日別）'!I182+'貼り付けシート（日別）'!J182+'貼り付けシート（日別）'!K182+'貼り付けシート（日別）'!L182+'貼り付けシート（日別）'!N182)+(VLOOKUP(データ入力と計算結果!$E$6,バックデータ一覧!$V$10:$AA$11,4)))*10^3/3600))</f>
        <v>9.82525925925926E-2</v>
      </c>
      <c r="J183" s="122">
        <f>IF(AND(OR($BH$4&lt;&gt;1,$BH$4&lt;&gt;2,$BH$4&lt;&gt;6),データ入力と計算結果!$E$7&lt;&gt;バックデータ一覧!$A$15,SUM(AX183:AY183)&gt;0),0.07*10^3/3600,0)</f>
        <v>1.9444444444444445E-2</v>
      </c>
      <c r="K183" s="122">
        <f>IF(AND(OR($BH$4=1,$BH$4=2),データ入力と計算結果!$E$7=バックデータ一覧!$A$17,AY183&gt;0),(VLOOKUP(データ入力と計算結果!$E$6,バックデータ一覧!$V$10:$AA$11,5,FALSE)*BA183+VLOOKUP(データ入力と計算結果!$E$6,バックデータ一覧!$V$10:$AA$11,6,FALSE))*10^3/3600,0)</f>
        <v>3.7244748842592594E-2</v>
      </c>
      <c r="L183" s="122">
        <f>IF(OR($BH$4=1,$BH$4=6),IF(データ入力と計算結果!$E$7=バックデータ一覧!$A$15,AU183/N183+AV183/O183+AW183/P183+AX183/Q183+AY183/S183,IF(データ入力と計算結果!$E$7=バックデータ一覧!$A$16,AU183/N183+AV183/O183+AW183/P183+AY183/R183+AZ183/S183,AU183/N183+AV183/O183+AW183/P183+AY183/R183+BA183/T183)),0)</f>
        <v>75.534051036442904</v>
      </c>
      <c r="M183" s="122">
        <f>IF($BH$4=2,IF(データ入力と計算結果!$E$7=バックデータ一覧!$A$15,AU183/N183+AV183/O183+AW183/P183+AX183/Q183+AZ183/S183,IF(データ入力と計算結果!$E$7=バックデータ一覧!$A$16,AU183/N183+AV183/O183+AW183/P183+AY183/R183+AZ183/S183,AU183/N183+AV183/O183+AW183/P183+AY183/R183+BA183/T183)),0)</f>
        <v>0</v>
      </c>
      <c r="N183" s="122">
        <f>MIN(1,$BH$6*'貼り付けシート（日別）'!O182+計算過程!$BH$13*(AU183+AW183)+$BH$20)</f>
        <v>0.64255786229854717</v>
      </c>
      <c r="O183" s="122">
        <f>MIN(1,$BH$7*'貼り付けシート（日別）'!O182+$BH$14*AV183+$BH$21)</f>
        <v>0.6910961889007341</v>
      </c>
      <c r="P183" s="122">
        <f>MIN(1,$BH$8*'貼り付けシート（日別）'!O182+$BH$15*(AU183+AW183)+$BH$22)</f>
        <v>0.64255786229854717</v>
      </c>
      <c r="Q183" s="46">
        <f>MIN(1,$BH$9*'貼り付けシート（日別）'!O182+$BH$16*AX183+$BH$23)</f>
        <v>0.71159348488590612</v>
      </c>
      <c r="R183" s="46">
        <f>MIN(1,$BH$10*'貼り付けシート（日別）'!O182+$BH$17*AY183+$BH$24)</f>
        <v>0.7020439197116024</v>
      </c>
      <c r="S183" s="46">
        <f>MIN(1,$BH$11*'貼り付けシート（日別）'!O182+$BH$18*AZ183+$BH$25)</f>
        <v>0.71159348488590612</v>
      </c>
      <c r="T183" s="46">
        <f>MIN(1,$BH$12*'貼り付けシート（日別）'!O182+$BH$19*BA183+$BH$26)</f>
        <v>0.65928960874308729</v>
      </c>
      <c r="U183" s="46">
        <f t="shared" si="22"/>
        <v>0</v>
      </c>
      <c r="V183" s="46">
        <f t="array" ref="V183">AVERAGE((IF(('貼り付けシート（時刻別）'!$E$6:$E$8765=$B183)*('貼り付けシート（時刻別）'!$F$6:$F$8765=$C183)*('貼り付けシート（時刻別）'!$G$6:$G$8765=1),'貼り付けシート（時刻別）'!$C$6:$C$8765,"")))</f>
        <v>17.987500000000001</v>
      </c>
      <c r="W183" s="46">
        <f t="shared" si="27"/>
        <v>1</v>
      </c>
      <c r="X183" s="46">
        <f t="shared" si="28"/>
        <v>1</v>
      </c>
      <c r="Y183" s="46">
        <f t="shared" si="29"/>
        <v>51.341666516258336</v>
      </c>
      <c r="Z183" s="46">
        <f>IF($BH$4=8,($BH$38*'貼り付けシート（日別）'!O182+$BH$39*Y183+$BH$40)/3.6,0)</f>
        <v>0</v>
      </c>
      <c r="AA183" s="46">
        <f>IF(OR($BH$4=3,$BH$4=4,$BH$4=5),(($BH$42*'貼り付けシート（日別）'!O182+$BH$43*SUM(AU183:AW183,AY183)+$BH$44)*AB183+(0.01723*BA183+0.06099))*10^3/3600,0)</f>
        <v>0</v>
      </c>
      <c r="AB183" s="46">
        <f>IF('貼り付けシート（日別）'!O182&lt;7,1+(7-'貼り付けシート（日別）'!O182)*0.0091,1)</f>
        <v>1</v>
      </c>
      <c r="AC183" s="46">
        <f>IF(OR($BH$4=3,$BH$4=4,$BH$4=5),(($BH$45*'貼り付けシート（日別）'!O182+$BH$46*SUM(AU183:AW183,AY183)+$BH$47)*AE183+BA183/AD183),0)</f>
        <v>0</v>
      </c>
      <c r="AD183" s="46">
        <f>$BH$48*'貼り付けシート（日別）'!O182+$BH$49*BA183+$BH$50</f>
        <v>0.87641249999999993</v>
      </c>
      <c r="AE183" s="46">
        <f>IF('貼り付けシート（日別）'!O182&lt;7,1+(7-'貼り付けシート（日別）'!O182)*0.0205,1)</f>
        <v>1</v>
      </c>
      <c r="AF183" s="46">
        <f>IF($BH$4=7,((AL183*'貼り付けシート（日別）'!O182+AM183*(AU183+AV183+AW183+AY183)+AN183*AK183+AO183)*AG183+(0.01723*BA183+0.06099))*10^3/3600,0)</f>
        <v>0</v>
      </c>
      <c r="AG183" s="46">
        <f>IF(7&lt;='貼り付けシート（日別）'!O182,1,1+(7-'貼り付けシート（日別）'!O182)*0.0091)</f>
        <v>1</v>
      </c>
      <c r="AH183" s="46">
        <f>IF($BH$4=7,((AP183*'貼り付けシート（日別）'!O182+AQ183*(AU183+AV183+AW183+AY183)+AR183*AK183+AS183)*AJ183+BA183/AI183),0)</f>
        <v>0</v>
      </c>
      <c r="AI183" s="46">
        <f>$BH$52*'貼り付けシート（日別）'!O182+$BH$53*BA183+$BH$54</f>
        <v>0.87641249999999993</v>
      </c>
      <c r="AJ183" s="46">
        <f>IF(7&lt;='貼り付けシート（日別）'!O182,1,1+(7-'貼り付けシート（日別）'!O182)*0.0205)</f>
        <v>1</v>
      </c>
      <c r="AK183" s="46">
        <f>SUMIF('貼り付けシート（時刻別）'!$A$6:$A$8765,A183,'貼り付けシート（時刻別）'!$D$6:$D$8765)</f>
        <v>0</v>
      </c>
      <c r="AL183" s="120">
        <f>IF($AK183&gt;0,バックデータ一覧!$S$4,バックデータ一覧!$T$4)</f>
        <v>-0.18114</v>
      </c>
      <c r="AM183" s="120">
        <f>IF($AK183&gt;0,バックデータ一覧!$S$5,バックデータ一覧!$T$5)</f>
        <v>0.10483000000000001</v>
      </c>
      <c r="AN183" s="120">
        <f>IF($AK183&gt;0,バックデータ一覧!$S$6,バックデータ一覧!$T$6)</f>
        <v>0</v>
      </c>
      <c r="AO183" s="120">
        <f>IF($AK183&gt;0,バックデータ一覧!$S$7,バックデータ一覧!$T$7)</f>
        <v>5.8528500000000001</v>
      </c>
      <c r="AP183" s="120">
        <f>IF($AK183&gt;0,バックデータ一覧!$S$12,バックデータ一覧!$T$12)</f>
        <v>-5.7700000000000001E-2</v>
      </c>
      <c r="AQ183" s="120">
        <f>IF($AK183&gt;0,バックデータ一覧!$S$13,バックデータ一覧!$T$13)</f>
        <v>0.47525000000000001</v>
      </c>
      <c r="AR183" s="120">
        <f>IF($AK183&gt;0,バックデータ一覧!$S$14,バックデータ一覧!$T$14)</f>
        <v>0</v>
      </c>
      <c r="AS183" s="120">
        <f>IF($AK183&gt;0,バックデータ一覧!$S$15,バックデータ一覧!$T$15)</f>
        <v>-6.3459300000000001</v>
      </c>
      <c r="AT183" s="123">
        <f>IF(データ入力と計算結果!$E$9=バックデータ一覧!$A$24,'貼り付けシート（日別）'!P182,0)</f>
        <v>0</v>
      </c>
      <c r="AU183" s="132">
        <f>'貼り付けシート（日別）'!B182</f>
        <v>9.6292481173979994</v>
      </c>
      <c r="AV183" s="132">
        <f>'貼り付けシート（日別）'!C182</f>
        <v>15.699861060975</v>
      </c>
      <c r="AW183" s="132">
        <f>'貼り付けシート（日別）'!D182</f>
        <v>2.9306407313820002</v>
      </c>
      <c r="AX183" s="132">
        <f>'貼り付けシート（日別）'!E182</f>
        <v>0</v>
      </c>
      <c r="AY183" s="132">
        <f>'貼り付けシート（日別）'!F182</f>
        <v>18.839833273170001</v>
      </c>
      <c r="AZ183" s="132">
        <f>'貼り付けシート（日別）'!G182</f>
        <v>0</v>
      </c>
      <c r="BA183" s="132">
        <f>'貼り付けシート（日別）'!H182</f>
        <v>4.2420833333333334</v>
      </c>
    </row>
    <row r="184" spans="1:53" x14ac:dyDescent="0.15">
      <c r="A184" s="50">
        <v>41817</v>
      </c>
      <c r="B184" s="42">
        <f t="shared" si="23"/>
        <v>6</v>
      </c>
      <c r="C184" s="42">
        <f t="shared" si="24"/>
        <v>27</v>
      </c>
      <c r="D184" s="127">
        <f t="shared" si="25"/>
        <v>0.14181643200231481</v>
      </c>
      <c r="E184" s="127">
        <f t="shared" si="20"/>
        <v>59.623746722203975</v>
      </c>
      <c r="F184" s="127">
        <f t="shared" si="26"/>
        <v>0</v>
      </c>
      <c r="G184" s="130">
        <v>0</v>
      </c>
      <c r="H184" s="122">
        <f t="shared" si="21"/>
        <v>0.14181643200231481</v>
      </c>
      <c r="I184" s="122">
        <f>IF(AND($BH$4&lt;&gt;1,$BH$4&lt;&gt;2,$BH$4&lt;&gt;6),0,((VLOOKUP(データ入力と計算結果!$E$6,バックデータ一覧!$V$10:$AA$11,2)*'貼り付けシート（日別）'!O183+VLOOKUP(データ入力と計算結果!$E$6,バックデータ一覧!$V$10:$AA$11,3)*('貼り付けシート（日別）'!I183+'貼り付けシート（日別）'!J183+'貼り付けシート（日別）'!K183+'貼り付けシート（日別）'!L183+'貼り付けシート（日別）'!N183)+(VLOOKUP(データ入力と計算結果!$E$6,バックデータ一覧!$V$10:$AA$11,4)))*10^3/3600))</f>
        <v>8.6533657407407399E-2</v>
      </c>
      <c r="J184" s="122">
        <f>IF(AND(OR($BH$4&lt;&gt;1,$BH$4&lt;&gt;2,$BH$4&lt;&gt;6),データ入力と計算結果!$E$7&lt;&gt;バックデータ一覧!$A$15,SUM(AX184:AY184)&gt;0),0.07*10^3/3600,0)</f>
        <v>1.9444444444444445E-2</v>
      </c>
      <c r="K184" s="122">
        <f>IF(AND(OR($BH$4=1,$BH$4=2),データ入力と計算結果!$E$7=バックデータ一覧!$A$17,AY184&gt;0),(VLOOKUP(データ入力と計算結果!$E$6,バックデータ一覧!$V$10:$AA$11,5,FALSE)*BA184+VLOOKUP(データ入力と計算結果!$E$6,バックデータ一覧!$V$10:$AA$11,6,FALSE))*10^3/3600,0)</f>
        <v>3.583833015046297E-2</v>
      </c>
      <c r="L184" s="122">
        <f>IF(OR($BH$4=1,$BH$4=6),IF(データ入力と計算結果!$E$7=バックデータ一覧!$A$15,AU184/N184+AV184/O184+AW184/P184+AX184/Q184+AY184/S184,IF(データ入力と計算結果!$E$7=バックデータ一覧!$A$16,AU184/N184+AV184/O184+AW184/P184+AY184/R184+AZ184/S184,AU184/N184+AV184/O184+AW184/P184+AY184/R184+BA184/T184)),0)</f>
        <v>59.623746722203975</v>
      </c>
      <c r="M184" s="122">
        <f>IF($BH$4=2,IF(データ入力と計算結果!$E$7=バックデータ一覧!$A$15,AU184/N184+AV184/O184+AW184/P184+AX184/Q184+AZ184/S184,IF(データ入力と計算結果!$E$7=バックデータ一覧!$A$16,AU184/N184+AV184/O184+AW184/P184+AY184/R184+AZ184/S184,AU184/N184+AV184/O184+AW184/P184+AY184/R184+BA184/T184)),0)</f>
        <v>0</v>
      </c>
      <c r="N184" s="122">
        <f>MIN(1,$BH$6*'貼り付けシート（日別）'!O183+計算過程!$BH$13*(AU184+AW184)+$BH$20)</f>
        <v>0.6393041597298228</v>
      </c>
      <c r="O184" s="122">
        <f>MIN(1,$BH$7*'貼り付けシート（日別）'!O183+$BH$14*AV184+$BH$21)</f>
        <v>0.68964970596297515</v>
      </c>
      <c r="P184" s="122">
        <f>MIN(1,$BH$8*'貼り付けシート（日別）'!O183+$BH$15*(AU184+AW184)+$BH$22)</f>
        <v>0.6393041597298228</v>
      </c>
      <c r="Q184" s="46">
        <f>MIN(1,$BH$9*'貼り付けシート（日別）'!O183+$BH$16*AX184+$BH$23)</f>
        <v>0.71159348488590612</v>
      </c>
      <c r="R184" s="46">
        <f>MIN(1,$BH$10*'貼り付けシート（日別）'!O183+$BH$17*AY184+$BH$24)</f>
        <v>0.70201829844140995</v>
      </c>
      <c r="S184" s="46">
        <f>MIN(1,$BH$11*'貼り付けシート（日別）'!O183+$BH$18*AZ184+$BH$25)</f>
        <v>0.71159348488590612</v>
      </c>
      <c r="T184" s="46">
        <f>MIN(1,$BH$12*'貼り付けシート（日別）'!O183+$BH$19*BA184+$BH$26)</f>
        <v>0.65914480202577175</v>
      </c>
      <c r="U184" s="46">
        <f t="shared" si="22"/>
        <v>0</v>
      </c>
      <c r="V184" s="46">
        <f t="array" ref="V184">AVERAGE((IF(('貼り付けシート（時刻別）'!$E$6:$E$8765=$B184)*('貼り付けシート（時刻別）'!$F$6:$F$8765=$C184)*('貼り付けシート（時刻別）'!$G$6:$G$8765=1),'貼り付けシート（時刻別）'!$C$6:$C$8765,"")))</f>
        <v>18.437499999999996</v>
      </c>
      <c r="W184" s="46">
        <f t="shared" si="27"/>
        <v>1</v>
      </c>
      <c r="X184" s="46">
        <f t="shared" si="28"/>
        <v>1</v>
      </c>
      <c r="Y184" s="46">
        <f t="shared" si="29"/>
        <v>40.691001037016662</v>
      </c>
      <c r="Z184" s="46">
        <f>IF($BH$4=8,($BH$38*'貼り付けシート（日別）'!O183+$BH$39*Y184+$BH$40)/3.6,0)</f>
        <v>0</v>
      </c>
      <c r="AA184" s="46">
        <f>IF(OR($BH$4=3,$BH$4=4,$BH$4=5),(($BH$42*'貼り付けシート（日別）'!O183+$BH$43*SUM(AU184:AW184,AY184)+$BH$44)*AB184+(0.01723*BA184+0.06099))*10^3/3600,0)</f>
        <v>0</v>
      </c>
      <c r="AB184" s="46">
        <f>IF('貼り付けシート（日別）'!O183&lt;7,1+(7-'貼り付けシート（日別）'!O183)*0.0091,1)</f>
        <v>1</v>
      </c>
      <c r="AC184" s="46">
        <f>IF(OR($BH$4=3,$BH$4=4,$BH$4=5),(($BH$45*'貼り付けシート（日別）'!O183+$BH$46*SUM(AU184:AW184,AY184)+$BH$47)*AE184+BA184/AD184),0)</f>
        <v>0</v>
      </c>
      <c r="AD184" s="46">
        <f>$BH$48*'貼り付けシート（日別）'!O183+$BH$49*BA184+$BH$50</f>
        <v>0.88270937499999991</v>
      </c>
      <c r="AE184" s="46">
        <f>IF('貼り付けシート（日別）'!O183&lt;7,1+(7-'貼り付けシート（日別）'!O183)*0.0205,1)</f>
        <v>1</v>
      </c>
      <c r="AF184" s="46">
        <f>IF($BH$4=7,((AL184*'貼り付けシート（日別）'!O183+AM184*(AU184+AV184+AW184+AY184)+AN184*AK184+AO184)*AG184+(0.01723*BA184+0.06099))*10^3/3600,0)</f>
        <v>0</v>
      </c>
      <c r="AG184" s="46">
        <f>IF(7&lt;='貼り付けシート（日別）'!O183,1,1+(7-'貼り付けシート（日別）'!O183)*0.0091)</f>
        <v>1</v>
      </c>
      <c r="AH184" s="46">
        <f>IF($BH$4=7,((AP184*'貼り付けシート（日別）'!O183+AQ184*(AU184+AV184+AW184+AY184)+AR184*AK184+AS184)*AJ184+BA184/AI184),0)</f>
        <v>0</v>
      </c>
      <c r="AI184" s="46">
        <f>$BH$52*'貼り付けシート（日別）'!O183+$BH$53*BA184+$BH$54</f>
        <v>0.88270937499999991</v>
      </c>
      <c r="AJ184" s="46">
        <f>IF(7&lt;='貼り付けシート（日別）'!O183,1,1+(7-'貼り付けシート（日別）'!O183)*0.0205)</f>
        <v>1</v>
      </c>
      <c r="AK184" s="46">
        <f>SUMIF('貼り付けシート（時刻別）'!$A$6:$A$8765,A184,'貼り付けシート（時刻別）'!$D$6:$D$8765)</f>
        <v>0</v>
      </c>
      <c r="AL184" s="120">
        <f>IF($AK184&gt;0,バックデータ一覧!$S$4,バックデータ一覧!$T$4)</f>
        <v>-0.18114</v>
      </c>
      <c r="AM184" s="120">
        <f>IF($AK184&gt;0,バックデータ一覧!$S$5,バックデータ一覧!$T$5)</f>
        <v>0.10483000000000001</v>
      </c>
      <c r="AN184" s="120">
        <f>IF($AK184&gt;0,バックデータ一覧!$S$6,バックデータ一覧!$T$6)</f>
        <v>0</v>
      </c>
      <c r="AO184" s="120">
        <f>IF($AK184&gt;0,バックデータ一覧!$S$7,バックデータ一覧!$T$7)</f>
        <v>5.8528500000000001</v>
      </c>
      <c r="AP184" s="120">
        <f>IF($AK184&gt;0,バックデータ一覧!$S$12,バックデータ一覧!$T$12)</f>
        <v>-5.7700000000000001E-2</v>
      </c>
      <c r="AQ184" s="120">
        <f>IF($AK184&gt;0,バックデータ一覧!$S$13,バックデータ一覧!$T$13)</f>
        <v>0.47525000000000001</v>
      </c>
      <c r="AR184" s="120">
        <f>IF($AK184&gt;0,バックデータ一覧!$S$14,バックデータ一覧!$T$14)</f>
        <v>0</v>
      </c>
      <c r="AS184" s="120">
        <f>IF($AK184&gt;0,バックデータ一覧!$S$15,バックデータ一覧!$T$15)</f>
        <v>-6.3459300000000001</v>
      </c>
      <c r="AT184" s="123">
        <f>IF(データ入力と計算結果!$E$9=バックデータ一覧!$A$24,'貼り付けシート（日別）'!P183,0)</f>
        <v>0</v>
      </c>
      <c r="AU184" s="132">
        <f>'貼り付けシート（日別）'!B183</f>
        <v>6.5087195884620002</v>
      </c>
      <c r="AV184" s="132">
        <f>'貼り付けシート（日別）'!C183</f>
        <v>10.497934820099999</v>
      </c>
      <c r="AW184" s="132">
        <f>'貼り付けシート（日別）'!D183</f>
        <v>0.83983478560799996</v>
      </c>
      <c r="AX184" s="132">
        <f>'貼り付けシート（日別）'!E183</f>
        <v>0</v>
      </c>
      <c r="AY184" s="132">
        <f>'貼り付けシート（日別）'!F183</f>
        <v>18.89628267618</v>
      </c>
      <c r="AZ184" s="132">
        <f>'貼り付けシート（日別）'!G183</f>
        <v>0</v>
      </c>
      <c r="BA184" s="132">
        <f>'貼り付けシート（日別）'!H183</f>
        <v>3.9482291666666667</v>
      </c>
    </row>
    <row r="185" spans="1:53" x14ac:dyDescent="0.15">
      <c r="A185" s="50">
        <v>41818</v>
      </c>
      <c r="B185" s="42">
        <f t="shared" si="23"/>
        <v>6</v>
      </c>
      <c r="C185" s="42">
        <f t="shared" si="24"/>
        <v>28</v>
      </c>
      <c r="D185" s="127">
        <f t="shared" si="25"/>
        <v>0.17179415060763886</v>
      </c>
      <c r="E185" s="127">
        <f t="shared" si="20"/>
        <v>92.636826685225941</v>
      </c>
      <c r="F185" s="127">
        <f t="shared" si="26"/>
        <v>0</v>
      </c>
      <c r="G185" s="130">
        <v>0</v>
      </c>
      <c r="H185" s="122">
        <f t="shared" si="21"/>
        <v>0.17179415060763886</v>
      </c>
      <c r="I185" s="122">
        <f>IF(AND($BH$4&lt;&gt;1,$BH$4&lt;&gt;2,$BH$4&lt;&gt;6),0,((VLOOKUP(データ入力と計算結果!$E$6,バックデータ一覧!$V$10:$AA$11,2)*'貼り付けシート（日別）'!O184+VLOOKUP(データ入力と計算結果!$E$6,バックデータ一覧!$V$10:$AA$11,3)*('貼り付けシート（日別）'!I184+'貼り付けシート（日別）'!J184+'貼り付けシート（日別）'!K184+'貼り付けシート（日別）'!L184+'貼り付けシート（日別）'!N184)+(VLOOKUP(データ入力と計算結果!$E$6,バックデータ一覧!$V$10:$AA$11,4)))*10^3/3600))</f>
        <v>0.11135708333333333</v>
      </c>
      <c r="J185" s="122">
        <f>IF(AND(OR($BH$4&lt;&gt;1,$BH$4&lt;&gt;2,$BH$4&lt;&gt;6),データ入力と計算結果!$E$7&lt;&gt;バックデータ一覧!$A$15,SUM(AX185:AY185)&gt;0),0.07*10^3/3600,0)</f>
        <v>1.9444444444444445E-2</v>
      </c>
      <c r="K185" s="122">
        <f>IF(AND(OR($BH$4=1,$BH$4=2),データ入力と計算結果!$E$7=バックデータ一覧!$A$17,AY185&gt;0),(VLOOKUP(データ入力と計算結果!$E$6,バックデータ一覧!$V$10:$AA$11,5,FALSE)*BA185+VLOOKUP(データ入力と計算結果!$E$6,バックデータ一覧!$V$10:$AA$11,6,FALSE))*10^3/3600,0)</f>
        <v>4.099262282986111E-2</v>
      </c>
      <c r="L185" s="122">
        <f>IF(OR($BH$4=1,$BH$4=6),IF(データ入力と計算結果!$E$7=バックデータ一覧!$A$15,AU185/N185+AV185/O185+AW185/P185+AX185/Q185+AY185/S185,IF(データ入力と計算結果!$E$7=バックデータ一覧!$A$16,AU185/N185+AV185/O185+AW185/P185+AY185/R185+AZ185/S185,AU185/N185+AV185/O185+AW185/P185+AY185/R185+BA185/T185)),0)</f>
        <v>92.636826685225941</v>
      </c>
      <c r="M185" s="122">
        <f>IF($BH$4=2,IF(データ入力と計算結果!$E$7=バックデータ一覧!$A$15,AU185/N185+AV185/O185+AW185/P185+AX185/Q185+AZ185/S185,IF(データ入力と計算結果!$E$7=バックデータ一覧!$A$16,AU185/N185+AV185/O185+AW185/P185+AY185/R185+AZ185/S185,AU185/N185+AV185/O185+AW185/P185+AY185/R185+BA185/T185)),0)</f>
        <v>0</v>
      </c>
      <c r="N185" s="122">
        <f>MIN(1,$BH$6*'貼り付けシート（日別）'!O184+計算過程!$BH$13*(AU185+AW185)+$BH$20)</f>
        <v>0.64086557873723826</v>
      </c>
      <c r="O185" s="122">
        <f>MIN(1,$BH$7*'貼り付けシート（日別）'!O184+$BH$14*AV185+$BH$21)</f>
        <v>0.6909909176913982</v>
      </c>
      <c r="P185" s="122">
        <f>MIN(1,$BH$8*'貼り付けシート（日別）'!O184+$BH$15*(AU185+AW185)+$BH$22)</f>
        <v>0.64086557873723826</v>
      </c>
      <c r="Q185" s="46">
        <f>MIN(1,$BH$9*'貼り付けシート（日別）'!O184+$BH$16*AX185+$BH$23)</f>
        <v>0.71159348488590612</v>
      </c>
      <c r="R185" s="46">
        <f>MIN(1,$BH$10*'貼り付けシート（日別）'!O184+$BH$17*AY185+$BH$24)</f>
        <v>0.70203175607827872</v>
      </c>
      <c r="S185" s="46">
        <f>MIN(1,$BH$11*'貼り付けシート（日別）'!O184+$BH$18*AZ185+$BH$25)</f>
        <v>0.71159348488590612</v>
      </c>
      <c r="T185" s="46">
        <f>MIN(1,$BH$12*'貼り付けシート（日別）'!O184+$BH$19*BA185+$BH$26)</f>
        <v>0.65936256054040265</v>
      </c>
      <c r="U185" s="46">
        <f t="shared" si="22"/>
        <v>0</v>
      </c>
      <c r="V185" s="46">
        <f t="array" ref="V185">AVERAGE((IF(('貼り付けシート（時刻別）'!$E$6:$E$8765=$B185)*('貼り付けシート（時刻別）'!$F$6:$F$8765=$C185)*('貼り付けシート（時刻別）'!$G$6:$G$8765=1),'貼り付けシート（時刻別）'!$C$6:$C$8765,"")))</f>
        <v>15.575000000000001</v>
      </c>
      <c r="W185" s="46">
        <f t="shared" si="27"/>
        <v>1</v>
      </c>
      <c r="X185" s="46">
        <f t="shared" si="28"/>
        <v>1</v>
      </c>
      <c r="Y185" s="46">
        <f t="shared" si="29"/>
        <v>62.673199953249998</v>
      </c>
      <c r="Z185" s="46">
        <f>IF($BH$4=8,($BH$38*'貼り付けシート（日別）'!O184+$BH$39*Y185+$BH$40)/3.6,0)</f>
        <v>0</v>
      </c>
      <c r="AA185" s="46">
        <f>IF(OR($BH$4=3,$BH$4=4,$BH$4=5),(($BH$42*'貼り付けシート（日別）'!O184+$BH$43*SUM(AU185:AW185,AY185)+$BH$44)*AB185+(0.01723*BA185+0.06099))*10^3/3600,0)</f>
        <v>0</v>
      </c>
      <c r="AB185" s="46">
        <f>IF('貼り付けシート（日別）'!O184&lt;7,1+(7-'貼り付けシート（日別）'!O184)*0.0091,1)</f>
        <v>1</v>
      </c>
      <c r="AC185" s="46">
        <f>IF(OR($BH$4=3,$BH$4=4,$BH$4=5),(($BH$45*'貼り付けシート（日別）'!O184+$BH$46*SUM(AU185:AW185,AY185)+$BH$47)*AE185+BA185/AD185),0)</f>
        <v>0</v>
      </c>
      <c r="AD185" s="46">
        <f>$BH$48*'貼り付けシート（日別）'!O184+$BH$49*BA185+$BH$50</f>
        <v>0.85913093749999991</v>
      </c>
      <c r="AE185" s="46">
        <f>IF('貼り付けシート（日別）'!O184&lt;7,1+(7-'貼り付けシート（日別）'!O184)*0.0205,1)</f>
        <v>1</v>
      </c>
      <c r="AF185" s="46">
        <f>IF($BH$4=7,((AL185*'貼り付けシート（日別）'!O184+AM185*(AU185+AV185+AW185+AY185)+AN185*AK185+AO185)*AG185+(0.01723*BA185+0.06099))*10^3/3600,0)</f>
        <v>0</v>
      </c>
      <c r="AG185" s="46">
        <f>IF(7&lt;='貼り付けシート（日別）'!O184,1,1+(7-'貼り付けシート（日別）'!O184)*0.0091)</f>
        <v>1</v>
      </c>
      <c r="AH185" s="46">
        <f>IF($BH$4=7,((AP185*'貼り付けシート（日別）'!O184+AQ185*(AU185+AV185+AW185+AY185)+AR185*AK185+AS185)*AJ185+BA185/AI185),0)</f>
        <v>0</v>
      </c>
      <c r="AI185" s="46">
        <f>$BH$52*'貼り付けシート（日別）'!O184+$BH$53*BA185+$BH$54</f>
        <v>0.85913093749999991</v>
      </c>
      <c r="AJ185" s="46">
        <f>IF(7&lt;='貼り付けシート（日別）'!O184,1,1+(7-'貼り付けシート（日別）'!O184)*0.0205)</f>
        <v>1</v>
      </c>
      <c r="AK185" s="46">
        <f>SUMIF('貼り付けシート（時刻別）'!$A$6:$A$8765,A185,'貼り付けシート（時刻別）'!$D$6:$D$8765)</f>
        <v>0</v>
      </c>
      <c r="AL185" s="120">
        <f>IF($AK185&gt;0,バックデータ一覧!$S$4,バックデータ一覧!$T$4)</f>
        <v>-0.18114</v>
      </c>
      <c r="AM185" s="120">
        <f>IF($AK185&gt;0,バックデータ一覧!$S$5,バックデータ一覧!$T$5)</f>
        <v>0.10483000000000001</v>
      </c>
      <c r="AN185" s="120">
        <f>IF($AK185&gt;0,バックデータ一覧!$S$6,バックデータ一覧!$T$6)</f>
        <v>0</v>
      </c>
      <c r="AO185" s="120">
        <f>IF($AK185&gt;0,バックデータ一覧!$S$7,バックデータ一覧!$T$7)</f>
        <v>5.8528500000000001</v>
      </c>
      <c r="AP185" s="120">
        <f>IF($AK185&gt;0,バックデータ一覧!$S$12,バックデータ一覧!$T$12)</f>
        <v>-5.7700000000000001E-2</v>
      </c>
      <c r="AQ185" s="120">
        <f>IF($AK185&gt;0,バックデータ一覧!$S$13,バックデータ一覧!$T$13)</f>
        <v>0.47525000000000001</v>
      </c>
      <c r="AR185" s="120">
        <f>IF($AK185&gt;0,バックデータ一覧!$S$14,バックデータ一覧!$T$14)</f>
        <v>0</v>
      </c>
      <c r="AS185" s="120">
        <f>IF($AK185&gt;0,バックデータ一覧!$S$15,バックデータ一覧!$T$15)</f>
        <v>-6.3459300000000001</v>
      </c>
      <c r="AT185" s="123">
        <f>IF(データ入力と計算結果!$E$9=バックデータ一覧!$A$24,'貼り付けシート（日別）'!P184,0)</f>
        <v>0</v>
      </c>
      <c r="AU185" s="132">
        <f>'貼り付けシート（日別）'!B184</f>
        <v>14.25478898844</v>
      </c>
      <c r="AV185" s="132">
        <f>'貼り付けシート（日別）'!C184</f>
        <v>20.962924983000001</v>
      </c>
      <c r="AW185" s="132">
        <f>'貼り付けシート（日別）'!D184</f>
        <v>3.5636972471099999</v>
      </c>
      <c r="AX185" s="132">
        <f>'貼り付けシート（日別）'!E184</f>
        <v>0</v>
      </c>
      <c r="AY185" s="132">
        <f>'貼り付けシート（日別）'!F184</f>
        <v>18.866632484699998</v>
      </c>
      <c r="AZ185" s="132">
        <f>'貼り付けシート（日別）'!G184</f>
        <v>0</v>
      </c>
      <c r="BA185" s="132">
        <f>'貼り付けシート（日別）'!H184</f>
        <v>5.0251562500000002</v>
      </c>
    </row>
    <row r="186" spans="1:53" x14ac:dyDescent="0.15">
      <c r="A186" s="50">
        <v>41819</v>
      </c>
      <c r="B186" s="42">
        <f t="shared" si="23"/>
        <v>6</v>
      </c>
      <c r="C186" s="42">
        <f t="shared" si="24"/>
        <v>29</v>
      </c>
      <c r="D186" s="127">
        <f t="shared" si="25"/>
        <v>0.14852470283564817</v>
      </c>
      <c r="E186" s="127">
        <f t="shared" si="20"/>
        <v>61.550567680115584</v>
      </c>
      <c r="F186" s="127">
        <f t="shared" si="26"/>
        <v>0</v>
      </c>
      <c r="G186" s="130">
        <v>0</v>
      </c>
      <c r="H186" s="122">
        <f t="shared" si="21"/>
        <v>0.14852470283564817</v>
      </c>
      <c r="I186" s="122">
        <f>IF(AND($BH$4&lt;&gt;1,$BH$4&lt;&gt;2,$BH$4&lt;&gt;6),0,((VLOOKUP(データ入力と計算結果!$E$6,バックデータ一覧!$V$10:$AA$11,2)*'貼り付けシート（日別）'!O185+VLOOKUP(データ入力と計算結果!$E$6,バックデータ一覧!$V$10:$AA$11,3)*('貼り付けシート（日別）'!I185+'貼り付けシート（日別）'!J185+'貼り付けシート（日別）'!K185+'貼り付けシート（日別）'!L185+'貼り付けシート（日別）'!N185)+(VLOOKUP(データ入力と計算結果!$E$6,バックデータ一覧!$V$10:$AA$11,4)))*10^3/3600))</f>
        <v>8.8970324074074084E-2</v>
      </c>
      <c r="J186" s="122">
        <f>IF(AND(OR($BH$4&lt;&gt;1,$BH$4&lt;&gt;2,$BH$4&lt;&gt;6),データ入力と計算結果!$E$7&lt;&gt;バックデータ一覧!$A$15,SUM(AX186:AY186)&gt;0),0.07*10^3/3600,0)</f>
        <v>1.9444444444444445E-2</v>
      </c>
      <c r="K186" s="122">
        <f>IF(AND(OR($BH$4=1,$BH$4=2),データ入力と計算結果!$E$7=バックデータ一覧!$A$17,AY186&gt;0),(VLOOKUP(データ入力と計算結果!$E$6,バックデータ一覧!$V$10:$AA$11,5,FALSE)*BA186+VLOOKUP(データ入力と計算結果!$E$6,バックデータ一覧!$V$10:$AA$11,6,FALSE))*10^3/3600,0)</f>
        <v>4.0109934317129628E-2</v>
      </c>
      <c r="L186" s="122">
        <f>IF(OR($BH$4=1,$BH$4=6),IF(データ入力と計算結果!$E$7=バックデータ一覧!$A$15,AU186/N186+AV186/O186+AW186/P186+AX186/Q186+AY186/S186,IF(データ入力と計算結果!$E$7=バックデータ一覧!$A$16,AU186/N186+AV186/O186+AW186/P186+AY186/R186+AZ186/S186,AU186/N186+AV186/O186+AW186/P186+AY186/R186+BA186/T186)),0)</f>
        <v>61.550567680115584</v>
      </c>
      <c r="M186" s="122">
        <f>IF($BH$4=2,IF(データ入力と計算結果!$E$7=バックデータ一覧!$A$15,AU186/N186+AV186/O186+AW186/P186+AX186/Q186+AZ186/S186,IF(データ入力と計算結果!$E$7=バックデータ一覧!$A$16,AU186/N186+AV186/O186+AW186/P186+AY186/R186+AZ186/S186,AU186/N186+AV186/O186+AW186/P186+AY186/R186+BA186/T186)),0)</f>
        <v>0</v>
      </c>
      <c r="N186" s="122">
        <f>MIN(1,$BH$6*'貼り付けシート（日別）'!O185+計算過程!$BH$13*(AU186+AW186)+$BH$20)</f>
        <v>0.63056518000538009</v>
      </c>
      <c r="O186" s="122">
        <f>MIN(1,$BH$7*'貼り付けシート（日別）'!O185+$BH$14*AV186+$BH$21)</f>
        <v>0.68690339821356161</v>
      </c>
      <c r="P186" s="122">
        <f>MIN(1,$BH$8*'貼り付けシート（日別）'!O185+$BH$15*(AU186+AW186)+$BH$22)</f>
        <v>0.63056518000538009</v>
      </c>
      <c r="Q186" s="46">
        <f>MIN(1,$BH$9*'貼り付けシート（日別）'!O185+$BH$16*AX186+$BH$23)</f>
        <v>0.71159348488590612</v>
      </c>
      <c r="R186" s="46">
        <f>MIN(1,$BH$10*'貼り付けシート（日別）'!O185+$BH$17*AY186+$BH$24)</f>
        <v>0.70196170735303898</v>
      </c>
      <c r="S186" s="46">
        <f>MIN(1,$BH$11*'貼り付けシート（日別）'!O185+$BH$18*AZ186+$BH$25)</f>
        <v>0.71159348488590612</v>
      </c>
      <c r="T186" s="46">
        <f>MIN(1,$BH$12*'貼り付けシート（日別）'!O185+$BH$19*BA186+$BH$26)</f>
        <v>0.65958461200590601</v>
      </c>
      <c r="U186" s="46">
        <f t="shared" si="22"/>
        <v>0</v>
      </c>
      <c r="V186" s="46">
        <f t="array" ref="V186">AVERAGE((IF(('貼り付けシート（時刻別）'!$E$6:$E$8765=$B186)*('貼り付けシート（時刻別）'!$F$6:$F$8765=$C186)*('貼り付けシート（時刻別）'!$G$6:$G$8765=1),'貼り付けシート（時刻別）'!$C$6:$C$8765,"")))</f>
        <v>13.912500000000001</v>
      </c>
      <c r="W186" s="46">
        <f t="shared" si="27"/>
        <v>1</v>
      </c>
      <c r="X186" s="46">
        <f t="shared" si="28"/>
        <v>1</v>
      </c>
      <c r="Y186" s="46">
        <f t="shared" si="29"/>
        <v>41.825939924616662</v>
      </c>
      <c r="Z186" s="46">
        <f>IF($BH$4=8,($BH$38*'貼り付けシート（日別）'!O185+$BH$39*Y186+$BH$40)/3.6,0)</f>
        <v>0</v>
      </c>
      <c r="AA186" s="46">
        <f>IF(OR($BH$4=3,$BH$4=4,$BH$4=5),(($BH$42*'貼り付けシート（日別）'!O185+$BH$43*SUM(AU186:AW186,AY186)+$BH$44)*AB186+(0.01723*BA186+0.06099))*10^3/3600,0)</f>
        <v>0</v>
      </c>
      <c r="AB186" s="46">
        <f>IF('貼り付けシート（日別）'!O185&lt;7,1+(7-'貼り付けシート（日別）'!O185)*0.0091,1)</f>
        <v>1</v>
      </c>
      <c r="AC186" s="46">
        <f>IF(OR($BH$4=3,$BH$4=4,$BH$4=5),(($BH$45*'貼り付けシート（日別）'!O185+$BH$46*SUM(AU186:AW186,AY186)+$BH$47)*AE186+BA186/AD186),0)</f>
        <v>0</v>
      </c>
      <c r="AD186" s="46">
        <f>$BH$48*'貼り付けシート（日別）'!O185+$BH$49*BA186+$BH$50</f>
        <v>0.86358437499999996</v>
      </c>
      <c r="AE186" s="46">
        <f>IF('貼り付けシート（日別）'!O185&lt;7,1+(7-'貼り付けシート（日別）'!O185)*0.0205,1)</f>
        <v>1</v>
      </c>
      <c r="AF186" s="46">
        <f>IF($BH$4=7,((AL186*'貼り付けシート（日別）'!O185+AM186*(AU186+AV186+AW186+AY186)+AN186*AK186+AO186)*AG186+(0.01723*BA186+0.06099))*10^3/3600,0)</f>
        <v>0</v>
      </c>
      <c r="AG186" s="46">
        <f>IF(7&lt;='貼り付けシート（日別）'!O185,1,1+(7-'貼り付けシート（日別）'!O185)*0.0091)</f>
        <v>1</v>
      </c>
      <c r="AH186" s="46">
        <f>IF($BH$4=7,((AP186*'貼り付けシート（日別）'!O185+AQ186*(AU186+AV186+AW186+AY186)+AR186*AK186+AS186)*AJ186+BA186/AI186),0)</f>
        <v>0</v>
      </c>
      <c r="AI186" s="46">
        <f>$BH$52*'貼り付けシート（日別）'!O185+$BH$53*BA186+$BH$54</f>
        <v>0.86358437499999996</v>
      </c>
      <c r="AJ186" s="46">
        <f>IF(7&lt;='貼り付けシート（日別）'!O185,1,1+(7-'貼り付けシート（日別）'!O185)*0.0205)</f>
        <v>1</v>
      </c>
      <c r="AK186" s="46">
        <f>SUMIF('貼り付けシート（時刻別）'!$A$6:$A$8765,A186,'貼り付けシート（時刻別）'!$D$6:$D$8765)</f>
        <v>0</v>
      </c>
      <c r="AL186" s="120">
        <f>IF($AK186&gt;0,バックデータ一覧!$S$4,バックデータ一覧!$T$4)</f>
        <v>-0.18114</v>
      </c>
      <c r="AM186" s="120">
        <f>IF($AK186&gt;0,バックデータ一覧!$S$5,バックデータ一覧!$T$5)</f>
        <v>0.10483000000000001</v>
      </c>
      <c r="AN186" s="120">
        <f>IF($AK186&gt;0,バックデータ一覧!$S$6,バックデータ一覧!$T$6)</f>
        <v>0</v>
      </c>
      <c r="AO186" s="120">
        <f>IF($AK186&gt;0,バックデータ一覧!$S$7,バックデータ一覧!$T$7)</f>
        <v>5.8528500000000001</v>
      </c>
      <c r="AP186" s="120">
        <f>IF($AK186&gt;0,バックデータ一覧!$S$12,バックデータ一覧!$T$12)</f>
        <v>-5.7700000000000001E-2</v>
      </c>
      <c r="AQ186" s="120">
        <f>IF($AK186&gt;0,バックデータ一覧!$S$13,バックデータ一覧!$T$13)</f>
        <v>0.47525000000000001</v>
      </c>
      <c r="AR186" s="120">
        <f>IF($AK186&gt;0,バックデータ一覧!$S$14,バックデータ一覧!$T$14)</f>
        <v>0</v>
      </c>
      <c r="AS186" s="120">
        <f>IF($AK186&gt;0,バックデータ一覧!$S$15,バックデータ一覧!$T$15)</f>
        <v>-6.3459300000000001</v>
      </c>
      <c r="AT186" s="123">
        <f>IF(データ入力と計算結果!$E$9=バックデータ一覧!$A$24,'貼り付けシート（日別）'!P185,0)</f>
        <v>0</v>
      </c>
      <c r="AU186" s="132">
        <f>'貼り付けシート（日別）'!B185</f>
        <v>6.5516659056939996</v>
      </c>
      <c r="AV186" s="132">
        <f>'貼り付けシート（日別）'!C185</f>
        <v>10.5672030737</v>
      </c>
      <c r="AW186" s="132">
        <f>'貼り付けシート（日別）'!D185</f>
        <v>0.84537624589600002</v>
      </c>
      <c r="AX186" s="132">
        <f>'貼り付けシート（日別）'!E185</f>
        <v>0</v>
      </c>
      <c r="AY186" s="132">
        <f>'貼り付けシート（日別）'!F185</f>
        <v>19.020965532659996</v>
      </c>
      <c r="AZ186" s="132">
        <f>'貼り付けシート（日別）'!G185</f>
        <v>0</v>
      </c>
      <c r="BA186" s="132">
        <f>'貼り付けシート（日別）'!H185</f>
        <v>4.8407291666666659</v>
      </c>
    </row>
    <row r="187" spans="1:53" x14ac:dyDescent="0.15">
      <c r="A187" s="50">
        <v>41820</v>
      </c>
      <c r="B187" s="42">
        <f t="shared" si="23"/>
        <v>6</v>
      </c>
      <c r="C187" s="42">
        <f t="shared" si="24"/>
        <v>30</v>
      </c>
      <c r="D187" s="127">
        <f t="shared" si="25"/>
        <v>0.15617492390046298</v>
      </c>
      <c r="E187" s="127">
        <f t="shared" si="20"/>
        <v>75.97035509348548</v>
      </c>
      <c r="F187" s="127">
        <f t="shared" si="26"/>
        <v>0</v>
      </c>
      <c r="G187" s="130">
        <v>0</v>
      </c>
      <c r="H187" s="122">
        <f t="shared" si="21"/>
        <v>0.15617492390046298</v>
      </c>
      <c r="I187" s="122">
        <f>IF(AND($BH$4&lt;&gt;1,$BH$4&lt;&gt;2,$BH$4&lt;&gt;6),0,((VLOOKUP(データ入力と計算結果!$E$6,バックデータ一覧!$V$10:$AA$11,2)*'貼り付けシート（日別）'!O186+VLOOKUP(データ入力と計算結果!$E$6,バックデータ一覧!$V$10:$AA$11,3)*('貼り付けシート（日別）'!I186+'貼り付けシート（日別）'!J186+'貼り付けシート（日別）'!K186+'貼り付けシート（日別）'!L186+'貼り付けシート（日別）'!N186)+(VLOOKUP(データ入力と計算結果!$E$6,バックデータ一覧!$V$10:$AA$11,4)))*10^3/3600))</f>
        <v>9.8700509259259273E-2</v>
      </c>
      <c r="J187" s="122">
        <f>IF(AND(OR($BH$4&lt;&gt;1,$BH$4&lt;&gt;2,$BH$4&lt;&gt;6),データ入力と計算結果!$E$7&lt;&gt;バックデータ一覧!$A$15,SUM(AX187:AY187)&gt;0),0.07*10^3/3600,0)</f>
        <v>1.9444444444444445E-2</v>
      </c>
      <c r="K187" s="122">
        <f>IF(AND(OR($BH$4=1,$BH$4=2),データ入力と計算結果!$E$7=バックデータ一覧!$A$17,AY187&gt;0),(VLOOKUP(データ入力と計算結果!$E$6,バックデータ一覧!$V$10:$AA$11,5,FALSE)*BA187+VLOOKUP(データ入力と計算結果!$E$6,バックデータ一覧!$V$10:$AA$11,6,FALSE))*10^3/3600,0)</f>
        <v>3.8029970196759258E-2</v>
      </c>
      <c r="L187" s="122">
        <f>IF(OR($BH$4=1,$BH$4=6),IF(データ入力と計算結果!$E$7=バックデータ一覧!$A$15,AU187/N187+AV187/O187+AW187/P187+AX187/Q187+AY187/S187,IF(データ入力と計算結果!$E$7=バックデータ一覧!$A$16,AU187/N187+AV187/O187+AW187/P187+AY187/R187+AZ187/S187,AU187/N187+AV187/O187+AW187/P187+AY187/R187+BA187/T187)),0)</f>
        <v>75.97035509348548</v>
      </c>
      <c r="M187" s="122">
        <f>IF($BH$4=2,IF(データ入力と計算結果!$E$7=バックデータ一覧!$A$15,AU187/N187+AV187/O187+AW187/P187+AX187/Q187+AZ187/S187,IF(データ入力と計算結果!$E$7=バックデータ一覧!$A$16,AU187/N187+AV187/O187+AW187/P187+AY187/R187+AZ187/S187,AU187/N187+AV187/O187+AW187/P187+AY187/R187+BA187/T187)),0)</f>
        <v>0</v>
      </c>
      <c r="N187" s="122">
        <f>MIN(1,$BH$6*'貼り付けシート（日別）'!O186+計算過程!$BH$13*(AU187+AW187)+$BH$20)</f>
        <v>0.64096723099871467</v>
      </c>
      <c r="O187" s="122">
        <f>MIN(1,$BH$7*'貼り付けシート（日別）'!O186+$BH$14*AV187+$BH$21)</f>
        <v>0.69059822607782806</v>
      </c>
      <c r="P187" s="122">
        <f>MIN(1,$BH$8*'貼り付けシート（日別）'!O186+$BH$15*(AU187+AW187)+$BH$22)</f>
        <v>0.64096723099871467</v>
      </c>
      <c r="Q187" s="46">
        <f>MIN(1,$BH$9*'貼り付けシート（日別）'!O186+$BH$16*AX187+$BH$23)</f>
        <v>0.71159348488590612</v>
      </c>
      <c r="R187" s="46">
        <f>MIN(1,$BH$10*'貼り付けシート（日別）'!O186+$BH$17*AY187+$BH$24)</f>
        <v>0.70202873673667354</v>
      </c>
      <c r="S187" s="46">
        <f>MIN(1,$BH$11*'貼り付けシート（日別）'!O186+$BH$18*AZ187+$BH$25)</f>
        <v>0.71159348488590612</v>
      </c>
      <c r="T187" s="46">
        <f>MIN(1,$BH$12*'貼り付けシート（日別）'!O186+$BH$19*BA187+$BH$26)</f>
        <v>0.65937045616590595</v>
      </c>
      <c r="U187" s="46">
        <f t="shared" si="22"/>
        <v>0</v>
      </c>
      <c r="V187" s="46">
        <f t="array" ref="V187">AVERAGE((IF(('貼り付けシート（時刻別）'!$E$6:$E$8765=$B187)*('貼り付けシート（時刻別）'!$F$6:$F$8765=$C187)*('貼り付けシート（時刻別）'!$G$6:$G$8765=1),'貼り付けシート（時刻別）'!$C$6:$C$8765,"")))</f>
        <v>16.837500000000002</v>
      </c>
      <c r="W187" s="46">
        <f t="shared" si="27"/>
        <v>1</v>
      </c>
      <c r="X187" s="46">
        <f t="shared" si="28"/>
        <v>1</v>
      </c>
      <c r="Y187" s="46">
        <f t="shared" si="29"/>
        <v>51.589357761458338</v>
      </c>
      <c r="Z187" s="46">
        <f>IF($BH$4=8,($BH$38*'貼り付けシート（日別）'!O186+$BH$39*Y187+$BH$40)/3.6,0)</f>
        <v>0</v>
      </c>
      <c r="AA187" s="46">
        <f>IF(OR($BH$4=3,$BH$4=4,$BH$4=5),(($BH$42*'貼り付けシート（日別）'!O186+$BH$43*SUM(AU187:AW187,AY187)+$BH$44)*AB187+(0.01723*BA187+0.06099))*10^3/3600,0)</f>
        <v>0</v>
      </c>
      <c r="AB187" s="46">
        <f>IF('貼り付けシート（日別）'!O186&lt;7,1+(7-'貼り付けシート（日別）'!O186)*0.0091,1)</f>
        <v>1</v>
      </c>
      <c r="AC187" s="46">
        <f>IF(OR($BH$4=3,$BH$4=4,$BH$4=5),(($BH$45*'貼り付けシート（日別）'!O186+$BH$46*SUM(AU187:AW187,AY187)+$BH$47)*AE187+BA187/AD187),0)</f>
        <v>0</v>
      </c>
      <c r="AD187" s="46">
        <f>$BH$48*'貼り付けシート（日別）'!O186+$BH$49*BA187+$BH$50</f>
        <v>0.87289687499999991</v>
      </c>
      <c r="AE187" s="46">
        <f>IF('貼り付けシート（日別）'!O186&lt;7,1+(7-'貼り付けシート（日別）'!O186)*0.0205,1)</f>
        <v>1</v>
      </c>
      <c r="AF187" s="46">
        <f>IF($BH$4=7,((AL187*'貼り付けシート（日別）'!O186+AM187*(AU187+AV187+AW187+AY187)+AN187*AK187+AO187)*AG187+(0.01723*BA187+0.06099))*10^3/3600,0)</f>
        <v>0</v>
      </c>
      <c r="AG187" s="46">
        <f>IF(7&lt;='貼り付けシート（日別）'!O186,1,1+(7-'貼り付けシート（日別）'!O186)*0.0091)</f>
        <v>1</v>
      </c>
      <c r="AH187" s="46">
        <f>IF($BH$4=7,((AP187*'貼り付けシート（日別）'!O186+AQ187*(AU187+AV187+AW187+AY187)+AR187*AK187+AS187)*AJ187+BA187/AI187),0)</f>
        <v>0</v>
      </c>
      <c r="AI187" s="46">
        <f>$BH$52*'貼り付けシート（日別）'!O186+$BH$53*BA187+$BH$54</f>
        <v>0.87289687499999991</v>
      </c>
      <c r="AJ187" s="46">
        <f>IF(7&lt;='貼り付けシート（日別）'!O186,1,1+(7-'貼り付けシート（日別）'!O186)*0.0205)</f>
        <v>1</v>
      </c>
      <c r="AK187" s="46">
        <f>SUMIF('貼り付けシート（時刻別）'!$A$6:$A$8765,A187,'貼り付けシート（時刻別）'!$D$6:$D$8765)</f>
        <v>0</v>
      </c>
      <c r="AL187" s="120">
        <f>IF($AK187&gt;0,バックデータ一覧!$S$4,バックデータ一覧!$T$4)</f>
        <v>-0.18114</v>
      </c>
      <c r="AM187" s="120">
        <f>IF($AK187&gt;0,バックデータ一覧!$S$5,バックデータ一覧!$T$5)</f>
        <v>0.10483000000000001</v>
      </c>
      <c r="AN187" s="120">
        <f>IF($AK187&gt;0,バックデータ一覧!$S$6,バックデータ一覧!$T$6)</f>
        <v>0</v>
      </c>
      <c r="AO187" s="120">
        <f>IF($AK187&gt;0,バックデータ一覧!$S$7,バックデータ一覧!$T$7)</f>
        <v>5.8528500000000001</v>
      </c>
      <c r="AP187" s="120">
        <f>IF($AK187&gt;0,バックデータ一覧!$S$12,バックデータ一覧!$T$12)</f>
        <v>-5.7700000000000001E-2</v>
      </c>
      <c r="AQ187" s="120">
        <f>IF($AK187&gt;0,バックデータ一覧!$S$13,バックデータ一覧!$T$13)</f>
        <v>0.47525000000000001</v>
      </c>
      <c r="AR187" s="120">
        <f>IF($AK187&gt;0,バックデータ一覧!$S$14,バックデータ一覧!$T$14)</f>
        <v>0</v>
      </c>
      <c r="AS187" s="120">
        <f>IF($AK187&gt;0,バックデータ一覧!$S$15,バックデータ一覧!$T$15)</f>
        <v>-6.3459300000000001</v>
      </c>
      <c r="AT187" s="123">
        <f>IF(データ入力と計算結果!$E$9=バックデータ一覧!$A$24,'貼り付けシート（日別）'!P186,0)</f>
        <v>0</v>
      </c>
      <c r="AU187" s="132">
        <f>'貼り付けシート（日別）'!B186</f>
        <v>9.6463455497500021</v>
      </c>
      <c r="AV187" s="132">
        <f>'貼り付けシート（日別）'!C186</f>
        <v>15.727737309375001</v>
      </c>
      <c r="AW187" s="132">
        <f>'貼り付けシート（日別）'!D186</f>
        <v>2.9358442977500001</v>
      </c>
      <c r="AX187" s="132">
        <f>'貼り付けシート（日別）'!E186</f>
        <v>0</v>
      </c>
      <c r="AY187" s="132">
        <f>'貼り付けシート（日別）'!F186</f>
        <v>18.873284771250002</v>
      </c>
      <c r="AZ187" s="132">
        <f>'貼り付けシート（日別）'!G186</f>
        <v>0</v>
      </c>
      <c r="BA187" s="132">
        <f>'貼り付けシート（日別）'!H186</f>
        <v>4.4061458333333334</v>
      </c>
    </row>
    <row r="188" spans="1:53" x14ac:dyDescent="0.15">
      <c r="A188" s="50">
        <v>41821</v>
      </c>
      <c r="B188" s="42">
        <f t="shared" si="23"/>
        <v>7</v>
      </c>
      <c r="C188" s="42">
        <f t="shared" si="24"/>
        <v>1</v>
      </c>
      <c r="D188" s="127">
        <f t="shared" si="25"/>
        <v>0.17013881163194444</v>
      </c>
      <c r="E188" s="127">
        <f t="shared" si="20"/>
        <v>90.88687735382581</v>
      </c>
      <c r="F188" s="127">
        <f t="shared" si="26"/>
        <v>0</v>
      </c>
      <c r="G188" s="130">
        <v>0</v>
      </c>
      <c r="H188" s="122">
        <f t="shared" si="21"/>
        <v>0.17013881163194444</v>
      </c>
      <c r="I188" s="122">
        <f>IF(AND($BH$4&lt;&gt;1,$BH$4&lt;&gt;2,$BH$4&lt;&gt;6),0,((VLOOKUP(データ入力と計算結果!$E$6,バックデータ一覧!$V$10:$AA$11,2)*'貼り付けシート（日別）'!O187+VLOOKUP(データ入力と計算結果!$E$6,バックデータ一覧!$V$10:$AA$11,3)*('貼り付けシート（日別）'!I187+'貼り付けシート（日別）'!J187+'貼り付けシート（日別）'!K187+'貼り付けシート（日別）'!L187+'貼り付けシート（日別）'!N187)+(VLOOKUP(データ入力と計算結果!$E$6,バックデータ一覧!$V$10:$AA$11,4)))*10^3/3600))</f>
        <v>0.11072402777777779</v>
      </c>
      <c r="J188" s="122">
        <f>IF(AND(OR($BH$4&lt;&gt;1,$BH$4&lt;&gt;2,$BH$4&lt;&gt;6),データ入力と計算結果!$E$7&lt;&gt;バックデータ一覧!$A$15,SUM(AX188:AY188)&gt;0),0.07*10^3/3600,0)</f>
        <v>1.9444444444444445E-2</v>
      </c>
      <c r="K188" s="122">
        <f>IF(AND(OR($BH$4=1,$BH$4=2),データ入力と計算結果!$E$7=バックデータ一覧!$A$17,AY188&gt;0),(VLOOKUP(データ入力と計算結果!$E$6,バックデータ一覧!$V$10:$AA$11,5,FALSE)*BA188+VLOOKUP(データ入力と計算結果!$E$6,バックデータ一覧!$V$10:$AA$11,6,FALSE))*10^3/3600,0)</f>
        <v>3.9970339409722215E-2</v>
      </c>
      <c r="L188" s="122">
        <f>IF(OR($BH$4=1,$BH$4=6),IF(データ入力と計算結果!$E$7=バックデータ一覧!$A$15,AU188/N188+AV188/O188+AW188/P188+AX188/Q188+AY188/S188,IF(データ入力と計算結果!$E$7=バックデータ一覧!$A$16,AU188/N188+AV188/O188+AW188/P188+AY188/R188+AZ188/S188,AU188/N188+AV188/O188+AW188/P188+AY188/R188+BA188/T188)),0)</f>
        <v>90.88687735382581</v>
      </c>
      <c r="M188" s="122">
        <f>IF($BH$4=2,IF(データ入力と計算結果!$E$7=バックデータ一覧!$A$15,AU188/N188+AV188/O188+AW188/P188+AX188/Q188+AZ188/S188,IF(データ入力と計算結果!$E$7=バックデータ一覧!$A$16,AU188/N188+AV188/O188+AW188/P188+AY188/R188+AZ188/S188,AU188/N188+AV188/O188+AW188/P188+AY188/R188+BA188/T188)),0)</f>
        <v>0</v>
      </c>
      <c r="N188" s="122">
        <f>MIN(1,$BH$6*'貼り付けシート（日別）'!O187+計算過程!$BH$13*(AU188+AW188)+$BH$20)</f>
        <v>0.64282676113432768</v>
      </c>
      <c r="O188" s="122">
        <f>MIN(1,$BH$7*'貼り付けシート（日別）'!O187+$BH$14*AV188+$BH$21)</f>
        <v>0.69156593358313589</v>
      </c>
      <c r="P188" s="122">
        <f>MIN(1,$BH$8*'貼り付けシート（日別）'!O187+$BH$15*(AU188+AW188)+$BH$22)</f>
        <v>0.64282676113432768</v>
      </c>
      <c r="Q188" s="46">
        <f>MIN(1,$BH$9*'貼り付けシート（日別）'!O187+$BH$16*AX188+$BH$23)</f>
        <v>0.71159348488590612</v>
      </c>
      <c r="R188" s="46">
        <f>MIN(1,$BH$10*'貼り付けシート（日別）'!O187+$BH$17*AY188+$BH$24)</f>
        <v>0.70216374443987584</v>
      </c>
      <c r="S188" s="46">
        <f>MIN(1,$BH$11*'貼り付けシート（日別）'!O187+$BH$18*AZ188+$BH$25)</f>
        <v>0.71159348488590612</v>
      </c>
      <c r="T188" s="46">
        <f>MIN(1,$BH$12*'貼り付けシート（日別）'!O187+$BH$19*BA188+$BH$26)</f>
        <v>0.6595702391307382</v>
      </c>
      <c r="U188" s="46">
        <f t="shared" si="22"/>
        <v>0</v>
      </c>
      <c r="V188" s="46">
        <f t="array" ref="V188">AVERAGE((IF(('貼り付けシート（時刻別）'!$E$6:$E$8765=$B188)*('貼り付けシート（時刻別）'!$F$6:$F$8765=$C188)*('貼り付けシート（時刻別）'!$G$6:$G$8765=1),'貼り付けシート（時刻別）'!$C$6:$C$8765,"")))</f>
        <v>15.85</v>
      </c>
      <c r="W188" s="46">
        <f t="shared" si="27"/>
        <v>1</v>
      </c>
      <c r="X188" s="46">
        <f t="shared" si="28"/>
        <v>1</v>
      </c>
      <c r="Y188" s="46">
        <f t="shared" si="29"/>
        <v>61.571050785500006</v>
      </c>
      <c r="Z188" s="46">
        <f>IF($BH$4=8,($BH$38*'貼り付けシート（日別）'!O187+$BH$39*Y188+$BH$40)/3.6,0)</f>
        <v>0</v>
      </c>
      <c r="AA188" s="46">
        <f>IF(OR($BH$4=3,$BH$4=4,$BH$4=5),(($BH$42*'貼り付けシート（日別）'!O187+$BH$43*SUM(AU188:AW188,AY188)+$BH$44)*AB188+(0.01723*BA188+0.06099))*10^3/3600,0)</f>
        <v>0</v>
      </c>
      <c r="AB188" s="46">
        <f>IF('貼り付けシート（日別）'!O187&lt;7,1+(7-'貼り付けシート（日別）'!O187)*0.0091,1)</f>
        <v>1</v>
      </c>
      <c r="AC188" s="46">
        <f>IF(OR($BH$4=3,$BH$4=4,$BH$4=5),(($BH$45*'貼り付けシート（日別）'!O187+$BH$46*SUM(AU188:AW188,AY188)+$BH$47)*AE188+BA188/AD188),0)</f>
        <v>0</v>
      </c>
      <c r="AD188" s="46">
        <f>$BH$48*'貼り付けシート（日別）'!O187+$BH$49*BA188+$BH$50</f>
        <v>0.86420937499999995</v>
      </c>
      <c r="AE188" s="46">
        <f>IF('貼り付けシート（日別）'!O187&lt;7,1+(7-'貼り付けシート（日別）'!O187)*0.0205,1)</f>
        <v>1</v>
      </c>
      <c r="AF188" s="46">
        <f>IF($BH$4=7,((AL188*'貼り付けシート（日別）'!O187+AM188*(AU188+AV188+AW188+AY188)+AN188*AK188+AO188)*AG188+(0.01723*BA188+0.06099))*10^3/3600,0)</f>
        <v>0</v>
      </c>
      <c r="AG188" s="46">
        <f>IF(7&lt;='貼り付けシート（日別）'!O187,1,1+(7-'貼り付けシート（日別）'!O187)*0.0091)</f>
        <v>1</v>
      </c>
      <c r="AH188" s="46">
        <f>IF($BH$4=7,((AP188*'貼り付けシート（日別）'!O187+AQ188*(AU188+AV188+AW188+AY188)+AR188*AK188+AS188)*AJ188+BA188/AI188),0)</f>
        <v>0</v>
      </c>
      <c r="AI188" s="46">
        <f>$BH$52*'貼り付けシート（日別）'!O187+$BH$53*BA188+$BH$54</f>
        <v>0.86420937499999995</v>
      </c>
      <c r="AJ188" s="46">
        <f>IF(7&lt;='貼り付けシート（日別）'!O187,1,1+(7-'貼り付けシート（日別）'!O187)*0.0205)</f>
        <v>1</v>
      </c>
      <c r="AK188" s="46">
        <f>SUMIF('貼り付けシート（時刻別）'!$A$6:$A$8765,A188,'貼り付けシート（時刻別）'!$D$6:$D$8765)</f>
        <v>0</v>
      </c>
      <c r="AL188" s="120">
        <f>IF($AK188&gt;0,バックデータ一覧!$S$4,バックデータ一覧!$T$4)</f>
        <v>-0.18114</v>
      </c>
      <c r="AM188" s="120">
        <f>IF($AK188&gt;0,バックデータ一覧!$S$5,バックデータ一覧!$T$5)</f>
        <v>0.10483000000000001</v>
      </c>
      <c r="AN188" s="120">
        <f>IF($AK188&gt;0,バックデータ一覧!$S$6,バックデータ一覧!$T$6)</f>
        <v>0</v>
      </c>
      <c r="AO188" s="120">
        <f>IF($AK188&gt;0,バックデータ一覧!$S$7,バックデータ一覧!$T$7)</f>
        <v>5.8528500000000001</v>
      </c>
      <c r="AP188" s="120">
        <f>IF($AK188&gt;0,バックデータ一覧!$S$12,バックデータ一覧!$T$12)</f>
        <v>-5.7700000000000001E-2</v>
      </c>
      <c r="AQ188" s="120">
        <f>IF($AK188&gt;0,バックデータ一覧!$S$13,バックデータ一覧!$T$13)</f>
        <v>0.47525000000000001</v>
      </c>
      <c r="AR188" s="120">
        <f>IF($AK188&gt;0,バックデータ一覧!$S$14,バックデータ一覧!$T$14)</f>
        <v>0</v>
      </c>
      <c r="AS188" s="120">
        <f>IF($AK188&gt;0,バックデータ一覧!$S$15,バックデータ一覧!$T$15)</f>
        <v>-6.3459300000000001</v>
      </c>
      <c r="AT188" s="123">
        <f>IF(データ入力と計算結果!$E$9=バックデータ一覧!$A$24,'貼り付けシート（日別）'!P187,0)</f>
        <v>0</v>
      </c>
      <c r="AU188" s="132">
        <f>'貼り付けシート（日別）'!B187</f>
        <v>14.4478697454</v>
      </c>
      <c r="AV188" s="132">
        <f>'貼り付けシート（日別）'!C187</f>
        <v>20.639813921999998</v>
      </c>
      <c r="AW188" s="132">
        <f>'貼り付けシート（日別）'!D187</f>
        <v>3.0959720882999999</v>
      </c>
      <c r="AX188" s="132">
        <f>'貼り付けシート（日別）'!E187</f>
        <v>0</v>
      </c>
      <c r="AY188" s="132">
        <f>'貼り付けシート（日別）'!F187</f>
        <v>18.575832529800003</v>
      </c>
      <c r="AZ188" s="132">
        <f>'貼り付けシート（日別）'!G187</f>
        <v>0</v>
      </c>
      <c r="BA188" s="132">
        <f>'貼り付けシート（日別）'!H187</f>
        <v>4.8115625</v>
      </c>
    </row>
    <row r="189" spans="1:53" x14ac:dyDescent="0.15">
      <c r="A189" s="50">
        <v>41822</v>
      </c>
      <c r="B189" s="42">
        <f t="shared" si="23"/>
        <v>7</v>
      </c>
      <c r="C189" s="42">
        <f t="shared" si="24"/>
        <v>2</v>
      </c>
      <c r="D189" s="127">
        <f t="shared" si="25"/>
        <v>0.17622705787037038</v>
      </c>
      <c r="E189" s="127">
        <f t="shared" si="20"/>
        <v>103.3853210773878</v>
      </c>
      <c r="F189" s="127">
        <f t="shared" si="26"/>
        <v>0</v>
      </c>
      <c r="G189" s="130">
        <v>0</v>
      </c>
      <c r="H189" s="122">
        <f t="shared" si="21"/>
        <v>0.17622705787037038</v>
      </c>
      <c r="I189" s="122">
        <f>IF(AND($BH$4&lt;&gt;1,$BH$4&lt;&gt;2,$BH$4&lt;&gt;6),0,((VLOOKUP(データ入力と計算結果!$E$6,バックデータ一覧!$V$10:$AA$11,2)*'貼り付けシート（日別）'!O188+VLOOKUP(データ入力と計算結果!$E$6,バックデータ一覧!$V$10:$AA$11,3)*('貼り付けシート（日別）'!I188+'貼り付けシート（日別）'!J188+'貼り付けシート（日別）'!K188+'貼り付けシート（日別）'!L188+'貼り付けシート（日別）'!N188)+(VLOOKUP(データ入力と計算結果!$E$6,バックデータ一覧!$V$10:$AA$11,4)))*10^3/3600))</f>
        <v>0.11988685185185186</v>
      </c>
      <c r="J189" s="122">
        <f>IF(AND(OR($BH$4&lt;&gt;1,$BH$4&lt;&gt;2,$BH$4&lt;&gt;6),データ入力と計算結果!$E$7&lt;&gt;バックデータ一覧!$A$15,SUM(AX189:AY189)&gt;0),0.07*10^3/3600,0)</f>
        <v>1.9444444444444445E-2</v>
      </c>
      <c r="K189" s="122">
        <f>IF(AND(OR($BH$4=1,$BH$4=2),データ入力と計算結果!$E$7=バックデータ一覧!$A$17,AY189&gt;0),(VLOOKUP(データ入力と計算結果!$E$6,バックデータ一覧!$V$10:$AA$11,5,FALSE)*BA189+VLOOKUP(データ入力と計算結果!$E$6,バックデータ一覧!$V$10:$AA$11,6,FALSE))*10^3/3600,0)</f>
        <v>3.6895761574074065E-2</v>
      </c>
      <c r="L189" s="122">
        <f>IF(OR($BH$4=1,$BH$4=6),IF(データ入力と計算結果!$E$7=バックデータ一覧!$A$15,AU189/N189+AV189/O189+AW189/P189+AX189/Q189+AY189/S189,IF(データ入力と計算結果!$E$7=バックデータ一覧!$A$16,AU189/N189+AV189/O189+AW189/P189+AY189/R189+AZ189/S189,AU189/N189+AV189/O189+AW189/P189+AY189/R189+BA189/T189)),0)</f>
        <v>103.3853210773878</v>
      </c>
      <c r="M189" s="122">
        <f>IF($BH$4=2,IF(データ入力と計算結果!$E$7=バックデータ一覧!$A$15,AU189/N189+AV189/O189+AW189/P189+AX189/Q189+AZ189/S189,IF(データ入力と計算結果!$E$7=バックデータ一覧!$A$16,AU189/N189+AV189/O189+AW189/P189+AY189/R189+AZ189/S189,AU189/N189+AV189/O189+AW189/P189+AY189/R189+BA189/T189)),0)</f>
        <v>0</v>
      </c>
      <c r="N189" s="122">
        <f>MIN(1,$BH$6*'貼り付けシート（日別）'!O188+計算過程!$BH$13*(AU189+AW189)+$BH$20)</f>
        <v>0.65612658395908319</v>
      </c>
      <c r="O189" s="122">
        <f>MIN(1,$BH$7*'貼り付けシート（日別）'!O188+$BH$14*AV189+$BH$21)</f>
        <v>0.69530303540584959</v>
      </c>
      <c r="P189" s="122">
        <f>MIN(1,$BH$8*'貼り付けシート（日別）'!O188+$BH$15*(AU189+AW189)+$BH$22)</f>
        <v>0.65612658395908319</v>
      </c>
      <c r="Q189" s="46">
        <f>MIN(1,$BH$9*'貼り付けシート（日別）'!O188+$BH$16*AX189+$BH$23)</f>
        <v>0.71159348488590612</v>
      </c>
      <c r="R189" s="46">
        <f>MIN(1,$BH$10*'貼り付けシート（日別）'!O188+$BH$17*AY189+$BH$24)</f>
        <v>0.70226562565232431</v>
      </c>
      <c r="S189" s="46">
        <f>MIN(1,$BH$11*'貼り付けシート（日別）'!O188+$BH$18*AZ189+$BH$25)</f>
        <v>0.71159348488590612</v>
      </c>
      <c r="T189" s="46">
        <f>MIN(1,$BH$12*'貼り付けシート（日別）'!O188+$BH$19*BA189+$BH$26)</f>
        <v>0.65925367655516776</v>
      </c>
      <c r="U189" s="46">
        <f t="shared" si="22"/>
        <v>0</v>
      </c>
      <c r="V189" s="46">
        <f t="array" ref="V189">AVERAGE((IF(('貼り付けシート（時刻別）'!$E$6:$E$8765=$B189)*('貼り付けシート（時刻別）'!$F$6:$F$8765=$C189)*('貼り付けシート（時刻別）'!$G$6:$G$8765=1),'貼り付けシート（時刻別）'!$C$6:$C$8765,"")))</f>
        <v>14.637499999999999</v>
      </c>
      <c r="W189" s="46">
        <f t="shared" si="27"/>
        <v>1</v>
      </c>
      <c r="X189" s="46">
        <f t="shared" si="28"/>
        <v>1</v>
      </c>
      <c r="Y189" s="46">
        <f t="shared" si="29"/>
        <v>70.437986076641664</v>
      </c>
      <c r="Z189" s="46">
        <f>IF($BH$4=8,($BH$38*'貼り付けシート（日別）'!O188+$BH$39*Y189+$BH$40)/3.6,0)</f>
        <v>0</v>
      </c>
      <c r="AA189" s="46">
        <f>IF(OR($BH$4=3,$BH$4=4,$BH$4=5),(($BH$42*'貼り付けシート（日別）'!O188+$BH$43*SUM(AU189:AW189,AY189)+$BH$44)*AB189+(0.01723*BA189+0.06099))*10^3/3600,0)</f>
        <v>0</v>
      </c>
      <c r="AB189" s="46">
        <f>IF('貼り付けシート（日別）'!O188&lt;7,1+(7-'貼り付けシート（日別）'!O188)*0.0091,1)</f>
        <v>1</v>
      </c>
      <c r="AC189" s="46">
        <f>IF(OR($BH$4=3,$BH$4=4,$BH$4=5),(($BH$45*'貼り付けシート（日別）'!O188+$BH$46*SUM(AU189:AW189,AY189)+$BH$47)*AE189+BA189/AD189),0)</f>
        <v>0</v>
      </c>
      <c r="AD189" s="46">
        <f>$BH$48*'貼り付けシート（日別）'!O188+$BH$49*BA189+$BH$50</f>
        <v>0.87797499999999995</v>
      </c>
      <c r="AE189" s="46">
        <f>IF('貼り付けシート（日別）'!O188&lt;7,1+(7-'貼り付けシート（日別）'!O188)*0.0205,1)</f>
        <v>1</v>
      </c>
      <c r="AF189" s="46">
        <f>IF($BH$4=7,((AL189*'貼り付けシート（日別）'!O188+AM189*(AU189+AV189+AW189+AY189)+AN189*AK189+AO189)*AG189+(0.01723*BA189+0.06099))*10^3/3600,0)</f>
        <v>0</v>
      </c>
      <c r="AG189" s="46">
        <f>IF(7&lt;='貼り付けシート（日別）'!O188,1,1+(7-'貼り付けシート（日別）'!O188)*0.0091)</f>
        <v>1</v>
      </c>
      <c r="AH189" s="46">
        <f>IF($BH$4=7,((AP189*'貼り付けシート（日別）'!O188+AQ189*(AU189+AV189+AW189+AY189)+AR189*AK189+AS189)*AJ189+BA189/AI189),0)</f>
        <v>0</v>
      </c>
      <c r="AI189" s="46">
        <f>$BH$52*'貼り付けシート（日別）'!O188+$BH$53*BA189+$BH$54</f>
        <v>0.87797499999999995</v>
      </c>
      <c r="AJ189" s="46">
        <f>IF(7&lt;='貼り付けシート（日別）'!O188,1,1+(7-'貼り付けシート（日別）'!O188)*0.0205)</f>
        <v>1</v>
      </c>
      <c r="AK189" s="46">
        <f>SUMIF('貼り付けシート（時刻別）'!$A$6:$A$8765,A189,'貼り付けシート（時刻別）'!$D$6:$D$8765)</f>
        <v>0</v>
      </c>
      <c r="AL189" s="120">
        <f>IF($AK189&gt;0,バックデータ一覧!$S$4,バックデータ一覧!$T$4)</f>
        <v>-0.18114</v>
      </c>
      <c r="AM189" s="120">
        <f>IF($AK189&gt;0,バックデータ一覧!$S$5,バックデータ一覧!$T$5)</f>
        <v>0.10483000000000001</v>
      </c>
      <c r="AN189" s="120">
        <f>IF($AK189&gt;0,バックデータ一覧!$S$6,バックデータ一覧!$T$6)</f>
        <v>0</v>
      </c>
      <c r="AO189" s="120">
        <f>IF($AK189&gt;0,バックデータ一覧!$S$7,バックデータ一覧!$T$7)</f>
        <v>5.8528500000000001</v>
      </c>
      <c r="AP189" s="120">
        <f>IF($AK189&gt;0,バックデータ一覧!$S$12,バックデータ一覧!$T$12)</f>
        <v>-5.7700000000000001E-2</v>
      </c>
      <c r="AQ189" s="120">
        <f>IF($AK189&gt;0,バックデータ一覧!$S$13,バックデータ一覧!$T$13)</f>
        <v>0.47525000000000001</v>
      </c>
      <c r="AR189" s="120">
        <f>IF($AK189&gt;0,バックデータ一覧!$S$14,バックデータ一覧!$T$14)</f>
        <v>0</v>
      </c>
      <c r="AS189" s="120">
        <f>IF($AK189&gt;0,バックデータ一覧!$S$15,バックデータ一覧!$T$15)</f>
        <v>-6.3459300000000001</v>
      </c>
      <c r="AT189" s="123">
        <f>IF(データ入力と計算結果!$E$9=バックデータ一覧!$A$24,'貼り付けシート（日別）'!P188,0)</f>
        <v>0</v>
      </c>
      <c r="AU189" s="132">
        <f>'貼り付けシート（日別）'!B188</f>
        <v>18.759173494515998</v>
      </c>
      <c r="AV189" s="132">
        <f>'貼り付けシート（日別）'!C188</f>
        <v>24.468487166759999</v>
      </c>
      <c r="AW189" s="132">
        <f>'貼り付けシート（日別）'!D188</f>
        <v>4.6897933736289996</v>
      </c>
      <c r="AX189" s="132">
        <f>'貼り付けシート（日別）'!E188</f>
        <v>0</v>
      </c>
      <c r="AY189" s="132">
        <f>'貼り付けシート（日別）'!F188</f>
        <v>18.351365375069999</v>
      </c>
      <c r="AZ189" s="132">
        <f>'貼り付けシート（日別）'!G188</f>
        <v>0</v>
      </c>
      <c r="BA189" s="132">
        <f>'貼り付けシート（日別）'!H188</f>
        <v>4.1691666666666656</v>
      </c>
    </row>
    <row r="190" spans="1:53" x14ac:dyDescent="0.15">
      <c r="A190" s="50">
        <v>41823</v>
      </c>
      <c r="B190" s="42">
        <f t="shared" si="23"/>
        <v>7</v>
      </c>
      <c r="C190" s="42">
        <f t="shared" si="24"/>
        <v>3</v>
      </c>
      <c r="D190" s="127">
        <f t="shared" si="25"/>
        <v>0.15583512586805554</v>
      </c>
      <c r="E190" s="127">
        <f t="shared" si="20"/>
        <v>73.230957937664527</v>
      </c>
      <c r="F190" s="127">
        <f t="shared" si="26"/>
        <v>0</v>
      </c>
      <c r="G190" s="130">
        <v>0</v>
      </c>
      <c r="H190" s="122">
        <f t="shared" si="21"/>
        <v>0.15583512586805554</v>
      </c>
      <c r="I190" s="122">
        <f>IF(AND($BH$4&lt;&gt;1,$BH$4&lt;&gt;2,$BH$4&lt;&gt;6),0,((VLOOKUP(データ入力と計算結果!$E$6,バックデータ一覧!$V$10:$AA$11,2)*'貼り付けシート（日別）'!O189+VLOOKUP(データ入力と計算結果!$E$6,バックデータ一覧!$V$10:$AA$11,3)*('貼り付けシート（日別）'!I189+'貼り付けシート（日別）'!J189+'貼り付けシート（日別）'!K189+'貼り付けシート（日別）'!L189+'貼り付けシート（日別）'!N189)+(VLOOKUP(データ入力と計算結果!$E$6,バックデータ一覧!$V$10:$AA$11,4)))*10^3/3600))</f>
        <v>9.8577083333333329E-2</v>
      </c>
      <c r="J190" s="122">
        <f>IF(AND(OR($BH$4&lt;&gt;1,$BH$4&lt;&gt;2,$BH$4&lt;&gt;6),データ入力と計算結果!$E$7&lt;&gt;バックデータ一覧!$A$15,SUM(AX190:AY190)&gt;0),0.07*10^3/3600,0)</f>
        <v>1.9444444444444445E-2</v>
      </c>
      <c r="K190" s="122">
        <f>IF(AND(OR($BH$4=1,$BH$4=2),データ入力と計算結果!$E$7=バックデータ一覧!$A$17,AY190&gt;0),(VLOOKUP(データ入力と計算結果!$E$6,バックデータ一覧!$V$10:$AA$11,5,FALSE)*BA190+VLOOKUP(データ入力と計算結果!$E$6,バックデータ一覧!$V$10:$AA$11,6,FALSE))*10^3/3600,0)</f>
        <v>3.7813598090277775E-2</v>
      </c>
      <c r="L190" s="122">
        <f>IF(OR($BH$4=1,$BH$4=6),IF(データ入力と計算結果!$E$7=バックデータ一覧!$A$15,AU190/N190+AV190/O190+AW190/P190+AX190/Q190+AY190/S190,IF(データ入力と計算結果!$E$7=バックデータ一覧!$A$16,AU190/N190+AV190/O190+AW190/P190+AY190/R190+AZ190/S190,AU190/N190+AV190/O190+AW190/P190+AY190/R190+BA190/T190)),0)</f>
        <v>73.230957937664527</v>
      </c>
      <c r="M190" s="122">
        <f>IF($BH$4=2,IF(データ入力と計算結果!$E$7=バックデータ一覧!$A$15,AU190/N190+AV190/O190+AW190/P190+AX190/Q190+AZ190/S190,IF(データ入力と計算結果!$E$7=バックデータ一覧!$A$16,AU190/N190+AV190/O190+AW190/P190+AY190/R190+AZ190/S190,AU190/N190+AV190/O190+AW190/P190+AY190/R190+BA190/T190)),0)</f>
        <v>0</v>
      </c>
      <c r="N190" s="122">
        <f>MIN(1,$BH$6*'貼り付けシート（日別）'!O189+計算過程!$BH$13*(AU190+AW190)+$BH$20)</f>
        <v>0.6408412891498908</v>
      </c>
      <c r="O190" s="122">
        <f>MIN(1,$BH$7*'貼り付けシート（日別）'!O189+$BH$14*AV190+$BH$21)</f>
        <v>0.69046416887497974</v>
      </c>
      <c r="P190" s="122">
        <f>MIN(1,$BH$8*'貼り付けシート（日別）'!O189+$BH$15*(AU190+AW190)+$BH$22)</f>
        <v>0.6408412891498908</v>
      </c>
      <c r="Q190" s="46">
        <f>MIN(1,$BH$9*'貼り付けシート（日別）'!O189+$BH$16*AX190+$BH$23)</f>
        <v>0.71159348488590612</v>
      </c>
      <c r="R190" s="46">
        <f>MIN(1,$BH$10*'貼り付けシート（日別）'!O189+$BH$17*AY190+$BH$24)</f>
        <v>0.70235844883995735</v>
      </c>
      <c r="S190" s="46">
        <f>MIN(1,$BH$11*'貼り付けシート（日別）'!O189+$BH$18*AZ190+$BH$25)</f>
        <v>0.71159348488590612</v>
      </c>
      <c r="T190" s="46">
        <f>MIN(1,$BH$12*'貼り付けシート（日別）'!O189+$BH$19*BA190+$BH$26)</f>
        <v>0.65934817820939595</v>
      </c>
      <c r="U190" s="46">
        <f t="shared" si="22"/>
        <v>0</v>
      </c>
      <c r="V190" s="46">
        <f t="array" ref="V190">AVERAGE((IF(('貼り付けシート（時刻別）'!$E$6:$E$8765=$B190)*('貼り付けシート（時刻別）'!$F$6:$F$8765=$C190)*('貼り付けシート（時刻別）'!$G$6:$G$8765=1),'貼り付けシート（時刻別）'!$C$6:$C$8765,"")))</f>
        <v>18.362500000000001</v>
      </c>
      <c r="W190" s="46">
        <f t="shared" si="27"/>
        <v>1</v>
      </c>
      <c r="X190" s="46">
        <f t="shared" si="28"/>
        <v>1</v>
      </c>
      <c r="Y190" s="46">
        <f t="shared" si="29"/>
        <v>49.728075199975002</v>
      </c>
      <c r="Z190" s="46">
        <f>IF($BH$4=8,($BH$38*'貼り付けシート（日別）'!O189+$BH$39*Y190+$BH$40)/3.6,0)</f>
        <v>0</v>
      </c>
      <c r="AA190" s="46">
        <f>IF(OR($BH$4=3,$BH$4=4,$BH$4=5),(($BH$42*'貼り付けシート（日別）'!O189+$BH$43*SUM(AU190:AW190,AY190)+$BH$44)*AB190+(0.01723*BA190+0.06099))*10^3/3600,0)</f>
        <v>0</v>
      </c>
      <c r="AB190" s="46">
        <f>IF('貼り付けシート（日別）'!O189&lt;7,1+(7-'貼り付けシート（日別）'!O189)*0.0091,1)</f>
        <v>1</v>
      </c>
      <c r="AC190" s="46">
        <f>IF(OR($BH$4=3,$BH$4=4,$BH$4=5),(($BH$45*'貼り付けシート（日別）'!O189+$BH$46*SUM(AU190:AW190,AY190)+$BH$47)*AE190+BA190/AD190),0)</f>
        <v>0</v>
      </c>
      <c r="AD190" s="46">
        <f>$BH$48*'貼り付けシート（日別）'!O189+$BH$49*BA190+$BH$50</f>
        <v>0.87386562499999998</v>
      </c>
      <c r="AE190" s="46">
        <f>IF('貼り付けシート（日別）'!O189&lt;7,1+(7-'貼り付けシート（日別）'!O189)*0.0205,1)</f>
        <v>1</v>
      </c>
      <c r="AF190" s="46">
        <f>IF($BH$4=7,((AL190*'貼り付けシート（日別）'!O189+AM190*(AU190+AV190+AW190+AY190)+AN190*AK190+AO190)*AG190+(0.01723*BA190+0.06099))*10^3/3600,0)</f>
        <v>0</v>
      </c>
      <c r="AG190" s="46">
        <f>IF(7&lt;='貼り付けシート（日別）'!O189,1,1+(7-'貼り付けシート（日別）'!O189)*0.0091)</f>
        <v>1</v>
      </c>
      <c r="AH190" s="46">
        <f>IF($BH$4=7,((AP190*'貼り付けシート（日別）'!O189+AQ190*(AU190+AV190+AW190+AY190)+AR190*AK190+AS190)*AJ190+BA190/AI190),0)</f>
        <v>0</v>
      </c>
      <c r="AI190" s="46">
        <f>$BH$52*'貼り付けシート（日別）'!O189+$BH$53*BA190+$BH$54</f>
        <v>0.87386562499999998</v>
      </c>
      <c r="AJ190" s="46">
        <f>IF(7&lt;='貼り付けシート（日別）'!O189,1,1+(7-'貼り付けシート（日別）'!O189)*0.0205)</f>
        <v>1</v>
      </c>
      <c r="AK190" s="46">
        <f>SUMIF('貼り付けシート（時刻別）'!$A$6:$A$8765,A190,'貼り付けシート（時刻別）'!$D$6:$D$8765)</f>
        <v>0</v>
      </c>
      <c r="AL190" s="120">
        <f>IF($AK190&gt;0,バックデータ一覧!$S$4,バックデータ一覧!$T$4)</f>
        <v>-0.18114</v>
      </c>
      <c r="AM190" s="120">
        <f>IF($AK190&gt;0,バックデータ一覧!$S$5,バックデータ一覧!$T$5)</f>
        <v>0.10483000000000001</v>
      </c>
      <c r="AN190" s="120">
        <f>IF($AK190&gt;0,バックデータ一覧!$S$6,バックデータ一覧!$T$6)</f>
        <v>0</v>
      </c>
      <c r="AO190" s="120">
        <f>IF($AK190&gt;0,バックデータ一覧!$S$7,バックデータ一覧!$T$7)</f>
        <v>5.8528500000000001</v>
      </c>
      <c r="AP190" s="120">
        <f>IF($AK190&gt;0,バックデータ一覧!$S$12,バックデータ一覧!$T$12)</f>
        <v>-5.7700000000000001E-2</v>
      </c>
      <c r="AQ190" s="120">
        <f>IF($AK190&gt;0,バックデータ一覧!$S$13,バックデータ一覧!$T$13)</f>
        <v>0.47525000000000001</v>
      </c>
      <c r="AR190" s="120">
        <f>IF($AK190&gt;0,バックデータ一覧!$S$14,バックデータ一覧!$T$14)</f>
        <v>0</v>
      </c>
      <c r="AS190" s="120">
        <f>IF($AK190&gt;0,バックデータ一覧!$S$15,バックデータ一覧!$T$15)</f>
        <v>-6.3459300000000001</v>
      </c>
      <c r="AT190" s="123">
        <f>IF(データ入力と計算結果!$E$9=バックデータ一覧!$A$24,'貼り付けシート（日別）'!P189,0)</f>
        <v>0</v>
      </c>
      <c r="AU190" s="132">
        <f>'貼り付けシート（日別）'!B189</f>
        <v>9.2750592631060016</v>
      </c>
      <c r="AV190" s="132">
        <f>'貼り付けシート（日別）'!C189</f>
        <v>15.122379233325002</v>
      </c>
      <c r="AW190" s="132">
        <f>'貼り付けシート（日別）'!D189</f>
        <v>2.8228441235540003</v>
      </c>
      <c r="AX190" s="132">
        <f>'貼り付けシート（日別）'!E189</f>
        <v>0</v>
      </c>
      <c r="AY190" s="132">
        <f>'貼り付けシート（日別）'!F189</f>
        <v>18.146855079990001</v>
      </c>
      <c r="AZ190" s="132">
        <f>'貼り付けシート（日別）'!G189</f>
        <v>0</v>
      </c>
      <c r="BA190" s="132">
        <f>'貼り付けシート（日別）'!H189</f>
        <v>4.3609374999999986</v>
      </c>
    </row>
    <row r="191" spans="1:53" x14ac:dyDescent="0.15">
      <c r="A191" s="50">
        <v>41824</v>
      </c>
      <c r="B191" s="42">
        <f t="shared" si="23"/>
        <v>7</v>
      </c>
      <c r="C191" s="42">
        <f t="shared" si="24"/>
        <v>4</v>
      </c>
      <c r="D191" s="127">
        <f t="shared" si="25"/>
        <v>0.14232064843750003</v>
      </c>
      <c r="E191" s="127">
        <f t="shared" si="20"/>
        <v>57.499561491141563</v>
      </c>
      <c r="F191" s="127">
        <f t="shared" si="26"/>
        <v>0</v>
      </c>
      <c r="G191" s="130">
        <v>0</v>
      </c>
      <c r="H191" s="122">
        <f t="shared" si="21"/>
        <v>0.14232064843750003</v>
      </c>
      <c r="I191" s="122">
        <f>IF(AND($BH$4&lt;&gt;1,$BH$4&lt;&gt;2,$BH$4&lt;&gt;6),0,((VLOOKUP(データ入力と計算結果!$E$6,バックデータ一覧!$V$10:$AA$11,2)*'貼り付けシート（日別）'!O190+VLOOKUP(データ入力と計算結果!$E$6,バックデータ一覧!$V$10:$AA$11,3)*('貼り付けシート（日別）'!I190+'貼り付けシート（日別）'!J190+'貼り付けシート（日別）'!K190+'貼り付けシート（日別）'!L190+'貼り付けシート（日別）'!N190)+(VLOOKUP(データ入力と計算結果!$E$6,バックデータ一覧!$V$10:$AA$11,4)))*10^3/3600))</f>
        <v>8.6716805555555568E-2</v>
      </c>
      <c r="J191" s="122">
        <f>IF(AND(OR($BH$4&lt;&gt;1,$BH$4&lt;&gt;2,$BH$4&lt;&gt;6),データ入力と計算結果!$E$7&lt;&gt;バックデータ一覧!$A$15,SUM(AX191:AY191)&gt;0),0.07*10^3/3600,0)</f>
        <v>1.9444444444444445E-2</v>
      </c>
      <c r="K191" s="122">
        <f>IF(AND(OR($BH$4=1,$BH$4=2),データ入力と計算結果!$E$7=バックデータ一覧!$A$17,AY191&gt;0),(VLOOKUP(データ入力と計算結果!$E$6,バックデータ一覧!$V$10:$AA$11,5,FALSE)*BA191+VLOOKUP(データ入力と計算結果!$E$6,バックデータ一覧!$V$10:$AA$11,6,FALSE))*10^3/3600,0)</f>
        <v>3.6159398437500004E-2</v>
      </c>
      <c r="L191" s="122">
        <f>IF(OR($BH$4=1,$BH$4=6),IF(データ入力と計算結果!$E$7=バックデータ一覧!$A$15,AU191/N191+AV191/O191+AW191/P191+AX191/Q191+AY191/S191,IF(データ入力と計算結果!$E$7=バックデータ一覧!$A$16,AU191/N191+AV191/O191+AW191/P191+AY191/R191+AZ191/S191,AU191/N191+AV191/O191+AW191/P191+AY191/R191+BA191/T191)),0)</f>
        <v>57.499561491141563</v>
      </c>
      <c r="M191" s="122">
        <f>IF($BH$4=2,IF(データ入力と計算結果!$E$7=バックデータ一覧!$A$15,AU191/N191+AV191/O191+AW191/P191+AX191/Q191+AZ191/S191,IF(データ入力と計算結果!$E$7=バックデータ一覧!$A$16,AU191/N191+AV191/O191+AW191/P191+AY191/R191+AZ191/S191,AU191/N191+AV191/O191+AW191/P191+AY191/R191+BA191/T191)),0)</f>
        <v>0</v>
      </c>
      <c r="N191" s="122">
        <f>MIN(1,$BH$6*'貼り付けシート（日別）'!O190+計算過程!$BH$13*(AU191+AW191)+$BH$20)</f>
        <v>0.63828102196188574</v>
      </c>
      <c r="O191" s="122">
        <f>MIN(1,$BH$7*'貼り付けシート（日別）'!O190+$BH$14*AV191+$BH$21)</f>
        <v>0.68924202790200229</v>
      </c>
      <c r="P191" s="122">
        <f>MIN(1,$BH$8*'貼り付けシート（日別）'!O190+$BH$15*(AU191+AW191)+$BH$22)</f>
        <v>0.63828102196188574</v>
      </c>
      <c r="Q191" s="46">
        <f>MIN(1,$BH$9*'貼り付けシート（日別）'!O190+$BH$16*AX191+$BH$23)</f>
        <v>0.71159348488590612</v>
      </c>
      <c r="R191" s="46">
        <f>MIN(1,$BH$10*'貼り付けシート（日別）'!O190+$BH$17*AY191+$BH$24)</f>
        <v>0.70237630608887924</v>
      </c>
      <c r="S191" s="46">
        <f>MIN(1,$BH$11*'貼り付けシート（日別）'!O190+$BH$18*AZ191+$BH$25)</f>
        <v>0.71159348488590612</v>
      </c>
      <c r="T191" s="46">
        <f>MIN(1,$BH$12*'貼り付けシート（日別）'!O190+$BH$19*BA191+$BH$26)</f>
        <v>0.65917785963865771</v>
      </c>
      <c r="U191" s="46">
        <f t="shared" si="22"/>
        <v>0</v>
      </c>
      <c r="V191" s="46">
        <f t="array" ref="V191">AVERAGE((IF(('貼り付けシート（時刻別）'!$E$6:$E$8765=$B191)*('貼り付けシート（時刻別）'!$F$6:$F$8765=$C191)*('貼り付けシート（時刻別）'!$G$6:$G$8765=1),'貼り付けシート（時刻別）'!$C$6:$C$8765,"")))</f>
        <v>18.237500000000001</v>
      </c>
      <c r="W191" s="46">
        <f t="shared" si="27"/>
        <v>1</v>
      </c>
      <c r="X191" s="46">
        <f t="shared" si="28"/>
        <v>1</v>
      </c>
      <c r="Y191" s="46">
        <f t="shared" si="29"/>
        <v>39.224362749100003</v>
      </c>
      <c r="Z191" s="46">
        <f>IF($BH$4=8,($BH$38*'貼り付けシート（日別）'!O190+$BH$39*Y191+$BH$40)/3.6,0)</f>
        <v>0</v>
      </c>
      <c r="AA191" s="46">
        <f>IF(OR($BH$4=3,$BH$4=4,$BH$4=5),(($BH$42*'貼り付けシート（日別）'!O190+$BH$43*SUM(AU191:AW191,AY191)+$BH$44)*AB191+(0.01723*BA191+0.06099))*10^3/3600,0)</f>
        <v>0</v>
      </c>
      <c r="AB191" s="46">
        <f>IF('貼り付けシート（日別）'!O190&lt;7,1+(7-'貼り付けシート（日別）'!O190)*0.0091,1)</f>
        <v>1</v>
      </c>
      <c r="AC191" s="46">
        <f>IF(OR($BH$4=3,$BH$4=4,$BH$4=5),(($BH$45*'貼り付けシート（日別）'!O190+$BH$46*SUM(AU191:AW191,AY191)+$BH$47)*AE191+BA191/AD191),0)</f>
        <v>0</v>
      </c>
      <c r="AD191" s="46">
        <f>$BH$48*'貼り付けシート（日別）'!O190+$BH$49*BA191+$BH$50</f>
        <v>0.88127187499999993</v>
      </c>
      <c r="AE191" s="46">
        <f>IF('貼り付けシート（日別）'!O190&lt;7,1+(7-'貼り付けシート（日別）'!O190)*0.0205,1)</f>
        <v>1</v>
      </c>
      <c r="AF191" s="46">
        <f>IF($BH$4=7,((AL191*'貼り付けシート（日別）'!O190+AM191*(AU191+AV191+AW191+AY191)+AN191*AK191+AO191)*AG191+(0.01723*BA191+0.06099))*10^3/3600,0)</f>
        <v>0</v>
      </c>
      <c r="AG191" s="46">
        <f>IF(7&lt;='貼り付けシート（日別）'!O190,1,1+(7-'貼り付けシート（日別）'!O190)*0.0091)</f>
        <v>1</v>
      </c>
      <c r="AH191" s="46">
        <f>IF($BH$4=7,((AP191*'貼り付けシート（日別）'!O190+AQ191*(AU191+AV191+AW191+AY191)+AR191*AK191+AS191)*AJ191+BA191/AI191),0)</f>
        <v>0</v>
      </c>
      <c r="AI191" s="46">
        <f>$BH$52*'貼り付けシート（日別）'!O190+$BH$53*BA191+$BH$54</f>
        <v>0.88127187499999993</v>
      </c>
      <c r="AJ191" s="46">
        <f>IF(7&lt;='貼り付けシート（日別）'!O190,1,1+(7-'貼り付けシート（日別）'!O190)*0.0205)</f>
        <v>1</v>
      </c>
      <c r="AK191" s="46">
        <f>SUMIF('貼り付けシート（時刻別）'!$A$6:$A$8765,A191,'貼り付けシート（時刻別）'!$D$6:$D$8765)</f>
        <v>0</v>
      </c>
      <c r="AL191" s="120">
        <f>IF($AK191&gt;0,バックデータ一覧!$S$4,バックデータ一覧!$T$4)</f>
        <v>-0.18114</v>
      </c>
      <c r="AM191" s="120">
        <f>IF($AK191&gt;0,バックデータ一覧!$S$5,バックデータ一覧!$T$5)</f>
        <v>0.10483000000000001</v>
      </c>
      <c r="AN191" s="120">
        <f>IF($AK191&gt;0,バックデータ一覧!$S$6,バックデータ一覧!$T$6)</f>
        <v>0</v>
      </c>
      <c r="AO191" s="120">
        <f>IF($AK191&gt;0,バックデータ一覧!$S$7,バックデータ一覧!$T$7)</f>
        <v>5.8528500000000001</v>
      </c>
      <c r="AP191" s="120">
        <f>IF($AK191&gt;0,バックデータ一覧!$S$12,バックデータ一覧!$T$12)</f>
        <v>-5.7700000000000001E-2</v>
      </c>
      <c r="AQ191" s="120">
        <f>IF($AK191&gt;0,バックデータ一覧!$S$13,バックデータ一覧!$T$13)</f>
        <v>0.47525000000000001</v>
      </c>
      <c r="AR191" s="120">
        <f>IF($AK191&gt;0,バックデータ一覧!$S$14,バックデータ一覧!$T$14)</f>
        <v>0</v>
      </c>
      <c r="AS191" s="120">
        <f>IF($AK191&gt;0,バックデータ一覧!$S$15,バックデータ一覧!$T$15)</f>
        <v>-6.3459300000000001</v>
      </c>
      <c r="AT191" s="123">
        <f>IF(データ入力と計算結果!$E$9=バックデータ一覧!$A$24,'貼り付けシート（日別）'!P190,0)</f>
        <v>0</v>
      </c>
      <c r="AU191" s="132">
        <f>'貼り付けシート（日別）'!B190</f>
        <v>6.2370317584120007</v>
      </c>
      <c r="AV191" s="132">
        <f>'貼り付けシート（日別）'!C190</f>
        <v>10.0597286426</v>
      </c>
      <c r="AW191" s="132">
        <f>'貼り付けシート（日別）'!D190</f>
        <v>0.80477829140799995</v>
      </c>
      <c r="AX191" s="132">
        <f>'貼り付けシート（日別）'!E190</f>
        <v>0</v>
      </c>
      <c r="AY191" s="132">
        <f>'貼り付けシート（日別）'!F190</f>
        <v>18.107511556680002</v>
      </c>
      <c r="AZ191" s="132">
        <f>'貼り付けシート（日別）'!G190</f>
        <v>0</v>
      </c>
      <c r="BA191" s="132">
        <f>'貼り付けシート（日別）'!H190</f>
        <v>4.0153125000000003</v>
      </c>
    </row>
    <row r="192" spans="1:53" x14ac:dyDescent="0.15">
      <c r="A192" s="50">
        <v>41825</v>
      </c>
      <c r="B192" s="42">
        <f t="shared" si="23"/>
        <v>7</v>
      </c>
      <c r="C192" s="42">
        <f t="shared" si="24"/>
        <v>5</v>
      </c>
      <c r="D192" s="127">
        <f t="shared" si="25"/>
        <v>0.15203158015046297</v>
      </c>
      <c r="E192" s="127">
        <f t="shared" si="20"/>
        <v>71.857461096984423</v>
      </c>
      <c r="F192" s="127">
        <f t="shared" si="26"/>
        <v>0</v>
      </c>
      <c r="G192" s="130">
        <v>0</v>
      </c>
      <c r="H192" s="122">
        <f t="shared" si="21"/>
        <v>0.15203158015046297</v>
      </c>
      <c r="I192" s="122">
        <f>IF(AND($BH$4&lt;&gt;1,$BH$4&lt;&gt;2,$BH$4&lt;&gt;6),0,((VLOOKUP(データ入力と計算結果!$E$6,バックデータ一覧!$V$10:$AA$11,2)*'貼り付けシート（日別）'!O191+VLOOKUP(データ入力と計算結果!$E$6,バックデータ一覧!$V$10:$AA$11,3)*('貼り付けシート（日別）'!I191+'貼り付けシート（日別）'!J191+'貼り付けシート（日別）'!K191+'貼り付けシート（日別）'!L191+'貼り付けシート（日別）'!N191)+(VLOOKUP(データ入力と計算結果!$E$6,バックデータ一覧!$V$10:$AA$11,4)))*10^3/3600))</f>
        <v>9.7195509259259266E-2</v>
      </c>
      <c r="J192" s="122">
        <f>IF(AND(OR($BH$4&lt;&gt;1,$BH$4&lt;&gt;2,$BH$4&lt;&gt;6),データ入力と計算結果!$E$7&lt;&gt;バックデータ一覧!$A$15,SUM(AX192:AY192)&gt;0),0.07*10^3/3600,0)</f>
        <v>1.9444444444444445E-2</v>
      </c>
      <c r="K192" s="122">
        <f>IF(AND(OR($BH$4=1,$BH$4=2),データ入力と計算結果!$E$7=バックデータ一覧!$A$17,AY192&gt;0),(VLOOKUP(データ入力と計算結果!$E$6,バックデータ一覧!$V$10:$AA$11,5,FALSE)*BA192+VLOOKUP(データ入力と計算結果!$E$6,バックデータ一覧!$V$10:$AA$11,6,FALSE))*10^3/3600,0)</f>
        <v>3.5391626446759264E-2</v>
      </c>
      <c r="L192" s="122">
        <f>IF(OR($BH$4=1,$BH$4=6),IF(データ入力と計算結果!$E$7=バックデータ一覧!$A$15,AU192/N192+AV192/O192+AW192/P192+AX192/Q192+AY192/S192,IF(データ入力と計算結果!$E$7=バックデータ一覧!$A$16,AU192/N192+AV192/O192+AW192/P192+AY192/R192+AZ192/S192,AU192/N192+AV192/O192+AW192/P192+AY192/R192+BA192/T192)),0)</f>
        <v>71.857461096984423</v>
      </c>
      <c r="M192" s="122">
        <f>IF($BH$4=2,IF(データ入力と計算結果!$E$7=バックデータ一覧!$A$15,AU192/N192+AV192/O192+AW192/P192+AX192/Q192+AZ192/S192,IF(データ入力と計算結果!$E$7=バックデータ一覧!$A$16,AU192/N192+AV192/O192+AW192/P192+AY192/R192+AZ192/S192,AU192/N192+AV192/O192+AW192/P192+AY192/R192+BA192/T192)),0)</f>
        <v>0</v>
      </c>
      <c r="N192" s="122">
        <f>MIN(1,$BH$6*'貼り付けシート（日別）'!O191+計算過程!$BH$13*(AU192+AW192)+$BH$20)</f>
        <v>0.64573955737118161</v>
      </c>
      <c r="O192" s="122">
        <f>MIN(1,$BH$7*'貼り付けシート（日別）'!O191+$BH$14*AV192+$BH$21)</f>
        <v>0.69199628751136444</v>
      </c>
      <c r="P192" s="122">
        <f>MIN(1,$BH$8*'貼り付けシート（日別）'!O191+$BH$15*(AU192+AW192)+$BH$22)</f>
        <v>0.64573955737118161</v>
      </c>
      <c r="Q192" s="46">
        <f>MIN(1,$BH$9*'貼り付けシート（日別）'!O191+$BH$16*AX192+$BH$23)</f>
        <v>0.71159348488590612</v>
      </c>
      <c r="R192" s="46">
        <f>MIN(1,$BH$10*'貼り付けシート（日別）'!O191+$BH$17*AY192+$BH$24)</f>
        <v>0.70240986391414806</v>
      </c>
      <c r="S192" s="46">
        <f>MIN(1,$BH$11*'貼り付けシート（日別）'!O191+$BH$18*AZ192+$BH$25)</f>
        <v>0.71159348488590612</v>
      </c>
      <c r="T192" s="46">
        <f>MIN(1,$BH$12*'貼り付けシート（日別）'!O191+$BH$19*BA192+$BH$26)</f>
        <v>0.65909880882523486</v>
      </c>
      <c r="U192" s="46">
        <f t="shared" si="22"/>
        <v>0</v>
      </c>
      <c r="V192" s="46">
        <f t="array" ref="V192">AVERAGE((IF(('貼り付けシート（時刻別）'!$E$6:$E$8765=$B192)*('貼り付けシート（時刻別）'!$F$6:$F$8765=$C192)*('貼り付けシート（時刻別）'!$G$6:$G$8765=1),'貼り付けシート（時刻別）'!$C$6:$C$8765,"")))</f>
        <v>15.887499999999999</v>
      </c>
      <c r="W192" s="46">
        <f t="shared" si="27"/>
        <v>1</v>
      </c>
      <c r="X192" s="46">
        <f t="shared" si="28"/>
        <v>1</v>
      </c>
      <c r="Y192" s="46">
        <f t="shared" si="29"/>
        <v>48.938836191608331</v>
      </c>
      <c r="Z192" s="46">
        <f>IF($BH$4=8,($BH$38*'貼り付けシート（日別）'!O191+$BH$39*Y192+$BH$40)/3.6,0)</f>
        <v>0</v>
      </c>
      <c r="AA192" s="46">
        <f>IF(OR($BH$4=3,$BH$4=4,$BH$4=5),(($BH$42*'貼り付けシート（日別）'!O191+$BH$43*SUM(AU192:AW192,AY192)+$BH$44)*AB192+(0.01723*BA192+0.06099))*10^3/3600,0)</f>
        <v>0</v>
      </c>
      <c r="AB192" s="46">
        <f>IF('貼り付けシート（日別）'!O191&lt;7,1+(7-'貼り付けシート（日別）'!O191)*0.0091,1)</f>
        <v>1</v>
      </c>
      <c r="AC192" s="46">
        <f>IF(OR($BH$4=3,$BH$4=4,$BH$4=5),(($BH$45*'貼り付けシート（日別）'!O191+$BH$46*SUM(AU192:AW192,AY192)+$BH$47)*AE192+BA192/AD192),0)</f>
        <v>0</v>
      </c>
      <c r="AD192" s="46">
        <f>$BH$48*'貼り付けシート（日別）'!O191+$BH$49*BA192+$BH$50</f>
        <v>0.88470937499999991</v>
      </c>
      <c r="AE192" s="46">
        <f>IF('貼り付けシート（日別）'!O191&lt;7,1+(7-'貼り付けシート（日別）'!O191)*0.0205,1)</f>
        <v>1</v>
      </c>
      <c r="AF192" s="46">
        <f>IF($BH$4=7,((AL192*'貼り付けシート（日別）'!O191+AM192*(AU192+AV192+AW192+AY192)+AN192*AK192+AO192)*AG192+(0.01723*BA192+0.06099))*10^3/3600,0)</f>
        <v>0</v>
      </c>
      <c r="AG192" s="46">
        <f>IF(7&lt;='貼り付けシート（日別）'!O191,1,1+(7-'貼り付けシート（日別）'!O191)*0.0091)</f>
        <v>1</v>
      </c>
      <c r="AH192" s="46">
        <f>IF($BH$4=7,((AP192*'貼り付けシート（日別）'!O191+AQ192*(AU192+AV192+AW192+AY192)+AR192*AK192+AS192)*AJ192+BA192/AI192),0)</f>
        <v>0</v>
      </c>
      <c r="AI192" s="46">
        <f>$BH$52*'貼り付けシート（日別）'!O191+$BH$53*BA192+$BH$54</f>
        <v>0.88470937499999991</v>
      </c>
      <c r="AJ192" s="46">
        <f>IF(7&lt;='貼り付けシート（日別）'!O191,1,1+(7-'貼り付けシート（日別）'!O191)*0.0205)</f>
        <v>1</v>
      </c>
      <c r="AK192" s="46">
        <f>SUMIF('貼り付けシート（時刻別）'!$A$6:$A$8765,A192,'貼り付けシート（時刻別）'!$D$6:$D$8765)</f>
        <v>0</v>
      </c>
      <c r="AL192" s="120">
        <f>IF($AK192&gt;0,バックデータ一覧!$S$4,バックデータ一覧!$T$4)</f>
        <v>-0.18114</v>
      </c>
      <c r="AM192" s="120">
        <f>IF($AK192&gt;0,バックデータ一覧!$S$5,バックデータ一覧!$T$5)</f>
        <v>0.10483000000000001</v>
      </c>
      <c r="AN192" s="120">
        <f>IF($AK192&gt;0,バックデータ一覧!$S$6,バックデータ一覧!$T$6)</f>
        <v>0</v>
      </c>
      <c r="AO192" s="120">
        <f>IF($AK192&gt;0,バックデータ一覧!$S$7,バックデータ一覧!$T$7)</f>
        <v>5.8528500000000001</v>
      </c>
      <c r="AP192" s="120">
        <f>IF($AK192&gt;0,バックデータ一覧!$S$12,バックデータ一覧!$T$12)</f>
        <v>-5.7700000000000001E-2</v>
      </c>
      <c r="AQ192" s="120">
        <f>IF($AK192&gt;0,バックデータ一覧!$S$13,バックデータ一覧!$T$13)</f>
        <v>0.47525000000000001</v>
      </c>
      <c r="AR192" s="120">
        <f>IF($AK192&gt;0,バックデータ一覧!$S$14,バックデータ一覧!$T$14)</f>
        <v>0</v>
      </c>
      <c r="AS192" s="120">
        <f>IF($AK192&gt;0,バックデータ一覧!$S$15,バックデータ一覧!$T$15)</f>
        <v>-6.3459300000000001</v>
      </c>
      <c r="AT192" s="123">
        <f>IF(データ入力と計算結果!$E$9=バックデータ一覧!$A$24,'貼り付けシート（日別）'!P191,0)</f>
        <v>0</v>
      </c>
      <c r="AU192" s="132">
        <f>'貼り付けシート（日別）'!B191</f>
        <v>9.217161139914003</v>
      </c>
      <c r="AV192" s="132">
        <f>'貼り付けシート（日別）'!C191</f>
        <v>15.027980119425001</v>
      </c>
      <c r="AW192" s="132">
        <f>'貼り付けシート（日別）'!D191</f>
        <v>2.8052229556259998</v>
      </c>
      <c r="AX192" s="132">
        <f>'貼り付けシート（日別）'!E191</f>
        <v>0</v>
      </c>
      <c r="AY192" s="132">
        <f>'貼り付けシート（日別）'!F191</f>
        <v>18.03357614331</v>
      </c>
      <c r="AZ192" s="132">
        <f>'貼り付けシート（日別）'!G191</f>
        <v>0</v>
      </c>
      <c r="BA192" s="132">
        <f>'貼り付けシート（日別）'!H191</f>
        <v>3.8548958333333334</v>
      </c>
    </row>
    <row r="193" spans="1:53" x14ac:dyDescent="0.15">
      <c r="A193" s="50">
        <v>41826</v>
      </c>
      <c r="B193" s="42">
        <f t="shared" si="23"/>
        <v>7</v>
      </c>
      <c r="C193" s="42">
        <f t="shared" si="24"/>
        <v>6</v>
      </c>
      <c r="D193" s="127">
        <f t="shared" si="25"/>
        <v>0.1521247505787037</v>
      </c>
      <c r="E193" s="127">
        <f t="shared" si="20"/>
        <v>71.366524364712873</v>
      </c>
      <c r="F193" s="127">
        <f t="shared" si="26"/>
        <v>0</v>
      </c>
      <c r="G193" s="130">
        <v>0</v>
      </c>
      <c r="H193" s="122">
        <f t="shared" si="21"/>
        <v>0.1521247505787037</v>
      </c>
      <c r="I193" s="122">
        <f>IF(AND($BH$4&lt;&gt;1,$BH$4&lt;&gt;2,$BH$4&lt;&gt;6),0,((VLOOKUP(データ入力と計算結果!$E$6,バックデータ一覧!$V$10:$AA$11,2)*'貼り付けシート（日別）'!O192+VLOOKUP(データ入力と計算結果!$E$6,バックデータ一覧!$V$10:$AA$11,3)*('貼り付けシート（日別）'!I192+'貼り付けシート（日別）'!J192+'貼り付けシート（日別）'!K192+'貼り付けシート（日別）'!L192+'貼り付けシート（日別）'!N192)+(VLOOKUP(データ入力と計算結果!$E$6,バックデータ一覧!$V$10:$AA$11,4)))*10^3/3600))</f>
        <v>9.7229351851851858E-2</v>
      </c>
      <c r="J193" s="122">
        <f>IF(AND(OR($BH$4&lt;&gt;1,$BH$4&lt;&gt;2,$BH$4&lt;&gt;6),データ入力と計算結果!$E$7&lt;&gt;バックデータ一覧!$A$15,SUM(AX193:AY193)&gt;0),0.07*10^3/3600,0)</f>
        <v>1.9444444444444445E-2</v>
      </c>
      <c r="K193" s="122">
        <f>IF(AND(OR($BH$4=1,$BH$4=2),データ入力と計算結果!$E$7=バックデータ一覧!$A$17,AY193&gt;0),(VLOOKUP(データ入力と計算結果!$E$6,バックデータ一覧!$V$10:$AA$11,5,FALSE)*BA193+VLOOKUP(データ入力と計算結果!$E$6,バックデータ一覧!$V$10:$AA$11,6,FALSE))*10^3/3600,0)</f>
        <v>3.5450954282407403E-2</v>
      </c>
      <c r="L193" s="122">
        <f>IF(OR($BH$4=1,$BH$4=6),IF(データ入力と計算結果!$E$7=バックデータ一覧!$A$15,AU193/N193+AV193/O193+AW193/P193+AX193/Q193+AY193/S193,IF(データ入力と計算結果!$E$7=バックデータ一覧!$A$16,AU193/N193+AV193/O193+AW193/P193+AY193/R193+AZ193/S193,AU193/N193+AV193/O193+AW193/P193+AY193/R193+BA193/T193)),0)</f>
        <v>71.366524364712873</v>
      </c>
      <c r="M193" s="122">
        <f>IF($BH$4=2,IF(データ入力と計算結果!$E$7=バックデータ一覧!$A$15,AU193/N193+AV193/O193+AW193/P193+AX193/Q193+AZ193/S193,IF(データ入力と計算結果!$E$7=バックデータ一覧!$A$16,AU193/N193+AV193/O193+AW193/P193+AY193/R193+AZ193/S193,AU193/N193+AV193/O193+AW193/P193+AY193/R193+BA193/T193)),0)</f>
        <v>0</v>
      </c>
      <c r="N193" s="122">
        <f>MIN(1,$BH$6*'貼り付けシート（日別）'!O192+計算過程!$BH$13*(AU193+AW193)+$BH$20)</f>
        <v>0.6455062876634392</v>
      </c>
      <c r="O193" s="122">
        <f>MIN(1,$BH$7*'貼り付けシート（日別）'!O192+$BH$14*AV193+$BH$21)</f>
        <v>0.69190429409776855</v>
      </c>
      <c r="P193" s="122">
        <f>MIN(1,$BH$8*'貼り付けシート（日別）'!O192+$BH$15*(AU193+AW193)+$BH$22)</f>
        <v>0.6455062876634392</v>
      </c>
      <c r="Q193" s="46">
        <f>MIN(1,$BH$9*'貼り付けシート（日別）'!O192+$BH$16*AX193+$BH$23)</f>
        <v>0.71159348488590612</v>
      </c>
      <c r="R193" s="46">
        <f>MIN(1,$BH$10*'貼り付けシート（日別）'!O192+$BH$17*AY193+$BH$24)</f>
        <v>0.70247396022308051</v>
      </c>
      <c r="S193" s="46">
        <f>MIN(1,$BH$11*'貼り付けシート（日別）'!O192+$BH$18*AZ193+$BH$25)</f>
        <v>0.71159348488590612</v>
      </c>
      <c r="T193" s="46">
        <f>MIN(1,$BH$12*'貼り付けシート（日別）'!O192+$BH$19*BA193+$BH$26)</f>
        <v>0.65910491729718124</v>
      </c>
      <c r="U193" s="46">
        <f t="shared" si="22"/>
        <v>0</v>
      </c>
      <c r="V193" s="46">
        <f t="array" ref="V193">AVERAGE((IF(('貼り付けシート（時刻別）'!$E$6:$E$8765=$B193)*('貼り付けシート（時刻別）'!$F$6:$F$8765=$C193)*('貼り付けシート（時刻別）'!$G$6:$G$8765=1),'貼り付けシート（時刻別）'!$C$6:$C$8765,"")))</f>
        <v>17.887499999999999</v>
      </c>
      <c r="W193" s="46">
        <f t="shared" si="27"/>
        <v>1</v>
      </c>
      <c r="X193" s="46">
        <f t="shared" si="28"/>
        <v>1</v>
      </c>
      <c r="Y193" s="46">
        <f t="shared" si="29"/>
        <v>48.598185674466677</v>
      </c>
      <c r="Z193" s="46">
        <f>IF($BH$4=8,($BH$38*'貼り付けシート（日別）'!O192+$BH$39*Y193+$BH$40)/3.6,0)</f>
        <v>0</v>
      </c>
      <c r="AA193" s="46">
        <f>IF(OR($BH$4=3,$BH$4=4,$BH$4=5),(($BH$42*'貼り付けシート（日別）'!O192+$BH$43*SUM(AU193:AW193,AY193)+$BH$44)*AB193+(0.01723*BA193+0.06099))*10^3/3600,0)</f>
        <v>0</v>
      </c>
      <c r="AB193" s="46">
        <f>IF('貼り付けシート（日別）'!O192&lt;7,1+(7-'貼り付けシート（日別）'!O192)*0.0091,1)</f>
        <v>1</v>
      </c>
      <c r="AC193" s="46">
        <f>IF(OR($BH$4=3,$BH$4=4,$BH$4=5),(($BH$45*'貼り付けシート（日別）'!O192+$BH$46*SUM(AU193:AW193,AY193)+$BH$47)*AE193+BA193/AD193),0)</f>
        <v>0</v>
      </c>
      <c r="AD193" s="46">
        <f>$BH$48*'貼り付けシート（日別）'!O192+$BH$49*BA193+$BH$50</f>
        <v>0.88444374999999997</v>
      </c>
      <c r="AE193" s="46">
        <f>IF('貼り付けシート（日別）'!O192&lt;7,1+(7-'貼り付けシート（日別）'!O192)*0.0205,1)</f>
        <v>1</v>
      </c>
      <c r="AF193" s="46">
        <f>IF($BH$4=7,((AL193*'貼り付けシート（日別）'!O192+AM193*(AU193+AV193+AW193+AY193)+AN193*AK193+AO193)*AG193+(0.01723*BA193+0.06099))*10^3/3600,0)</f>
        <v>0</v>
      </c>
      <c r="AG193" s="46">
        <f>IF(7&lt;='貼り付けシート（日別）'!O192,1,1+(7-'貼り付けシート（日別）'!O192)*0.0091)</f>
        <v>1</v>
      </c>
      <c r="AH193" s="46">
        <f>IF($BH$4=7,((AP193*'貼り付けシート（日別）'!O192+AQ193*(AU193+AV193+AW193+AY193)+AR193*AK193+AS193)*AJ193+BA193/AI193),0)</f>
        <v>0</v>
      </c>
      <c r="AI193" s="46">
        <f>$BH$52*'貼り付けシート（日別）'!O192+$BH$53*BA193+$BH$54</f>
        <v>0.88444374999999997</v>
      </c>
      <c r="AJ193" s="46">
        <f>IF(7&lt;='貼り付けシート（日別）'!O192,1,1+(7-'貼り付けシート（日別）'!O192)*0.0205)</f>
        <v>1</v>
      </c>
      <c r="AK193" s="46">
        <f>SUMIF('貼り付けシート（時刻別）'!$A$6:$A$8765,A193,'貼り付けシート（時刻別）'!$D$6:$D$8765)</f>
        <v>0</v>
      </c>
      <c r="AL193" s="120">
        <f>IF($AK193&gt;0,バックデータ一覧!$S$4,バックデータ一覧!$T$4)</f>
        <v>-0.18114</v>
      </c>
      <c r="AM193" s="120">
        <f>IF($AK193&gt;0,バックデータ一覧!$S$5,バックデータ一覧!$T$5)</f>
        <v>0.10483000000000001</v>
      </c>
      <c r="AN193" s="120">
        <f>IF($AK193&gt;0,バックデータ一覧!$S$6,バックデータ一覧!$T$6)</f>
        <v>0</v>
      </c>
      <c r="AO193" s="120">
        <f>IF($AK193&gt;0,バックデータ一覧!$S$7,バックデータ一覧!$T$7)</f>
        <v>5.8528500000000001</v>
      </c>
      <c r="AP193" s="120">
        <f>IF($AK193&gt;0,バックデータ一覧!$S$12,バックデータ一覧!$T$12)</f>
        <v>-5.7700000000000001E-2</v>
      </c>
      <c r="AQ193" s="120">
        <f>IF($AK193&gt;0,バックデータ一覧!$S$13,バックデータ一覧!$T$13)</f>
        <v>0.47525000000000001</v>
      </c>
      <c r="AR193" s="120">
        <f>IF($AK193&gt;0,バックデータ一覧!$S$14,バックデータ一覧!$T$14)</f>
        <v>0</v>
      </c>
      <c r="AS193" s="120">
        <f>IF($AK193&gt;0,バックデータ一覧!$S$15,バックデータ一覧!$T$15)</f>
        <v>-6.3459300000000001</v>
      </c>
      <c r="AT193" s="123">
        <f>IF(データ入力と計算結果!$E$9=バックデータ一覧!$A$24,'貼り付けシート（日別）'!P192,0)</f>
        <v>0</v>
      </c>
      <c r="AU193" s="132">
        <f>'貼り付けシート（日別）'!B192</f>
        <v>9.1449827749280015</v>
      </c>
      <c r="AV193" s="132">
        <f>'貼り付けシート（日別）'!C192</f>
        <v>14.910298002600001</v>
      </c>
      <c r="AW193" s="132">
        <f>'貼り付けシート（日別）'!D192</f>
        <v>2.7832556271520001</v>
      </c>
      <c r="AX193" s="132">
        <f>'貼り付けシート（日別）'!E192</f>
        <v>0</v>
      </c>
      <c r="AY193" s="132">
        <f>'貼り付けシート（日別）'!F192</f>
        <v>17.892357603120004</v>
      </c>
      <c r="AZ193" s="132">
        <f>'貼り付けシート（日別）'!G192</f>
        <v>0</v>
      </c>
      <c r="BA193" s="132">
        <f>'貼り付けシート（日別）'!H192</f>
        <v>3.8672916666666657</v>
      </c>
    </row>
    <row r="194" spans="1:53" x14ac:dyDescent="0.15">
      <c r="A194" s="50">
        <v>41827</v>
      </c>
      <c r="B194" s="42">
        <f t="shared" si="23"/>
        <v>7</v>
      </c>
      <c r="C194" s="42">
        <f t="shared" si="24"/>
        <v>7</v>
      </c>
      <c r="D194" s="127">
        <f t="shared" si="25"/>
        <v>0.1512368912037037</v>
      </c>
      <c r="E194" s="127">
        <f t="shared" si="20"/>
        <v>70.787434301228686</v>
      </c>
      <c r="F194" s="127">
        <f t="shared" si="26"/>
        <v>0</v>
      </c>
      <c r="G194" s="130">
        <v>0</v>
      </c>
      <c r="H194" s="122">
        <f t="shared" si="21"/>
        <v>0.1512368912037037</v>
      </c>
      <c r="I194" s="122">
        <f>IF(AND($BH$4&lt;&gt;1,$BH$4&lt;&gt;2,$BH$4&lt;&gt;6),0,((VLOOKUP(データ入力と計算結果!$E$6,バックデータ一覧!$V$10:$AA$11,2)*'貼り付けシート（日別）'!O193+VLOOKUP(データ入力と計算結果!$E$6,バックデータ一覧!$V$10:$AA$11,3)*('貼り付けシート（日別）'!I193+'貼り付けシート（日別）'!J193+'貼り付けシート（日別）'!K193+'貼り付けシート（日別）'!L193+'貼り付けシート（日別）'!N193)+(VLOOKUP(データ入力と計算結果!$E$6,バックデータ一覧!$V$10:$AA$11,4)))*10^3/3600))</f>
        <v>9.6906851851851869E-2</v>
      </c>
      <c r="J194" s="122">
        <f>IF(AND(OR($BH$4&lt;&gt;1,$BH$4&lt;&gt;2,$BH$4&lt;&gt;6),データ入力と計算結果!$E$7&lt;&gt;バックデータ一覧!$A$15,SUM(AX194:AY194)&gt;0),0.07*10^3/3600,0)</f>
        <v>1.9444444444444445E-2</v>
      </c>
      <c r="K194" s="122">
        <f>IF(AND(OR($BH$4=1,$BH$4=2),データ入力と計算結果!$E$7=バックデータ一覧!$A$17,AY194&gt;0),(VLOOKUP(データ入力と計算結果!$E$6,バックデータ一覧!$V$10:$AA$11,5,FALSE)*BA194+VLOOKUP(データ入力と計算結果!$E$6,バックデータ一覧!$V$10:$AA$11,6,FALSE))*10^3/3600,0)</f>
        <v>3.4885594907407405E-2</v>
      </c>
      <c r="L194" s="122">
        <f>IF(OR($BH$4=1,$BH$4=6),IF(データ入力と計算結果!$E$7=バックデータ一覧!$A$15,AU194/N194+AV194/O194+AW194/P194+AX194/Q194+AY194/S194,IF(データ入力と計算結果!$E$7=バックデータ一覧!$A$16,AU194/N194+AV194/O194+AW194/P194+AY194/R194+AZ194/S194,AU194/N194+AV194/O194+AW194/P194+AY194/R194+BA194/T194)),0)</f>
        <v>70.787434301228686</v>
      </c>
      <c r="M194" s="122">
        <f>IF($BH$4=2,IF(データ入力と計算結果!$E$7=バックデータ一覧!$A$15,AU194/N194+AV194/O194+AW194/P194+AX194/Q194+AZ194/S194,IF(データ入力と計算結果!$E$7=バックデータ一覧!$A$16,AU194/N194+AV194/O194+AW194/P194+AY194/R194+AZ194/S194,AU194/N194+AV194/O194+AW194/P194+AY194/R194+BA194/T194)),0)</f>
        <v>0</v>
      </c>
      <c r="N194" s="122">
        <f>MIN(1,$BH$6*'貼り付けシート（日別）'!O193+計算過程!$BH$13*(AU194+AW194)+$BH$20)</f>
        <v>0.64659363249257951</v>
      </c>
      <c r="O194" s="122">
        <f>MIN(1,$BH$7*'貼り付けシート（日別）'!O193+$BH$14*AV194+$BH$21)</f>
        <v>0.69223498612509793</v>
      </c>
      <c r="P194" s="122">
        <f>MIN(1,$BH$8*'貼り付けシート（日別）'!O193+$BH$15*(AU194+AW194)+$BH$22)</f>
        <v>0.64659363249257951</v>
      </c>
      <c r="Q194" s="46">
        <f>MIN(1,$BH$9*'貼り付けシート（日別）'!O193+$BH$16*AX194+$BH$23)</f>
        <v>0.71159348488590612</v>
      </c>
      <c r="R194" s="46">
        <f>MIN(1,$BH$10*'貼り付けシート（日別）'!O193+$BH$17*AY194+$BH$24)</f>
        <v>0.70251830141122495</v>
      </c>
      <c r="S194" s="46">
        <f>MIN(1,$BH$11*'貼り付けシート（日別）'!O193+$BH$18*AZ194+$BH$25)</f>
        <v>0.71159348488590612</v>
      </c>
      <c r="T194" s="46">
        <f>MIN(1,$BH$12*'貼り付けシート（日別）'!O193+$BH$19*BA194+$BH$26)</f>
        <v>0.65904670715275171</v>
      </c>
      <c r="U194" s="46">
        <f t="shared" si="22"/>
        <v>0</v>
      </c>
      <c r="V194" s="46">
        <f t="array" ref="V194">AVERAGE((IF(('貼り付けシート（時刻別）'!$E$6:$E$8765=$B194)*('貼り付けシート（時刻別）'!$F$6:$F$8765=$C194)*('貼り付けシート（時刻別）'!$G$6:$G$8765=1),'貼り付けシート（時刻別）'!$C$6:$C$8765,"")))</f>
        <v>19.825000000000003</v>
      </c>
      <c r="W194" s="46">
        <f t="shared" si="27"/>
        <v>1</v>
      </c>
      <c r="X194" s="46">
        <f t="shared" si="28"/>
        <v>1</v>
      </c>
      <c r="Y194" s="46">
        <f t="shared" si="29"/>
        <v>48.235826725416665</v>
      </c>
      <c r="Z194" s="46">
        <f>IF($BH$4=8,($BH$38*'貼り付けシート（日別）'!O193+$BH$39*Y194+$BH$40)/3.6,0)</f>
        <v>0</v>
      </c>
      <c r="AA194" s="46">
        <f>IF(OR($BH$4=3,$BH$4=4,$BH$4=5),(($BH$42*'貼り付けシート（日別）'!O193+$BH$43*SUM(AU194:AW194,AY194)+$BH$44)*AB194+(0.01723*BA194+0.06099))*10^3/3600,0)</f>
        <v>0</v>
      </c>
      <c r="AB194" s="46">
        <f>IF('貼り付けシート（日別）'!O193&lt;7,1+(7-'貼り付けシート（日別）'!O193)*0.0091,1)</f>
        <v>1</v>
      </c>
      <c r="AC194" s="46">
        <f>IF(OR($BH$4=3,$BH$4=4,$BH$4=5),(($BH$45*'貼り付けシート（日別）'!O193+$BH$46*SUM(AU194:AW194,AY194)+$BH$47)*AE194+BA194/AD194),0)</f>
        <v>0</v>
      </c>
      <c r="AD194" s="46">
        <f>$BH$48*'貼り付けシート（日別）'!O193+$BH$49*BA194+$BH$50</f>
        <v>0.88697499999999996</v>
      </c>
      <c r="AE194" s="46">
        <f>IF('貼り付けシート（日別）'!O193&lt;7,1+(7-'貼り付けシート（日別）'!O193)*0.0205,1)</f>
        <v>1</v>
      </c>
      <c r="AF194" s="46">
        <f>IF($BH$4=7,((AL194*'貼り付けシート（日別）'!O193+AM194*(AU194+AV194+AW194+AY194)+AN194*AK194+AO194)*AG194+(0.01723*BA194+0.06099))*10^3/3600,0)</f>
        <v>0</v>
      </c>
      <c r="AG194" s="46">
        <f>IF(7&lt;='貼り付けシート（日別）'!O193,1,1+(7-'貼り付けシート（日別）'!O193)*0.0091)</f>
        <v>1</v>
      </c>
      <c r="AH194" s="46">
        <f>IF($BH$4=7,((AP194*'貼り付けシート（日別）'!O193+AQ194*(AU194+AV194+AW194+AY194)+AR194*AK194+AS194)*AJ194+BA194/AI194),0)</f>
        <v>0</v>
      </c>
      <c r="AI194" s="46">
        <f>$BH$52*'貼り付けシート（日別）'!O193+$BH$53*BA194+$BH$54</f>
        <v>0.88697499999999996</v>
      </c>
      <c r="AJ194" s="46">
        <f>IF(7&lt;='貼り付けシート（日別）'!O193,1,1+(7-'貼り付けシート（日別）'!O193)*0.0205)</f>
        <v>1</v>
      </c>
      <c r="AK194" s="46">
        <f>SUMIF('貼り付けシート（時刻別）'!$A$6:$A$8765,A194,'貼り付けシート（時刻別）'!$D$6:$D$8765)</f>
        <v>0</v>
      </c>
      <c r="AL194" s="120">
        <f>IF($AK194&gt;0,バックデータ一覧!$S$4,バックデータ一覧!$T$4)</f>
        <v>-0.18114</v>
      </c>
      <c r="AM194" s="120">
        <f>IF($AK194&gt;0,バックデータ一覧!$S$5,バックデータ一覧!$T$5)</f>
        <v>0.10483000000000001</v>
      </c>
      <c r="AN194" s="120">
        <f>IF($AK194&gt;0,バックデータ一覧!$S$6,バックデータ一覧!$T$6)</f>
        <v>0</v>
      </c>
      <c r="AO194" s="120">
        <f>IF($AK194&gt;0,バックデータ一覧!$S$7,バックデータ一覧!$T$7)</f>
        <v>5.8528500000000001</v>
      </c>
      <c r="AP194" s="120">
        <f>IF($AK194&gt;0,バックデータ一覧!$S$12,バックデータ一覧!$T$12)</f>
        <v>-5.7700000000000001E-2</v>
      </c>
      <c r="AQ194" s="120">
        <f>IF($AK194&gt;0,バックデータ一覧!$S$13,バックデータ一覧!$T$13)</f>
        <v>0.47525000000000001</v>
      </c>
      <c r="AR194" s="120">
        <f>IF($AK194&gt;0,バックデータ一覧!$S$14,バックデータ一覧!$T$14)</f>
        <v>0</v>
      </c>
      <c r="AS194" s="120">
        <f>IF($AK194&gt;0,バックデータ一覧!$S$15,バックデータ一覧!$T$15)</f>
        <v>-6.3459300000000001</v>
      </c>
      <c r="AT194" s="123">
        <f>IF(データ入力と計算結果!$E$9=バックデータ一覧!$A$24,'貼り付けシート（日別）'!P193,0)</f>
        <v>0</v>
      </c>
      <c r="AU194" s="132">
        <f>'貼り付けシート（日別）'!B193</f>
        <v>9.0950505008999993</v>
      </c>
      <c r="AV194" s="132">
        <f>'貼り付けシート（日別）'!C193</f>
        <v>14.82888668625</v>
      </c>
      <c r="AW194" s="132">
        <f>'貼り付けシート（日別）'!D193</f>
        <v>2.7680588480999999</v>
      </c>
      <c r="AX194" s="132">
        <f>'貼り付けシート（日別）'!E193</f>
        <v>0</v>
      </c>
      <c r="AY194" s="132">
        <f>'貼り付けシート（日別）'!F193</f>
        <v>17.794664023499998</v>
      </c>
      <c r="AZ194" s="132">
        <f>'貼り付けシート（日別）'!G193</f>
        <v>0</v>
      </c>
      <c r="BA194" s="132">
        <f>'貼り付けシート（日別）'!H193</f>
        <v>3.7491666666666661</v>
      </c>
    </row>
    <row r="195" spans="1:53" x14ac:dyDescent="0.15">
      <c r="A195" s="50">
        <v>41828</v>
      </c>
      <c r="B195" s="42">
        <f t="shared" si="23"/>
        <v>7</v>
      </c>
      <c r="C195" s="42">
        <f t="shared" si="24"/>
        <v>8</v>
      </c>
      <c r="D195" s="127">
        <f t="shared" si="25"/>
        <v>0.16338669589120369</v>
      </c>
      <c r="E195" s="127">
        <f t="shared" si="20"/>
        <v>85.351418945048934</v>
      </c>
      <c r="F195" s="127">
        <f t="shared" si="26"/>
        <v>0</v>
      </c>
      <c r="G195" s="130">
        <v>0</v>
      </c>
      <c r="H195" s="122">
        <f t="shared" si="21"/>
        <v>0.16338669589120369</v>
      </c>
      <c r="I195" s="122">
        <f>IF(AND($BH$4&lt;&gt;1,$BH$4&lt;&gt;2,$BH$4&lt;&gt;6),0,((VLOOKUP(データ入力と計算結果!$E$6,バックデータ一覧!$V$10:$AA$11,2)*'貼り付けシート（日別）'!O194+VLOOKUP(データ入力と計算結果!$E$6,バックデータ一覧!$V$10:$AA$11,3)*('貼り付けシート（日別）'!I194+'貼り付けシート（日別）'!J194+'貼り付けシート（日別）'!K194+'貼り付けシート（日別）'!L194+'貼り付けシート（日別）'!N194)+(VLOOKUP(データ入力と計算結果!$E$6,バックデータ一覧!$V$10:$AA$11,4)))*10^3/3600))</f>
        <v>0.10827143518518519</v>
      </c>
      <c r="J195" s="122">
        <f>IF(AND(OR($BH$4&lt;&gt;1,$BH$4&lt;&gt;2,$BH$4&lt;&gt;6),データ入力と計算結果!$E$7&lt;&gt;バックデータ一覧!$A$15,SUM(AX195:AY195)&gt;0),0.07*10^3/3600,0)</f>
        <v>1.9444444444444445E-2</v>
      </c>
      <c r="K195" s="122">
        <f>IF(AND(OR($BH$4=1,$BH$4=2),データ入力と計算結果!$E$7=バックデータ一覧!$A$17,AY195&gt;0),(VLOOKUP(データ入力と計算結果!$E$6,バックデータ一覧!$V$10:$AA$11,5,FALSE)*BA195+VLOOKUP(データ入力と計算結果!$E$6,バックデータ一覧!$V$10:$AA$11,6,FALSE))*10^3/3600,0)</f>
        <v>3.5670816261574069E-2</v>
      </c>
      <c r="L195" s="122">
        <f>IF(OR($BH$4=1,$BH$4=6),IF(データ入力と計算結果!$E$7=バックデータ一覧!$A$15,AU195/N195+AV195/O195+AW195/P195+AX195/Q195+AY195/S195,IF(データ入力と計算結果!$E$7=バックデータ一覧!$A$16,AU195/N195+AV195/O195+AW195/P195+AY195/R195+AZ195/S195,AU195/N195+AV195/O195+AW195/P195+AY195/R195+BA195/T195)),0)</f>
        <v>85.351418945048934</v>
      </c>
      <c r="M195" s="122">
        <f>IF($BH$4=2,IF(データ入力と計算結果!$E$7=バックデータ一覧!$A$15,AU195/N195+AV195/O195+AW195/P195+AX195/Q195+AZ195/S195,IF(データ入力と計算結果!$E$7=バックデータ一覧!$A$16,AU195/N195+AV195/O195+AW195/P195+AY195/R195+AZ195/S195,AU195/N195+AV195/O195+AW195/P195+AY195/R195+BA195/T195)),0)</f>
        <v>0</v>
      </c>
      <c r="N195" s="122">
        <f>MIN(1,$BH$6*'貼り付けシート（日別）'!O194+計算過程!$BH$13*(AU195+AW195)+$BH$20)</f>
        <v>0.65075198744071516</v>
      </c>
      <c r="O195" s="122">
        <f>MIN(1,$BH$7*'貼り付けシート（日別）'!O194+$BH$14*AV195+$BH$21)</f>
        <v>0.69394171621919454</v>
      </c>
      <c r="P195" s="122">
        <f>MIN(1,$BH$8*'貼り付けシート（日別）'!O194+$BH$15*(AU195+AW195)+$BH$22)</f>
        <v>0.65075198744071516</v>
      </c>
      <c r="Q195" s="46">
        <f>MIN(1,$BH$9*'貼り付けシート（日別）'!O194+$BH$16*AX195+$BH$23)</f>
        <v>0.71159348488590612</v>
      </c>
      <c r="R195" s="46">
        <f>MIN(1,$BH$10*'貼り付けシート（日別）'!O194+$BH$17*AY195+$BH$24)</f>
        <v>0.70254185227574517</v>
      </c>
      <c r="S195" s="46">
        <f>MIN(1,$BH$11*'貼り付けシート（日別）'!O194+$BH$18*AZ195+$BH$25)</f>
        <v>0.71159348488590612</v>
      </c>
      <c r="T195" s="46">
        <f>MIN(1,$BH$12*'貼り付けシート（日別）'!O194+$BH$19*BA195+$BH$26)</f>
        <v>0.65912755457557048</v>
      </c>
      <c r="U195" s="46">
        <f t="shared" si="22"/>
        <v>0</v>
      </c>
      <c r="V195" s="46">
        <f t="array" ref="V195">AVERAGE((IF(('貼り付けシート（時刻別）'!$E$6:$E$8765=$B195)*('貼り付けシート（時刻別）'!$F$6:$F$8765=$C195)*('貼り付けシート（時刻別）'!$G$6:$G$8765=1),'貼り付けシート（時刻別）'!$C$6:$C$8765,"")))</f>
        <v>19.5</v>
      </c>
      <c r="W195" s="46">
        <f t="shared" si="27"/>
        <v>1</v>
      </c>
      <c r="X195" s="46">
        <f t="shared" si="28"/>
        <v>1</v>
      </c>
      <c r="Y195" s="46">
        <f t="shared" si="29"/>
        <v>58.127267520141672</v>
      </c>
      <c r="Z195" s="46">
        <f>IF($BH$4=8,($BH$38*'貼り付けシート（日別）'!O194+$BH$39*Y195+$BH$40)/3.6,0)</f>
        <v>0</v>
      </c>
      <c r="AA195" s="46">
        <f>IF(OR($BH$4=3,$BH$4=4,$BH$4=5),(($BH$42*'貼り付けシート（日別）'!O194+$BH$43*SUM(AU195:AW195,AY195)+$BH$44)*AB195+(0.01723*BA195+0.06099))*10^3/3600,0)</f>
        <v>0</v>
      </c>
      <c r="AB195" s="46">
        <f>IF('貼り付けシート（日別）'!O194&lt;7,1+(7-'貼り付けシート（日別）'!O194)*0.0091,1)</f>
        <v>1</v>
      </c>
      <c r="AC195" s="46">
        <f>IF(OR($BH$4=3,$BH$4=4,$BH$4=5),(($BH$45*'貼り付けシート（日別）'!O194+$BH$46*SUM(AU195:AW195,AY195)+$BH$47)*AE195+BA195/AD195),0)</f>
        <v>0</v>
      </c>
      <c r="AD195" s="46">
        <f>$BH$48*'貼り付けシート（日別）'!O194+$BH$49*BA195+$BH$50</f>
        <v>0.88345937499999994</v>
      </c>
      <c r="AE195" s="46">
        <f>IF('貼り付けシート（日別）'!O194&lt;7,1+(7-'貼り付けシート（日別）'!O194)*0.0205,1)</f>
        <v>1</v>
      </c>
      <c r="AF195" s="46">
        <f>IF($BH$4=7,((AL195*'貼り付けシート（日別）'!O194+AM195*(AU195+AV195+AW195+AY195)+AN195*AK195+AO195)*AG195+(0.01723*BA195+0.06099))*10^3/3600,0)</f>
        <v>0</v>
      </c>
      <c r="AG195" s="46">
        <f>IF(7&lt;='貼り付けシート（日別）'!O194,1,1+(7-'貼り付けシート（日別）'!O194)*0.0091)</f>
        <v>1</v>
      </c>
      <c r="AH195" s="46">
        <f>IF($BH$4=7,((AP195*'貼り付けシート（日別）'!O194+AQ195*(AU195+AV195+AW195+AY195)+AR195*AK195+AS195)*AJ195+BA195/AI195),0)</f>
        <v>0</v>
      </c>
      <c r="AI195" s="46">
        <f>$BH$52*'貼り付けシート（日別）'!O194+$BH$53*BA195+$BH$54</f>
        <v>0.88345937499999994</v>
      </c>
      <c r="AJ195" s="46">
        <f>IF(7&lt;='貼り付けシート（日別）'!O194,1,1+(7-'貼り付けシート（日別）'!O194)*0.0205)</f>
        <v>1</v>
      </c>
      <c r="AK195" s="46">
        <f>SUMIF('貼り付けシート（時刻別）'!$A$6:$A$8765,A195,'貼り付けシート（時刻別）'!$D$6:$D$8765)</f>
        <v>0</v>
      </c>
      <c r="AL195" s="120">
        <f>IF($AK195&gt;0,バックデータ一覧!$S$4,バックデータ一覧!$T$4)</f>
        <v>-0.18114</v>
      </c>
      <c r="AM195" s="120">
        <f>IF($AK195&gt;0,バックデータ一覧!$S$5,バックデータ一覧!$T$5)</f>
        <v>0.10483000000000001</v>
      </c>
      <c r="AN195" s="120">
        <f>IF($AK195&gt;0,バックデータ一覧!$S$6,バックデータ一覧!$T$6)</f>
        <v>0</v>
      </c>
      <c r="AO195" s="120">
        <f>IF($AK195&gt;0,バックデータ一覧!$S$7,バックデータ一覧!$T$7)</f>
        <v>5.8528500000000001</v>
      </c>
      <c r="AP195" s="120">
        <f>IF($AK195&gt;0,バックデータ一覧!$S$12,バックデータ一覧!$T$12)</f>
        <v>-5.7700000000000001E-2</v>
      </c>
      <c r="AQ195" s="120">
        <f>IF($AK195&gt;0,バックデータ一覧!$S$13,バックデータ一覧!$T$13)</f>
        <v>0.47525000000000001</v>
      </c>
      <c r="AR195" s="120">
        <f>IF($AK195&gt;0,バックデータ一覧!$S$14,バックデータ一覧!$T$14)</f>
        <v>0</v>
      </c>
      <c r="AS195" s="120">
        <f>IF($AK195&gt;0,バックデータ一覧!$S$15,バックデータ一覧!$T$15)</f>
        <v>-6.3459300000000001</v>
      </c>
      <c r="AT195" s="123">
        <f>IF(データ入力と計算結果!$E$9=バックデータ一覧!$A$24,'貼り付けシート（日別）'!P194,0)</f>
        <v>0</v>
      </c>
      <c r="AU195" s="132">
        <f>'貼り付けシート（日別）'!B194</f>
        <v>13.799937035430004</v>
      </c>
      <c r="AV195" s="132">
        <f>'貼り付けシート（日別）'!C194</f>
        <v>19.714195764900001</v>
      </c>
      <c r="AW195" s="132">
        <f>'貼り付けシート（日別）'!D194</f>
        <v>2.9571293647350005</v>
      </c>
      <c r="AX195" s="132">
        <f>'貼り付けシート（日別）'!E194</f>
        <v>0</v>
      </c>
      <c r="AY195" s="132">
        <f>'貼り付けシート（日別）'!F194</f>
        <v>17.742776188410001</v>
      </c>
      <c r="AZ195" s="132">
        <f>'貼り付けシート（日別）'!G194</f>
        <v>0</v>
      </c>
      <c r="BA195" s="132">
        <f>'貼り付けシート（日別）'!H194</f>
        <v>3.9132291666666665</v>
      </c>
    </row>
    <row r="196" spans="1:53" x14ac:dyDescent="0.15">
      <c r="A196" s="50">
        <v>41829</v>
      </c>
      <c r="B196" s="42">
        <f t="shared" si="23"/>
        <v>7</v>
      </c>
      <c r="C196" s="42">
        <f t="shared" si="24"/>
        <v>9</v>
      </c>
      <c r="D196" s="127">
        <f t="shared" si="25"/>
        <v>9.5806481481481492E-2</v>
      </c>
      <c r="E196" s="127">
        <f t="shared" si="20"/>
        <v>35.741978496025972</v>
      </c>
      <c r="F196" s="127">
        <f t="shared" si="26"/>
        <v>0</v>
      </c>
      <c r="G196" s="130">
        <v>0</v>
      </c>
      <c r="H196" s="122">
        <f t="shared" si="21"/>
        <v>9.5806481481481492E-2</v>
      </c>
      <c r="I196" s="122">
        <f>IF(AND($BH$4&lt;&gt;1,$BH$4&lt;&gt;2,$BH$4&lt;&gt;6),0,((VLOOKUP(データ入力と計算結果!$E$6,バックデータ一覧!$V$10:$AA$11,2)*'貼り付けシート（日別）'!O195+VLOOKUP(データ入力と計算結果!$E$6,バックデータ一覧!$V$10:$AA$11,3)*('貼り付けシート（日別）'!I195+'貼り付けシート（日別）'!J195+'貼り付けシート（日別）'!K195+'貼り付けシート（日別）'!L195+'貼り付けシート（日別）'!N195)+(VLOOKUP(データ入力と計算結果!$E$6,バックデータ一覧!$V$10:$AA$11,4)))*10^3/3600))</f>
        <v>9.5806481481481492E-2</v>
      </c>
      <c r="J196" s="122">
        <f>IF(AND(OR($BH$4&lt;&gt;1,$BH$4&lt;&gt;2,$BH$4&lt;&gt;6),データ入力と計算結果!$E$7&lt;&gt;バックデータ一覧!$A$15,SUM(AX196:AY196)&gt;0),0.07*10^3/3600,0)</f>
        <v>0</v>
      </c>
      <c r="K196" s="122">
        <f>IF(AND(OR($BH$4=1,$BH$4=2),データ入力と計算結果!$E$7=バックデータ一覧!$A$17,AY196&gt;0),(VLOOKUP(データ入力と計算結果!$E$6,バックデータ一覧!$V$10:$AA$11,5,FALSE)*BA196+VLOOKUP(データ入力と計算結果!$E$6,バックデータ一覧!$V$10:$AA$11,6,FALSE))*10^3/3600,0)</f>
        <v>0</v>
      </c>
      <c r="L196" s="122">
        <f>IF(OR($BH$4=1,$BH$4=6),IF(データ入力と計算結果!$E$7=バックデータ一覧!$A$15,AU196/N196+AV196/O196+AW196/P196+AX196/Q196+AY196/S196,IF(データ入力と計算結果!$E$7=バックデータ一覧!$A$16,AU196/N196+AV196/O196+AW196/P196+AY196/R196+AZ196/S196,AU196/N196+AV196/O196+AW196/P196+AY196/R196+BA196/T196)),0)</f>
        <v>35.741978496025972</v>
      </c>
      <c r="M196" s="122">
        <f>IF($BH$4=2,IF(データ入力と計算結果!$E$7=バックデータ一覧!$A$15,AU196/N196+AV196/O196+AW196/P196+AX196/Q196+AZ196/S196,IF(データ入力と計算結果!$E$7=バックデータ一覧!$A$16,AU196/N196+AV196/O196+AW196/P196+AY196/R196+AZ196/S196,AU196/N196+AV196/O196+AW196/P196+AY196/R196+BA196/T196)),0)</f>
        <v>0</v>
      </c>
      <c r="N196" s="122">
        <f>MIN(1,$BH$6*'貼り付けシート（日別）'!O195+計算過程!$BH$13*(AU196+AW196)+$BH$20)</f>
        <v>0.63554815385845453</v>
      </c>
      <c r="O196" s="122">
        <f>MIN(1,$BH$7*'貼り付けシート（日別）'!O195+$BH$14*AV196+$BH$21)</f>
        <v>0.69262924072917087</v>
      </c>
      <c r="P196" s="122">
        <f>MIN(1,$BH$8*'貼り付けシート（日別）'!O195+$BH$15*(AU196+AW196)+$BH$22)</f>
        <v>0.63554815385845453</v>
      </c>
      <c r="Q196" s="46">
        <f>MIN(1,$BH$9*'貼り付けシート（日別）'!O195+$BH$16*AX196+$BH$23)</f>
        <v>0.71159348488590612</v>
      </c>
      <c r="R196" s="46">
        <f>MIN(1,$BH$10*'貼り付けシート（日別）'!O195+$BH$17*AY196+$BH$24)</f>
        <v>0.71059494829530212</v>
      </c>
      <c r="S196" s="46">
        <f>MIN(1,$BH$11*'貼り付けシート（日別）'!O195+$BH$18*AZ196+$BH$25)</f>
        <v>0.71159348488590612</v>
      </c>
      <c r="T196" s="46">
        <f>MIN(1,$BH$12*'貼り付けシート（日別）'!O195+$BH$19*BA196+$BH$26)</f>
        <v>0.58623175473825506</v>
      </c>
      <c r="U196" s="46">
        <f t="shared" si="22"/>
        <v>0</v>
      </c>
      <c r="V196" s="46">
        <f t="array" ref="V196">AVERAGE((IF(('貼り付けシート（時刻別）'!$E$6:$E$8765=$B196)*('貼り付けシート（時刻別）'!$F$6:$F$8765=$C196)*('貼り付けシート（時刻別）'!$G$6:$G$8765=1),'貼り付けシート（時刻別）'!$C$6:$C$8765,"")))</f>
        <v>17.012500000000003</v>
      </c>
      <c r="W196" s="46">
        <f t="shared" si="27"/>
        <v>1</v>
      </c>
      <c r="X196" s="46">
        <f t="shared" si="28"/>
        <v>1</v>
      </c>
      <c r="Y196" s="46">
        <f t="shared" si="29"/>
        <v>24.233576287375001</v>
      </c>
      <c r="Z196" s="46">
        <f>IF($BH$4=8,($BH$38*'貼り付けシート（日別）'!O195+$BH$39*Y196+$BH$40)/3.6,0)</f>
        <v>0</v>
      </c>
      <c r="AA196" s="46">
        <f>IF(OR($BH$4=3,$BH$4=4,$BH$4=5),(($BH$42*'貼り付けシート（日別）'!O195+$BH$43*SUM(AU196:AW196,AY196)+$BH$44)*AB196+(0.01723*BA196+0.06099))*10^3/3600,0)</f>
        <v>0</v>
      </c>
      <c r="AB196" s="46">
        <f>IF('貼り付けシート（日別）'!O195&lt;7,1+(7-'貼り付けシート（日別）'!O195)*0.0091,1)</f>
        <v>1</v>
      </c>
      <c r="AC196" s="46">
        <f>IF(OR($BH$4=3,$BH$4=4,$BH$4=5),(($BH$45*'貼り付けシート（日別）'!O195+$BH$46*SUM(AU196:AW196,AY196)+$BH$47)*AE196+BA196/AD196),0)</f>
        <v>0</v>
      </c>
      <c r="AD196" s="46">
        <f>$BH$48*'貼り付けシート（日別）'!O195+$BH$49*BA196+$BH$50</f>
        <v>0.85359999999999991</v>
      </c>
      <c r="AE196" s="46">
        <f>IF('貼り付けシート（日別）'!O195&lt;7,1+(7-'貼り付けシート（日別）'!O195)*0.0205,1)</f>
        <v>1</v>
      </c>
      <c r="AF196" s="46">
        <f>IF($BH$4=7,((AL196*'貼り付けシート（日別）'!O195+AM196*(AU196+AV196+AW196+AY196)+AN196*AK196+AO196)*AG196+(0.01723*BA196+0.06099))*10^3/3600,0)</f>
        <v>0</v>
      </c>
      <c r="AG196" s="46">
        <f>IF(7&lt;='貼り付けシート（日別）'!O195,1,1+(7-'貼り付けシート（日別）'!O195)*0.0091)</f>
        <v>1</v>
      </c>
      <c r="AH196" s="46">
        <f>IF($BH$4=7,((AP196*'貼り付けシート（日別）'!O195+AQ196*(AU196+AV196+AW196+AY196)+AR196*AK196+AS196)*AJ196+BA196/AI196),0)</f>
        <v>0</v>
      </c>
      <c r="AI196" s="46">
        <f>$BH$52*'貼り付けシート（日別）'!O195+$BH$53*BA196+$BH$54</f>
        <v>0.85359999999999991</v>
      </c>
      <c r="AJ196" s="46">
        <f>IF(7&lt;='貼り付けシート（日別）'!O195,1,1+(7-'貼り付けシート（日別）'!O195)*0.0205)</f>
        <v>1</v>
      </c>
      <c r="AK196" s="46">
        <f>SUMIF('貼り付けシート（時刻別）'!$A$6:$A$8765,A196,'貼り付けシート（時刻別）'!$D$6:$D$8765)</f>
        <v>0</v>
      </c>
      <c r="AL196" s="120">
        <f>IF($AK196&gt;0,バックデータ一覧!$S$4,バックデータ一覧!$T$4)</f>
        <v>-0.18114</v>
      </c>
      <c r="AM196" s="120">
        <f>IF($AK196&gt;0,バックデータ一覧!$S$5,バックデータ一覧!$T$5)</f>
        <v>0.10483000000000001</v>
      </c>
      <c r="AN196" s="120">
        <f>IF($AK196&gt;0,バックデータ一覧!$S$6,バックデータ一覧!$T$6)</f>
        <v>0</v>
      </c>
      <c r="AO196" s="120">
        <f>IF($AK196&gt;0,バックデータ一覧!$S$7,バックデータ一覧!$T$7)</f>
        <v>5.8528500000000001</v>
      </c>
      <c r="AP196" s="120">
        <f>IF($AK196&gt;0,バックデータ一覧!$S$12,バックデータ一覧!$T$12)</f>
        <v>-5.7700000000000001E-2</v>
      </c>
      <c r="AQ196" s="120">
        <f>IF($AK196&gt;0,バックデータ一覧!$S$13,バックデータ一覧!$T$13)</f>
        <v>0.47525000000000001</v>
      </c>
      <c r="AR196" s="120">
        <f>IF($AK196&gt;0,バックデータ一覧!$S$14,バックデータ一覧!$T$14)</f>
        <v>0</v>
      </c>
      <c r="AS196" s="120">
        <f>IF($AK196&gt;0,バックデータ一覧!$S$15,バックデータ一覧!$T$15)</f>
        <v>-6.3459300000000001</v>
      </c>
      <c r="AT196" s="123">
        <f>IF(データ入力と計算結果!$E$9=バックデータ一覧!$A$24,'貼り付けシート（日別）'!P195,0)</f>
        <v>0</v>
      </c>
      <c r="AU196" s="132">
        <f>'貼り付けシート（日別）'!B195</f>
        <v>3.1018977647840003</v>
      </c>
      <c r="AV196" s="132">
        <f>'貼り付けシート（日別）'!C195</f>
        <v>18.417517978405002</v>
      </c>
      <c r="AW196" s="132">
        <f>'貼り付けシート（日別）'!D195</f>
        <v>2.7141605441859999</v>
      </c>
      <c r="AX196" s="132">
        <f>'貼り付けシート（日別）'!E195</f>
        <v>0</v>
      </c>
      <c r="AY196" s="132">
        <f>'貼り付けシート（日別）'!F195</f>
        <v>0</v>
      </c>
      <c r="AZ196" s="132">
        <f>'貼り付けシート（日別）'!G195</f>
        <v>0</v>
      </c>
      <c r="BA196" s="132">
        <f>'貼り付けシート（日別）'!H195</f>
        <v>0</v>
      </c>
    </row>
    <row r="197" spans="1:53" x14ac:dyDescent="0.15">
      <c r="A197" s="50">
        <v>41830</v>
      </c>
      <c r="B197" s="42">
        <f t="shared" si="23"/>
        <v>7</v>
      </c>
      <c r="C197" s="42">
        <f t="shared" si="24"/>
        <v>10</v>
      </c>
      <c r="D197" s="127">
        <f t="shared" si="25"/>
        <v>0.15488149913194446</v>
      </c>
      <c r="E197" s="127">
        <f t="shared" si="20"/>
        <v>69.77787984266368</v>
      </c>
      <c r="F197" s="127">
        <f t="shared" si="26"/>
        <v>0</v>
      </c>
      <c r="G197" s="130">
        <v>0</v>
      </c>
      <c r="H197" s="122">
        <f t="shared" si="21"/>
        <v>0.15488149913194446</v>
      </c>
      <c r="I197" s="122">
        <f>IF(AND($BH$4&lt;&gt;1,$BH$4&lt;&gt;2,$BH$4&lt;&gt;6),0,((VLOOKUP(データ入力と計算結果!$E$6,バックデータ一覧!$V$10:$AA$11,2)*'貼り付けシート（日別）'!O196+VLOOKUP(データ入力と計算結果!$E$6,バックデータ一覧!$V$10:$AA$11,3)*('貼り付けシート（日別）'!I196+'貼り付けシート（日別）'!J196+'貼り付けシート（日別）'!K196+'貼り付けシート（日別）'!L196+'貼り付けシート（日別）'!N196)+(VLOOKUP(データ入力と計算結果!$E$6,バックデータ一覧!$V$10:$AA$11,4)))*10^3/3600))</f>
        <v>9.8230694444444461E-2</v>
      </c>
      <c r="J197" s="122">
        <f>IF(AND(OR($BH$4&lt;&gt;1,$BH$4&lt;&gt;2,$BH$4&lt;&gt;6),データ入力と計算結果!$E$7&lt;&gt;バックデータ一覧!$A$15,SUM(AX197:AY197)&gt;0),0.07*10^3/3600,0)</f>
        <v>1.9444444444444445E-2</v>
      </c>
      <c r="K197" s="122">
        <f>IF(AND(OR($BH$4=1,$BH$4=2),データ入力と計算結果!$E$7=バックデータ一覧!$A$17,AY197&gt;0),(VLOOKUP(データ入力と計算結果!$E$6,バックデータ一覧!$V$10:$AA$11,5,FALSE)*BA197+VLOOKUP(データ入力と計算結果!$E$6,バックデータ一覧!$V$10:$AA$11,6,FALSE))*10^3/3600,0)</f>
        <v>3.7206360243055556E-2</v>
      </c>
      <c r="L197" s="122">
        <f>IF(OR($BH$4=1,$BH$4=6),IF(データ入力と計算結果!$E$7=バックデータ一覧!$A$15,AU197/N197+AV197/O197+AW197/P197+AX197/Q197+AY197/S197,IF(データ入力と計算結果!$E$7=バックデータ一覧!$A$16,AU197/N197+AV197/O197+AW197/P197+AY197/R197+AZ197/S197,AU197/N197+AV197/O197+AW197/P197+AY197/R197+BA197/T197)),0)</f>
        <v>69.77787984266368</v>
      </c>
      <c r="M197" s="122">
        <f>IF($BH$4=2,IF(データ入力と計算結果!$E$7=バックデータ一覧!$A$15,AU197/N197+AV197/O197+AW197/P197+AX197/Q197+AZ197/S197,IF(データ入力と計算結果!$E$7=バックデータ一覧!$A$16,AU197/N197+AV197/O197+AW197/P197+AY197/R197+AZ197/S197,AU197/N197+AV197/O197+AW197/P197+AY197/R197+BA197/T197)),0)</f>
        <v>0</v>
      </c>
      <c r="N197" s="122">
        <f>MIN(1,$BH$6*'貼り付けシート（日別）'!O196+計算過程!$BH$13*(AU197+AW197)+$BH$20)</f>
        <v>0.64139955816654004</v>
      </c>
      <c r="O197" s="122">
        <f>MIN(1,$BH$7*'貼り付けシート（日別）'!O196+$BH$14*AV197+$BH$21)</f>
        <v>0.69052627013019641</v>
      </c>
      <c r="P197" s="122">
        <f>MIN(1,$BH$8*'貼り付けシート（日別）'!O196+$BH$15*(AU197+AW197)+$BH$22)</f>
        <v>0.64139955816654004</v>
      </c>
      <c r="Q197" s="46">
        <f>MIN(1,$BH$9*'貼り付けシート（日別）'!O196+$BH$16*AX197+$BH$23)</f>
        <v>0.71159348488590612</v>
      </c>
      <c r="R197" s="46">
        <f>MIN(1,$BH$10*'貼り付けシート（日別）'!O196+$BH$17*AY197+$BH$24)</f>
        <v>0.7027577783339658</v>
      </c>
      <c r="S197" s="46">
        <f>MIN(1,$BH$11*'貼り付けシート（日別）'!O196+$BH$18*AZ197+$BH$25)</f>
        <v>0.71159348488590612</v>
      </c>
      <c r="T197" s="46">
        <f>MIN(1,$BH$12*'貼り付けシート（日別）'!O196+$BH$19*BA197+$BH$26)</f>
        <v>0.65928565620241608</v>
      </c>
      <c r="U197" s="46">
        <f t="shared" si="22"/>
        <v>0</v>
      </c>
      <c r="V197" s="46">
        <f t="array" ref="V197">AVERAGE((IF(('貼り付けシート（時刻別）'!$E$6:$E$8765=$B197)*('貼り付けシート（時刻別）'!$F$6:$F$8765=$C197)*('貼り付けシート（時刻別）'!$G$6:$G$8765=1),'貼り付けシート（時刻別）'!$C$6:$C$8765,"")))</f>
        <v>15.387500000000001</v>
      </c>
      <c r="W197" s="46">
        <f t="shared" si="27"/>
        <v>1</v>
      </c>
      <c r="X197" s="46">
        <f t="shared" si="28"/>
        <v>1</v>
      </c>
      <c r="Y197" s="46">
        <f t="shared" si="29"/>
        <v>47.401669168550001</v>
      </c>
      <c r="Z197" s="46">
        <f>IF($BH$4=8,($BH$38*'貼り付けシート（日別）'!O196+$BH$39*Y197+$BH$40)/3.6,0)</f>
        <v>0</v>
      </c>
      <c r="AA197" s="46">
        <f>IF(OR($BH$4=3,$BH$4=4,$BH$4=5),(($BH$42*'貼り付けシート（日別）'!O196+$BH$43*SUM(AU197:AW197,AY197)+$BH$44)*AB197+(0.01723*BA197+0.06099))*10^3/3600,0)</f>
        <v>0</v>
      </c>
      <c r="AB197" s="46">
        <f>IF('貼り付けシート（日別）'!O196&lt;7,1+(7-'貼り付けシート（日別）'!O196)*0.0091,1)</f>
        <v>1</v>
      </c>
      <c r="AC197" s="46">
        <f>IF(OR($BH$4=3,$BH$4=4,$BH$4=5),(($BH$45*'貼り付けシート（日別）'!O196+$BH$46*SUM(AU197:AW197,AY197)+$BH$47)*AE197+BA197/AD197),0)</f>
        <v>0</v>
      </c>
      <c r="AD197" s="46">
        <f>$BH$48*'貼り付けシート（日別）'!O196+$BH$49*BA197+$BH$50</f>
        <v>0.87658437499999997</v>
      </c>
      <c r="AE197" s="46">
        <f>IF('貼り付けシート（日別）'!O196&lt;7,1+(7-'貼り付けシート（日別）'!O196)*0.0205,1)</f>
        <v>1</v>
      </c>
      <c r="AF197" s="46">
        <f>IF($BH$4=7,((AL197*'貼り付けシート（日別）'!O196+AM197*(AU197+AV197+AW197+AY197)+AN197*AK197+AO197)*AG197+(0.01723*BA197+0.06099))*10^3/3600,0)</f>
        <v>0</v>
      </c>
      <c r="AG197" s="46">
        <f>IF(7&lt;='貼り付けシート（日別）'!O196,1,1+(7-'貼り付けシート（日別）'!O196)*0.0091)</f>
        <v>1</v>
      </c>
      <c r="AH197" s="46">
        <f>IF($BH$4=7,((AP197*'貼り付けシート（日別）'!O196+AQ197*(AU197+AV197+AW197+AY197)+AR197*AK197+AS197)*AJ197+BA197/AI197),0)</f>
        <v>0</v>
      </c>
      <c r="AI197" s="46">
        <f>$BH$52*'貼り付けシート（日別）'!O196+$BH$53*BA197+$BH$54</f>
        <v>0.87658437499999997</v>
      </c>
      <c r="AJ197" s="46">
        <f>IF(7&lt;='貼り付けシート（日別）'!O196,1,1+(7-'貼り付けシート（日別）'!O196)*0.0205)</f>
        <v>1</v>
      </c>
      <c r="AK197" s="46">
        <f>SUMIF('貼り付けシート（時刻別）'!$A$6:$A$8765,A197,'貼り付けシート（時刻別）'!$D$6:$D$8765)</f>
        <v>0</v>
      </c>
      <c r="AL197" s="120">
        <f>IF($AK197&gt;0,バックデータ一覧!$S$4,バックデータ一覧!$T$4)</f>
        <v>-0.18114</v>
      </c>
      <c r="AM197" s="120">
        <f>IF($AK197&gt;0,バックデータ一覧!$S$5,バックデータ一覧!$T$5)</f>
        <v>0.10483000000000001</v>
      </c>
      <c r="AN197" s="120">
        <f>IF($AK197&gt;0,バックデータ一覧!$S$6,バックデータ一覧!$T$6)</f>
        <v>0</v>
      </c>
      <c r="AO197" s="120">
        <f>IF($AK197&gt;0,バックデータ一覧!$S$7,バックデータ一覧!$T$7)</f>
        <v>5.8528500000000001</v>
      </c>
      <c r="AP197" s="120">
        <f>IF($AK197&gt;0,バックデータ一覧!$S$12,バックデータ一覧!$T$12)</f>
        <v>-5.7700000000000001E-2</v>
      </c>
      <c r="AQ197" s="120">
        <f>IF($AK197&gt;0,バックデータ一覧!$S$13,バックデータ一覧!$T$13)</f>
        <v>0.47525000000000001</v>
      </c>
      <c r="AR197" s="120">
        <f>IF($AK197&gt;0,バックデータ一覧!$S$14,バックデータ一覧!$T$14)</f>
        <v>0</v>
      </c>
      <c r="AS197" s="120">
        <f>IF($AK197&gt;0,バックデータ一覧!$S$15,バックデータ一覧!$T$15)</f>
        <v>-6.3459300000000001</v>
      </c>
      <c r="AT197" s="123">
        <f>IF(データ入力と計算結果!$E$9=バックデータ一覧!$A$24,'貼り付けシート（日別）'!P196,0)</f>
        <v>0</v>
      </c>
      <c r="AU197" s="132">
        <f>'貼り付けシート（日別）'!B196</f>
        <v>8.8253773633480019</v>
      </c>
      <c r="AV197" s="132">
        <f>'貼り付けシート（日別）'!C196</f>
        <v>14.389202222849999</v>
      </c>
      <c r="AW197" s="132">
        <f>'貼り付けシート（日別）'!D196</f>
        <v>2.6859844149319998</v>
      </c>
      <c r="AX197" s="132">
        <f>'貼り付けシート（日別）'!E196</f>
        <v>0</v>
      </c>
      <c r="AY197" s="132">
        <f>'貼り付けシート（日別）'!F196</f>
        <v>17.26704266742</v>
      </c>
      <c r="AZ197" s="132">
        <f>'貼り付けシート（日別）'!G196</f>
        <v>0</v>
      </c>
      <c r="BA197" s="132">
        <f>'貼り付けシート（日別）'!H196</f>
        <v>4.2340625000000003</v>
      </c>
    </row>
    <row r="198" spans="1:53" x14ac:dyDescent="0.15">
      <c r="A198" s="50">
        <v>41831</v>
      </c>
      <c r="B198" s="42">
        <f t="shared" si="23"/>
        <v>7</v>
      </c>
      <c r="C198" s="42">
        <f t="shared" si="24"/>
        <v>11</v>
      </c>
      <c r="D198" s="127">
        <f t="shared" si="25"/>
        <v>0.14446904890046297</v>
      </c>
      <c r="E198" s="127">
        <f t="shared" si="20"/>
        <v>55.479996349256488</v>
      </c>
      <c r="F198" s="127">
        <f t="shared" si="26"/>
        <v>0</v>
      </c>
      <c r="G198" s="130">
        <v>0</v>
      </c>
      <c r="H198" s="122">
        <f t="shared" si="21"/>
        <v>0.14446904890046297</v>
      </c>
      <c r="I198" s="122">
        <f>IF(AND($BH$4&lt;&gt;1,$BH$4&lt;&gt;2,$BH$4&lt;&gt;6),0,((VLOOKUP(データ入力と計算結果!$E$6,バックデータ一覧!$V$10:$AA$11,2)*'貼り付けシート（日別）'!O197+VLOOKUP(データ入力と計算結果!$E$6,バックデータ一覧!$V$10:$AA$11,3)*('貼り付けシート（日別）'!I197+'貼り付けシート（日別）'!J197+'貼り付けシート（日別）'!K197+'貼り付けシート（日別）'!L197+'貼り付けシート（日別）'!N197)+(VLOOKUP(データ入力と計算結果!$E$6,バックデータ一覧!$V$10:$AA$11,4)))*10^3/3600))</f>
        <v>8.749717592592593E-2</v>
      </c>
      <c r="J198" s="122">
        <f>IF(AND(OR($BH$4&lt;&gt;1,$BH$4&lt;&gt;2,$BH$4&lt;&gt;6),データ入力と計算結果!$E$7&lt;&gt;バックデータ一覧!$A$15,SUM(AX198:AY198)&gt;0),0.07*10^3/3600,0)</f>
        <v>1.9444444444444445E-2</v>
      </c>
      <c r="K198" s="122">
        <f>IF(AND(OR($BH$4=1,$BH$4=2),データ入力と計算結果!$E$7=バックデータ一覧!$A$17,AY198&gt;0),(VLOOKUP(データ入力と計算結果!$E$6,バックデータ一覧!$V$10:$AA$11,5,FALSE)*BA198+VLOOKUP(データ入力と計算結果!$E$6,バックデータ一覧!$V$10:$AA$11,6,FALSE))*10^3/3600,0)</f>
        <v>3.7527428530092589E-2</v>
      </c>
      <c r="L198" s="122">
        <f>IF(OR($BH$4=1,$BH$4=6),IF(データ入力と計算結果!$E$7=バックデータ一覧!$A$15,AU198/N198+AV198/O198+AW198/P198+AX198/Q198+AY198/S198,IF(データ入力と計算結果!$E$7=バックデータ一覧!$A$16,AU198/N198+AV198/O198+AW198/P198+AY198/R198+AZ198/S198,AU198/N198+AV198/O198+AW198/P198+AY198/R198+BA198/T198)),0)</f>
        <v>55.479996349256488</v>
      </c>
      <c r="M198" s="122">
        <f>IF($BH$4=2,IF(データ入力と計算結果!$E$7=バックデータ一覧!$A$15,AU198/N198+AV198/O198+AW198/P198+AX198/Q198+AZ198/S198,IF(データ入力と計算結果!$E$7=バックデータ一覧!$A$16,AU198/N198+AV198/O198+AW198/P198+AY198/R198+AZ198/S198,AU198/N198+AV198/O198+AW198/P198+AY198/R198+BA198/T198)),0)</f>
        <v>0</v>
      </c>
      <c r="N198" s="122">
        <f>MIN(1,$BH$6*'貼り付けシート（日別）'!O197+計算過程!$BH$13*(AU198+AW198)+$BH$20)</f>
        <v>0.63505764240331319</v>
      </c>
      <c r="O198" s="122">
        <f>MIN(1,$BH$7*'貼り付けシート（日別）'!O197+$BH$14*AV198+$BH$21)</f>
        <v>0.68812918300127457</v>
      </c>
      <c r="P198" s="122">
        <f>MIN(1,$BH$8*'貼り付けシート（日別）'!O197+$BH$15*(AU198+AW198)+$BH$22)</f>
        <v>0.63505764240331319</v>
      </c>
      <c r="Q198" s="46">
        <f>MIN(1,$BH$9*'貼り付けシート（日別）'!O197+$BH$16*AX198+$BH$23)</f>
        <v>0.71159348488590612</v>
      </c>
      <c r="R198" s="46">
        <f>MIN(1,$BH$10*'貼り付けシート（日別）'!O197+$BH$17*AY198+$BH$24)</f>
        <v>0.70277813732307493</v>
      </c>
      <c r="S198" s="46">
        <f>MIN(1,$BH$11*'貼り付けシート（日別）'!O197+$BH$18*AZ198+$BH$25)</f>
        <v>0.71159348488590612</v>
      </c>
      <c r="T198" s="46">
        <f>MIN(1,$BH$12*'貼り付けシート（日別）'!O197+$BH$19*BA198+$BH$26)</f>
        <v>0.65931871381530205</v>
      </c>
      <c r="U198" s="46">
        <f t="shared" si="22"/>
        <v>0</v>
      </c>
      <c r="V198" s="46">
        <f t="array" ref="V198">AVERAGE((IF(('貼り付けシート（時刻別）'!$E$6:$E$8765=$B198)*('貼り付けシート（時刻別）'!$F$6:$F$8765=$C198)*('貼り付けシート（時刻別）'!$G$6:$G$8765=1),'貼り付けシート（時刻別）'!$C$6:$C$8765,"")))</f>
        <v>14.85</v>
      </c>
      <c r="W198" s="46">
        <f t="shared" si="27"/>
        <v>1</v>
      </c>
      <c r="X198" s="46">
        <f t="shared" si="28"/>
        <v>1</v>
      </c>
      <c r="Y198" s="46">
        <f t="shared" si="29"/>
        <v>37.788732151883337</v>
      </c>
      <c r="Z198" s="46">
        <f>IF($BH$4=8,($BH$38*'貼り付けシート（日別）'!O197+$BH$39*Y198+$BH$40)/3.6,0)</f>
        <v>0</v>
      </c>
      <c r="AA198" s="46">
        <f>IF(OR($BH$4=3,$BH$4=4,$BH$4=5),(($BH$42*'貼り付けシート（日別）'!O197+$BH$43*SUM(AU198:AW198,AY198)+$BH$44)*AB198+(0.01723*BA198+0.06099))*10^3/3600,0)</f>
        <v>0</v>
      </c>
      <c r="AB198" s="46">
        <f>IF('貼り付けシート（日別）'!O197&lt;7,1+(7-'貼り付けシート（日別）'!O197)*0.0091,1)</f>
        <v>1</v>
      </c>
      <c r="AC198" s="46">
        <f>IF(OR($BH$4=3,$BH$4=4,$BH$4=5),(($BH$45*'貼り付けシート（日別）'!O197+$BH$46*SUM(AU198:AW198,AY198)+$BH$47)*AE198+BA198/AD198),0)</f>
        <v>0</v>
      </c>
      <c r="AD198" s="46">
        <f>$BH$48*'貼り付けシート（日別）'!O197+$BH$49*BA198+$BH$50</f>
        <v>0.87514687499999999</v>
      </c>
      <c r="AE198" s="46">
        <f>IF('貼り付けシート（日別）'!O197&lt;7,1+(7-'貼り付けシート（日別）'!O197)*0.0205,1)</f>
        <v>1</v>
      </c>
      <c r="AF198" s="46">
        <f>IF($BH$4=7,((AL198*'貼り付けシート（日別）'!O197+AM198*(AU198+AV198+AW198+AY198)+AN198*AK198+AO198)*AG198+(0.01723*BA198+0.06099))*10^3/3600,0)</f>
        <v>0</v>
      </c>
      <c r="AG198" s="46">
        <f>IF(7&lt;='貼り付けシート（日別）'!O197,1,1+(7-'貼り付けシート（日別）'!O197)*0.0091)</f>
        <v>1</v>
      </c>
      <c r="AH198" s="46">
        <f>IF($BH$4=7,((AP198*'貼り付けシート（日別）'!O197+AQ198*(AU198+AV198+AW198+AY198)+AR198*AK198+AS198)*AJ198+BA198/AI198),0)</f>
        <v>0</v>
      </c>
      <c r="AI198" s="46">
        <f>$BH$52*'貼り付けシート（日別）'!O197+$BH$53*BA198+$BH$54</f>
        <v>0.87514687499999999</v>
      </c>
      <c r="AJ198" s="46">
        <f>IF(7&lt;='貼り付けシート（日別）'!O197,1,1+(7-'貼り付けシート（日別）'!O197)*0.0205)</f>
        <v>1</v>
      </c>
      <c r="AK198" s="46">
        <f>SUMIF('貼り付けシート（時刻別）'!$A$6:$A$8765,A198,'貼り付けシート（時刻別）'!$D$6:$D$8765)</f>
        <v>0</v>
      </c>
      <c r="AL198" s="120">
        <f>IF($AK198&gt;0,バックデータ一覧!$S$4,バックデータ一覧!$T$4)</f>
        <v>-0.18114</v>
      </c>
      <c r="AM198" s="120">
        <f>IF($AK198&gt;0,バックデータ一覧!$S$5,バックデータ一覧!$T$5)</f>
        <v>0.10483000000000001</v>
      </c>
      <c r="AN198" s="120">
        <f>IF($AK198&gt;0,バックデータ一覧!$S$6,バックデータ一覧!$T$6)</f>
        <v>0</v>
      </c>
      <c r="AO198" s="120">
        <f>IF($AK198&gt;0,バックデータ一覧!$S$7,バックデータ一覧!$T$7)</f>
        <v>5.8528500000000001</v>
      </c>
      <c r="AP198" s="120">
        <f>IF($AK198&gt;0,バックデータ一覧!$S$12,バックデータ一覧!$T$12)</f>
        <v>-5.7700000000000001E-2</v>
      </c>
      <c r="AQ198" s="120">
        <f>IF($AK198&gt;0,バックデータ一覧!$S$13,バックデータ一覧!$T$13)</f>
        <v>0.47525000000000001</v>
      </c>
      <c r="AR198" s="120">
        <f>IF($AK198&gt;0,バックデータ一覧!$S$14,バックデータ一覧!$T$14)</f>
        <v>0</v>
      </c>
      <c r="AS198" s="120">
        <f>IF($AK198&gt;0,バックデータ一覧!$S$15,バックデータ一覧!$T$15)</f>
        <v>-6.3459300000000001</v>
      </c>
      <c r="AT198" s="123">
        <f>IF(データ入力と計算結果!$E$9=バックデータ一覧!$A$24,'貼り付けシート（日別）'!P197,0)</f>
        <v>0</v>
      </c>
      <c r="AU198" s="132">
        <f>'貼り付けシート（日別）'!B197</f>
        <v>5.9320867192859996</v>
      </c>
      <c r="AV198" s="132">
        <f>'貼り付けシート（日別）'!C197</f>
        <v>9.567881805299999</v>
      </c>
      <c r="AW198" s="132">
        <f>'貼り付けシート（日別）'!D197</f>
        <v>0.76543054442400005</v>
      </c>
      <c r="AX198" s="132">
        <f>'貼り付けシート（日別）'!E197</f>
        <v>0</v>
      </c>
      <c r="AY198" s="132">
        <f>'貼り付けシート（日別）'!F197</f>
        <v>17.222187249539999</v>
      </c>
      <c r="AZ198" s="132">
        <f>'貼り付けシート（日別）'!G197</f>
        <v>0</v>
      </c>
      <c r="BA198" s="132">
        <f>'貼り付けシート（日別）'!H197</f>
        <v>4.301145833333333</v>
      </c>
    </row>
    <row r="199" spans="1:53" x14ac:dyDescent="0.15">
      <c r="A199" s="50">
        <v>41832</v>
      </c>
      <c r="B199" s="42">
        <f t="shared" si="23"/>
        <v>7</v>
      </c>
      <c r="C199" s="42">
        <f t="shared" si="24"/>
        <v>12</v>
      </c>
      <c r="D199" s="127">
        <f t="shared" si="25"/>
        <v>0.16625305671296295</v>
      </c>
      <c r="E199" s="127">
        <f t="shared" ref="E199:E262" si="30">SUM(L199+AC199+AH199)</f>
        <v>83.224407717525992</v>
      </c>
      <c r="F199" s="127">
        <f t="shared" si="26"/>
        <v>0</v>
      </c>
      <c r="G199" s="130">
        <v>0</v>
      </c>
      <c r="H199" s="122">
        <f t="shared" ref="H199:H262" si="31">IF(OR($BH$4=1,$BH$4=2,$BH$4=6),I199+J199+K199,0)</f>
        <v>0.16625305671296295</v>
      </c>
      <c r="I199" s="122">
        <f>IF(AND($BH$4&lt;&gt;1,$BH$4&lt;&gt;2,$BH$4&lt;&gt;6),0,((VLOOKUP(データ入力と計算結果!$E$6,バックデータ一覧!$V$10:$AA$11,2)*'貼り付けシート（日別）'!O198+VLOOKUP(データ入力と計算結果!$E$6,バックデータ一覧!$V$10:$AA$11,3)*('貼り付けシート（日別）'!I198+'貼り付けシート（日別）'!J198+'貼り付けシート（日別）'!K198+'貼り付けシート（日別）'!L198+'貼り付けシート（日別）'!N198)+(VLOOKUP(データ入力と計算結果!$E$6,バックデータ一覧!$V$10:$AA$11,4)))*10^3/3600))</f>
        <v>0.10931259259259259</v>
      </c>
      <c r="J199" s="122">
        <f>IF(AND(OR($BH$4&lt;&gt;1,$BH$4&lt;&gt;2,$BH$4&lt;&gt;6),データ入力と計算結果!$E$7&lt;&gt;バックデータ一覧!$A$15,SUM(AX199:AY199)&gt;0),0.07*10^3/3600,0)</f>
        <v>1.9444444444444445E-2</v>
      </c>
      <c r="K199" s="122">
        <f>IF(AND(OR($BH$4=1,$BH$4=2),データ入力と計算結果!$E$7=バックデータ一覧!$A$17,AY199&gt;0),(VLOOKUP(データ入力と計算結果!$E$6,バックデータ一覧!$V$10:$AA$11,5,FALSE)*BA199+VLOOKUP(データ入力と計算結果!$E$6,バックデータ一覧!$V$10:$AA$11,6,FALSE))*10^3/3600,0)</f>
        <v>3.7496019675925925E-2</v>
      </c>
      <c r="L199" s="122">
        <f>IF(OR($BH$4=1,$BH$4=6),IF(データ入力と計算結果!$E$7=バックデータ一覧!$A$15,AU199/N199+AV199/O199+AW199/P199+AX199/Q199+AY199/S199,IF(データ入力と計算結果!$E$7=バックデータ一覧!$A$16,AU199/N199+AV199/O199+AW199/P199+AY199/R199+AZ199/S199,AU199/N199+AV199/O199+AW199/P199+AY199/R199+BA199/T199)),0)</f>
        <v>83.224407717525992</v>
      </c>
      <c r="M199" s="122">
        <f>IF($BH$4=2,IF(データ入力と計算結果!$E$7=バックデータ一覧!$A$15,AU199/N199+AV199/O199+AW199/P199+AX199/Q199+AZ199/S199,IF(データ入力と計算結果!$E$7=バックデータ一覧!$A$16,AU199/N199+AV199/O199+AW199/P199+AY199/R199+AZ199/S199,AU199/N199+AV199/O199+AW199/P199+AY199/R199+BA199/T199)),0)</f>
        <v>0</v>
      </c>
      <c r="N199" s="122">
        <f>MIN(1,$BH$6*'貼り付けシート（日別）'!O198+計算過程!$BH$13*(AU199+AW199)+$BH$20)</f>
        <v>0.64626498630262064</v>
      </c>
      <c r="O199" s="122">
        <f>MIN(1,$BH$7*'貼り付けシート（日別）'!O198+$BH$14*AV199+$BH$21)</f>
        <v>0.69242518389558882</v>
      </c>
      <c r="P199" s="122">
        <f>MIN(1,$BH$8*'貼り付けシート（日別）'!O198+$BH$15*(AU199+AW199)+$BH$22)</f>
        <v>0.64626498630262064</v>
      </c>
      <c r="Q199" s="46">
        <f>MIN(1,$BH$9*'貼り付けシート（日別）'!O198+$BH$16*AX199+$BH$23)</f>
        <v>0.71159348488590612</v>
      </c>
      <c r="R199" s="46">
        <f>MIN(1,$BH$10*'貼り付けシート（日別）'!O198+$BH$17*AY199+$BH$24)</f>
        <v>0.70283852415517822</v>
      </c>
      <c r="S199" s="46">
        <f>MIN(1,$BH$11*'貼り付けシート（日別）'!O198+$BH$18*AZ199+$BH$25)</f>
        <v>0.71159348488590612</v>
      </c>
      <c r="T199" s="46">
        <f>MIN(1,$BH$12*'貼り付けシート（日別）'!O198+$BH$19*BA199+$BH$26)</f>
        <v>0.65931547991838924</v>
      </c>
      <c r="U199" s="46">
        <f t="shared" ref="U199:U262" si="32">IF($BH$4=9,($BH$30*V199+$BH$31*Y199+$BH$32*$BH$36+$BH$33)*(1+$BH$34*$BH$35)*W199*X199*10^3/3600,0)</f>
        <v>0</v>
      </c>
      <c r="V199" s="46">
        <f t="array" ref="V199">AVERAGE((IF(('貼り付けシート（時刻別）'!$E$6:$E$8765=$B199)*('貼り付けシート（時刻別）'!$F$6:$F$8765=$C199)*('貼り付けシート（時刻別）'!$G$6:$G$8765=1),'貼り付けシート（時刻別）'!$C$6:$C$8765,"")))</f>
        <v>15.987500000000001</v>
      </c>
      <c r="W199" s="46">
        <f t="shared" si="27"/>
        <v>1</v>
      </c>
      <c r="X199" s="46">
        <f t="shared" si="28"/>
        <v>1</v>
      </c>
      <c r="Y199" s="46">
        <f t="shared" si="29"/>
        <v>56.51140463998334</v>
      </c>
      <c r="Z199" s="46">
        <f>IF($BH$4=8,($BH$38*'貼り付けシート（日別）'!O198+$BH$39*Y199+$BH$40)/3.6,0)</f>
        <v>0</v>
      </c>
      <c r="AA199" s="46">
        <f>IF(OR($BH$4=3,$BH$4=4,$BH$4=5),(($BH$42*'貼り付けシート（日別）'!O198+$BH$43*SUM(AU199:AW199,AY199)+$BH$44)*AB199+(0.01723*BA199+0.06099))*10^3/3600,0)</f>
        <v>0</v>
      </c>
      <c r="AB199" s="46">
        <f>IF('貼り付けシート（日別）'!O198&lt;7,1+(7-'貼り付けシート（日別）'!O198)*0.0091,1)</f>
        <v>1</v>
      </c>
      <c r="AC199" s="46">
        <f>IF(OR($BH$4=3,$BH$4=4,$BH$4=5),(($BH$45*'貼り付けシート（日別）'!O198+$BH$46*SUM(AU199:AW199,AY199)+$BH$47)*AE199+BA199/AD199),0)</f>
        <v>0</v>
      </c>
      <c r="AD199" s="46">
        <f>$BH$48*'貼り付けシート（日別）'!O198+$BH$49*BA199+$BH$50</f>
        <v>0.8752875</v>
      </c>
      <c r="AE199" s="46">
        <f>IF('貼り付けシート（日別）'!O198&lt;7,1+(7-'貼り付けシート（日別）'!O198)*0.0205,1)</f>
        <v>1</v>
      </c>
      <c r="AF199" s="46">
        <f>IF($BH$4=7,((AL199*'貼り付けシート（日別）'!O198+AM199*(AU199+AV199+AW199+AY199)+AN199*AK199+AO199)*AG199+(0.01723*BA199+0.06099))*10^3/3600,0)</f>
        <v>0</v>
      </c>
      <c r="AG199" s="46">
        <f>IF(7&lt;='貼り付けシート（日別）'!O198,1,1+(7-'貼り付けシート（日別）'!O198)*0.0091)</f>
        <v>1</v>
      </c>
      <c r="AH199" s="46">
        <f>IF($BH$4=7,((AP199*'貼り付けシート（日別）'!O198+AQ199*(AU199+AV199+AW199+AY199)+AR199*AK199+AS199)*AJ199+BA199/AI199),0)</f>
        <v>0</v>
      </c>
      <c r="AI199" s="46">
        <f>$BH$52*'貼り付けシート（日別）'!O198+$BH$53*BA199+$BH$54</f>
        <v>0.8752875</v>
      </c>
      <c r="AJ199" s="46">
        <f>IF(7&lt;='貼り付けシート（日別）'!O198,1,1+(7-'貼り付けシート（日別）'!O198)*0.0205)</f>
        <v>1</v>
      </c>
      <c r="AK199" s="46">
        <f>SUMIF('貼り付けシート（時刻別）'!$A$6:$A$8765,A199,'貼り付けシート（時刻別）'!$D$6:$D$8765)</f>
        <v>0</v>
      </c>
      <c r="AL199" s="120">
        <f>IF($AK199&gt;0,バックデータ一覧!$S$4,バックデータ一覧!$T$4)</f>
        <v>-0.18114</v>
      </c>
      <c r="AM199" s="120">
        <f>IF($AK199&gt;0,バックデータ一覧!$S$5,バックデータ一覧!$T$5)</f>
        <v>0.10483000000000001</v>
      </c>
      <c r="AN199" s="120">
        <f>IF($AK199&gt;0,バックデータ一覧!$S$6,バックデータ一覧!$T$6)</f>
        <v>0</v>
      </c>
      <c r="AO199" s="120">
        <f>IF($AK199&gt;0,バックデータ一覧!$S$7,バックデータ一覧!$T$7)</f>
        <v>5.8528500000000001</v>
      </c>
      <c r="AP199" s="120">
        <f>IF($AK199&gt;0,バックデータ一覧!$S$12,バックデータ一覧!$T$12)</f>
        <v>-5.7700000000000001E-2</v>
      </c>
      <c r="AQ199" s="120">
        <f>IF($AK199&gt;0,バックデータ一覧!$S$13,バックデータ一覧!$T$13)</f>
        <v>0.47525000000000001</v>
      </c>
      <c r="AR199" s="120">
        <f>IF($AK199&gt;0,バックデータ一覧!$S$14,バックデータ一覧!$T$14)</f>
        <v>0</v>
      </c>
      <c r="AS199" s="120">
        <f>IF($AK199&gt;0,バックデータ一覧!$S$15,バックデータ一覧!$T$15)</f>
        <v>-6.3459300000000001</v>
      </c>
      <c r="AT199" s="123">
        <f>IF(データ入力と計算結果!$E$9=バックデータ一覧!$A$24,'貼り付けシート（日別）'!P198,0)</f>
        <v>0</v>
      </c>
      <c r="AU199" s="132">
        <f>'貼り付けシート（日別）'!B198</f>
        <v>12.911795814008002</v>
      </c>
      <c r="AV199" s="132">
        <f>'貼り付けシート（日別）'!C198</f>
        <v>18.987935020599998</v>
      </c>
      <c r="AW199" s="132">
        <f>'貼り付けシート（日別）'!D198</f>
        <v>3.2279489535020005</v>
      </c>
      <c r="AX199" s="132">
        <f>'貼り付けシート（日別）'!E198</f>
        <v>0</v>
      </c>
      <c r="AY199" s="132">
        <f>'貼り付けシート（日別）'!F198</f>
        <v>17.08914151854</v>
      </c>
      <c r="AZ199" s="132">
        <f>'貼り付けシート（日別）'!G198</f>
        <v>0</v>
      </c>
      <c r="BA199" s="132">
        <f>'貼り付けシート（日別）'!H198</f>
        <v>4.2945833333333328</v>
      </c>
    </row>
    <row r="200" spans="1:53" x14ac:dyDescent="0.15">
      <c r="A200" s="50">
        <v>41833</v>
      </c>
      <c r="B200" s="42">
        <f t="shared" ref="B200:B263" si="33">MONTH(A200)</f>
        <v>7</v>
      </c>
      <c r="C200" s="42">
        <f t="shared" ref="C200:C263" si="34">DAY(A200)</f>
        <v>13</v>
      </c>
      <c r="D200" s="127">
        <f t="shared" ref="D200:D263" si="35">SUM(H200+U200+Z200+AA200+AF200+AT200)</f>
        <v>0.14445808767361112</v>
      </c>
      <c r="E200" s="127">
        <f t="shared" si="30"/>
        <v>55.191881815105297</v>
      </c>
      <c r="F200" s="127">
        <f t="shared" ref="F200:F263" si="36">M200</f>
        <v>0</v>
      </c>
      <c r="G200" s="130">
        <v>0</v>
      </c>
      <c r="H200" s="122">
        <f t="shared" si="31"/>
        <v>0.14445808767361112</v>
      </c>
      <c r="I200" s="122">
        <f>IF(AND($BH$4&lt;&gt;1,$BH$4&lt;&gt;2,$BH$4&lt;&gt;6),0,((VLOOKUP(データ入力と計算結果!$E$6,バックデータ一覧!$V$10:$AA$11,2)*'貼り付けシート（日別）'!O199+VLOOKUP(データ入力と計算結果!$E$6,バックデータ一覧!$V$10:$AA$11,3)*('貼り付けシート（日別）'!I199+'貼り付けシート（日別）'!J199+'貼り付けシート（日別）'!K199+'貼り付けシート（日別）'!L199+'貼り付けシート（日別）'!N199)+(VLOOKUP(データ入力と計算結果!$E$6,バックデータ一覧!$V$10:$AA$11,4)))*10^3/3600))</f>
        <v>8.749319444444445E-2</v>
      </c>
      <c r="J200" s="122">
        <f>IF(AND(OR($BH$4&lt;&gt;1,$BH$4&lt;&gt;2,$BH$4&lt;&gt;6),データ入力と計算結果!$E$7&lt;&gt;バックデータ一覧!$A$15,SUM(AX200:AY200)&gt;0),0.07*10^3/3600,0)</f>
        <v>1.9444444444444445E-2</v>
      </c>
      <c r="K200" s="122">
        <f>IF(AND(OR($BH$4=1,$BH$4=2),データ入力と計算結果!$E$7=バックデータ一覧!$A$17,AY200&gt;0),(VLOOKUP(データ入力と計算結果!$E$6,バックデータ一覧!$V$10:$AA$11,5,FALSE)*BA200+VLOOKUP(データ入力と計算結果!$E$6,バックデータ一覧!$V$10:$AA$11,6,FALSE))*10^3/3600,0)</f>
        <v>3.7520448784722223E-2</v>
      </c>
      <c r="L200" s="122">
        <f>IF(OR($BH$4=1,$BH$4=6),IF(データ入力と計算結果!$E$7=バックデータ一覧!$A$15,AU200/N200+AV200/O200+AW200/P200+AX200/Q200+AY200/S200,IF(データ入力と計算結果!$E$7=バックデータ一覧!$A$16,AU200/N200+AV200/O200+AW200/P200+AY200/R200+AZ200/S200,AU200/N200+AV200/O200+AW200/P200+AY200/R200+BA200/T200)),0)</f>
        <v>55.191881815105297</v>
      </c>
      <c r="M200" s="122">
        <f>IF($BH$4=2,IF(データ入力と計算結果!$E$7=バックデータ一覧!$A$15,AU200/N200+AV200/O200+AW200/P200+AX200/Q200+AZ200/S200,IF(データ入力と計算結果!$E$7=バックデータ一覧!$A$16,AU200/N200+AV200/O200+AW200/P200+AY200/R200+AZ200/S200,AU200/N200+AV200/O200+AW200/P200+AY200/R200+BA200/T200)),0)</f>
        <v>0</v>
      </c>
      <c r="N200" s="122">
        <f>MIN(1,$BH$6*'貼り付けシート（日別）'!O199+計算過程!$BH$13*(AU200+AW200)+$BH$20)</f>
        <v>0.63502596025453018</v>
      </c>
      <c r="O200" s="122">
        <f>MIN(1,$BH$7*'貼り付けシート（日別）'!O199+$BH$14*AV200+$BH$21)</f>
        <v>0.68810841684574453</v>
      </c>
      <c r="P200" s="122">
        <f>MIN(1,$BH$8*'貼り付けシート（日別）'!O199+$BH$15*(AU200+AW200)+$BH$22)</f>
        <v>0.63502596025453018</v>
      </c>
      <c r="Q200" s="46">
        <f>MIN(1,$BH$9*'貼り付けシート（日別）'!O199+$BH$16*AX200+$BH$23)</f>
        <v>0.71159348488590612</v>
      </c>
      <c r="R200" s="46">
        <f>MIN(1,$BH$10*'貼り付けシート（日別）'!O199+$BH$17*AY200+$BH$24)</f>
        <v>0.7028236862478614</v>
      </c>
      <c r="S200" s="46">
        <f>MIN(1,$BH$11*'貼り付けシート（日別）'!O199+$BH$18*AZ200+$BH$25)</f>
        <v>0.71159348488590612</v>
      </c>
      <c r="T200" s="46">
        <f>MIN(1,$BH$12*'貼り付けシート（日別）'!O199+$BH$19*BA200+$BH$26)</f>
        <v>0.65931799517154355</v>
      </c>
      <c r="U200" s="46">
        <f t="shared" si="32"/>
        <v>0</v>
      </c>
      <c r="V200" s="46">
        <f t="array" ref="V200">AVERAGE((IF(('貼り付けシート（時刻別）'!$E$6:$E$8765=$B200)*('貼り付けシート（時刻別）'!$F$6:$F$8765=$C200)*('貼り付けシート（時刻別）'!$G$6:$G$8765=1),'貼り付けシート（時刻別）'!$C$6:$C$8765,"")))</f>
        <v>17.850000000000001</v>
      </c>
      <c r="W200" s="46">
        <f t="shared" ref="W200:W263" si="37">IF(V200&lt;7,1+0.0133*(7-V200),1)</f>
        <v>1</v>
      </c>
      <c r="X200" s="46">
        <f t="shared" ref="X200:X263" si="38">IF(AND(V200&gt;=2,V200&lt;5),1.175-V200*0.035,IF(AND(V200&gt;=-2,V200&lt;2),1.12-V200*0.0075,IF(AND(V200&gt;=-15.5,V200&lt;-2),1.155+V200*0.01,1)))</f>
        <v>1</v>
      </c>
      <c r="Y200" s="46">
        <f t="shared" ref="Y200:Y263" si="39">SUM(AU200:BA200)</f>
        <v>37.592140079750003</v>
      </c>
      <c r="Z200" s="46">
        <f>IF($BH$4=8,($BH$38*'貼り付けシート（日別）'!O199+$BH$39*Y200+$BH$40)/3.6,0)</f>
        <v>0</v>
      </c>
      <c r="AA200" s="46">
        <f>IF(OR($BH$4=3,$BH$4=4,$BH$4=5),(($BH$42*'貼り付けシート（日別）'!O199+$BH$43*SUM(AU200:AW200,AY200)+$BH$44)*AB200+(0.01723*BA200+0.06099))*10^3/3600,0)</f>
        <v>0</v>
      </c>
      <c r="AB200" s="46">
        <f>IF('貼り付けシート（日別）'!O199&lt;7,1+(7-'貼り付けシート（日別）'!O199)*0.0091,1)</f>
        <v>1</v>
      </c>
      <c r="AC200" s="46">
        <f>IF(OR($BH$4=3,$BH$4=4,$BH$4=5),(($BH$45*'貼り付けシート（日別）'!O199+$BH$46*SUM(AU200:AW200,AY200)+$BH$47)*AE200+BA200/AD200),0)</f>
        <v>0</v>
      </c>
      <c r="AD200" s="46">
        <f>$BH$48*'貼り付けシート（日別）'!O199+$BH$49*BA200+$BH$50</f>
        <v>0.87517812499999992</v>
      </c>
      <c r="AE200" s="46">
        <f>IF('貼り付けシート（日別）'!O199&lt;7,1+(7-'貼り付けシート（日別）'!O199)*0.0205,1)</f>
        <v>1</v>
      </c>
      <c r="AF200" s="46">
        <f>IF($BH$4=7,((AL200*'貼り付けシート（日別）'!O199+AM200*(AU200+AV200+AW200+AY200)+AN200*AK200+AO200)*AG200+(0.01723*BA200+0.06099))*10^3/3600,0)</f>
        <v>0</v>
      </c>
      <c r="AG200" s="46">
        <f>IF(7&lt;='貼り付けシート（日別）'!O199,1,1+(7-'貼り付けシート（日別）'!O199)*0.0091)</f>
        <v>1</v>
      </c>
      <c r="AH200" s="46">
        <f>IF($BH$4=7,((AP200*'貼り付けシート（日別）'!O199+AQ200*(AU200+AV200+AW200+AY200)+AR200*AK200+AS200)*AJ200+BA200/AI200),0)</f>
        <v>0</v>
      </c>
      <c r="AI200" s="46">
        <f>$BH$52*'貼り付けシート（日別）'!O199+$BH$53*BA200+$BH$54</f>
        <v>0.87517812499999992</v>
      </c>
      <c r="AJ200" s="46">
        <f>IF(7&lt;='貼り付けシート（日別）'!O199,1,1+(7-'貼り付けシート（日別）'!O199)*0.0205)</f>
        <v>1</v>
      </c>
      <c r="AK200" s="46">
        <f>SUMIF('貼り付けシート（時刻別）'!$A$6:$A$8765,A200,'貼り付けシート（時刻別）'!$D$6:$D$8765)</f>
        <v>0</v>
      </c>
      <c r="AL200" s="120">
        <f>IF($AK200&gt;0,バックデータ一覧!$S$4,バックデータ一覧!$T$4)</f>
        <v>-0.18114</v>
      </c>
      <c r="AM200" s="120">
        <f>IF($AK200&gt;0,バックデータ一覧!$S$5,バックデータ一覧!$T$5)</f>
        <v>0.10483000000000001</v>
      </c>
      <c r="AN200" s="120">
        <f>IF($AK200&gt;0,バックデータ一覧!$S$6,バックデータ一覧!$T$6)</f>
        <v>0</v>
      </c>
      <c r="AO200" s="120">
        <f>IF($AK200&gt;0,バックデータ一覧!$S$7,バックデータ一覧!$T$7)</f>
        <v>5.8528500000000001</v>
      </c>
      <c r="AP200" s="120">
        <f>IF($AK200&gt;0,バックデータ一覧!$S$12,バックデータ一覧!$T$12)</f>
        <v>-5.7700000000000001E-2</v>
      </c>
      <c r="AQ200" s="120">
        <f>IF($AK200&gt;0,バックデータ一覧!$S$13,バックデータ一覧!$T$13)</f>
        <v>0.47525000000000001</v>
      </c>
      <c r="AR200" s="120">
        <f>IF($AK200&gt;0,バックデータ一覧!$S$14,バックデータ一覧!$T$14)</f>
        <v>0</v>
      </c>
      <c r="AS200" s="120">
        <f>IF($AK200&gt;0,バックデータ一覧!$S$15,バックデータ一覧!$T$15)</f>
        <v>-6.3459300000000001</v>
      </c>
      <c r="AT200" s="123">
        <f>IF(データ入力と計算結果!$E$9=バックデータ一覧!$A$24,'貼り付けシート（日別）'!P199,0)</f>
        <v>0</v>
      </c>
      <c r="AU200" s="132">
        <f>'貼り付けシート（日別）'!B199</f>
        <v>5.8975201712700001</v>
      </c>
      <c r="AV200" s="132">
        <f>'貼り付けシート（日別）'!C199</f>
        <v>9.5121293085000005</v>
      </c>
      <c r="AW200" s="132">
        <f>'貼り付けシート（日別）'!D199</f>
        <v>0.76097034467999991</v>
      </c>
      <c r="AX200" s="132">
        <f>'貼り付けシート（日別）'!E199</f>
        <v>0</v>
      </c>
      <c r="AY200" s="132">
        <f>'貼り付けシート（日別）'!F199</f>
        <v>17.121832755300002</v>
      </c>
      <c r="AZ200" s="132">
        <f>'貼り付けシート（日別）'!G199</f>
        <v>0</v>
      </c>
      <c r="BA200" s="132">
        <f>'貼り付けシート（日別）'!H199</f>
        <v>4.2996875000000001</v>
      </c>
    </row>
    <row r="201" spans="1:53" x14ac:dyDescent="0.15">
      <c r="A201" s="50">
        <v>41834</v>
      </c>
      <c r="B201" s="42">
        <f t="shared" si="33"/>
        <v>7</v>
      </c>
      <c r="C201" s="42">
        <f t="shared" si="34"/>
        <v>14</v>
      </c>
      <c r="D201" s="127">
        <f t="shared" si="35"/>
        <v>0.15512812673611112</v>
      </c>
      <c r="E201" s="127">
        <f t="shared" si="30"/>
        <v>69.250942482752862</v>
      </c>
      <c r="F201" s="127">
        <f t="shared" si="36"/>
        <v>0</v>
      </c>
      <c r="G201" s="130">
        <v>0</v>
      </c>
      <c r="H201" s="122">
        <f t="shared" si="31"/>
        <v>0.15512812673611112</v>
      </c>
      <c r="I201" s="122">
        <f>IF(AND($BH$4&lt;&gt;1,$BH$4&lt;&gt;2,$BH$4&lt;&gt;6),0,((VLOOKUP(データ入力と計算結果!$E$6,バックデータ一覧!$V$10:$AA$11,2)*'貼り付けシート（日別）'!O200+VLOOKUP(データ入力と計算結果!$E$6,バックデータ一覧!$V$10:$AA$11,3)*('貼り付けシート（日別）'!I200+'貼り付けシート（日別）'!J200+'貼り付けシート（日別）'!K200+'貼り付けシート（日別）'!L200+'貼り付けシート（日別）'!N200)+(VLOOKUP(データ入力と計算結果!$E$6,バックデータ一覧!$V$10:$AA$11,4)))*10^3/3600))</f>
        <v>9.8320277777777784E-2</v>
      </c>
      <c r="J201" s="122">
        <f>IF(AND(OR($BH$4&lt;&gt;1,$BH$4&lt;&gt;2,$BH$4&lt;&gt;6),データ入力と計算結果!$E$7&lt;&gt;バックデータ一覧!$A$15,SUM(AX201:AY201)&gt;0),0.07*10^3/3600,0)</f>
        <v>1.9444444444444445E-2</v>
      </c>
      <c r="K201" s="122">
        <f>IF(AND(OR($BH$4=1,$BH$4=2),データ入力と計算結果!$E$7=バックデータ一覧!$A$17,AY201&gt;0),(VLOOKUP(データ入力と計算結果!$E$6,バックデータ一覧!$V$10:$AA$11,5,FALSE)*BA201+VLOOKUP(データ入力と計算結果!$E$6,バックデータ一覧!$V$10:$AA$11,6,FALSE))*10^3/3600,0)</f>
        <v>3.7363404513888893E-2</v>
      </c>
      <c r="L201" s="122">
        <f>IF(OR($BH$4=1,$BH$4=6),IF(データ入力と計算結果!$E$7=バックデータ一覧!$A$15,AU201/N201+AV201/O201+AW201/P201+AX201/Q201+AY201/S201,IF(データ入力と計算結果!$E$7=バックデータ一覧!$A$16,AU201/N201+AV201/O201+AW201/P201+AY201/R201+AZ201/S201,AU201/N201+AV201/O201+AW201/P201+AY201/R201+BA201/T201)),0)</f>
        <v>69.250942482752862</v>
      </c>
      <c r="M201" s="122">
        <f>IF($BH$4=2,IF(データ入力と計算結果!$E$7=バックデータ一覧!$A$15,AU201/N201+AV201/O201+AW201/P201+AX201/Q201+AZ201/S201,IF(データ入力と計算結果!$E$7=バックデータ一覧!$A$16,AU201/N201+AV201/O201+AW201/P201+AY201/R201+AZ201/S201,AU201/N201+AV201/O201+AW201/P201+AY201/R201+BA201/T201)),0)</f>
        <v>0</v>
      </c>
      <c r="N201" s="122">
        <f>MIN(1,$BH$6*'貼り付けシート（日別）'!O200+計算過程!$BH$13*(AU201+AW201)+$BH$20)</f>
        <v>0.64094936763010169</v>
      </c>
      <c r="O201" s="122">
        <f>MIN(1,$BH$7*'貼り付けシート（日別）'!O200+$BH$14*AV201+$BH$21)</f>
        <v>0.69036318512500372</v>
      </c>
      <c r="P201" s="122">
        <f>MIN(1,$BH$8*'貼り付けシート（日別）'!O200+$BH$15*(AU201+AW201)+$BH$22)</f>
        <v>0.64094936763010169</v>
      </c>
      <c r="Q201" s="46">
        <f>MIN(1,$BH$9*'貼り付けシート（日別）'!O200+$BH$16*AX201+$BH$23)</f>
        <v>0.71159348488590612</v>
      </c>
      <c r="R201" s="46">
        <f>MIN(1,$BH$10*'貼り付けシート（日別）'!O200+$BH$17*AY201+$BH$24)</f>
        <v>0.70283093266771379</v>
      </c>
      <c r="S201" s="46">
        <f>MIN(1,$BH$11*'貼り付けシート（日別）'!O200+$BH$18*AZ201+$BH$25)</f>
        <v>0.71159348488590612</v>
      </c>
      <c r="T201" s="46">
        <f>MIN(1,$BH$12*'貼り付けシート（日別）'!O200+$BH$19*BA201+$BH$26)</f>
        <v>0.65930182568697981</v>
      </c>
      <c r="U201" s="46">
        <f t="shared" si="32"/>
        <v>0</v>
      </c>
      <c r="V201" s="46">
        <f t="array" ref="V201">AVERAGE((IF(('貼り付けシート（時刻別）'!$E$6:$E$8765=$B201)*('貼り付けシート（時刻別）'!$F$6:$F$8765=$C201)*('貼り付けシート（時刻別）'!$G$6:$G$8765=1),'貼り付けシート（時刻別）'!$C$6:$C$8765,"")))</f>
        <v>18.237500000000001</v>
      </c>
      <c r="W201" s="46">
        <f t="shared" si="37"/>
        <v>1</v>
      </c>
      <c r="X201" s="46">
        <f t="shared" si="38"/>
        <v>1</v>
      </c>
      <c r="Y201" s="46">
        <f t="shared" si="39"/>
        <v>47.031543168950002</v>
      </c>
      <c r="Z201" s="46">
        <f>IF($BH$4=8,($BH$38*'貼り付けシート（日別）'!O200+$BH$39*Y201+$BH$40)/3.6,0)</f>
        <v>0</v>
      </c>
      <c r="AA201" s="46">
        <f>IF(OR($BH$4=3,$BH$4=4,$BH$4=5),(($BH$42*'貼り付けシート（日別）'!O200+$BH$43*SUM(AU201:AW201,AY201)+$BH$44)*AB201+(0.01723*BA201+0.06099))*10^3/3600,0)</f>
        <v>0</v>
      </c>
      <c r="AB201" s="46">
        <f>IF('貼り付けシート（日別）'!O200&lt;7,1+(7-'貼り付けシート（日別）'!O200)*0.0091,1)</f>
        <v>1</v>
      </c>
      <c r="AC201" s="46">
        <f>IF(OR($BH$4=3,$BH$4=4,$BH$4=5),(($BH$45*'貼り付けシート（日別）'!O200+$BH$46*SUM(AU201:AW201,AY201)+$BH$47)*AE201+BA201/AD201),0)</f>
        <v>0</v>
      </c>
      <c r="AD201" s="46">
        <f>$BH$48*'貼り付けシート（日別）'!O200+$BH$49*BA201+$BH$50</f>
        <v>0.87588124999999994</v>
      </c>
      <c r="AE201" s="46">
        <f>IF('貼り付けシート（日別）'!O200&lt;7,1+(7-'貼り付けシート（日別）'!O200)*0.0205,1)</f>
        <v>1</v>
      </c>
      <c r="AF201" s="46">
        <f>IF($BH$4=7,((AL201*'貼り付けシート（日別）'!O200+AM201*(AU201+AV201+AW201+AY201)+AN201*AK201+AO201)*AG201+(0.01723*BA201+0.06099))*10^3/3600,0)</f>
        <v>0</v>
      </c>
      <c r="AG201" s="46">
        <f>IF(7&lt;='貼り付けシート（日別）'!O200,1,1+(7-'貼り付けシート（日別）'!O200)*0.0091)</f>
        <v>1</v>
      </c>
      <c r="AH201" s="46">
        <f>IF($BH$4=7,((AP201*'貼り付けシート（日別）'!O200+AQ201*(AU201+AV201+AW201+AY201)+AR201*AK201+AS201)*AJ201+BA201/AI201),0)</f>
        <v>0</v>
      </c>
      <c r="AI201" s="46">
        <f>$BH$52*'貼り付けシート（日別）'!O200+$BH$53*BA201+$BH$54</f>
        <v>0.87588124999999994</v>
      </c>
      <c r="AJ201" s="46">
        <f>IF(7&lt;='貼り付けシート（日別）'!O200,1,1+(7-'貼り付けシート（日別）'!O200)*0.0205)</f>
        <v>1</v>
      </c>
      <c r="AK201" s="46">
        <f>SUMIF('貼り付けシート（時刻別）'!$A$6:$A$8765,A201,'貼り付けシート（時刻別）'!$D$6:$D$8765)</f>
        <v>0</v>
      </c>
      <c r="AL201" s="120">
        <f>IF($AK201&gt;0,バックデータ一覧!$S$4,バックデータ一覧!$T$4)</f>
        <v>-0.18114</v>
      </c>
      <c r="AM201" s="120">
        <f>IF($AK201&gt;0,バックデータ一覧!$S$5,バックデータ一覧!$T$5)</f>
        <v>0.10483000000000001</v>
      </c>
      <c r="AN201" s="120">
        <f>IF($AK201&gt;0,バックデータ一覧!$S$6,バックデータ一覧!$T$6)</f>
        <v>0</v>
      </c>
      <c r="AO201" s="120">
        <f>IF($AK201&gt;0,バックデータ一覧!$S$7,バックデータ一覧!$T$7)</f>
        <v>5.8528500000000001</v>
      </c>
      <c r="AP201" s="120">
        <f>IF($AK201&gt;0,バックデータ一覧!$S$12,バックデータ一覧!$T$12)</f>
        <v>-5.7700000000000001E-2</v>
      </c>
      <c r="AQ201" s="120">
        <f>IF($AK201&gt;0,バックデータ一覧!$S$13,バックデータ一覧!$T$13)</f>
        <v>0.47525000000000001</v>
      </c>
      <c r="AR201" s="120">
        <f>IF($AK201&gt;0,バックデータ一覧!$S$14,バックデータ一覧!$T$14)</f>
        <v>0</v>
      </c>
      <c r="AS201" s="120">
        <f>IF($AK201&gt;0,バックデータ一覧!$S$15,バックデータ一覧!$T$15)</f>
        <v>-6.3459300000000001</v>
      </c>
      <c r="AT201" s="123">
        <f>IF(データ入力と計算結果!$E$9=バックデータ一覧!$A$24,'貼り付けシート（日別）'!P200,0)</f>
        <v>0</v>
      </c>
      <c r="AU201" s="132">
        <f>'貼り付けシート（日別）'!B200</f>
        <v>8.7429988256520019</v>
      </c>
      <c r="AV201" s="132">
        <f>'貼り付けシート（日別）'!C200</f>
        <v>14.25488938965</v>
      </c>
      <c r="AW201" s="132">
        <f>'貼り付けシート（日別）'!D200</f>
        <v>2.6609126860679999</v>
      </c>
      <c r="AX201" s="132">
        <f>'貼り付けシート（日別）'!E200</f>
        <v>0</v>
      </c>
      <c r="AY201" s="132">
        <f>'貼り付けシート（日別）'!F200</f>
        <v>17.105867267580003</v>
      </c>
      <c r="AZ201" s="132">
        <f>'貼り付けシート（日別）'!G200</f>
        <v>0</v>
      </c>
      <c r="BA201" s="132">
        <f>'貼り付けシート（日別）'!H200</f>
        <v>4.2668749999999998</v>
      </c>
    </row>
    <row r="202" spans="1:53" x14ac:dyDescent="0.15">
      <c r="A202" s="50">
        <v>41835</v>
      </c>
      <c r="B202" s="42">
        <f t="shared" si="33"/>
        <v>7</v>
      </c>
      <c r="C202" s="42">
        <f t="shared" si="34"/>
        <v>15</v>
      </c>
      <c r="D202" s="127">
        <f t="shared" si="35"/>
        <v>0.16401696643518518</v>
      </c>
      <c r="E202" s="127">
        <f t="shared" si="30"/>
        <v>82.989944878212057</v>
      </c>
      <c r="F202" s="127">
        <f t="shared" si="36"/>
        <v>0</v>
      </c>
      <c r="G202" s="130">
        <v>0</v>
      </c>
      <c r="H202" s="122">
        <f t="shared" si="31"/>
        <v>0.16401696643518518</v>
      </c>
      <c r="I202" s="122">
        <f>IF(AND($BH$4&lt;&gt;1,$BH$4&lt;&gt;2,$BH$4&lt;&gt;6),0,((VLOOKUP(データ入力と計算結果!$E$6,バックデータ一覧!$V$10:$AA$11,2)*'貼り付けシート（日別）'!O201+VLOOKUP(データ入力と計算結果!$E$6,バックデータ一覧!$V$10:$AA$11,3)*('貼り付けシート（日別）'!I201+'貼り付けシート（日別）'!J201+'貼り付けシート（日別）'!K201+'貼り付けシート（日別）'!L201+'貼り付けシート（日別）'!N201)+(VLOOKUP(データ入力と計算結果!$E$6,バックデータ一覧!$V$10:$AA$11,4)))*10^3/3600))</f>
        <v>0.10850037037037037</v>
      </c>
      <c r="J202" s="122">
        <f>IF(AND(OR($BH$4&lt;&gt;1,$BH$4&lt;&gt;2,$BH$4&lt;&gt;6),データ入力と計算結果!$E$7&lt;&gt;バックデータ一覧!$A$15,SUM(AX202:AY202)&gt;0),0.07*10^3/3600,0)</f>
        <v>1.9444444444444445E-2</v>
      </c>
      <c r="K202" s="122">
        <f>IF(AND(OR($BH$4=1,$BH$4=2),データ入力と計算結果!$E$7=バックデータ一覧!$A$17,AY202&gt;0),(VLOOKUP(データ入力と計算結果!$E$6,バックデータ一覧!$V$10:$AA$11,5,FALSE)*BA202+VLOOKUP(データ入力と計算結果!$E$6,バックデータ一覧!$V$10:$AA$11,6,FALSE))*10^3/3600,0)</f>
        <v>3.6072151620370363E-2</v>
      </c>
      <c r="L202" s="122">
        <f>IF(OR($BH$4=1,$BH$4=6),IF(データ入力と計算結果!$E$7=バックデータ一覧!$A$15,AU202/N202+AV202/O202+AW202/P202+AX202/Q202+AY202/S202,IF(データ入力と計算結果!$E$7=バックデータ一覧!$A$16,AU202/N202+AV202/O202+AW202/P202+AY202/R202+AZ202/S202,AU202/N202+AV202/O202+AW202/P202+AY202/R202+BA202/T202)),0)</f>
        <v>82.989944878212057</v>
      </c>
      <c r="M202" s="122">
        <f>IF($BH$4=2,IF(データ入力と計算結果!$E$7=バックデータ一覧!$A$15,AU202/N202+AV202/O202+AW202/P202+AX202/Q202+AZ202/S202,IF(データ入力と計算結果!$E$7=バックデータ一覧!$A$16,AU202/N202+AV202/O202+AW202/P202+AY202/R202+AZ202/S202,AU202/N202+AV202/O202+AW202/P202+AY202/R202+BA202/T202)),0)</f>
        <v>0</v>
      </c>
      <c r="N202" s="122">
        <f>MIN(1,$BH$6*'貼り付けシート（日別）'!O201+計算過程!$BH$13*(AU202+AW202)+$BH$20)</f>
        <v>0.64928877660072903</v>
      </c>
      <c r="O202" s="122">
        <f>MIN(1,$BH$7*'貼り付けシート（日別）'!O201+$BH$14*AV202+$BH$21)</f>
        <v>0.69339260360879651</v>
      </c>
      <c r="P202" s="122">
        <f>MIN(1,$BH$8*'貼り付けシート（日別）'!O201+$BH$15*(AU202+AW202)+$BH$22)</f>
        <v>0.64928877660072903</v>
      </c>
      <c r="Q202" s="46">
        <f>MIN(1,$BH$9*'貼り付けシート（日別）'!O201+$BH$16*AX202+$BH$23)</f>
        <v>0.71159348488590612</v>
      </c>
      <c r="R202" s="46">
        <f>MIN(1,$BH$10*'貼り付けシート（日別）'!O201+$BH$17*AY202+$BH$24)</f>
        <v>0.70280117058617719</v>
      </c>
      <c r="S202" s="46">
        <f>MIN(1,$BH$11*'貼り付けシート（日別）'!O201+$BH$18*AZ202+$BH$25)</f>
        <v>0.71159348488590612</v>
      </c>
      <c r="T202" s="46">
        <f>MIN(1,$BH$12*'貼り付けシート（日別）'!O201+$BH$19*BA202+$BH$26)</f>
        <v>0.65916887659167789</v>
      </c>
      <c r="U202" s="46">
        <f t="shared" si="32"/>
        <v>0</v>
      </c>
      <c r="V202" s="46">
        <f t="array" ref="V202">AVERAGE((IF(('貼り付けシート（時刻別）'!$E$6:$E$8765=$B202)*('貼り付けシート（時刻別）'!$F$6:$F$8765=$C202)*('貼り付けシート（時刻別）'!$G$6:$G$8765=1),'貼り付けシート（時刻別）'!$C$6:$C$8765,"")))</f>
        <v>18.7</v>
      </c>
      <c r="W202" s="46">
        <f t="shared" si="37"/>
        <v>1</v>
      </c>
      <c r="X202" s="46">
        <f t="shared" si="38"/>
        <v>1</v>
      </c>
      <c r="Y202" s="46">
        <f t="shared" si="39"/>
        <v>56.465371630758327</v>
      </c>
      <c r="Z202" s="46">
        <f>IF($BH$4=8,($BH$38*'貼り付けシート（日別）'!O201+$BH$39*Y202+$BH$40)/3.6,0)</f>
        <v>0</v>
      </c>
      <c r="AA202" s="46">
        <f>IF(OR($BH$4=3,$BH$4=4,$BH$4=5),(($BH$42*'貼り付けシート（日別）'!O201+$BH$43*SUM(AU202:AW202,AY202)+$BH$44)*AB202+(0.01723*BA202+0.06099))*10^3/3600,0)</f>
        <v>0</v>
      </c>
      <c r="AB202" s="46">
        <f>IF('貼り付けシート（日別）'!O201&lt;7,1+(7-'貼り付けシート（日別）'!O201)*0.0091,1)</f>
        <v>1</v>
      </c>
      <c r="AC202" s="46">
        <f>IF(OR($BH$4=3,$BH$4=4,$BH$4=5),(($BH$45*'貼り付けシート（日別）'!O201+$BH$46*SUM(AU202:AW202,AY202)+$BH$47)*AE202+BA202/AD202),0)</f>
        <v>0</v>
      </c>
      <c r="AD202" s="46">
        <f>$BH$48*'貼り付けシート（日別）'!O201+$BH$49*BA202+$BH$50</f>
        <v>0.88166250000000002</v>
      </c>
      <c r="AE202" s="46">
        <f>IF('貼り付けシート（日別）'!O201&lt;7,1+(7-'貼り付けシート（日別）'!O201)*0.0205,1)</f>
        <v>1</v>
      </c>
      <c r="AF202" s="46">
        <f>IF($BH$4=7,((AL202*'貼り付けシート（日別）'!O201+AM202*(AU202+AV202+AW202+AY202)+AN202*AK202+AO202)*AG202+(0.01723*BA202+0.06099))*10^3/3600,0)</f>
        <v>0</v>
      </c>
      <c r="AG202" s="46">
        <f>IF(7&lt;='貼り付けシート（日別）'!O201,1,1+(7-'貼り付けシート（日別）'!O201)*0.0091)</f>
        <v>1</v>
      </c>
      <c r="AH202" s="46">
        <f>IF($BH$4=7,((AP202*'貼り付けシート（日別）'!O201+AQ202*(AU202+AV202+AW202+AY202)+AR202*AK202+AS202)*AJ202+BA202/AI202),0)</f>
        <v>0</v>
      </c>
      <c r="AI202" s="46">
        <f>$BH$52*'貼り付けシート（日別）'!O201+$BH$53*BA202+$BH$54</f>
        <v>0.88166250000000002</v>
      </c>
      <c r="AJ202" s="46">
        <f>IF(7&lt;='貼り付けシート（日別）'!O201,1,1+(7-'貼り付けシート（日別）'!O201)*0.0205)</f>
        <v>1</v>
      </c>
      <c r="AK202" s="46">
        <f>SUMIF('貼り付けシート（時刻別）'!$A$6:$A$8765,A202,'貼り付けシート（時刻別）'!$D$6:$D$8765)</f>
        <v>0</v>
      </c>
      <c r="AL202" s="120">
        <f>IF($AK202&gt;0,バックデータ一覧!$S$4,バックデータ一覧!$T$4)</f>
        <v>-0.18114</v>
      </c>
      <c r="AM202" s="120">
        <f>IF($AK202&gt;0,バックデータ一覧!$S$5,バックデータ一覧!$T$5)</f>
        <v>0.10483000000000001</v>
      </c>
      <c r="AN202" s="120">
        <f>IF($AK202&gt;0,バックデータ一覧!$S$6,バックデータ一覧!$T$6)</f>
        <v>0</v>
      </c>
      <c r="AO202" s="120">
        <f>IF($AK202&gt;0,バックデータ一覧!$S$7,バックデータ一覧!$T$7)</f>
        <v>5.8528500000000001</v>
      </c>
      <c r="AP202" s="120">
        <f>IF($AK202&gt;0,バックデータ一覧!$S$12,バックデータ一覧!$T$12)</f>
        <v>-5.7700000000000001E-2</v>
      </c>
      <c r="AQ202" s="120">
        <f>IF($AK202&gt;0,バックデータ一覧!$S$13,バックデータ一覧!$T$13)</f>
        <v>0.47525000000000001</v>
      </c>
      <c r="AR202" s="120">
        <f>IF($AK202&gt;0,バックデータ一覧!$S$14,バックデータ一覧!$T$14)</f>
        <v>0</v>
      </c>
      <c r="AS202" s="120">
        <f>IF($AK202&gt;0,バックデータ一覧!$S$15,バックデータ一覧!$T$15)</f>
        <v>-6.3459300000000001</v>
      </c>
      <c r="AT202" s="123">
        <f>IF(データ入力と計算結果!$E$9=バックデータ一覧!$A$24,'貼り付けシート（日別）'!P201,0)</f>
        <v>0</v>
      </c>
      <c r="AU202" s="132">
        <f>'貼り付けシート（日別）'!B201</f>
        <v>13.355564293889996</v>
      </c>
      <c r="AV202" s="132">
        <f>'貼り付けシート（日別）'!C201</f>
        <v>19.079377562699996</v>
      </c>
      <c r="AW202" s="132">
        <f>'貼り付けシート（日別）'!D201</f>
        <v>2.8619066344049999</v>
      </c>
      <c r="AX202" s="132">
        <f>'貼り付けシート（日別）'!E201</f>
        <v>0</v>
      </c>
      <c r="AY202" s="132">
        <f>'貼り付けシート（日別）'!F201</f>
        <v>17.171439806430001</v>
      </c>
      <c r="AZ202" s="132">
        <f>'貼り付けシート（日別）'!G201</f>
        <v>0</v>
      </c>
      <c r="BA202" s="132">
        <f>'貼り付けシート（日別）'!H201</f>
        <v>3.9970833333333324</v>
      </c>
    </row>
    <row r="203" spans="1:53" x14ac:dyDescent="0.15">
      <c r="A203" s="50">
        <v>41836</v>
      </c>
      <c r="B203" s="42">
        <f t="shared" si="33"/>
        <v>7</v>
      </c>
      <c r="C203" s="42">
        <f t="shared" si="34"/>
        <v>16</v>
      </c>
      <c r="D203" s="127">
        <f t="shared" si="35"/>
        <v>0.17478565653935185</v>
      </c>
      <c r="E203" s="127">
        <f t="shared" si="30"/>
        <v>97.028537918846652</v>
      </c>
      <c r="F203" s="127">
        <f t="shared" si="36"/>
        <v>0</v>
      </c>
      <c r="G203" s="130">
        <v>0</v>
      </c>
      <c r="H203" s="122">
        <f t="shared" si="31"/>
        <v>0.17478565653935185</v>
      </c>
      <c r="I203" s="122">
        <f>IF(AND($BH$4&lt;&gt;1,$BH$4&lt;&gt;2,$BH$4&lt;&gt;6),0,((VLOOKUP(データ入力と計算結果!$E$6,バックデータ一覧!$V$10:$AA$11,2)*'貼り付けシート（日別）'!O202+VLOOKUP(データ入力と計算結果!$E$6,バックデータ一覧!$V$10:$AA$11,3)*('貼り付けシート（日別）'!I202+'貼り付けシート（日別）'!J202+'貼り付けシート（日別）'!K202+'貼り付けシート（日別）'!L202+'貼り付けシート（日別）'!N202)+(VLOOKUP(データ入力と計算結果!$E$6,バックデータ一覧!$V$10:$AA$11,4)))*10^3/3600))</f>
        <v>0.11936328703703704</v>
      </c>
      <c r="J203" s="122">
        <f>IF(AND(OR($BH$4&lt;&gt;1,$BH$4&lt;&gt;2,$BH$4&lt;&gt;6),データ入力と計算結果!$E$7&lt;&gt;バックデータ一覧!$A$15,SUM(AX203:AY203)&gt;0),0.07*10^3/3600,0)</f>
        <v>1.9444444444444445E-2</v>
      </c>
      <c r="K203" s="122">
        <f>IF(AND(OR($BH$4=1,$BH$4=2),データ入力と計算結果!$E$7=バックデータ一覧!$A$17,AY203&gt;0),(VLOOKUP(データ入力と計算結果!$E$6,バックデータ一覧!$V$10:$AA$11,5,FALSE)*BA203+VLOOKUP(データ入力と計算結果!$E$6,バックデータ一覧!$V$10:$AA$11,6,FALSE))*10^3/3600,0)</f>
        <v>3.5977925057870369E-2</v>
      </c>
      <c r="L203" s="122">
        <f>IF(OR($BH$4=1,$BH$4=6),IF(データ入力と計算結果!$E$7=バックデータ一覧!$A$15,AU203/N203+AV203/O203+AW203/P203+AX203/Q203+AY203/S203,IF(データ入力と計算結果!$E$7=バックデータ一覧!$A$16,AU203/N203+AV203/O203+AW203/P203+AY203/R203+AZ203/S203,AU203/N203+AV203/O203+AW203/P203+AY203/R203+BA203/T203)),0)</f>
        <v>97.028537918846652</v>
      </c>
      <c r="M203" s="122">
        <f>IF($BH$4=2,IF(データ入力と計算結果!$E$7=バックデータ一覧!$A$15,AU203/N203+AV203/O203+AW203/P203+AX203/Q203+AZ203/S203,IF(データ入力と計算結果!$E$7=バックデータ一覧!$A$16,AU203/N203+AV203/O203+AW203/P203+AY203/R203+AZ203/S203,AU203/N203+AV203/O203+AW203/P203+AY203/R203+BA203/T203)),0)</f>
        <v>0</v>
      </c>
      <c r="N203" s="122">
        <f>MIN(1,$BH$6*'貼り付けシート（日別）'!O202+計算過程!$BH$13*(AU203+AW203)+$BH$20)</f>
        <v>0.65629330433873223</v>
      </c>
      <c r="O203" s="122">
        <f>MIN(1,$BH$7*'貼り付けシート（日別）'!O202+$BH$14*AV203+$BH$21)</f>
        <v>0.69520825744184711</v>
      </c>
      <c r="P203" s="122">
        <f>MIN(1,$BH$8*'貼り付けシート（日別）'!O202+$BH$15*(AU203+AW203)+$BH$22)</f>
        <v>0.65629330433873223</v>
      </c>
      <c r="Q203" s="46">
        <f>MIN(1,$BH$9*'貼り付けシート（日別）'!O202+$BH$16*AX203+$BH$23)</f>
        <v>0.71159348488590612</v>
      </c>
      <c r="R203" s="46">
        <f>MIN(1,$BH$10*'貼り付けシート（日別）'!O202+$BH$17*AY203+$BH$24)</f>
        <v>0.70278434854009131</v>
      </c>
      <c r="S203" s="46">
        <f>MIN(1,$BH$11*'貼り付けシート（日別）'!O202+$BH$18*AZ203+$BH$25)</f>
        <v>0.71159348488590612</v>
      </c>
      <c r="T203" s="46">
        <f>MIN(1,$BH$12*'貼り付けシート（日別）'!O202+$BH$19*BA203+$BH$26)</f>
        <v>0.65915917490093956</v>
      </c>
      <c r="U203" s="46">
        <f t="shared" si="32"/>
        <v>0</v>
      </c>
      <c r="V203" s="46">
        <f t="array" ref="V203">AVERAGE((IF(('貼り付けシート（時刻別）'!$E$6:$E$8765=$B203)*('貼り付けシート（時刻別）'!$F$6:$F$8765=$C203)*('貼り付けシート（時刻別）'!$G$6:$G$8765=1),'貼り付けシート（時刻別）'!$C$6:$C$8765,"")))</f>
        <v>18.8125</v>
      </c>
      <c r="W203" s="46">
        <f t="shared" si="37"/>
        <v>1</v>
      </c>
      <c r="X203" s="46">
        <f t="shared" si="38"/>
        <v>1</v>
      </c>
      <c r="Y203" s="46">
        <f t="shared" si="39"/>
        <v>66.119210581983339</v>
      </c>
      <c r="Z203" s="46">
        <f>IF($BH$4=8,($BH$38*'貼り付けシート（日別）'!O202+$BH$39*Y203+$BH$40)/3.6,0)</f>
        <v>0</v>
      </c>
      <c r="AA203" s="46">
        <f>IF(OR($BH$4=3,$BH$4=4,$BH$4=5),(($BH$42*'貼り付けシート（日別）'!O202+$BH$43*SUM(AU203:AW203,AY203)+$BH$44)*AB203+(0.01723*BA203+0.06099))*10^3/3600,0)</f>
        <v>0</v>
      </c>
      <c r="AB203" s="46">
        <f>IF('貼り付けシート（日別）'!O202&lt;7,1+(7-'貼り付けシート（日別）'!O202)*0.0091,1)</f>
        <v>1</v>
      </c>
      <c r="AC203" s="46">
        <f>IF(OR($BH$4=3,$BH$4=4,$BH$4=5),(($BH$45*'貼り付けシート（日別）'!O202+$BH$46*SUM(AU203:AW203,AY203)+$BH$47)*AE203+BA203/AD203),0)</f>
        <v>0</v>
      </c>
      <c r="AD203" s="46">
        <f>$BH$48*'貼り付けシート（日別）'!O202+$BH$49*BA203+$BH$50</f>
        <v>0.88208437499999992</v>
      </c>
      <c r="AE203" s="46">
        <f>IF('貼り付けシート（日別）'!O202&lt;7,1+(7-'貼り付けシート（日別）'!O202)*0.0205,1)</f>
        <v>1</v>
      </c>
      <c r="AF203" s="46">
        <f>IF($BH$4=7,((AL203*'貼り付けシート（日別）'!O202+AM203*(AU203+AV203+AW203+AY203)+AN203*AK203+AO203)*AG203+(0.01723*BA203+0.06099))*10^3/3600,0)</f>
        <v>0</v>
      </c>
      <c r="AG203" s="46">
        <f>IF(7&lt;='貼り付けシート（日別）'!O202,1,1+(7-'貼り付けシート（日別）'!O202)*0.0091)</f>
        <v>1</v>
      </c>
      <c r="AH203" s="46">
        <f>IF($BH$4=7,((AP203*'貼り付けシート（日別）'!O202+AQ203*(AU203+AV203+AW203+AY203)+AR203*AK203+AS203)*AJ203+BA203/AI203),0)</f>
        <v>0</v>
      </c>
      <c r="AI203" s="46">
        <f>$BH$52*'貼り付けシート（日別）'!O202+$BH$53*BA203+$BH$54</f>
        <v>0.88208437499999992</v>
      </c>
      <c r="AJ203" s="46">
        <f>IF(7&lt;='貼り付けシート（日別）'!O202,1,1+(7-'貼り付けシート（日別）'!O202)*0.0205)</f>
        <v>1</v>
      </c>
      <c r="AK203" s="46">
        <f>SUMIF('貼り付けシート（時刻別）'!$A$6:$A$8765,A203,'貼り付けシート（時刻別）'!$D$6:$D$8765)</f>
        <v>0</v>
      </c>
      <c r="AL203" s="120">
        <f>IF($AK203&gt;0,バックデータ一覧!$S$4,バックデータ一覧!$T$4)</f>
        <v>-0.18114</v>
      </c>
      <c r="AM203" s="120">
        <f>IF($AK203&gt;0,バックデータ一覧!$S$5,バックデータ一覧!$T$5)</f>
        <v>0.10483000000000001</v>
      </c>
      <c r="AN203" s="120">
        <f>IF($AK203&gt;0,バックデータ一覧!$S$6,バックデータ一覧!$T$6)</f>
        <v>0</v>
      </c>
      <c r="AO203" s="120">
        <f>IF($AK203&gt;0,バックデータ一覧!$S$7,バックデータ一覧!$T$7)</f>
        <v>5.8528500000000001</v>
      </c>
      <c r="AP203" s="120">
        <f>IF($AK203&gt;0,バックデータ一覧!$S$12,バックデータ一覧!$T$12)</f>
        <v>-5.7700000000000001E-2</v>
      </c>
      <c r="AQ203" s="120">
        <f>IF($AK203&gt;0,バックデータ一覧!$S$13,バックデータ一覧!$T$13)</f>
        <v>0.47525000000000001</v>
      </c>
      <c r="AR203" s="120">
        <f>IF($AK203&gt;0,バックデータ一覧!$S$14,バックデータ一覧!$T$14)</f>
        <v>0</v>
      </c>
      <c r="AS203" s="120">
        <f>IF($AK203&gt;0,バックデータ一覧!$S$15,バックデータ一覧!$T$15)</f>
        <v>-6.3459300000000001</v>
      </c>
      <c r="AT203" s="123">
        <f>IF(データ入力と計算結果!$E$9=バックデータ一覧!$A$24,'貼り付けシート（日別）'!P202,0)</f>
        <v>0</v>
      </c>
      <c r="AU203" s="132">
        <f>'貼り付けシート（日別）'!B202</f>
        <v>17.590913713464001</v>
      </c>
      <c r="AV203" s="132">
        <f>'貼り付けシート（日別）'!C202</f>
        <v>22.944670061039997</v>
      </c>
      <c r="AW203" s="132">
        <f>'貼り付けシート（日別）'!D202</f>
        <v>4.3977284283660003</v>
      </c>
      <c r="AX203" s="132">
        <f>'貼り付けシート（日別）'!E202</f>
        <v>0</v>
      </c>
      <c r="AY203" s="132">
        <f>'貼り付けシート（日別）'!F202</f>
        <v>17.20850254578</v>
      </c>
      <c r="AZ203" s="132">
        <f>'貼り付けシート（日別）'!G202</f>
        <v>0</v>
      </c>
      <c r="BA203" s="132">
        <f>'貼り付けシート（日別）'!H202</f>
        <v>3.9773958333333335</v>
      </c>
    </row>
    <row r="204" spans="1:53" x14ac:dyDescent="0.15">
      <c r="A204" s="50">
        <v>41837</v>
      </c>
      <c r="B204" s="42">
        <f t="shared" si="33"/>
        <v>7</v>
      </c>
      <c r="C204" s="42">
        <f t="shared" si="34"/>
        <v>17</v>
      </c>
      <c r="D204" s="127">
        <f t="shared" si="35"/>
        <v>0.15416353877314815</v>
      </c>
      <c r="E204" s="127">
        <f t="shared" si="30"/>
        <v>69.489264374093665</v>
      </c>
      <c r="F204" s="127">
        <f t="shared" si="36"/>
        <v>0</v>
      </c>
      <c r="G204" s="130">
        <v>0</v>
      </c>
      <c r="H204" s="122">
        <f t="shared" si="31"/>
        <v>0.15416353877314815</v>
      </c>
      <c r="I204" s="122">
        <f>IF(AND($BH$4&lt;&gt;1,$BH$4&lt;&gt;2,$BH$4&lt;&gt;6),0,((VLOOKUP(データ入力と計算結果!$E$6,バックデータ一覧!$V$10:$AA$11,2)*'貼り付けシート（日別）'!O203+VLOOKUP(データ入力と計算結果!$E$6,バックデータ一覧!$V$10:$AA$11,3)*('貼り付けシート（日別）'!I203+'貼り付けシート（日別）'!J203+'貼り付けシート（日別）'!K203+'貼り付けシート（日別）'!L203+'貼り付けシート（日別）'!N203)+(VLOOKUP(データ入力と計算結果!$E$6,バックデータ一覧!$V$10:$AA$11,4)))*10^3/3600))</f>
        <v>9.7969907407407408E-2</v>
      </c>
      <c r="J204" s="122">
        <f>IF(AND(OR($BH$4&lt;&gt;1,$BH$4&lt;&gt;2,$BH$4&lt;&gt;6),データ入力と計算結果!$E$7&lt;&gt;バックデータ一覧!$A$15,SUM(AX204:AY204)&gt;0),0.07*10^3/3600,0)</f>
        <v>1.9444444444444445E-2</v>
      </c>
      <c r="K204" s="122">
        <f>IF(AND(OR($BH$4=1,$BH$4=2),データ入力と計算結果!$E$7=バックデータ一覧!$A$17,AY204&gt;0),(VLOOKUP(データ入力と計算結果!$E$6,バックデータ一覧!$V$10:$AA$11,5,FALSE)*BA204+VLOOKUP(データ入力と計算結果!$E$6,バックデータ一覧!$V$10:$AA$11,6,FALSE))*10^3/3600,0)</f>
        <v>3.6749186921296292E-2</v>
      </c>
      <c r="L204" s="122">
        <f>IF(OR($BH$4=1,$BH$4=6),IF(データ入力と計算結果!$E$7=バックデータ一覧!$A$15,AU204/N204+AV204/O204+AW204/P204+AX204/Q204+AY204/S204,IF(データ入力と計算結果!$E$7=バックデータ一覧!$A$16,AU204/N204+AV204/O204+AW204/P204+AY204/R204+AZ204/S204,AU204/N204+AV204/O204+AW204/P204+AY204/R204+BA204/T204)),0)</f>
        <v>69.489264374093665</v>
      </c>
      <c r="M204" s="122">
        <f>IF($BH$4=2,IF(データ入力と計算結果!$E$7=バックデータ一覧!$A$15,AU204/N204+AV204/O204+AW204/P204+AX204/Q204+AZ204/S204,IF(データ入力と計算結果!$E$7=バックデータ一覧!$A$16,AU204/N204+AV204/O204+AW204/P204+AY204/R204+AZ204/S204,AU204/N204+AV204/O204+AW204/P204+AY204/R204+BA204/T204)),0)</f>
        <v>0</v>
      </c>
      <c r="N204" s="122">
        <f>MIN(1,$BH$6*'貼り付けシート（日別）'!O203+計算過程!$BH$13*(AU204+AW204)+$BH$20)</f>
        <v>0.64231750539015897</v>
      </c>
      <c r="O204" s="122">
        <f>MIN(1,$BH$7*'貼り付けシート（日別）'!O203+$BH$14*AV204+$BH$21)</f>
        <v>0.69081227511955889</v>
      </c>
      <c r="P204" s="122">
        <f>MIN(1,$BH$8*'貼り付けシート（日別）'!O203+$BH$15*(AU204+AW204)+$BH$22)</f>
        <v>0.64231750539015897</v>
      </c>
      <c r="Q204" s="46">
        <f>MIN(1,$BH$9*'貼り付けシート（日別）'!O203+$BH$16*AX204+$BH$23)</f>
        <v>0.71159348488590612</v>
      </c>
      <c r="R204" s="46">
        <f>MIN(1,$BH$10*'貼り付けシート（日別）'!O203+$BH$17*AY204+$BH$24)</f>
        <v>0.70277132223773753</v>
      </c>
      <c r="S204" s="46">
        <f>MIN(1,$BH$11*'貼り付けシート（日別）'!O203+$BH$18*AZ204+$BH$25)</f>
        <v>0.71159348488590612</v>
      </c>
      <c r="T204" s="46">
        <f>MIN(1,$BH$12*'貼り付けシート（日別）'!O203+$BH$19*BA204+$BH$26)</f>
        <v>0.65923858503624166</v>
      </c>
      <c r="U204" s="46">
        <f t="shared" si="32"/>
        <v>0</v>
      </c>
      <c r="V204" s="46">
        <f t="array" ref="V204">AVERAGE((IF(('貼り付けシート（時刻別）'!$E$6:$E$8765=$B204)*('貼り付けシート（時刻別）'!$F$6:$F$8765=$C204)*('貼り付けシート（時刻別）'!$G$6:$G$8765=1),'貼り付けシート（時刻別）'!$C$6:$C$8765,"")))</f>
        <v>18.100000000000001</v>
      </c>
      <c r="W204" s="46">
        <f t="shared" si="37"/>
        <v>1</v>
      </c>
      <c r="X204" s="46">
        <f t="shared" si="38"/>
        <v>1</v>
      </c>
      <c r="Y204" s="46">
        <f t="shared" si="39"/>
        <v>47.231547693191672</v>
      </c>
      <c r="Z204" s="46">
        <f>IF($BH$4=8,($BH$38*'貼り付けシート（日別）'!O203+$BH$39*Y204+$BH$40)/3.6,0)</f>
        <v>0</v>
      </c>
      <c r="AA204" s="46">
        <f>IF(OR($BH$4=3,$BH$4=4,$BH$4=5),(($BH$42*'貼り付けシート（日別）'!O203+$BH$43*SUM(AU204:AW204,AY204)+$BH$44)*AB204+(0.01723*BA204+0.06099))*10^3/3600,0)</f>
        <v>0</v>
      </c>
      <c r="AB204" s="46">
        <f>IF('貼り付けシート（日別）'!O203&lt;7,1+(7-'貼り付けシート（日別）'!O203)*0.0091,1)</f>
        <v>1</v>
      </c>
      <c r="AC204" s="46">
        <f>IF(OR($BH$4=3,$BH$4=4,$BH$4=5),(($BH$45*'貼り付けシート（日別）'!O203+$BH$46*SUM(AU204:AW204,AY204)+$BH$47)*AE204+BA204/AD204),0)</f>
        <v>0</v>
      </c>
      <c r="AD204" s="46">
        <f>$BH$48*'貼り付けシート（日別）'!O203+$BH$49*BA204+$BH$50</f>
        <v>0.87863124999999997</v>
      </c>
      <c r="AE204" s="46">
        <f>IF('貼り付けシート（日別）'!O203&lt;7,1+(7-'貼り付けシート（日別）'!O203)*0.0205,1)</f>
        <v>1</v>
      </c>
      <c r="AF204" s="46">
        <f>IF($BH$4=7,((AL204*'貼り付けシート（日別）'!O203+AM204*(AU204+AV204+AW204+AY204)+AN204*AK204+AO204)*AG204+(0.01723*BA204+0.06099))*10^3/3600,0)</f>
        <v>0</v>
      </c>
      <c r="AG204" s="46">
        <f>IF(7&lt;='貼り付けシート（日別）'!O203,1,1+(7-'貼り付けシート（日別）'!O203)*0.0091)</f>
        <v>1</v>
      </c>
      <c r="AH204" s="46">
        <f>IF($BH$4=7,((AP204*'貼り付けシート（日別）'!O203+AQ204*(AU204+AV204+AW204+AY204)+AR204*AK204+AS204)*AJ204+BA204/AI204),0)</f>
        <v>0</v>
      </c>
      <c r="AI204" s="46">
        <f>$BH$52*'貼り付けシート（日別）'!O203+$BH$53*BA204+$BH$54</f>
        <v>0.87863124999999997</v>
      </c>
      <c r="AJ204" s="46">
        <f>IF(7&lt;='貼り付けシート（日別）'!O203,1,1+(7-'貼り付けシート（日別）'!O203)*0.0205)</f>
        <v>1</v>
      </c>
      <c r="AK204" s="46">
        <f>SUMIF('貼り付けシート（時刻別）'!$A$6:$A$8765,A204,'貼り付けシート（時刻別）'!$D$6:$D$8765)</f>
        <v>0</v>
      </c>
      <c r="AL204" s="120">
        <f>IF($AK204&gt;0,バックデータ一覧!$S$4,バックデータ一覧!$T$4)</f>
        <v>-0.18114</v>
      </c>
      <c r="AM204" s="120">
        <f>IF($AK204&gt;0,バックデータ一覧!$S$5,バックデータ一覧!$T$5)</f>
        <v>0.10483000000000001</v>
      </c>
      <c r="AN204" s="120">
        <f>IF($AK204&gt;0,バックデータ一覧!$S$6,バックデータ一覧!$T$6)</f>
        <v>0</v>
      </c>
      <c r="AO204" s="120">
        <f>IF($AK204&gt;0,バックデータ一覧!$S$7,バックデータ一覧!$T$7)</f>
        <v>5.8528500000000001</v>
      </c>
      <c r="AP204" s="120">
        <f>IF($AK204&gt;0,バックデータ一覧!$S$12,バックデータ一覧!$T$12)</f>
        <v>-5.7700000000000001E-2</v>
      </c>
      <c r="AQ204" s="120">
        <f>IF($AK204&gt;0,バックデータ一覧!$S$13,バックデータ一覧!$T$13)</f>
        <v>0.47525000000000001</v>
      </c>
      <c r="AR204" s="120">
        <f>IF($AK204&gt;0,バックデータ一覧!$S$14,バックデータ一覧!$T$14)</f>
        <v>0</v>
      </c>
      <c r="AS204" s="120">
        <f>IF($AK204&gt;0,バックデータ一覧!$S$15,バックデータ一覧!$T$15)</f>
        <v>-6.3459300000000001</v>
      </c>
      <c r="AT204" s="123">
        <f>IF(データ入力と計算結果!$E$9=バックデータ一覧!$A$24,'貼り付けシート（日別）'!P203,0)</f>
        <v>0</v>
      </c>
      <c r="AU204" s="132">
        <f>'貼り付けシート（日別）'!B203</f>
        <v>8.8101256765339997</v>
      </c>
      <c r="AV204" s="132">
        <f>'貼り付けシート（日別）'!C203</f>
        <v>14.364335342175</v>
      </c>
      <c r="AW204" s="132">
        <f>'貼り付けシート（日別）'!D203</f>
        <v>2.6813425972060001</v>
      </c>
      <c r="AX204" s="132">
        <f>'貼り付けシート（日別）'!E203</f>
        <v>0</v>
      </c>
      <c r="AY204" s="132">
        <f>'貼り付けシート（日別）'!F203</f>
        <v>17.237202410609999</v>
      </c>
      <c r="AZ204" s="132">
        <f>'貼り付けシート（日別）'!G203</f>
        <v>0</v>
      </c>
      <c r="BA204" s="132">
        <f>'貼り付けシート（日別）'!H203</f>
        <v>4.1385416666666659</v>
      </c>
    </row>
    <row r="205" spans="1:53" x14ac:dyDescent="0.15">
      <c r="A205" s="50">
        <v>41838</v>
      </c>
      <c r="B205" s="42">
        <f t="shared" si="33"/>
        <v>7</v>
      </c>
      <c r="C205" s="42">
        <f t="shared" si="34"/>
        <v>18</v>
      </c>
      <c r="D205" s="127">
        <f t="shared" si="35"/>
        <v>0.14599265943287038</v>
      </c>
      <c r="E205" s="127">
        <f t="shared" si="30"/>
        <v>56.164319787487671</v>
      </c>
      <c r="F205" s="127">
        <f t="shared" si="36"/>
        <v>0</v>
      </c>
      <c r="G205" s="130">
        <v>0</v>
      </c>
      <c r="H205" s="122">
        <f t="shared" si="31"/>
        <v>0.14599265943287038</v>
      </c>
      <c r="I205" s="122">
        <f>IF(AND($BH$4&lt;&gt;1,$BH$4&lt;&gt;2,$BH$4&lt;&gt;6),0,((VLOOKUP(データ入力と計算結果!$E$6,バックデータ一覧!$V$10:$AA$11,2)*'貼り付けシート（日別）'!O204+VLOOKUP(データ入力と計算結果!$E$6,バックデータ一覧!$V$10:$AA$11,3)*('貼り付けシート（日別）'!I204+'貼り付けシート（日別）'!J204+'貼り付けシート（日別）'!K204+'貼り付けシート（日別）'!L204+'貼り付けシート（日別）'!N204)+(VLOOKUP(データ入力と計算結果!$E$6,バックデータ一覧!$V$10:$AA$11,4)))*10^3/3600))</f>
        <v>8.8050601851851859E-2</v>
      </c>
      <c r="J205" s="122">
        <f>IF(AND(OR($BH$4&lt;&gt;1,$BH$4&lt;&gt;2,$BH$4&lt;&gt;6),データ入力と計算結果!$E$7&lt;&gt;バックデータ一覧!$A$15,SUM(AX205:AY205)&gt;0),0.07*10^3/3600,0)</f>
        <v>1.9444444444444445E-2</v>
      </c>
      <c r="K205" s="122">
        <f>IF(AND(OR($BH$4=1,$BH$4=2),データ入力と計算結果!$E$7=バックデータ一覧!$A$17,AY205&gt;0),(VLOOKUP(データ入力と計算結果!$E$6,バックデータ一覧!$V$10:$AA$11,5,FALSE)*BA205+VLOOKUP(データ入力と計算結果!$E$6,バックデータ一覧!$V$10:$AA$11,6,FALSE))*10^3/3600,0)</f>
        <v>3.8497613136574071E-2</v>
      </c>
      <c r="L205" s="122">
        <f>IF(OR($BH$4=1,$BH$4=6),IF(データ入力と計算結果!$E$7=バックデータ一覧!$A$15,AU205/N205+AV205/O205+AW205/P205+AX205/Q205+AY205/S205,IF(データ入力と計算結果!$E$7=バックデータ一覧!$A$16,AU205/N205+AV205/O205+AW205/P205+AY205/R205+AZ205/S205,AU205/N205+AV205/O205+AW205/P205+AY205/R205+BA205/T205)),0)</f>
        <v>56.164319787487671</v>
      </c>
      <c r="M205" s="122">
        <f>IF($BH$4=2,IF(データ入力と計算結果!$E$7=バックデータ一覧!$A$15,AU205/N205+AV205/O205+AW205/P205+AX205/Q205+AZ205/S205,IF(データ入力と計算結果!$E$7=バックデータ一覧!$A$16,AU205/N205+AV205/O205+AW205/P205+AY205/R205+AZ205/S205,AU205/N205+AV205/O205+AW205/P205+AY205/R205+BA205/T205)),0)</f>
        <v>0</v>
      </c>
      <c r="N205" s="122">
        <f>MIN(1,$BH$6*'貼り付けシート（日別）'!O204+計算過程!$BH$13*(AU205+AW205)+$BH$20)</f>
        <v>0.63311328193999439</v>
      </c>
      <c r="O205" s="122">
        <f>MIN(1,$BH$7*'貼り付けシート（日別）'!O204+$BH$14*AV205+$BH$21)</f>
        <v>0.68752766810119903</v>
      </c>
      <c r="P205" s="122">
        <f>MIN(1,$BH$8*'貼り付けシート（日別）'!O204+$BH$15*(AU205+AW205)+$BH$22)</f>
        <v>0.63311328193999439</v>
      </c>
      <c r="Q205" s="46">
        <f>MIN(1,$BH$9*'貼り付けシート（日別）'!O204+$BH$16*AX205+$BH$23)</f>
        <v>0.71159348488590612</v>
      </c>
      <c r="R205" s="46">
        <f>MIN(1,$BH$10*'貼り付けシート（日別）'!O204+$BH$17*AY205+$BH$24)</f>
        <v>0.7027252557115331</v>
      </c>
      <c r="S205" s="46">
        <f>MIN(1,$BH$11*'貼り付けシート（日別）'!O204+$BH$18*AZ205+$BH$25)</f>
        <v>0.71159348488590612</v>
      </c>
      <c r="T205" s="46">
        <f>MIN(1,$BH$12*'貼り付けシート（日別）'!O204+$BH$19*BA205+$BH$26)</f>
        <v>0.65941860529771812</v>
      </c>
      <c r="U205" s="46">
        <f t="shared" si="32"/>
        <v>0</v>
      </c>
      <c r="V205" s="46">
        <f t="array" ref="V205">AVERAGE((IF(('貼り付けシート（時刻別）'!$E$6:$E$8765=$B205)*('貼り付けシート（時刻別）'!$F$6:$F$8765=$C205)*('貼り付けシート（時刻別）'!$G$6:$G$8765=1),'貼り付けシート（時刻別）'!$C$6:$C$8765,"")))</f>
        <v>17.975000000000001</v>
      </c>
      <c r="W205" s="46">
        <f t="shared" si="37"/>
        <v>1</v>
      </c>
      <c r="X205" s="46">
        <f t="shared" si="38"/>
        <v>1</v>
      </c>
      <c r="Y205" s="46">
        <f t="shared" si="39"/>
        <v>38.217987799391665</v>
      </c>
      <c r="Z205" s="46">
        <f>IF($BH$4=8,($BH$38*'貼り付けシート（日別）'!O204+$BH$39*Y205+$BH$40)/3.6,0)</f>
        <v>0</v>
      </c>
      <c r="AA205" s="46">
        <f>IF(OR($BH$4=3,$BH$4=4,$BH$4=5),(($BH$42*'貼り付けシート（日別）'!O204+$BH$43*SUM(AU205:AW205,AY205)+$BH$44)*AB205+(0.01723*BA205+0.06099))*10^3/3600,0)</f>
        <v>0</v>
      </c>
      <c r="AB205" s="46">
        <f>IF('貼り付けシート（日別）'!O204&lt;7,1+(7-'貼り付けシート（日別）'!O204)*0.0091,1)</f>
        <v>1</v>
      </c>
      <c r="AC205" s="46">
        <f>IF(OR($BH$4=3,$BH$4=4,$BH$4=5),(($BH$45*'貼り付けシート（日別）'!O204+$BH$46*SUM(AU205:AW205,AY205)+$BH$47)*AE205+BA205/AD205),0)</f>
        <v>0</v>
      </c>
      <c r="AD205" s="46">
        <f>$BH$48*'貼り付けシート（日別）'!O204+$BH$49*BA205+$BH$50</f>
        <v>0.8708031249999999</v>
      </c>
      <c r="AE205" s="46">
        <f>IF('貼り付けシート（日別）'!O204&lt;7,1+(7-'貼り付けシート（日別）'!O204)*0.0205,1)</f>
        <v>1</v>
      </c>
      <c r="AF205" s="46">
        <f>IF($BH$4=7,((AL205*'貼り付けシート（日別）'!O204+AM205*(AU205+AV205+AW205+AY205)+AN205*AK205+AO205)*AG205+(0.01723*BA205+0.06099))*10^3/3600,0)</f>
        <v>0</v>
      </c>
      <c r="AG205" s="46">
        <f>IF(7&lt;='貼り付けシート（日別）'!O204,1,1+(7-'貼り付けシート（日別）'!O204)*0.0091)</f>
        <v>1</v>
      </c>
      <c r="AH205" s="46">
        <f>IF($BH$4=7,((AP205*'貼り付けシート（日別）'!O204+AQ205*(AU205+AV205+AW205+AY205)+AR205*AK205+AS205)*AJ205+BA205/AI205),0)</f>
        <v>0</v>
      </c>
      <c r="AI205" s="46">
        <f>$BH$52*'貼り付けシート（日別）'!O204+$BH$53*BA205+$BH$54</f>
        <v>0.8708031249999999</v>
      </c>
      <c r="AJ205" s="46">
        <f>IF(7&lt;='貼り付けシート（日別）'!O204,1,1+(7-'貼り付けシート（日別）'!O204)*0.0205)</f>
        <v>1</v>
      </c>
      <c r="AK205" s="46">
        <f>SUMIF('貼り付けシート（時刻別）'!$A$6:$A$8765,A205,'貼り付けシート（時刻別）'!$D$6:$D$8765)</f>
        <v>0</v>
      </c>
      <c r="AL205" s="120">
        <f>IF($AK205&gt;0,バックデータ一覧!$S$4,バックデータ一覧!$T$4)</f>
        <v>-0.18114</v>
      </c>
      <c r="AM205" s="120">
        <f>IF($AK205&gt;0,バックデータ一覧!$S$5,バックデータ一覧!$T$5)</f>
        <v>0.10483000000000001</v>
      </c>
      <c r="AN205" s="120">
        <f>IF($AK205&gt;0,バックデータ一覧!$S$6,バックデータ一覧!$T$6)</f>
        <v>0</v>
      </c>
      <c r="AO205" s="120">
        <f>IF($AK205&gt;0,バックデータ一覧!$S$7,バックデータ一覧!$T$7)</f>
        <v>5.8528500000000001</v>
      </c>
      <c r="AP205" s="120">
        <f>IF($AK205&gt;0,バックデータ一覧!$S$12,バックデータ一覧!$T$12)</f>
        <v>-5.7700000000000001E-2</v>
      </c>
      <c r="AQ205" s="120">
        <f>IF($AK205&gt;0,バックデータ一覧!$S$13,バックデータ一覧!$T$13)</f>
        <v>0.47525000000000001</v>
      </c>
      <c r="AR205" s="120">
        <f>IF($AK205&gt;0,バックデータ一覧!$S$14,バックデータ一覧!$T$14)</f>
        <v>0</v>
      </c>
      <c r="AS205" s="120">
        <f>IF($AK205&gt;0,バックデータ一覧!$S$15,バックデータ一覧!$T$15)</f>
        <v>-6.3459300000000001</v>
      </c>
      <c r="AT205" s="123">
        <f>IF(データ入力と計算結果!$E$9=バックデータ一覧!$A$24,'貼り付けシート（日別）'!P204,0)</f>
        <v>0</v>
      </c>
      <c r="AU205" s="132">
        <f>'貼り付けシート（日別）'!B204</f>
        <v>5.9722179577969996</v>
      </c>
      <c r="AV205" s="132">
        <f>'貼り付けシート（日別）'!C204</f>
        <v>9.6326096093500002</v>
      </c>
      <c r="AW205" s="132">
        <f>'貼り付けシート（日別）'!D204</f>
        <v>0.77060876874799999</v>
      </c>
      <c r="AX205" s="132">
        <f>'貼り付けシート（日別）'!E204</f>
        <v>0</v>
      </c>
      <c r="AY205" s="132">
        <f>'貼り付けシート（日別）'!F204</f>
        <v>17.338697296829999</v>
      </c>
      <c r="AZ205" s="132">
        <f>'貼り付けシート（日別）'!G204</f>
        <v>0</v>
      </c>
      <c r="BA205" s="132">
        <f>'貼り付けシート（日別）'!H204</f>
        <v>4.5038541666666667</v>
      </c>
    </row>
    <row r="206" spans="1:53" x14ac:dyDescent="0.15">
      <c r="A206" s="50">
        <v>41839</v>
      </c>
      <c r="B206" s="42">
        <f t="shared" si="33"/>
        <v>7</v>
      </c>
      <c r="C206" s="42">
        <f t="shared" si="34"/>
        <v>19</v>
      </c>
      <c r="D206" s="127">
        <f t="shared" si="35"/>
        <v>0.15447045312500002</v>
      </c>
      <c r="E206" s="127">
        <f t="shared" si="30"/>
        <v>70.498512379590764</v>
      </c>
      <c r="F206" s="127">
        <f t="shared" si="36"/>
        <v>0</v>
      </c>
      <c r="G206" s="130">
        <v>0</v>
      </c>
      <c r="H206" s="122">
        <f t="shared" si="31"/>
        <v>0.15447045312500002</v>
      </c>
      <c r="I206" s="122">
        <f>IF(AND($BH$4&lt;&gt;1,$BH$4&lt;&gt;2,$BH$4&lt;&gt;6),0,((VLOOKUP(データ入力と計算結果!$E$6,バックデータ一覧!$V$10:$AA$11,2)*'貼り付けシート（日別）'!O205+VLOOKUP(データ入力と計算結果!$E$6,バックデータ一覧!$V$10:$AA$11,3)*('貼り付けシート（日別）'!I205+'貼り付けシート（日別）'!J205+'貼り付けシート（日別）'!K205+'貼り付けシート（日別）'!L205+'貼り付けシート（日別）'!N205)+(VLOOKUP(データ入力と計算結果!$E$6,バックデータ一覧!$V$10:$AA$11,4)))*10^3/3600))</f>
        <v>9.8081388888888899E-2</v>
      </c>
      <c r="J206" s="122">
        <f>IF(AND(OR($BH$4&lt;&gt;1,$BH$4&lt;&gt;2,$BH$4&lt;&gt;6),データ入力と計算結果!$E$7&lt;&gt;バックデータ一覧!$A$15,SUM(AX206:AY206)&gt;0),0.07*10^3/3600,0)</f>
        <v>1.9444444444444445E-2</v>
      </c>
      <c r="K206" s="122">
        <f>IF(AND(OR($BH$4=1,$BH$4=2),データ入力と計算結果!$E$7=バックデータ一覧!$A$17,AY206&gt;0),(VLOOKUP(データ入力と計算結果!$E$6,バックデータ一覧!$V$10:$AA$11,5,FALSE)*BA206+VLOOKUP(データ入力と計算結果!$E$6,バックデータ一覧!$V$10:$AA$11,6,FALSE))*10^3/3600,0)</f>
        <v>3.6944619791666668E-2</v>
      </c>
      <c r="L206" s="122">
        <f>IF(OR($BH$4=1,$BH$4=6),IF(データ入力と計算結果!$E$7=バックデータ一覧!$A$15,AU206/N206+AV206/O206+AW206/P206+AX206/Q206+AY206/S206,IF(データ入力と計算結果!$E$7=バックデータ一覧!$A$16,AU206/N206+AV206/O206+AW206/P206+AY206/R206+AZ206/S206,AU206/N206+AV206/O206+AW206/P206+AY206/R206+BA206/T206)),0)</f>
        <v>70.498512379590764</v>
      </c>
      <c r="M206" s="122">
        <f>IF($BH$4=2,IF(データ入力と計算結果!$E$7=バックデータ一覧!$A$15,AU206/N206+AV206/O206+AW206/P206+AX206/Q206+AZ206/S206,IF(データ入力と計算結果!$E$7=バックデータ一覧!$A$16,AU206/N206+AV206/O206+AW206/P206+AY206/R206+AZ206/S206,AU206/N206+AV206/O206+AW206/P206+AY206/R206+BA206/T206)),0)</f>
        <v>0</v>
      </c>
      <c r="N206" s="122">
        <f>MIN(1,$BH$6*'貼り付けシート（日別）'!O205+計算過程!$BH$13*(AU206+AW206)+$BH$20)</f>
        <v>0.64211603226270064</v>
      </c>
      <c r="O206" s="122">
        <f>MIN(1,$BH$7*'貼り付けシート（日別）'!O205+$BH$14*AV206+$BH$21)</f>
        <v>0.69078180757575625</v>
      </c>
      <c r="P206" s="122">
        <f>MIN(1,$BH$8*'貼り付けシート（日別）'!O205+$BH$15*(AU206+AW206)+$BH$22)</f>
        <v>0.64211603226270064</v>
      </c>
      <c r="Q206" s="46">
        <f>MIN(1,$BH$9*'貼り付けシート（日別）'!O205+$BH$16*AX206+$BH$23)</f>
        <v>0.71159348488590612</v>
      </c>
      <c r="R206" s="46">
        <f>MIN(1,$BH$10*'貼り付けシート（日別）'!O205+$BH$17*AY206+$BH$24)</f>
        <v>0.70265537952009927</v>
      </c>
      <c r="S206" s="46">
        <f>MIN(1,$BH$11*'貼り付けシート（日別）'!O205+$BH$18*AZ206+$BH$25)</f>
        <v>0.71159348488590612</v>
      </c>
      <c r="T206" s="46">
        <f>MIN(1,$BH$12*'貼り付けシート（日別）'!O205+$BH$19*BA206+$BH$26)</f>
        <v>0.65925870706147649</v>
      </c>
      <c r="U206" s="46">
        <f t="shared" si="32"/>
        <v>0</v>
      </c>
      <c r="V206" s="46">
        <f t="array" ref="V206">AVERAGE((IF(('貼り付けシート（時刻別）'!$E$6:$E$8765=$B206)*('貼り付けシート（時刻別）'!$F$6:$F$8765=$C206)*('貼り付けシート（時刻別）'!$G$6:$G$8765=1),'貼り付けシート（時刻別）'!$C$6:$C$8765,"")))</f>
        <v>19.237500000000001</v>
      </c>
      <c r="W206" s="46">
        <f t="shared" si="37"/>
        <v>1</v>
      </c>
      <c r="X206" s="46">
        <f t="shared" si="38"/>
        <v>1</v>
      </c>
      <c r="Y206" s="46">
        <f t="shared" si="39"/>
        <v>47.911000535325002</v>
      </c>
      <c r="Z206" s="46">
        <f>IF($BH$4=8,($BH$38*'貼り付けシート（日別）'!O205+$BH$39*Y206+$BH$40)/3.6,0)</f>
        <v>0</v>
      </c>
      <c r="AA206" s="46">
        <f>IF(OR($BH$4=3,$BH$4=4,$BH$4=5),(($BH$42*'貼り付けシート（日別）'!O205+$BH$43*SUM(AU206:AW206,AY206)+$BH$44)*AB206+(0.01723*BA206+0.06099))*10^3/3600,0)</f>
        <v>0</v>
      </c>
      <c r="AB206" s="46">
        <f>IF('貼り付けシート（日別）'!O205&lt;7,1+(7-'貼り付けシート（日別）'!O205)*0.0091,1)</f>
        <v>1</v>
      </c>
      <c r="AC206" s="46">
        <f>IF(OR($BH$4=3,$BH$4=4,$BH$4=5),(($BH$45*'貼り付けシート（日別）'!O205+$BH$46*SUM(AU206:AW206,AY206)+$BH$47)*AE206+BA206/AD206),0)</f>
        <v>0</v>
      </c>
      <c r="AD206" s="46">
        <f>$BH$48*'貼り付けシート（日別）'!O205+$BH$49*BA206+$BH$50</f>
        <v>0.8777562499999999</v>
      </c>
      <c r="AE206" s="46">
        <f>IF('貼り付けシート（日別）'!O205&lt;7,1+(7-'貼り付けシート（日別）'!O205)*0.0205,1)</f>
        <v>1</v>
      </c>
      <c r="AF206" s="46">
        <f>IF($BH$4=7,((AL206*'貼り付けシート（日別）'!O205+AM206*(AU206+AV206+AW206+AY206)+AN206*AK206+AO206)*AG206+(0.01723*BA206+0.06099))*10^3/3600,0)</f>
        <v>0</v>
      </c>
      <c r="AG206" s="46">
        <f>IF(7&lt;='貼り付けシート（日別）'!O205,1,1+(7-'貼り付けシート（日別）'!O205)*0.0091)</f>
        <v>1</v>
      </c>
      <c r="AH206" s="46">
        <f>IF($BH$4=7,((AP206*'貼り付けシート（日別）'!O205+AQ206*(AU206+AV206+AW206+AY206)+AR206*AK206+AS206)*AJ206+BA206/AI206),0)</f>
        <v>0</v>
      </c>
      <c r="AI206" s="46">
        <f>$BH$52*'貼り付けシート（日別）'!O205+$BH$53*BA206+$BH$54</f>
        <v>0.8777562499999999</v>
      </c>
      <c r="AJ206" s="46">
        <f>IF(7&lt;='貼り付けシート（日別）'!O205,1,1+(7-'貼り付けシート（日別）'!O205)*0.0205)</f>
        <v>1</v>
      </c>
      <c r="AK206" s="46">
        <f>SUMIF('貼り付けシート（時刻別）'!$A$6:$A$8765,A206,'貼り付けシート（時刻別）'!$D$6:$D$8765)</f>
        <v>0</v>
      </c>
      <c r="AL206" s="120">
        <f>IF($AK206&gt;0,バックデータ一覧!$S$4,バックデータ一覧!$T$4)</f>
        <v>-0.18114</v>
      </c>
      <c r="AM206" s="120">
        <f>IF($AK206&gt;0,バックデータ一覧!$S$5,バックデータ一覧!$T$5)</f>
        <v>0.10483000000000001</v>
      </c>
      <c r="AN206" s="120">
        <f>IF($AK206&gt;0,バックデータ一覧!$S$6,バックデータ一覧!$T$6)</f>
        <v>0</v>
      </c>
      <c r="AO206" s="120">
        <f>IF($AK206&gt;0,バックデータ一覧!$S$7,バックデータ一覧!$T$7)</f>
        <v>5.8528500000000001</v>
      </c>
      <c r="AP206" s="120">
        <f>IF($AK206&gt;0,バックデータ一覧!$S$12,バックデータ一覧!$T$12)</f>
        <v>-5.7700000000000001E-2</v>
      </c>
      <c r="AQ206" s="120">
        <f>IF($AK206&gt;0,バックデータ一覧!$S$13,バックデータ一覧!$T$13)</f>
        <v>0.47525000000000001</v>
      </c>
      <c r="AR206" s="120">
        <f>IF($AK206&gt;0,バックデータ一覧!$S$14,バックデータ一覧!$T$14)</f>
        <v>0</v>
      </c>
      <c r="AS206" s="120">
        <f>IF($AK206&gt;0,バックデータ一覧!$S$15,バックデータ一覧!$T$15)</f>
        <v>-6.3459300000000001</v>
      </c>
      <c r="AT206" s="123">
        <f>IF(データ入力と計算結果!$E$9=バックデータ一覧!$A$24,'貼り付けシート（日別）'!P205,0)</f>
        <v>0</v>
      </c>
      <c r="AU206" s="132">
        <f>'貼り付けシート（日別）'!B205</f>
        <v>8.9406878872219995</v>
      </c>
      <c r="AV206" s="132">
        <f>'貼り付けシート（日別）'!C205</f>
        <v>14.577208511775</v>
      </c>
      <c r="AW206" s="132">
        <f>'貼り付けシート（日別）'!D205</f>
        <v>2.7210789221980001</v>
      </c>
      <c r="AX206" s="132">
        <f>'貼り付けシート（日別）'!E205</f>
        <v>0</v>
      </c>
      <c r="AY206" s="132">
        <f>'貼り付けシート（日別）'!F205</f>
        <v>17.492650214130002</v>
      </c>
      <c r="AZ206" s="132">
        <f>'貼り付けシート（日別）'!G205</f>
        <v>0</v>
      </c>
      <c r="BA206" s="132">
        <f>'貼り付けシート（日別）'!H205</f>
        <v>4.1793750000000003</v>
      </c>
    </row>
    <row r="207" spans="1:53" x14ac:dyDescent="0.15">
      <c r="A207" s="50">
        <v>41840</v>
      </c>
      <c r="B207" s="42">
        <f t="shared" si="33"/>
        <v>7</v>
      </c>
      <c r="C207" s="42">
        <f t="shared" si="34"/>
        <v>20</v>
      </c>
      <c r="D207" s="127">
        <f t="shared" si="35"/>
        <v>0.16253720081018519</v>
      </c>
      <c r="E207" s="127">
        <f t="shared" si="30"/>
        <v>84.053932022713752</v>
      </c>
      <c r="F207" s="127">
        <f t="shared" si="36"/>
        <v>0</v>
      </c>
      <c r="G207" s="130">
        <v>0</v>
      </c>
      <c r="H207" s="122">
        <f t="shared" si="31"/>
        <v>0.16253720081018519</v>
      </c>
      <c r="I207" s="122">
        <f>IF(AND($BH$4&lt;&gt;1,$BH$4&lt;&gt;2,$BH$4&lt;&gt;6),0,((VLOOKUP(データ入力と計算結果!$E$6,バックデータ一覧!$V$10:$AA$11,2)*'貼り付けシート（日別）'!O206+VLOOKUP(データ入力と計算結果!$E$6,バックデータ一覧!$V$10:$AA$11,3)*('貼り付けシート（日別）'!I206+'貼り付けシート（日別）'!J206+'貼り付けシート（日別）'!K206+'貼り付けシート（日別）'!L206+'貼り付けシート（日別）'!N206)+(VLOOKUP(データ入力と計算結果!$E$6,バックデータ一覧!$V$10:$AA$11,4)))*10^3/3600))</f>
        <v>0.10796287037037038</v>
      </c>
      <c r="J207" s="122">
        <f>IF(AND(OR($BH$4&lt;&gt;1,$BH$4&lt;&gt;2,$BH$4&lt;&gt;6),データ入力と計算結果!$E$7&lt;&gt;バックデータ一覧!$A$15,SUM(AX207:AY207)&gt;0),0.07*10^3/3600,0)</f>
        <v>1.9444444444444445E-2</v>
      </c>
      <c r="K207" s="122">
        <f>IF(AND(OR($BH$4=1,$BH$4=2),データ入力と計算結果!$E$7=バックデータ一覧!$A$17,AY207&gt;0),(VLOOKUP(データ入力と計算結果!$E$6,バックデータ一覧!$V$10:$AA$11,5,FALSE)*BA207+VLOOKUP(データ入力と計算結果!$E$6,バックデータ一覧!$V$10:$AA$11,6,FALSE))*10^3/3600,0)</f>
        <v>3.5129885995370369E-2</v>
      </c>
      <c r="L207" s="122">
        <f>IF(OR($BH$4=1,$BH$4=6),IF(データ入力と計算結果!$E$7=バックデータ一覧!$A$15,AU207/N207+AV207/O207+AW207/P207+AX207/Q207+AY207/S207,IF(データ入力と計算結果!$E$7=バックデータ一覧!$A$16,AU207/N207+AV207/O207+AW207/P207+AY207/R207+AZ207/S207,AU207/N207+AV207/O207+AW207/P207+AY207/R207+BA207/T207)),0)</f>
        <v>84.053932022713752</v>
      </c>
      <c r="M207" s="122">
        <f>IF($BH$4=2,IF(データ入力と計算結果!$E$7=バックデータ一覧!$A$15,AU207/N207+AV207/O207+AW207/P207+AX207/Q207+AZ207/S207,IF(データ入力と計算結果!$E$7=バックデータ一覧!$A$16,AU207/N207+AV207/O207+AW207/P207+AY207/R207+AZ207/S207,AU207/N207+AV207/O207+AW207/P207+AY207/R207+BA207/T207)),0)</f>
        <v>0</v>
      </c>
      <c r="N207" s="122">
        <f>MIN(1,$BH$6*'貼り付けシート（日別）'!O206+計算過程!$BH$13*(AU207+AW207)+$BH$20)</f>
        <v>0.65159685713659288</v>
      </c>
      <c r="O207" s="122">
        <f>MIN(1,$BH$7*'貼り付けシート（日別）'!O206+$BH$14*AV207+$BH$21)</f>
        <v>0.69417174124189718</v>
      </c>
      <c r="P207" s="122">
        <f>MIN(1,$BH$8*'貼り付けシート（日別）'!O206+$BH$15*(AU207+AW207)+$BH$22)</f>
        <v>0.65159685713659288</v>
      </c>
      <c r="Q207" s="46">
        <f>MIN(1,$BH$9*'貼り付けシート（日別）'!O206+$BH$16*AX207+$BH$23)</f>
        <v>0.71159348488590612</v>
      </c>
      <c r="R207" s="46">
        <f>MIN(1,$BH$10*'貼り付けシート（日別）'!O206+$BH$17*AY207+$BH$24)</f>
        <v>0.70265141124256114</v>
      </c>
      <c r="S207" s="46">
        <f>MIN(1,$BH$11*'貼り付けシート（日別）'!O206+$BH$18*AZ207+$BH$25)</f>
        <v>0.71159348488590612</v>
      </c>
      <c r="T207" s="46">
        <f>MIN(1,$BH$12*'貼り付けシート（日別）'!O206+$BH$19*BA207+$BH$26)</f>
        <v>0.65907185968429527</v>
      </c>
      <c r="U207" s="46">
        <f t="shared" si="32"/>
        <v>0</v>
      </c>
      <c r="V207" s="46">
        <f t="array" ref="V207">AVERAGE((IF(('貼り付けシート（時刻別）'!$E$6:$E$8765=$B207)*('貼り付けシート（時刻別）'!$F$6:$F$8765=$C207)*('貼り付けシート（時刻別）'!$G$6:$G$8765=1),'貼り付けシート（時刻別）'!$C$6:$C$8765,"")))</f>
        <v>15.775</v>
      </c>
      <c r="W207" s="46">
        <f t="shared" si="37"/>
        <v>1</v>
      </c>
      <c r="X207" s="46">
        <f t="shared" si="38"/>
        <v>1</v>
      </c>
      <c r="Y207" s="46">
        <f t="shared" si="39"/>
        <v>57.276687614558327</v>
      </c>
      <c r="Z207" s="46">
        <f>IF($BH$4=8,($BH$38*'貼り付けシート（日別）'!O206+$BH$39*Y207+$BH$40)/3.6,0)</f>
        <v>0</v>
      </c>
      <c r="AA207" s="46">
        <f>IF(OR($BH$4=3,$BH$4=4,$BH$4=5),(($BH$42*'貼り付けシート（日別）'!O206+$BH$43*SUM(AU207:AW207,AY207)+$BH$44)*AB207+(0.01723*BA207+0.06099))*10^3/3600,0)</f>
        <v>0</v>
      </c>
      <c r="AB207" s="46">
        <f>IF('貼り付けシート（日別）'!O206&lt;7,1+(7-'貼り付けシート（日別）'!O206)*0.0091,1)</f>
        <v>1</v>
      </c>
      <c r="AC207" s="46">
        <f>IF(OR($BH$4=3,$BH$4=4,$BH$4=5),(($BH$45*'貼り付けシート（日別）'!O206+$BH$46*SUM(AU207:AW207,AY207)+$BH$47)*AE207+BA207/AD207),0)</f>
        <v>0</v>
      </c>
      <c r="AD207" s="46">
        <f>$BH$48*'貼り付けシート（日別）'!O206+$BH$49*BA207+$BH$50</f>
        <v>0.88588124999999995</v>
      </c>
      <c r="AE207" s="46">
        <f>IF('貼り付けシート（日別）'!O206&lt;7,1+(7-'貼り付けシート（日別）'!O206)*0.0205,1)</f>
        <v>1</v>
      </c>
      <c r="AF207" s="46">
        <f>IF($BH$4=7,((AL207*'貼り付けシート（日別）'!O206+AM207*(AU207+AV207+AW207+AY207)+AN207*AK207+AO207)*AG207+(0.01723*BA207+0.06099))*10^3/3600,0)</f>
        <v>0</v>
      </c>
      <c r="AG207" s="46">
        <f>IF(7&lt;='貼り付けシート（日別）'!O206,1,1+(7-'貼り付けシート（日別）'!O206)*0.0091)</f>
        <v>1</v>
      </c>
      <c r="AH207" s="46">
        <f>IF($BH$4=7,((AP207*'貼り付けシート（日別）'!O206+AQ207*(AU207+AV207+AW207+AY207)+AR207*AK207+AS207)*AJ207+BA207/AI207),0)</f>
        <v>0</v>
      </c>
      <c r="AI207" s="46">
        <f>$BH$52*'貼り付けシート（日別）'!O206+$BH$53*BA207+$BH$54</f>
        <v>0.88588124999999995</v>
      </c>
      <c r="AJ207" s="46">
        <f>IF(7&lt;='貼り付けシート（日別）'!O206,1,1+(7-'貼り付けシート（日別）'!O206)*0.0205)</f>
        <v>1</v>
      </c>
      <c r="AK207" s="46">
        <f>SUMIF('貼り付けシート（時刻別）'!$A$6:$A$8765,A207,'貼り付けシート（時刻別）'!$D$6:$D$8765)</f>
        <v>0</v>
      </c>
      <c r="AL207" s="120">
        <f>IF($AK207&gt;0,バックデータ一覧!$S$4,バックデータ一覧!$T$4)</f>
        <v>-0.18114</v>
      </c>
      <c r="AM207" s="120">
        <f>IF($AK207&gt;0,バックデータ一覧!$S$5,バックデータ一覧!$T$5)</f>
        <v>0.10483000000000001</v>
      </c>
      <c r="AN207" s="120">
        <f>IF($AK207&gt;0,バックデータ一覧!$S$6,バックデータ一覧!$T$6)</f>
        <v>0</v>
      </c>
      <c r="AO207" s="120">
        <f>IF($AK207&gt;0,バックデータ一覧!$S$7,バックデータ一覧!$T$7)</f>
        <v>5.8528500000000001</v>
      </c>
      <c r="AP207" s="120">
        <f>IF($AK207&gt;0,バックデータ一覧!$S$12,バックデータ一覧!$T$12)</f>
        <v>-5.7700000000000001E-2</v>
      </c>
      <c r="AQ207" s="120">
        <f>IF($AK207&gt;0,バックデータ一覧!$S$13,バックデータ一覧!$T$13)</f>
        <v>0.47525000000000001</v>
      </c>
      <c r="AR207" s="120">
        <f>IF($AK207&gt;0,バックデータ一覧!$S$14,バックデータ一覧!$T$14)</f>
        <v>0</v>
      </c>
      <c r="AS207" s="120">
        <f>IF($AK207&gt;0,バックデータ一覧!$S$15,バックデータ一覧!$T$15)</f>
        <v>-6.3459300000000001</v>
      </c>
      <c r="AT207" s="123">
        <f>IF(データ入力と計算結果!$E$9=バックデータ一覧!$A$24,'貼り付けシート（日別）'!P206,0)</f>
        <v>0</v>
      </c>
      <c r="AU207" s="132">
        <f>'貼り付けシート（日別）'!B206</f>
        <v>13.612194726130001</v>
      </c>
      <c r="AV207" s="132">
        <f>'貼り付けシート（日別）'!C206</f>
        <v>19.445992465899998</v>
      </c>
      <c r="AW207" s="132">
        <f>'貼り付けシート（日別）'!D206</f>
        <v>2.9168988698850002</v>
      </c>
      <c r="AX207" s="132">
        <f>'貼り付けシート（日別）'!E206</f>
        <v>0</v>
      </c>
      <c r="AY207" s="132">
        <f>'貼り付けシート（日別）'!F206</f>
        <v>17.50139321931</v>
      </c>
      <c r="AZ207" s="132">
        <f>'貼り付けシート（日別）'!G206</f>
        <v>0</v>
      </c>
      <c r="BA207" s="132">
        <f>'貼り付けシート（日別）'!H206</f>
        <v>3.800208333333333</v>
      </c>
    </row>
    <row r="208" spans="1:53" x14ac:dyDescent="0.15">
      <c r="A208" s="50">
        <v>41841</v>
      </c>
      <c r="B208" s="42">
        <f t="shared" si="33"/>
        <v>7</v>
      </c>
      <c r="C208" s="42">
        <f t="shared" si="34"/>
        <v>21</v>
      </c>
      <c r="D208" s="127">
        <f t="shared" si="35"/>
        <v>0.15213571180555557</v>
      </c>
      <c r="E208" s="127">
        <f t="shared" si="30"/>
        <v>69.532819471479186</v>
      </c>
      <c r="F208" s="127">
        <f t="shared" si="36"/>
        <v>0</v>
      </c>
      <c r="G208" s="130">
        <v>0</v>
      </c>
      <c r="H208" s="122">
        <f t="shared" si="31"/>
        <v>0.15213571180555557</v>
      </c>
      <c r="I208" s="122">
        <f>IF(AND($BH$4&lt;&gt;1,$BH$4&lt;&gt;2,$BH$4&lt;&gt;6),0,((VLOOKUP(データ入力と計算結果!$E$6,バックデータ一覧!$V$10:$AA$11,2)*'貼り付けシート（日別）'!O207+VLOOKUP(データ入力と計算結果!$E$6,バックデータ一覧!$V$10:$AA$11,3)*('貼り付けシート（日別）'!I207+'貼り付けシート（日別）'!J207+'貼り付けシート（日別）'!K207+'貼り付けシート（日別）'!L207+'貼り付けシート（日別）'!N207)+(VLOOKUP(データ入力と計算結果!$E$6,バックデータ一覧!$V$10:$AA$11,4)))*10^3/3600))</f>
        <v>9.7233333333333338E-2</v>
      </c>
      <c r="J208" s="122">
        <f>IF(AND(OR($BH$4&lt;&gt;1,$BH$4&lt;&gt;2,$BH$4&lt;&gt;6),データ入力と計算結果!$E$7&lt;&gt;バックデータ一覧!$A$15,SUM(AX208:AY208)&gt;0),0.07*10^3/3600,0)</f>
        <v>1.9444444444444445E-2</v>
      </c>
      <c r="K208" s="122">
        <f>IF(AND(OR($BH$4=1,$BH$4=2),データ入力と計算結果!$E$7=バックデータ一覧!$A$17,AY208&gt;0),(VLOOKUP(データ入力と計算結果!$E$6,バックデータ一覧!$V$10:$AA$11,5,FALSE)*BA208+VLOOKUP(データ入力と計算結果!$E$6,バックデータ一覧!$V$10:$AA$11,6,FALSE))*10^3/3600,0)</f>
        <v>3.5457934027777784E-2</v>
      </c>
      <c r="L208" s="122">
        <f>IF(OR($BH$4=1,$BH$4=6),IF(データ入力と計算結果!$E$7=バックデータ一覧!$A$15,AU208/N208+AV208/O208+AW208/P208+AX208/Q208+AY208/S208,IF(データ入力と計算結果!$E$7=バックデータ一覧!$A$16,AU208/N208+AV208/O208+AW208/P208+AY208/R208+AZ208/S208,AU208/N208+AV208/O208+AW208/P208+AY208/R208+BA208/T208)),0)</f>
        <v>69.532819471479186</v>
      </c>
      <c r="M208" s="122">
        <f>IF($BH$4=2,IF(データ入力と計算結果!$E$7=バックデータ一覧!$A$15,AU208/N208+AV208/O208+AW208/P208+AX208/Q208+AZ208/S208,IF(データ入力と計算結果!$E$7=バックデータ一覧!$A$16,AU208/N208+AV208/O208+AW208/P208+AY208/R208+AZ208/S208,AU208/N208+AV208/O208+AW208/P208+AY208/R208+BA208/T208)),0)</f>
        <v>0</v>
      </c>
      <c r="N208" s="122">
        <f>MIN(1,$BH$6*'貼り付けシート（日別）'!O207+計算過程!$BH$13*(AU208+AW208)+$BH$20)</f>
        <v>0.64509536308853965</v>
      </c>
      <c r="O208" s="122">
        <f>MIN(1,$BH$7*'貼り付けシート（日別）'!O207+$BH$14*AV208+$BH$21)</f>
        <v>0.69170910543944375</v>
      </c>
      <c r="P208" s="122">
        <f>MIN(1,$BH$8*'貼り付けシート（日別）'!O207+$BH$15*(AU208+AW208)+$BH$22)</f>
        <v>0.64509536308853965</v>
      </c>
      <c r="Q208" s="46">
        <f>MIN(1,$BH$9*'貼り付けシート（日別）'!O207+$BH$16*AX208+$BH$23)</f>
        <v>0.71159348488590612</v>
      </c>
      <c r="R208" s="46">
        <f>MIN(1,$BH$10*'貼り付けシート（日別）'!O207+$BH$17*AY208+$BH$24)</f>
        <v>0.7027027400498489</v>
      </c>
      <c r="S208" s="46">
        <f>MIN(1,$BH$11*'貼り付けシート（日別）'!O207+$BH$18*AZ208+$BH$25)</f>
        <v>0.71159348488590612</v>
      </c>
      <c r="T208" s="46">
        <f>MIN(1,$BH$12*'貼り付けシート（日別）'!O207+$BH$19*BA208+$BH$26)</f>
        <v>0.65910563594093952</v>
      </c>
      <c r="U208" s="46">
        <f t="shared" si="32"/>
        <v>0</v>
      </c>
      <c r="V208" s="46">
        <f t="array" ref="V208">AVERAGE((IF(('貼り付けシート（時刻別）'!$E$6:$E$8765=$B208)*('貼り付けシート（時刻別）'!$F$6:$F$8765=$C208)*('貼り付けシート（時刻別）'!$G$6:$G$8765=1),'貼り付けシート（時刻別）'!$C$6:$C$8765,"")))</f>
        <v>19.512500000000003</v>
      </c>
      <c r="W208" s="46">
        <f t="shared" si="37"/>
        <v>1</v>
      </c>
      <c r="X208" s="46">
        <f t="shared" si="38"/>
        <v>1</v>
      </c>
      <c r="Y208" s="46">
        <f t="shared" si="39"/>
        <v>47.339510869899996</v>
      </c>
      <c r="Z208" s="46">
        <f>IF($BH$4=8,($BH$38*'貼り付けシート（日別）'!O207+$BH$39*Y208+$BH$40)/3.6,0)</f>
        <v>0</v>
      </c>
      <c r="AA208" s="46">
        <f>IF(OR($BH$4=3,$BH$4=4,$BH$4=5),(($BH$42*'貼り付けシート（日別）'!O207+$BH$43*SUM(AU208:AW208,AY208)+$BH$44)*AB208+(0.01723*BA208+0.06099))*10^3/3600,0)</f>
        <v>0</v>
      </c>
      <c r="AB208" s="46">
        <f>IF('貼り付けシート（日別）'!O207&lt;7,1+(7-'貼り付けシート（日別）'!O207)*0.0091,1)</f>
        <v>1</v>
      </c>
      <c r="AC208" s="46">
        <f>IF(OR($BH$4=3,$BH$4=4,$BH$4=5),(($BH$45*'貼り付けシート（日別）'!O207+$BH$46*SUM(AU208:AW208,AY208)+$BH$47)*AE208+BA208/AD208),0)</f>
        <v>0</v>
      </c>
      <c r="AD208" s="46">
        <f>$BH$48*'貼り付けシート（日別）'!O207+$BH$49*BA208+$BH$50</f>
        <v>0.88441249999999993</v>
      </c>
      <c r="AE208" s="46">
        <f>IF('貼り付けシート（日別）'!O207&lt;7,1+(7-'貼り付けシート（日別）'!O207)*0.0205,1)</f>
        <v>1</v>
      </c>
      <c r="AF208" s="46">
        <f>IF($BH$4=7,((AL208*'貼り付けシート（日別）'!O207+AM208*(AU208+AV208+AW208+AY208)+AN208*AK208+AO208)*AG208+(0.01723*BA208+0.06099))*10^3/3600,0)</f>
        <v>0</v>
      </c>
      <c r="AG208" s="46">
        <f>IF(7&lt;='貼り付けシート（日別）'!O207,1,1+(7-'貼り付けシート（日別）'!O207)*0.0091)</f>
        <v>1</v>
      </c>
      <c r="AH208" s="46">
        <f>IF($BH$4=7,((AP208*'貼り付けシート（日別）'!O207+AQ208*(AU208+AV208+AW208+AY208)+AR208*AK208+AS208)*AJ208+BA208/AI208),0)</f>
        <v>0</v>
      </c>
      <c r="AI208" s="46">
        <f>$BH$52*'貼り付けシート（日別）'!O207+$BH$53*BA208+$BH$54</f>
        <v>0.88441249999999993</v>
      </c>
      <c r="AJ208" s="46">
        <f>IF(7&lt;='貼り付けシート（日別）'!O207,1,1+(7-'貼り付けシート（日別）'!O207)*0.0205)</f>
        <v>1</v>
      </c>
      <c r="AK208" s="46">
        <f>SUMIF('貼り付けシート（時刻別）'!$A$6:$A$8765,A208,'貼り付けシート（時刻別）'!$D$6:$D$8765)</f>
        <v>0</v>
      </c>
      <c r="AL208" s="120">
        <f>IF($AK208&gt;0,バックデータ一覧!$S$4,バックデータ一覧!$T$4)</f>
        <v>-0.18114</v>
      </c>
      <c r="AM208" s="120">
        <f>IF($AK208&gt;0,バックデータ一覧!$S$5,バックデータ一覧!$T$5)</f>
        <v>0.10483000000000001</v>
      </c>
      <c r="AN208" s="120">
        <f>IF($AK208&gt;0,バックデータ一覧!$S$6,バックデータ一覧!$T$6)</f>
        <v>0</v>
      </c>
      <c r="AO208" s="120">
        <f>IF($AK208&gt;0,バックデータ一覧!$S$7,バックデータ一覧!$T$7)</f>
        <v>5.8528500000000001</v>
      </c>
      <c r="AP208" s="120">
        <f>IF($AK208&gt;0,バックデータ一覧!$S$12,バックデータ一覧!$T$12)</f>
        <v>-5.7700000000000001E-2</v>
      </c>
      <c r="AQ208" s="120">
        <f>IF($AK208&gt;0,バックデータ一覧!$S$13,バックデータ一覧!$T$13)</f>
        <v>0.47525000000000001</v>
      </c>
      <c r="AR208" s="120">
        <f>IF($AK208&gt;0,バックデータ一覧!$S$14,バックデータ一覧!$T$14)</f>
        <v>0</v>
      </c>
      <c r="AS208" s="120">
        <f>IF($AK208&gt;0,バックデータ一覧!$S$15,バックデータ一覧!$T$15)</f>
        <v>-6.3459300000000001</v>
      </c>
      <c r="AT208" s="123">
        <f>IF(データ入力と計算結果!$E$9=バックデータ一覧!$A$24,'貼り付けシート（日別）'!P207,0)</f>
        <v>0</v>
      </c>
      <c r="AU208" s="132">
        <f>'貼り付けシート（日別）'!B207</f>
        <v>8.8873555556239996</v>
      </c>
      <c r="AV208" s="132">
        <f>'貼り付けシート（日別）'!C207</f>
        <v>14.490253623300001</v>
      </c>
      <c r="AW208" s="132">
        <f>'貼り付けシート（日別）'!D207</f>
        <v>2.704847343016</v>
      </c>
      <c r="AX208" s="132">
        <f>'貼り付けシート（日別）'!E207</f>
        <v>0</v>
      </c>
      <c r="AY208" s="132">
        <f>'貼り付けシート（日別）'!F207</f>
        <v>17.388304347959998</v>
      </c>
      <c r="AZ208" s="132">
        <f>'貼り付けシート（日別）'!G207</f>
        <v>0</v>
      </c>
      <c r="BA208" s="132">
        <f>'貼り付けシート（日別）'!H207</f>
        <v>3.8687499999999995</v>
      </c>
    </row>
    <row r="209" spans="1:53" x14ac:dyDescent="0.15">
      <c r="A209" s="50">
        <v>41842</v>
      </c>
      <c r="B209" s="42">
        <f t="shared" si="33"/>
        <v>7</v>
      </c>
      <c r="C209" s="42">
        <f t="shared" si="34"/>
        <v>22</v>
      </c>
      <c r="D209" s="127">
        <f t="shared" si="35"/>
        <v>0.16180827922453703</v>
      </c>
      <c r="E209" s="127">
        <f t="shared" si="30"/>
        <v>82.859047214439116</v>
      </c>
      <c r="F209" s="127">
        <f t="shared" si="36"/>
        <v>0</v>
      </c>
      <c r="G209" s="130">
        <v>0</v>
      </c>
      <c r="H209" s="122">
        <f t="shared" si="31"/>
        <v>0.16180827922453703</v>
      </c>
      <c r="I209" s="122">
        <f>IF(AND($BH$4&lt;&gt;1,$BH$4&lt;&gt;2,$BH$4&lt;&gt;6),0,((VLOOKUP(データ入力と計算結果!$E$6,バックデータ一覧!$V$10:$AA$11,2)*'貼り付けシート（日別）'!O208+VLOOKUP(データ入力と計算結果!$E$6,バックデータ一覧!$V$10:$AA$11,3)*('貼り付けシート（日別）'!I208+'貼り付けシート（日別）'!J208+'貼り付けシート（日別）'!K208+'貼り付けシート（日別）'!L208+'貼り付けシート（日別）'!N208)+(VLOOKUP(データ入力と計算結果!$E$6,バックデータ一覧!$V$10:$AA$11,4)))*10^3/3600))</f>
        <v>0.10769810185185186</v>
      </c>
      <c r="J209" s="122">
        <f>IF(AND(OR($BH$4&lt;&gt;1,$BH$4&lt;&gt;2,$BH$4&lt;&gt;6),データ入力と計算結果!$E$7&lt;&gt;バックデータ一覧!$A$15,SUM(AX209:AY209)&gt;0),0.07*10^3/3600,0)</f>
        <v>1.9444444444444445E-2</v>
      </c>
      <c r="K209" s="122">
        <f>IF(AND(OR($BH$4=1,$BH$4=2),データ入力と計算結果!$E$7=バックデータ一覧!$A$17,AY209&gt;0),(VLOOKUP(データ入力と計算結果!$E$6,バックデータ一覧!$V$10:$AA$11,5,FALSE)*BA209+VLOOKUP(データ入力と計算結果!$E$6,バックデータ一覧!$V$10:$AA$11,6,FALSE))*10^3/3600,0)</f>
        <v>3.4665732928240732E-2</v>
      </c>
      <c r="L209" s="122">
        <f>IF(OR($BH$4=1,$BH$4=6),IF(データ入力と計算結果!$E$7=バックデータ一覧!$A$15,AU209/N209+AV209/O209+AW209/P209+AX209/Q209+AY209/S209,IF(データ入力と計算結果!$E$7=バックデータ一覧!$A$16,AU209/N209+AV209/O209+AW209/P209+AY209/R209+AZ209/S209,AU209/N209+AV209/O209+AW209/P209+AY209/R209+BA209/T209)),0)</f>
        <v>82.859047214439116</v>
      </c>
      <c r="M209" s="122">
        <f>IF($BH$4=2,IF(データ入力と計算結果!$E$7=バックデータ一覧!$A$15,AU209/N209+AV209/O209+AW209/P209+AX209/Q209+AZ209/S209,IF(データ入力と計算結果!$E$7=バックデータ一覧!$A$16,AU209/N209+AV209/O209+AW209/P209+AY209/R209+AZ209/S209,AU209/N209+AV209/O209+AW209/P209+AY209/R209+BA209/T209)),0)</f>
        <v>0</v>
      </c>
      <c r="N209" s="122">
        <f>MIN(1,$BH$6*'貼り付けシート（日別）'!O208+計算過程!$BH$13*(AU209+AW209)+$BH$20)</f>
        <v>0.65230099552580545</v>
      </c>
      <c r="O209" s="122">
        <f>MIN(1,$BH$7*'貼り付けシート（日別）'!O208+$BH$14*AV209+$BH$21)</f>
        <v>0.69435969930845454</v>
      </c>
      <c r="P209" s="122">
        <f>MIN(1,$BH$8*'貼り付けシート（日別）'!O208+$BH$15*(AU209+AW209)+$BH$22)</f>
        <v>0.65230099552580545</v>
      </c>
      <c r="Q209" s="46">
        <f>MIN(1,$BH$9*'貼り付けシート（日別）'!O208+$BH$16*AX209+$BH$23)</f>
        <v>0.71159348488590612</v>
      </c>
      <c r="R209" s="46">
        <f>MIN(1,$BH$10*'貼り付けシート（日別）'!O208+$BH$17*AY209+$BH$24)</f>
        <v>0.70275389632333063</v>
      </c>
      <c r="S209" s="46">
        <f>MIN(1,$BH$11*'貼り付けシート（日別）'!O208+$BH$18*AZ209+$BH$25)</f>
        <v>0.71159348488590612</v>
      </c>
      <c r="T209" s="46">
        <f>MIN(1,$BH$12*'貼り付けシート（日別）'!O208+$BH$19*BA209+$BH$26)</f>
        <v>0.65902406987436235</v>
      </c>
      <c r="U209" s="46">
        <f t="shared" si="32"/>
        <v>0</v>
      </c>
      <c r="V209" s="46">
        <f t="array" ref="V209">AVERAGE((IF(('貼り付けシート（時刻別）'!$E$6:$E$8765=$B209)*('貼り付けシート（時刻別）'!$F$6:$F$8765=$C209)*('貼り付けシート（時刻別）'!$G$6:$G$8765=1),'貼り付けシート（時刻別）'!$C$6:$C$8765,"")))</f>
        <v>22.412500000000001</v>
      </c>
      <c r="W209" s="46">
        <f t="shared" si="37"/>
        <v>1</v>
      </c>
      <c r="X209" s="46">
        <f t="shared" si="38"/>
        <v>1</v>
      </c>
      <c r="Y209" s="46">
        <f t="shared" si="39"/>
        <v>56.489771299991666</v>
      </c>
      <c r="Z209" s="46">
        <f>IF($BH$4=8,($BH$38*'貼り付けシート（日別）'!O208+$BH$39*Y209+$BH$40)/3.6,0)</f>
        <v>0</v>
      </c>
      <c r="AA209" s="46">
        <f>IF(OR($BH$4=3,$BH$4=4,$BH$4=5),(($BH$42*'貼り付けシート（日別）'!O208+$BH$43*SUM(AU209:AW209,AY209)+$BH$44)*AB209+(0.01723*BA209+0.06099))*10^3/3600,0)</f>
        <v>0</v>
      </c>
      <c r="AB209" s="46">
        <f>IF('貼り付けシート（日別）'!O208&lt;7,1+(7-'貼り付けシート（日別）'!O208)*0.0091,1)</f>
        <v>1</v>
      </c>
      <c r="AC209" s="46">
        <f>IF(OR($BH$4=3,$BH$4=4,$BH$4=5),(($BH$45*'貼り付けシート（日別）'!O208+$BH$46*SUM(AU209:AW209,AY209)+$BH$47)*AE209+BA209/AD209),0)</f>
        <v>0</v>
      </c>
      <c r="AD209" s="46">
        <f>$BH$48*'貼り付けシート（日別）'!O208+$BH$49*BA209+$BH$50</f>
        <v>0.887959375</v>
      </c>
      <c r="AE209" s="46">
        <f>IF('貼り付けシート（日別）'!O208&lt;7,1+(7-'貼り付けシート（日別）'!O208)*0.0205,1)</f>
        <v>1</v>
      </c>
      <c r="AF209" s="46">
        <f>IF($BH$4=7,((AL209*'貼り付けシート（日別）'!O208+AM209*(AU209+AV209+AW209+AY209)+AN209*AK209+AO209)*AG209+(0.01723*BA209+0.06099))*10^3/3600,0)</f>
        <v>0</v>
      </c>
      <c r="AG209" s="46">
        <f>IF(7&lt;='貼り付けシート（日別）'!O208,1,1+(7-'貼り付けシート（日別）'!O208)*0.0091)</f>
        <v>1</v>
      </c>
      <c r="AH209" s="46">
        <f>IF($BH$4=7,((AP209*'貼り付けシート（日別）'!O208+AQ209*(AU209+AV209+AW209+AY209)+AR209*AK209+AS209)*AJ209+BA209/AI209),0)</f>
        <v>0</v>
      </c>
      <c r="AI209" s="46">
        <f>$BH$52*'貼り付けシート（日別）'!O208+$BH$53*BA209+$BH$54</f>
        <v>0.887959375</v>
      </c>
      <c r="AJ209" s="46">
        <f>IF(7&lt;='貼り付けシート（日別）'!O208,1,1+(7-'貼り付けシート（日別）'!O208)*0.0205)</f>
        <v>1</v>
      </c>
      <c r="AK209" s="46">
        <f>SUMIF('貼り付けシート（時刻別）'!$A$6:$A$8765,A209,'貼り付けシート（時刻別）'!$D$6:$D$8765)</f>
        <v>0</v>
      </c>
      <c r="AL209" s="120">
        <f>IF($AK209&gt;0,バックデータ一覧!$S$4,バックデータ一覧!$T$4)</f>
        <v>-0.18114</v>
      </c>
      <c r="AM209" s="120">
        <f>IF($AK209&gt;0,バックデータ一覧!$S$5,バックデータ一覧!$T$5)</f>
        <v>0.10483000000000001</v>
      </c>
      <c r="AN209" s="120">
        <f>IF($AK209&gt;0,バックデータ一覧!$S$6,バックデータ一覧!$T$6)</f>
        <v>0</v>
      </c>
      <c r="AO209" s="120">
        <f>IF($AK209&gt;0,バックデータ一覧!$S$7,バックデータ一覧!$T$7)</f>
        <v>5.8528500000000001</v>
      </c>
      <c r="AP209" s="120">
        <f>IF($AK209&gt;0,バックデータ一覧!$S$12,バックデータ一覧!$T$12)</f>
        <v>-5.7700000000000001E-2</v>
      </c>
      <c r="AQ209" s="120">
        <f>IF($AK209&gt;0,バックデータ一覧!$S$13,バックデータ一覧!$T$13)</f>
        <v>0.47525000000000001</v>
      </c>
      <c r="AR209" s="120">
        <f>IF($AK209&gt;0,バックデータ一覧!$S$14,バックデータ一覧!$T$14)</f>
        <v>0</v>
      </c>
      <c r="AS209" s="120">
        <f>IF($AK209&gt;0,バックデータ一覧!$S$15,バックデータ一覧!$T$15)</f>
        <v>-6.3459300000000001</v>
      </c>
      <c r="AT209" s="123">
        <f>IF(データ入力と計算結果!$E$9=バックデータ一覧!$A$24,'貼り付けシート（日別）'!P208,0)</f>
        <v>0</v>
      </c>
      <c r="AU209" s="132">
        <f>'貼り付けシート（日別）'!B208</f>
        <v>13.436574361209999</v>
      </c>
      <c r="AV209" s="132">
        <f>'貼り付けシート（日別）'!C208</f>
        <v>19.195106230299999</v>
      </c>
      <c r="AW209" s="132">
        <f>'貼り付けシート（日別）'!D208</f>
        <v>2.8792659345450002</v>
      </c>
      <c r="AX209" s="132">
        <f>'貼り付けシート（日別）'!E208</f>
        <v>0</v>
      </c>
      <c r="AY209" s="132">
        <f>'貼り付けシート（日別）'!F208</f>
        <v>17.275595607269999</v>
      </c>
      <c r="AZ209" s="132">
        <f>'貼り付けシート（日別）'!G208</f>
        <v>0</v>
      </c>
      <c r="BA209" s="132">
        <f>'貼り付けシート（日別）'!H208</f>
        <v>3.7032291666666648</v>
      </c>
    </row>
    <row r="210" spans="1:53" x14ac:dyDescent="0.15">
      <c r="A210" s="50">
        <v>41843</v>
      </c>
      <c r="B210" s="42">
        <f t="shared" si="33"/>
        <v>7</v>
      </c>
      <c r="C210" s="42">
        <f t="shared" si="34"/>
        <v>23</v>
      </c>
      <c r="D210" s="127">
        <f t="shared" si="35"/>
        <v>9.3809768518518521E-2</v>
      </c>
      <c r="E210" s="127">
        <f t="shared" si="30"/>
        <v>34.89416360023889</v>
      </c>
      <c r="F210" s="127">
        <f t="shared" si="36"/>
        <v>0</v>
      </c>
      <c r="G210" s="130">
        <v>0</v>
      </c>
      <c r="H210" s="122">
        <f t="shared" si="31"/>
        <v>9.3809768518518521E-2</v>
      </c>
      <c r="I210" s="122">
        <f>IF(AND($BH$4&lt;&gt;1,$BH$4&lt;&gt;2,$BH$4&lt;&gt;6),0,((VLOOKUP(データ入力と計算結果!$E$6,バックデータ一覧!$V$10:$AA$11,2)*'貼り付けシート（日別）'!O209+VLOOKUP(データ入力と計算結果!$E$6,バックデータ一覧!$V$10:$AA$11,3)*('貼り付けシート（日別）'!I209+'貼り付けシート（日別）'!J209+'貼り付けシート（日別）'!K209+'貼り付けシート（日別）'!L209+'貼り付けシート（日別）'!N209)+(VLOOKUP(データ入力と計算結果!$E$6,バックデータ一覧!$V$10:$AA$11,4)))*10^3/3600))</f>
        <v>9.3809768518518521E-2</v>
      </c>
      <c r="J210" s="122">
        <f>IF(AND(OR($BH$4&lt;&gt;1,$BH$4&lt;&gt;2,$BH$4&lt;&gt;6),データ入力と計算結果!$E$7&lt;&gt;バックデータ一覧!$A$15,SUM(AX210:AY210)&gt;0),0.07*10^3/3600,0)</f>
        <v>0</v>
      </c>
      <c r="K210" s="122">
        <f>IF(AND(OR($BH$4=1,$BH$4=2),データ入力と計算結果!$E$7=バックデータ一覧!$A$17,AY210&gt;0),(VLOOKUP(データ入力と計算結果!$E$6,バックデータ一覧!$V$10:$AA$11,5,FALSE)*BA210+VLOOKUP(データ入力と計算結果!$E$6,バックデータ一覧!$V$10:$AA$11,6,FALSE))*10^3/3600,0)</f>
        <v>0</v>
      </c>
      <c r="L210" s="122">
        <f>IF(OR($BH$4=1,$BH$4=6),IF(データ入力と計算結果!$E$7=バックデータ一覧!$A$15,AU210/N210+AV210/O210+AW210/P210+AX210/Q210+AY210/S210,IF(データ入力と計算結果!$E$7=バックデータ一覧!$A$16,AU210/N210+AV210/O210+AW210/P210+AY210/R210+AZ210/S210,AU210/N210+AV210/O210+AW210/P210+AY210/R210+BA210/T210)),0)</f>
        <v>34.89416360023889</v>
      </c>
      <c r="M210" s="122">
        <f>IF($BH$4=2,IF(データ入力と計算結果!$E$7=バックデータ一覧!$A$15,AU210/N210+AV210/O210+AW210/P210+AX210/Q210+AZ210/S210,IF(データ入力と計算結果!$E$7=バックデータ一覧!$A$16,AU210/N210+AV210/O210+AW210/P210+AY210/R210+AZ210/S210,AU210/N210+AV210/O210+AW210/P210+AY210/R210+BA210/T210)),0)</f>
        <v>0</v>
      </c>
      <c r="N210" s="122">
        <f>MIN(1,$BH$6*'貼り付けシート（日別）'!O209+計算過程!$BH$13*(AU210+AW210)+$BH$20)</f>
        <v>0.64262763032300252</v>
      </c>
      <c r="O210" s="122">
        <f>MIN(1,$BH$7*'貼り付けシート（日別）'!O209+$BH$14*AV210+$BH$21)</f>
        <v>0.69474891897997759</v>
      </c>
      <c r="P210" s="122">
        <f>MIN(1,$BH$8*'貼り付けシート（日別）'!O209+$BH$15*(AU210+AW210)+$BH$22)</f>
        <v>0.64262763032300252</v>
      </c>
      <c r="Q210" s="46">
        <f>MIN(1,$BH$9*'貼り付けシート（日別）'!O209+$BH$16*AX210+$BH$23)</f>
        <v>0.71159348488590612</v>
      </c>
      <c r="R210" s="46">
        <f>MIN(1,$BH$10*'貼り付けシート（日別）'!O209+$BH$17*AY210+$BH$24)</f>
        <v>0.71059494829530212</v>
      </c>
      <c r="S210" s="46">
        <f>MIN(1,$BH$11*'貼り付けシート（日別）'!O209+$BH$18*AZ210+$BH$25)</f>
        <v>0.71159348488590612</v>
      </c>
      <c r="T210" s="46">
        <f>MIN(1,$BH$12*'貼り付けシート（日別）'!O209+$BH$19*BA210+$BH$26)</f>
        <v>0.59875090724295299</v>
      </c>
      <c r="U210" s="46">
        <f t="shared" si="32"/>
        <v>0</v>
      </c>
      <c r="V210" s="46">
        <f t="array" ref="V210">AVERAGE((IF(('貼り付けシート（時刻別）'!$E$6:$E$8765=$B210)*('貼り付けシート（時刻別）'!$F$6:$F$8765=$C210)*('貼り付けシート（時刻別）'!$G$6:$G$8765=1),'貼り付けシート（時刻別）'!$C$6:$C$8765,"")))</f>
        <v>22.5</v>
      </c>
      <c r="W210" s="46">
        <f t="shared" si="37"/>
        <v>1</v>
      </c>
      <c r="X210" s="46">
        <f t="shared" si="38"/>
        <v>1</v>
      </c>
      <c r="Y210" s="46">
        <f t="shared" si="39"/>
        <v>23.779795311999997</v>
      </c>
      <c r="Z210" s="46">
        <f>IF($BH$4=8,($BH$38*'貼り付けシート（日別）'!O209+$BH$39*Y210+$BH$40)/3.6,0)</f>
        <v>0</v>
      </c>
      <c r="AA210" s="46">
        <f>IF(OR($BH$4=3,$BH$4=4,$BH$4=5),(($BH$42*'貼り付けシート（日別）'!O209+$BH$43*SUM(AU210:AW210,AY210)+$BH$44)*AB210+(0.01723*BA210+0.06099))*10^3/3600,0)</f>
        <v>0</v>
      </c>
      <c r="AB210" s="46">
        <f>IF('貼り付けシート（日別）'!O209&lt;7,1+(7-'貼り付けシート（日別）'!O209)*0.0091,1)</f>
        <v>1</v>
      </c>
      <c r="AC210" s="46">
        <f>IF(OR($BH$4=3,$BH$4=4,$BH$4=5),(($BH$45*'貼り付けシート（日別）'!O209+$BH$46*SUM(AU210:AW210,AY210)+$BH$47)*AE210+BA210/AD210),0)</f>
        <v>0</v>
      </c>
      <c r="AD210" s="46">
        <f>$BH$48*'貼り付けシート（日別）'!O209+$BH$49*BA210+$BH$50</f>
        <v>0.87365999999999999</v>
      </c>
      <c r="AE210" s="46">
        <f>IF('貼り付けシート（日別）'!O209&lt;7,1+(7-'貼り付けシート（日別）'!O209)*0.0205,1)</f>
        <v>1</v>
      </c>
      <c r="AF210" s="46">
        <f>IF($BH$4=7,((AL210*'貼り付けシート（日別）'!O209+AM210*(AU210+AV210+AW210+AY210)+AN210*AK210+AO210)*AG210+(0.01723*BA210+0.06099))*10^3/3600,0)</f>
        <v>0</v>
      </c>
      <c r="AG210" s="46">
        <f>IF(7&lt;='貼り付けシート（日別）'!O209,1,1+(7-'貼り付けシート（日別）'!O209)*0.0091)</f>
        <v>1</v>
      </c>
      <c r="AH210" s="46">
        <f>IF($BH$4=7,((AP210*'貼り付けシート（日別）'!O209+AQ210*(AU210+AV210+AW210+AY210)+AR210*AK210+AS210)*AJ210+BA210/AI210),0)</f>
        <v>0</v>
      </c>
      <c r="AI210" s="46">
        <f>$BH$52*'貼り付けシート（日別）'!O209+$BH$53*BA210+$BH$54</f>
        <v>0.87365999999999999</v>
      </c>
      <c r="AJ210" s="46">
        <f>IF(7&lt;='貼り付けシート（日別）'!O209,1,1+(7-'貼り付けシート（日別）'!O209)*0.0205)</f>
        <v>1</v>
      </c>
      <c r="AK210" s="46">
        <f>SUMIF('貼り付けシート（時刻別）'!$A$6:$A$8765,A210,'貼り付けシート（時刻別）'!$D$6:$D$8765)</f>
        <v>0</v>
      </c>
      <c r="AL210" s="120">
        <f>IF($AK210&gt;0,バックデータ一覧!$S$4,バックデータ一覧!$T$4)</f>
        <v>-0.18114</v>
      </c>
      <c r="AM210" s="120">
        <f>IF($AK210&gt;0,バックデータ一覧!$S$5,バックデータ一覧!$T$5)</f>
        <v>0.10483000000000001</v>
      </c>
      <c r="AN210" s="120">
        <f>IF($AK210&gt;0,バックデータ一覧!$S$6,バックデータ一覧!$T$6)</f>
        <v>0</v>
      </c>
      <c r="AO210" s="120">
        <f>IF($AK210&gt;0,バックデータ一覧!$S$7,バックデータ一覧!$T$7)</f>
        <v>5.8528500000000001</v>
      </c>
      <c r="AP210" s="120">
        <f>IF($AK210&gt;0,バックデータ一覧!$S$12,バックデータ一覧!$T$12)</f>
        <v>-5.7700000000000001E-2</v>
      </c>
      <c r="AQ210" s="120">
        <f>IF($AK210&gt;0,バックデータ一覧!$S$13,バックデータ一覧!$T$13)</f>
        <v>0.47525000000000001</v>
      </c>
      <c r="AR210" s="120">
        <f>IF($AK210&gt;0,バックデータ一覧!$S$14,バックデータ一覧!$T$14)</f>
        <v>0</v>
      </c>
      <c r="AS210" s="120">
        <f>IF($AK210&gt;0,バックデータ一覧!$S$15,バックデータ一覧!$T$15)</f>
        <v>-6.3459300000000001</v>
      </c>
      <c r="AT210" s="123">
        <f>IF(データ入力と計算結果!$E$9=バックデータ一覧!$A$24,'貼り付けシート（日別）'!P209,0)</f>
        <v>0</v>
      </c>
      <c r="AU210" s="132">
        <f>'貼り付けシート（日別）'!B209</f>
        <v>3.0438137999359998</v>
      </c>
      <c r="AV210" s="132">
        <f>'貼り付けシート（日別）'!C209</f>
        <v>18.072644437119997</v>
      </c>
      <c r="AW210" s="132">
        <f>'貼り付けシート（日別）'!D209</f>
        <v>2.6633370749440002</v>
      </c>
      <c r="AX210" s="132">
        <f>'貼り付けシート（日別）'!E209</f>
        <v>0</v>
      </c>
      <c r="AY210" s="132">
        <f>'貼り付けシート（日別）'!F209</f>
        <v>0</v>
      </c>
      <c r="AZ210" s="132">
        <f>'貼り付けシート（日別）'!G209</f>
        <v>0</v>
      </c>
      <c r="BA210" s="132">
        <f>'貼り付けシート（日別）'!H209</f>
        <v>0</v>
      </c>
    </row>
    <row r="211" spans="1:53" x14ac:dyDescent="0.15">
      <c r="A211" s="50">
        <v>41844</v>
      </c>
      <c r="B211" s="42">
        <f t="shared" si="33"/>
        <v>7</v>
      </c>
      <c r="C211" s="42">
        <f t="shared" si="34"/>
        <v>24</v>
      </c>
      <c r="D211" s="127">
        <f t="shared" si="35"/>
        <v>0.14975712557870371</v>
      </c>
      <c r="E211" s="127">
        <f t="shared" si="30"/>
        <v>67.127526506559008</v>
      </c>
      <c r="F211" s="127">
        <f t="shared" si="36"/>
        <v>0</v>
      </c>
      <c r="G211" s="130">
        <v>0</v>
      </c>
      <c r="H211" s="122">
        <f t="shared" si="31"/>
        <v>0.14975712557870371</v>
      </c>
      <c r="I211" s="122">
        <f>IF(AND($BH$4&lt;&gt;1,$BH$4&lt;&gt;2,$BH$4&lt;&gt;6),0,((VLOOKUP(データ入力と計算結果!$E$6,バックデータ一覧!$V$10:$AA$11,2)*'貼り付けシート（日別）'!O210+VLOOKUP(データ入力と計算結果!$E$6,バックデータ一覧!$V$10:$AA$11,3)*('貼り付けシート（日別）'!I210+'貼り付けシート（日別）'!J210+'貼り付けシート（日別）'!K210+'貼り付けシート（日別）'!L210+'貼り付けシート（日別）'!N210)+(VLOOKUP(データ入力と計算結果!$E$6,バックデータ一覧!$V$10:$AA$11,4)))*10^3/3600))</f>
        <v>9.6369351851851873E-2</v>
      </c>
      <c r="J211" s="122">
        <f>IF(AND(OR($BH$4&lt;&gt;1,$BH$4&lt;&gt;2,$BH$4&lt;&gt;6),データ入力と計算結果!$E$7&lt;&gt;バックデータ一覧!$A$15,SUM(AX211:AY211)&gt;0),0.07*10^3/3600,0)</f>
        <v>1.9444444444444445E-2</v>
      </c>
      <c r="K211" s="122">
        <f>IF(AND(OR($BH$4=1,$BH$4=2),データ入力と計算結果!$E$7=バックデータ一覧!$A$17,AY211&gt;0),(VLOOKUP(データ入力と計算結果!$E$6,バックデータ一覧!$V$10:$AA$11,5,FALSE)*BA211+VLOOKUP(データ入力と計算結果!$E$6,バックデータ一覧!$V$10:$AA$11,6,FALSE))*10^3/3600,0)</f>
        <v>3.3943329282407404E-2</v>
      </c>
      <c r="L211" s="122">
        <f>IF(OR($BH$4=1,$BH$4=6),IF(データ入力と計算結果!$E$7=バックデータ一覧!$A$15,AU211/N211+AV211/O211+AW211/P211+AX211/Q211+AY211/S211,IF(データ入力と計算結果!$E$7=バックデータ一覧!$A$16,AU211/N211+AV211/O211+AW211/P211+AY211/R211+AZ211/S211,AU211/N211+AV211/O211+AW211/P211+AY211/R211+BA211/T211)),0)</f>
        <v>67.127526506559008</v>
      </c>
      <c r="M211" s="122">
        <f>IF($BH$4=2,IF(データ入力と計算結果!$E$7=バックデータ一覧!$A$15,AU211/N211+AV211/O211+AW211/P211+AX211/Q211+AZ211/S211,IF(データ入力と計算結果!$E$7=バックデータ一覧!$A$16,AU211/N211+AV211/O211+AW211/P211+AY211/R211+AZ211/S211,AU211/N211+AV211/O211+AW211/P211+AY211/R211+BA211/T211)),0)</f>
        <v>0</v>
      </c>
      <c r="N211" s="122">
        <f>MIN(1,$BH$6*'貼り付けシート（日別）'!O210+計算過程!$BH$13*(AU211+AW211)+$BH$20)</f>
        <v>0.6478228092963676</v>
      </c>
      <c r="O211" s="122">
        <f>MIN(1,$BH$7*'貼り付けシート（日別）'!O210+$BH$14*AV211+$BH$21)</f>
        <v>0.69250581999527228</v>
      </c>
      <c r="P211" s="122">
        <f>MIN(1,$BH$8*'貼り付けシート（日別）'!O210+$BH$15*(AU211+AW211)+$BH$22)</f>
        <v>0.6478228092963676</v>
      </c>
      <c r="Q211" s="46">
        <f>MIN(1,$BH$9*'貼り付けシート（日別）'!O210+$BH$16*AX211+$BH$23)</f>
        <v>0.71159348488590612</v>
      </c>
      <c r="R211" s="46">
        <f>MIN(1,$BH$10*'貼り付けシート（日別）'!O210+$BH$17*AY211+$BH$24)</f>
        <v>0.70292858680191506</v>
      </c>
      <c r="S211" s="46">
        <f>MIN(1,$BH$11*'貼り付けシート（日別）'!O210+$BH$18*AZ211+$BH$25)</f>
        <v>0.71159348488590612</v>
      </c>
      <c r="T211" s="46">
        <f>MIN(1,$BH$12*'貼り付けシート（日別）'!O210+$BH$19*BA211+$BH$26)</f>
        <v>0.65894969024536909</v>
      </c>
      <c r="U211" s="46">
        <f t="shared" si="32"/>
        <v>0</v>
      </c>
      <c r="V211" s="46">
        <f t="array" ref="V211">AVERAGE((IF(('貼り付けシート（時刻別）'!$E$6:$E$8765=$B211)*('貼り付けシート（時刻別）'!$F$6:$F$8765=$C211)*('貼り付けシート（時刻別）'!$G$6:$G$8765=1),'貼り付けシート（時刻別）'!$C$6:$C$8765,"")))</f>
        <v>22.687500000000004</v>
      </c>
      <c r="W211" s="46">
        <f t="shared" si="37"/>
        <v>1</v>
      </c>
      <c r="X211" s="46">
        <f t="shared" si="38"/>
        <v>1</v>
      </c>
      <c r="Y211" s="46">
        <f t="shared" si="39"/>
        <v>45.779074951716666</v>
      </c>
      <c r="Z211" s="46">
        <f>IF($BH$4=8,($BH$38*'貼り付けシート（日別）'!O210+$BH$39*Y211+$BH$40)/3.6,0)</f>
        <v>0</v>
      </c>
      <c r="AA211" s="46">
        <f>IF(OR($BH$4=3,$BH$4=4,$BH$4=5),(($BH$42*'貼り付けシート（日別）'!O210+$BH$43*SUM(AU211:AW211,AY211)+$BH$44)*AB211+(0.01723*BA211+0.06099))*10^3/3600,0)</f>
        <v>0</v>
      </c>
      <c r="AB211" s="46">
        <f>IF('貼り付けシート（日別）'!O210&lt;7,1+(7-'貼り付けシート（日別）'!O210)*0.0091,1)</f>
        <v>1</v>
      </c>
      <c r="AC211" s="46">
        <f>IF(OR($BH$4=3,$BH$4=4,$BH$4=5),(($BH$45*'貼り付けシート（日別）'!O210+$BH$46*SUM(AU211:AW211,AY211)+$BH$47)*AE211+BA211/AD211),0)</f>
        <v>0</v>
      </c>
      <c r="AD211" s="46">
        <f>$BH$48*'貼り付けシート（日別）'!O210+$BH$49*BA211+$BH$50</f>
        <v>0.89119375000000001</v>
      </c>
      <c r="AE211" s="46">
        <f>IF('貼り付けシート（日別）'!O210&lt;7,1+(7-'貼り付けシート（日別）'!O210)*0.0205,1)</f>
        <v>1</v>
      </c>
      <c r="AF211" s="46">
        <f>IF($BH$4=7,((AL211*'貼り付けシート（日別）'!O210+AM211*(AU211+AV211+AW211+AY211)+AN211*AK211+AO211)*AG211+(0.01723*BA211+0.06099))*10^3/3600,0)</f>
        <v>0</v>
      </c>
      <c r="AG211" s="46">
        <f>IF(7&lt;='貼り付けシート（日別）'!O210,1,1+(7-'貼り付けシート（日別）'!O210)*0.0091)</f>
        <v>1</v>
      </c>
      <c r="AH211" s="46">
        <f>IF($BH$4=7,((AP211*'貼り付けシート（日別）'!O210+AQ211*(AU211+AV211+AW211+AY211)+AR211*AK211+AS211)*AJ211+BA211/AI211),0)</f>
        <v>0</v>
      </c>
      <c r="AI211" s="46">
        <f>$BH$52*'貼り付けシート（日別）'!O210+$BH$53*BA211+$BH$54</f>
        <v>0.89119375000000001</v>
      </c>
      <c r="AJ211" s="46">
        <f>IF(7&lt;='貼り付けシート（日別）'!O210,1,1+(7-'貼り付けシート（日別）'!O210)*0.0205)</f>
        <v>1</v>
      </c>
      <c r="AK211" s="46">
        <f>SUMIF('貼り付けシート（時刻別）'!$A$6:$A$8765,A211,'貼り付けシート（時刻別）'!$D$6:$D$8765)</f>
        <v>0</v>
      </c>
      <c r="AL211" s="120">
        <f>IF($AK211&gt;0,バックデータ一覧!$S$4,バックデータ一覧!$T$4)</f>
        <v>-0.18114</v>
      </c>
      <c r="AM211" s="120">
        <f>IF($AK211&gt;0,バックデータ一覧!$S$5,バックデータ一覧!$T$5)</f>
        <v>0.10483000000000001</v>
      </c>
      <c r="AN211" s="120">
        <f>IF($AK211&gt;0,バックデータ一覧!$S$6,バックデータ一覧!$T$6)</f>
        <v>0</v>
      </c>
      <c r="AO211" s="120">
        <f>IF($AK211&gt;0,バックデータ一覧!$S$7,バックデータ一覧!$T$7)</f>
        <v>5.8528500000000001</v>
      </c>
      <c r="AP211" s="120">
        <f>IF($AK211&gt;0,バックデータ一覧!$S$12,バックデータ一覧!$T$12)</f>
        <v>-5.7700000000000001E-2</v>
      </c>
      <c r="AQ211" s="120">
        <f>IF($AK211&gt;0,バックデータ一覧!$S$13,バックデータ一覧!$T$13)</f>
        <v>0.47525000000000001</v>
      </c>
      <c r="AR211" s="120">
        <f>IF($AK211&gt;0,バックデータ一覧!$S$14,バックデータ一覧!$T$14)</f>
        <v>0</v>
      </c>
      <c r="AS211" s="120">
        <f>IF($AK211&gt;0,バックデータ一覧!$S$15,バックデータ一覧!$T$15)</f>
        <v>-6.3459300000000001</v>
      </c>
      <c r="AT211" s="123">
        <f>IF(データ入力と計算結果!$E$9=バックデータ一覧!$A$24,'貼り付けシート（日別）'!P210,0)</f>
        <v>0</v>
      </c>
      <c r="AU211" s="132">
        <f>'貼り付けシート（日別）'!B210</f>
        <v>8.633031249387999</v>
      </c>
      <c r="AV211" s="132">
        <f>'貼り付けシート（日別）'!C210</f>
        <v>14.07559442835</v>
      </c>
      <c r="AW211" s="132">
        <f>'貼り付けシート（日別）'!D210</f>
        <v>2.6274442932920001</v>
      </c>
      <c r="AX211" s="132">
        <f>'貼り付けシート（日別）'!E210</f>
        <v>0</v>
      </c>
      <c r="AY211" s="132">
        <f>'貼り付けシート（日別）'!F210</f>
        <v>16.890713314019997</v>
      </c>
      <c r="AZ211" s="132">
        <f>'貼り付けシート（日別）'!G210</f>
        <v>0</v>
      </c>
      <c r="BA211" s="132">
        <f>'貼り付けシート（日別）'!H210</f>
        <v>3.5522916666666662</v>
      </c>
    </row>
    <row r="212" spans="1:53" x14ac:dyDescent="0.15">
      <c r="A212" s="50">
        <v>41845</v>
      </c>
      <c r="B212" s="42">
        <f t="shared" si="33"/>
        <v>7</v>
      </c>
      <c r="C212" s="42">
        <f t="shared" si="34"/>
        <v>25</v>
      </c>
      <c r="D212" s="127">
        <f t="shared" si="35"/>
        <v>0.14320302719907407</v>
      </c>
      <c r="E212" s="127">
        <f t="shared" si="30"/>
        <v>53.715056444771285</v>
      </c>
      <c r="F212" s="127">
        <f t="shared" si="36"/>
        <v>0</v>
      </c>
      <c r="G212" s="130">
        <v>0</v>
      </c>
      <c r="H212" s="122">
        <f t="shared" si="31"/>
        <v>0.14320302719907407</v>
      </c>
      <c r="I212" s="122">
        <f>IF(AND($BH$4&lt;&gt;1,$BH$4&lt;&gt;2,$BH$4&lt;&gt;6),0,((VLOOKUP(データ入力と計算結果!$E$6,バックデータ一覧!$V$10:$AA$11,2)*'貼り付けシート（日別）'!O211+VLOOKUP(データ入力と計算結果!$E$6,バックデータ一覧!$V$10:$AA$11,3)*('貼り付けシート（日別）'!I211+'貼り付けシート（日別）'!J211+'貼り付けシート（日別）'!K211+'貼り付けシート（日別）'!L211+'貼り付けシート（日別）'!N211)+(VLOOKUP(データ入力と計算結果!$E$6,バックデータ一覧!$V$10:$AA$11,4)))*10^3/3600))</f>
        <v>8.7037314814814817E-2</v>
      </c>
      <c r="J212" s="122">
        <f>IF(AND(OR($BH$4&lt;&gt;1,$BH$4&lt;&gt;2,$BH$4&lt;&gt;6),データ入力と計算結果!$E$7&lt;&gt;バックデータ一覧!$A$15,SUM(AX212:AY212)&gt;0),0.07*10^3/3600,0)</f>
        <v>1.9444444444444445E-2</v>
      </c>
      <c r="K212" s="122">
        <f>IF(AND(OR($BH$4=1,$BH$4=2),データ入力と計算結果!$E$7=バックデータ一覧!$A$17,AY212&gt;0),(VLOOKUP(データ入力と計算結果!$E$6,バックデータ一覧!$V$10:$AA$11,5,FALSE)*BA212+VLOOKUP(データ入力と計算結果!$E$6,バックデータ一覧!$V$10:$AA$11,6,FALSE))*10^3/3600,0)</f>
        <v>3.6721267939814804E-2</v>
      </c>
      <c r="L212" s="122">
        <f>IF(OR($BH$4=1,$BH$4=6),IF(データ入力と計算結果!$E$7=バックデータ一覧!$A$15,AU212/N212+AV212/O212+AW212/P212+AX212/Q212+AY212/S212,IF(データ入力と計算結果!$E$7=バックデータ一覧!$A$16,AU212/N212+AV212/O212+AW212/P212+AY212/R212+AZ212/S212,AU212/N212+AV212/O212+AW212/P212+AY212/R212+BA212/T212)),0)</f>
        <v>53.715056444771285</v>
      </c>
      <c r="M212" s="122">
        <f>IF($BH$4=2,IF(データ入力と計算結果!$E$7=バックデータ一覧!$A$15,AU212/N212+AV212/O212+AW212/P212+AX212/Q212+AZ212/S212,IF(データ入力と計算結果!$E$7=バックデータ一覧!$A$16,AU212/N212+AV212/O212+AW212/P212+AY212/R212+AZ212/S212,AU212/N212+AV212/O212+AW212/P212+AY212/R212+BA212/T212)),0)</f>
        <v>0</v>
      </c>
      <c r="N212" s="122">
        <f>MIN(1,$BH$6*'貼り付けシート（日別）'!O211+計算過程!$BH$13*(AU212+AW212)+$BH$20)</f>
        <v>0.63648010742981009</v>
      </c>
      <c r="O212" s="122">
        <f>MIN(1,$BH$7*'貼り付けシート（日別）'!O211+$BH$14*AV212+$BH$21)</f>
        <v>0.68852286413146135</v>
      </c>
      <c r="P212" s="122">
        <f>MIN(1,$BH$8*'貼り付けシート（日別）'!O211+$BH$15*(AU212+AW212)+$BH$22)</f>
        <v>0.63648010742981009</v>
      </c>
      <c r="Q212" s="46">
        <f>MIN(1,$BH$9*'貼り付けシート（日別）'!O211+$BH$16*AX212+$BH$23)</f>
        <v>0.71159348488590612</v>
      </c>
      <c r="R212" s="46">
        <f>MIN(1,$BH$10*'貼り付けシート（日別）'!O211+$BH$17*AY212+$BH$24)</f>
        <v>0.70301312836685959</v>
      </c>
      <c r="S212" s="46">
        <f>MIN(1,$BH$11*'貼り付けシート（日別）'!O211+$BH$18*AZ212+$BH$25)</f>
        <v>0.71159348488590612</v>
      </c>
      <c r="T212" s="46">
        <f>MIN(1,$BH$12*'貼り付けシート（日別）'!O211+$BH$19*BA212+$BH$26)</f>
        <v>0.65923571046120799</v>
      </c>
      <c r="U212" s="46">
        <f t="shared" si="32"/>
        <v>0</v>
      </c>
      <c r="V212" s="46">
        <f t="array" ref="V212">AVERAGE((IF(('貼り付けシート（時刻別）'!$E$6:$E$8765=$B212)*('貼り付けシート（時刻別）'!$F$6:$F$8765=$C212)*('貼り付けシート（時刻別）'!$G$6:$G$8765=1),'貼り付けシート（時刻別）'!$C$6:$C$8765,"")))</f>
        <v>17.4375</v>
      </c>
      <c r="W212" s="46">
        <f t="shared" si="37"/>
        <v>1</v>
      </c>
      <c r="X212" s="46">
        <f t="shared" si="38"/>
        <v>1</v>
      </c>
      <c r="Y212" s="46">
        <f t="shared" si="39"/>
        <v>36.613581953983335</v>
      </c>
      <c r="Z212" s="46">
        <f>IF($BH$4=8,($BH$38*'貼り付けシート（日別）'!O211+$BH$39*Y212+$BH$40)/3.6,0)</f>
        <v>0</v>
      </c>
      <c r="AA212" s="46">
        <f>IF(OR($BH$4=3,$BH$4=4,$BH$4=5),(($BH$42*'貼り付けシート（日別）'!O211+$BH$43*SUM(AU212:AW212,AY212)+$BH$44)*AB212+(0.01723*BA212+0.06099))*10^3/3600,0)</f>
        <v>0</v>
      </c>
      <c r="AB212" s="46">
        <f>IF('貼り付けシート（日別）'!O211&lt;7,1+(7-'貼り付けシート（日別）'!O211)*0.0091,1)</f>
        <v>1</v>
      </c>
      <c r="AC212" s="46">
        <f>IF(OR($BH$4=3,$BH$4=4,$BH$4=5),(($BH$45*'貼り付けシート（日別）'!O211+$BH$46*SUM(AU212:AW212,AY212)+$BH$47)*AE212+BA212/AD212),0)</f>
        <v>0</v>
      </c>
      <c r="AD212" s="46">
        <f>$BH$48*'貼り付けシート（日別）'!O211+$BH$49*BA212+$BH$50</f>
        <v>0.87875624999999991</v>
      </c>
      <c r="AE212" s="46">
        <f>IF('貼り付けシート（日別）'!O211&lt;7,1+(7-'貼り付けシート（日別）'!O211)*0.0205,1)</f>
        <v>1</v>
      </c>
      <c r="AF212" s="46">
        <f>IF($BH$4=7,((AL212*'貼り付けシート（日別）'!O211+AM212*(AU212+AV212+AW212+AY212)+AN212*AK212+AO212)*AG212+(0.01723*BA212+0.06099))*10^3/3600,0)</f>
        <v>0</v>
      </c>
      <c r="AG212" s="46">
        <f>IF(7&lt;='貼り付けシート（日別）'!O211,1,1+(7-'貼り付けシート（日別）'!O211)*0.0091)</f>
        <v>1</v>
      </c>
      <c r="AH212" s="46">
        <f>IF($BH$4=7,((AP212*'貼り付けシート（日別）'!O211+AQ212*(AU212+AV212+AW212+AY212)+AR212*AK212+AS212)*AJ212+BA212/AI212),0)</f>
        <v>0</v>
      </c>
      <c r="AI212" s="46">
        <f>$BH$52*'貼り付けシート（日別）'!O211+$BH$53*BA212+$BH$54</f>
        <v>0.87875624999999991</v>
      </c>
      <c r="AJ212" s="46">
        <f>IF(7&lt;='貼り付けシート（日別）'!O211,1,1+(7-'貼り付けシート（日別）'!O211)*0.0205)</f>
        <v>1</v>
      </c>
      <c r="AK212" s="46">
        <f>SUMIF('貼り付けシート（時刻別）'!$A$6:$A$8765,A212,'貼り付けシート（時刻別）'!$D$6:$D$8765)</f>
        <v>0</v>
      </c>
      <c r="AL212" s="120">
        <f>IF($AK212&gt;0,バックデータ一覧!$S$4,バックデータ一覧!$T$4)</f>
        <v>-0.18114</v>
      </c>
      <c r="AM212" s="120">
        <f>IF($AK212&gt;0,バックデータ一覧!$S$5,バックデータ一覧!$T$5)</f>
        <v>0.10483000000000001</v>
      </c>
      <c r="AN212" s="120">
        <f>IF($AK212&gt;0,バックデータ一覧!$S$6,バックデータ一覧!$T$6)</f>
        <v>0</v>
      </c>
      <c r="AO212" s="120">
        <f>IF($AK212&gt;0,バックデータ一覧!$S$7,バックデータ一覧!$T$7)</f>
        <v>5.8528500000000001</v>
      </c>
      <c r="AP212" s="120">
        <f>IF($AK212&gt;0,バックデータ一覧!$S$12,バックデータ一覧!$T$12)</f>
        <v>-5.7700000000000001E-2</v>
      </c>
      <c r="AQ212" s="120">
        <f>IF($AK212&gt;0,バックデータ一覧!$S$13,バックデータ一覧!$T$13)</f>
        <v>0.47525000000000001</v>
      </c>
      <c r="AR212" s="120">
        <f>IF($AK212&gt;0,バックデータ一覧!$S$14,バックデータ一覧!$T$14)</f>
        <v>0</v>
      </c>
      <c r="AS212" s="120">
        <f>IF($AK212&gt;0,バックデータ一覧!$S$15,バックデータ一覧!$T$15)</f>
        <v>-6.3459300000000001</v>
      </c>
      <c r="AT212" s="123">
        <f>IF(データ入力と計算結果!$E$9=バックデータ一覧!$A$24,'貼り付けシート（日別）'!P211,0)</f>
        <v>0</v>
      </c>
      <c r="AU212" s="132">
        <f>'貼り付けシート（日別）'!B211</f>
        <v>5.753754755658</v>
      </c>
      <c r="AV212" s="132">
        <f>'貼り付けシート（日別）'!C211</f>
        <v>9.2802496058999999</v>
      </c>
      <c r="AW212" s="132">
        <f>'貼り付けシート（日別）'!D211</f>
        <v>0.74241996847200009</v>
      </c>
      <c r="AX212" s="132">
        <f>'貼り付けシート（日別）'!E211</f>
        <v>0</v>
      </c>
      <c r="AY212" s="132">
        <f>'貼り付けシート（日別）'!F211</f>
        <v>16.704449290620001</v>
      </c>
      <c r="AZ212" s="132">
        <f>'貼り付けシート（日別）'!G211</f>
        <v>0</v>
      </c>
      <c r="BA212" s="132">
        <f>'貼り付けシート（日別）'!H211</f>
        <v>4.1327083333333317</v>
      </c>
    </row>
    <row r="213" spans="1:53" x14ac:dyDescent="0.15">
      <c r="A213" s="50">
        <v>41846</v>
      </c>
      <c r="B213" s="42">
        <f t="shared" si="33"/>
        <v>7</v>
      </c>
      <c r="C213" s="42">
        <f t="shared" si="34"/>
        <v>26</v>
      </c>
      <c r="D213" s="127">
        <f t="shared" si="35"/>
        <v>0.16075600144675925</v>
      </c>
      <c r="E213" s="127">
        <f t="shared" si="30"/>
        <v>80.207954830477306</v>
      </c>
      <c r="F213" s="127">
        <f t="shared" si="36"/>
        <v>0</v>
      </c>
      <c r="G213" s="130">
        <v>0</v>
      </c>
      <c r="H213" s="122">
        <f t="shared" si="31"/>
        <v>0.16075600144675925</v>
      </c>
      <c r="I213" s="122">
        <f>IF(AND($BH$4&lt;&gt;1,$BH$4&lt;&gt;2,$BH$4&lt;&gt;6),0,((VLOOKUP(データ入力と計算結果!$E$6,バックデータ一覧!$V$10:$AA$11,2)*'貼り付けシート（日別）'!O212+VLOOKUP(データ入力と計算結果!$E$6,バックデータ一覧!$V$10:$AA$11,3)*('貼り付けシート（日別）'!I212+'貼り付けシート（日別）'!J212+'貼り付けシート（日別）'!K212+'貼り付けシート（日別）'!L212+'貼り付けシート（日別）'!N212)+(VLOOKUP(データ入力と計算結果!$E$6,バックデータ一覧!$V$10:$AA$11,4)))*10^3/3600))</f>
        <v>0.10731587962962963</v>
      </c>
      <c r="J213" s="122">
        <f>IF(AND(OR($BH$4&lt;&gt;1,$BH$4&lt;&gt;2,$BH$4&lt;&gt;6),データ入力と計算結果!$E$7&lt;&gt;バックデータ一覧!$A$15,SUM(AX213:AY213)&gt;0),0.07*10^3/3600,0)</f>
        <v>1.9444444444444445E-2</v>
      </c>
      <c r="K213" s="122">
        <f>IF(AND(OR($BH$4=1,$BH$4=2),データ入力と計算結果!$E$7=バックデータ一覧!$A$17,AY213&gt;0),(VLOOKUP(データ入力と計算結果!$E$6,バックデータ一覧!$V$10:$AA$11,5,FALSE)*BA213+VLOOKUP(データ入力と計算結果!$E$6,バックデータ一覧!$V$10:$AA$11,6,FALSE))*10^3/3600,0)</f>
        <v>3.3995677372685183E-2</v>
      </c>
      <c r="L213" s="122">
        <f>IF(OR($BH$4=1,$BH$4=6),IF(データ入力と計算結果!$E$7=バックデータ一覧!$A$15,AU213/N213+AV213/O213+AW213/P213+AX213/Q213+AY213/S213,IF(データ入力と計算結果!$E$7=バックデータ一覧!$A$16,AU213/N213+AV213/O213+AW213/P213+AY213/R213+AZ213/S213,AU213/N213+AV213/O213+AW213/P213+AY213/R213+BA213/T213)),0)</f>
        <v>80.207954830477306</v>
      </c>
      <c r="M213" s="122">
        <f>IF($BH$4=2,IF(データ入力と計算結果!$E$7=バックデータ一覧!$A$15,AU213/N213+AV213/O213+AW213/P213+AX213/Q213+AZ213/S213,IF(データ入力と計算結果!$E$7=バックデータ一覧!$A$16,AU213/N213+AV213/O213+AW213/P213+AY213/R213+AZ213/S213,AU213/N213+AV213/O213+AW213/P213+AY213/R213+BA213/T213)),0)</f>
        <v>0</v>
      </c>
      <c r="N213" s="122">
        <f>MIN(1,$BH$6*'貼り付けシート（日別）'!O212+計算過程!$BH$13*(AU213+AW213)+$BH$20)</f>
        <v>0.65308363382741286</v>
      </c>
      <c r="O213" s="122">
        <f>MIN(1,$BH$7*'貼り付けシート（日別）'!O212+$BH$14*AV213+$BH$21)</f>
        <v>0.69452521725553917</v>
      </c>
      <c r="P213" s="122">
        <f>MIN(1,$BH$8*'貼り付けシート（日別）'!O212+$BH$15*(AU213+AW213)+$BH$22)</f>
        <v>0.65308363382741286</v>
      </c>
      <c r="Q213" s="46">
        <f>MIN(1,$BH$9*'貼り付けシート（日別）'!O212+$BH$16*AX213+$BH$23)</f>
        <v>0.71159348488590612</v>
      </c>
      <c r="R213" s="46">
        <f>MIN(1,$BH$10*'貼り付けシート（日別）'!O212+$BH$17*AY213+$BH$24)</f>
        <v>0.70299708272290073</v>
      </c>
      <c r="S213" s="46">
        <f>MIN(1,$BH$11*'貼り付けシート（日別）'!O212+$BH$18*AZ213+$BH$25)</f>
        <v>0.71159348488590612</v>
      </c>
      <c r="T213" s="46">
        <f>MIN(1,$BH$12*'貼り付けシート（日別）'!O212+$BH$19*BA213+$BH$26)</f>
        <v>0.65895508007355708</v>
      </c>
      <c r="U213" s="46">
        <f t="shared" si="32"/>
        <v>0</v>
      </c>
      <c r="V213" s="46">
        <f t="array" ref="V213">AVERAGE((IF(('貼り付けシート（時刻別）'!$E$6:$E$8765=$B213)*('貼り付けシート（時刻別）'!$F$6:$F$8765=$C213)*('貼り付けシート（時刻別）'!$G$6:$G$8765=1),'貼り付けシート（時刻別）'!$C$6:$C$8765,"")))</f>
        <v>19.762499999999999</v>
      </c>
      <c r="W213" s="46">
        <f t="shared" si="37"/>
        <v>1</v>
      </c>
      <c r="X213" s="46">
        <f t="shared" si="38"/>
        <v>1</v>
      </c>
      <c r="Y213" s="46">
        <f t="shared" si="39"/>
        <v>54.712622461666669</v>
      </c>
      <c r="Z213" s="46">
        <f>IF($BH$4=8,($BH$38*'貼り付けシート（日別）'!O212+$BH$39*Y213+$BH$40)/3.6,0)</f>
        <v>0</v>
      </c>
      <c r="AA213" s="46">
        <f>IF(OR($BH$4=3,$BH$4=4,$BH$4=5),(($BH$42*'貼り付けシート（日別）'!O212+$BH$43*SUM(AU213:AW213,AY213)+$BH$44)*AB213+(0.01723*BA213+0.06099))*10^3/3600,0)</f>
        <v>0</v>
      </c>
      <c r="AB213" s="46">
        <f>IF('貼り付けシート（日別）'!O212&lt;7,1+(7-'貼り付けシート（日別）'!O212)*0.0091,1)</f>
        <v>1</v>
      </c>
      <c r="AC213" s="46">
        <f>IF(OR($BH$4=3,$BH$4=4,$BH$4=5),(($BH$45*'貼り付けシート（日別）'!O212+$BH$46*SUM(AU213:AW213,AY213)+$BH$47)*AE213+BA213/AD213),0)</f>
        <v>0</v>
      </c>
      <c r="AD213" s="46">
        <f>$BH$48*'貼り付けシート（日別）'!O212+$BH$49*BA213+$BH$50</f>
        <v>0.890959375</v>
      </c>
      <c r="AE213" s="46">
        <f>IF('貼り付けシート（日別）'!O212&lt;7,1+(7-'貼り付けシート（日別）'!O212)*0.0205,1)</f>
        <v>1</v>
      </c>
      <c r="AF213" s="46">
        <f>IF($BH$4=7,((AL213*'貼り付けシート（日別）'!O212+AM213*(AU213+AV213+AW213+AY213)+AN213*AK213+AO213)*AG213+(0.01723*BA213+0.06099))*10^3/3600,0)</f>
        <v>0</v>
      </c>
      <c r="AG213" s="46">
        <f>IF(7&lt;='貼り付けシート（日別）'!O212,1,1+(7-'貼り付けシート（日別）'!O212)*0.0091)</f>
        <v>1</v>
      </c>
      <c r="AH213" s="46">
        <f>IF($BH$4=7,((AP213*'貼り付けシート（日別）'!O212+AQ213*(AU213+AV213+AW213+AY213)+AR213*AK213+AS213)*AJ213+BA213/AI213),0)</f>
        <v>0</v>
      </c>
      <c r="AI213" s="46">
        <f>$BH$52*'貼り付けシート（日別）'!O212+$BH$53*BA213+$BH$54</f>
        <v>0.890959375</v>
      </c>
      <c r="AJ213" s="46">
        <f>IF(7&lt;='貼り付けシート（日別）'!O212,1,1+(7-'貼り付けシート（日別）'!O212)*0.0205)</f>
        <v>1</v>
      </c>
      <c r="AK213" s="46">
        <f>SUMIF('貼り付けシート（時刻別）'!$A$6:$A$8765,A213,'貼り付けシート（時刻別）'!$D$6:$D$8765)</f>
        <v>0</v>
      </c>
      <c r="AL213" s="120">
        <f>IF($AK213&gt;0,バックデータ一覧!$S$4,バックデータ一覧!$T$4)</f>
        <v>-0.18114</v>
      </c>
      <c r="AM213" s="120">
        <f>IF($AK213&gt;0,バックデータ一覧!$S$5,バックデータ一覧!$T$5)</f>
        <v>0.10483000000000001</v>
      </c>
      <c r="AN213" s="120">
        <f>IF($AK213&gt;0,バックデータ一覧!$S$6,バックデータ一覧!$T$6)</f>
        <v>0</v>
      </c>
      <c r="AO213" s="120">
        <f>IF($AK213&gt;0,バックデータ一覧!$S$7,バックデータ一覧!$T$7)</f>
        <v>5.8528500000000001</v>
      </c>
      <c r="AP213" s="120">
        <f>IF($AK213&gt;0,バックデータ一覧!$S$12,バックデータ一覧!$T$12)</f>
        <v>-5.7700000000000001E-2</v>
      </c>
      <c r="AQ213" s="120">
        <f>IF($AK213&gt;0,バックデータ一覧!$S$13,バックデータ一覧!$T$13)</f>
        <v>0.47525000000000001</v>
      </c>
      <c r="AR213" s="120">
        <f>IF($AK213&gt;0,バックデータ一覧!$S$14,バックデータ一覧!$T$14)</f>
        <v>0</v>
      </c>
      <c r="AS213" s="120">
        <f>IF($AK213&gt;0,バックデータ一覧!$S$15,バックデータ一覧!$T$15)</f>
        <v>-6.3459300000000001</v>
      </c>
      <c r="AT213" s="123">
        <f>IF(データ入力と計算結果!$E$9=バックデータ一覧!$A$24,'貼り付けシート（日別）'!P212,0)</f>
        <v>0</v>
      </c>
      <c r="AU213" s="132">
        <f>'貼り付けシート（日別）'!B212</f>
        <v>12.647849978400002</v>
      </c>
      <c r="AV213" s="132">
        <f>'貼り付けシート（日別）'!C212</f>
        <v>18.599779380000001</v>
      </c>
      <c r="AW213" s="132">
        <f>'貼り付けシート（日別）'!D212</f>
        <v>3.1619624946000005</v>
      </c>
      <c r="AX213" s="132">
        <f>'貼り付けシート（日別）'!E212</f>
        <v>0</v>
      </c>
      <c r="AY213" s="132">
        <f>'貼り付けシート（日別）'!F212</f>
        <v>16.739801442000001</v>
      </c>
      <c r="AZ213" s="132">
        <f>'貼り付けシート（日別）'!G212</f>
        <v>0</v>
      </c>
      <c r="BA213" s="132">
        <f>'貼り付けシート（日別）'!H212</f>
        <v>3.563229166666666</v>
      </c>
    </row>
    <row r="214" spans="1:53" x14ac:dyDescent="0.15">
      <c r="A214" s="50">
        <v>41847</v>
      </c>
      <c r="B214" s="42">
        <f t="shared" si="33"/>
        <v>7</v>
      </c>
      <c r="C214" s="42">
        <f t="shared" si="34"/>
        <v>27</v>
      </c>
      <c r="D214" s="127">
        <f t="shared" si="35"/>
        <v>0.13841297106481484</v>
      </c>
      <c r="E214" s="127">
        <f t="shared" si="30"/>
        <v>52.406566332263907</v>
      </c>
      <c r="F214" s="127">
        <f t="shared" si="36"/>
        <v>0</v>
      </c>
      <c r="G214" s="130">
        <v>0</v>
      </c>
      <c r="H214" s="122">
        <f t="shared" si="31"/>
        <v>0.13841297106481484</v>
      </c>
      <c r="I214" s="122">
        <f>IF(AND($BH$4&lt;&gt;1,$BH$4&lt;&gt;2,$BH$4&lt;&gt;6),0,((VLOOKUP(データ入力と計算結果!$E$6,バックデータ一覧!$V$10:$AA$11,2)*'貼り付けシート（日別）'!O213+VLOOKUP(データ入力と計算結果!$E$6,バックデータ一覧!$V$10:$AA$11,3)*('貼り付けシート（日別）'!I213+'貼り付けシート（日別）'!J213+'貼り付けシート（日別）'!K213+'貼り付けシート（日別）'!L213+'貼り付けシート（日別）'!N213)+(VLOOKUP(データ入力と計算結果!$E$6,バックデータ一覧!$V$10:$AA$11,4)))*10^3/3600))</f>
        <v>8.5297407407407433E-2</v>
      </c>
      <c r="J214" s="122">
        <f>IF(AND(OR($BH$4&lt;&gt;1,$BH$4&lt;&gt;2,$BH$4&lt;&gt;6),データ入力と計算結果!$E$7&lt;&gt;バックデータ一覧!$A$15,SUM(AX214:AY214)&gt;0),0.07*10^3/3600,0)</f>
        <v>1.9444444444444445E-2</v>
      </c>
      <c r="K214" s="122">
        <f>IF(AND(OR($BH$4=1,$BH$4=2),データ入力と計算結果!$E$7=バックデータ一覧!$A$17,AY214&gt;0),(VLOOKUP(データ入力と計算結果!$E$6,バックデータ一覧!$V$10:$AA$11,5,FALSE)*BA214+VLOOKUP(データ入力と計算結果!$E$6,バックデータ一覧!$V$10:$AA$11,6,FALSE))*10^3/3600,0)</f>
        <v>3.3671119212962966E-2</v>
      </c>
      <c r="L214" s="122">
        <f>IF(OR($BH$4=1,$BH$4=6),IF(データ入力と計算結果!$E$7=バックデータ一覧!$A$15,AU214/N214+AV214/O214+AW214/P214+AX214/Q214+AY214/S214,IF(データ入力と計算結果!$E$7=バックデータ一覧!$A$16,AU214/N214+AV214/O214+AW214/P214+AY214/R214+AZ214/S214,AU214/N214+AV214/O214+AW214/P214+AY214/R214+BA214/T214)),0)</f>
        <v>52.406566332263907</v>
      </c>
      <c r="M214" s="122">
        <f>IF($BH$4=2,IF(データ入力と計算結果!$E$7=バックデータ一覧!$A$15,AU214/N214+AV214/O214+AW214/P214+AX214/Q214+AZ214/S214,IF(データ入力と計算結果!$E$7=バックデータ一覧!$A$16,AU214/N214+AV214/O214+AW214/P214+AY214/R214+AZ214/S214,AU214/N214+AV214/O214+AW214/P214+AY214/R214+BA214/T214)),0)</f>
        <v>0</v>
      </c>
      <c r="N214" s="122">
        <f>MIN(1,$BH$6*'貼り付けシート（日別）'!O213+計算過程!$BH$13*(AU214+AW214)+$BH$20)</f>
        <v>0.64272773376610726</v>
      </c>
      <c r="O214" s="122">
        <f>MIN(1,$BH$7*'貼り付けシート（日別）'!O213+$BH$14*AV214+$BH$21)</f>
        <v>0.69048801315075581</v>
      </c>
      <c r="P214" s="122">
        <f>MIN(1,$BH$8*'貼り付けシート（日別）'!O213+$BH$15*(AU214+AW214)+$BH$22)</f>
        <v>0.64272773376610726</v>
      </c>
      <c r="Q214" s="46">
        <f>MIN(1,$BH$9*'貼り付けシート（日別）'!O213+$BH$16*AX214+$BH$23)</f>
        <v>0.71159348488590612</v>
      </c>
      <c r="R214" s="46">
        <f>MIN(1,$BH$10*'貼り付けシート（日別）'!O213+$BH$17*AY214+$BH$24)</f>
        <v>0.70304608232380739</v>
      </c>
      <c r="S214" s="46">
        <f>MIN(1,$BH$11*'貼り付けシート（日別）'!O213+$BH$18*AZ214+$BH$25)</f>
        <v>0.71159348488590612</v>
      </c>
      <c r="T214" s="46">
        <f>MIN(1,$BH$12*'貼り付けシート（日別）'!O213+$BH$19*BA214+$BH$26)</f>
        <v>0.65892166313879197</v>
      </c>
      <c r="U214" s="46">
        <f t="shared" si="32"/>
        <v>0</v>
      </c>
      <c r="V214" s="46">
        <f t="array" ref="V214">AVERAGE((IF(('貼り付けシート（時刻別）'!$E$6:$E$8765=$B214)*('貼り付けシート（時刻別）'!$F$6:$F$8765=$C214)*('貼り付けシート（時刻別）'!$G$6:$G$8765=1),'貼り付けシート（時刻別）'!$C$6:$C$8765,"")))</f>
        <v>23.2</v>
      </c>
      <c r="W214" s="46">
        <f t="shared" si="37"/>
        <v>1</v>
      </c>
      <c r="X214" s="46">
        <f t="shared" si="38"/>
        <v>1</v>
      </c>
      <c r="Y214" s="46">
        <f t="shared" si="39"/>
        <v>35.835113983866663</v>
      </c>
      <c r="Z214" s="46">
        <f>IF($BH$4=8,($BH$38*'貼り付けシート（日別）'!O213+$BH$39*Y214+$BH$40)/3.6,0)</f>
        <v>0</v>
      </c>
      <c r="AA214" s="46">
        <f>IF(OR($BH$4=3,$BH$4=4,$BH$4=5),(($BH$42*'貼り付けシート（日別）'!O213+$BH$43*SUM(AU214:AW214,AY214)+$BH$44)*AB214+(0.01723*BA214+0.06099))*10^3/3600,0)</f>
        <v>0</v>
      </c>
      <c r="AB214" s="46">
        <f>IF('貼り付けシート（日別）'!O213&lt;7,1+(7-'貼り付けシート（日別）'!O213)*0.0091,1)</f>
        <v>1</v>
      </c>
      <c r="AC214" s="46">
        <f>IF(OR($BH$4=3,$BH$4=4,$BH$4=5),(($BH$45*'貼り付けシート（日別）'!O213+$BH$46*SUM(AU214:AW214,AY214)+$BH$47)*AE214+BA214/AD214),0)</f>
        <v>0</v>
      </c>
      <c r="AD214" s="46">
        <f>$BH$48*'貼り付けシート（日別）'!O213+$BH$49*BA214+$BH$50</f>
        <v>0.89241249999999994</v>
      </c>
      <c r="AE214" s="46">
        <f>IF('貼り付けシート（日別）'!O213&lt;7,1+(7-'貼り付けシート（日別）'!O213)*0.0205,1)</f>
        <v>1</v>
      </c>
      <c r="AF214" s="46">
        <f>IF($BH$4=7,((AL214*'貼り付けシート（日別）'!O213+AM214*(AU214+AV214+AW214+AY214)+AN214*AK214+AO214)*AG214+(0.01723*BA214+0.06099))*10^3/3600,0)</f>
        <v>0</v>
      </c>
      <c r="AG214" s="46">
        <f>IF(7&lt;='貼り付けシート（日別）'!O213,1,1+(7-'貼り付けシート（日別）'!O213)*0.0091)</f>
        <v>1</v>
      </c>
      <c r="AH214" s="46">
        <f>IF($BH$4=7,((AP214*'貼り付けシート（日別）'!O213+AQ214*(AU214+AV214+AW214+AY214)+AR214*AK214+AS214)*AJ214+BA214/AI214),0)</f>
        <v>0</v>
      </c>
      <c r="AI214" s="46">
        <f>$BH$52*'貼り付けシート（日別）'!O213+$BH$53*BA214+$BH$54</f>
        <v>0.89241249999999994</v>
      </c>
      <c r="AJ214" s="46">
        <f>IF(7&lt;='貼り付けシート（日別）'!O213,1,1+(7-'貼り付けシート（日別）'!O213)*0.0205)</f>
        <v>1</v>
      </c>
      <c r="AK214" s="46">
        <f>SUMIF('貼り付けシート（時刻別）'!$A$6:$A$8765,A214,'貼り付けシート（時刻別）'!$D$6:$D$8765)</f>
        <v>0</v>
      </c>
      <c r="AL214" s="120">
        <f>IF($AK214&gt;0,バックデータ一覧!$S$4,バックデータ一覧!$T$4)</f>
        <v>-0.18114</v>
      </c>
      <c r="AM214" s="120">
        <f>IF($AK214&gt;0,バックデータ一覧!$S$5,バックデータ一覧!$T$5)</f>
        <v>0.10483000000000001</v>
      </c>
      <c r="AN214" s="120">
        <f>IF($AK214&gt;0,バックデータ一覧!$S$6,バックデータ一覧!$T$6)</f>
        <v>0</v>
      </c>
      <c r="AO214" s="120">
        <f>IF($AK214&gt;0,バックデータ一覧!$S$7,バックデータ一覧!$T$7)</f>
        <v>5.8528500000000001</v>
      </c>
      <c r="AP214" s="120">
        <f>IF($AK214&gt;0,バックデータ一覧!$S$12,バックデータ一覧!$T$12)</f>
        <v>-5.7700000000000001E-2</v>
      </c>
      <c r="AQ214" s="120">
        <f>IF($AK214&gt;0,バックデータ一覧!$S$13,バックデータ一覧!$T$13)</f>
        <v>0.47525000000000001</v>
      </c>
      <c r="AR214" s="120">
        <f>IF($AK214&gt;0,バックデータ一覧!$S$14,バックデータ一覧!$T$14)</f>
        <v>0</v>
      </c>
      <c r="AS214" s="120">
        <f>IF($AK214&gt;0,バックデータ一覧!$S$15,バックデータ一覧!$T$15)</f>
        <v>-6.3459300000000001</v>
      </c>
      <c r="AT214" s="123">
        <f>IF(データ入力と計算結果!$E$9=バックデータ一覧!$A$24,'貼り付けシート（日別）'!P213,0)</f>
        <v>0</v>
      </c>
      <c r="AU214" s="132">
        <f>'貼り付けシート（日別）'!B213</f>
        <v>5.7287463819040001</v>
      </c>
      <c r="AV214" s="132">
        <f>'貼り付けシート（日別）'!C213</f>
        <v>9.2399135191999999</v>
      </c>
      <c r="AW214" s="132">
        <f>'貼り付けシート（日別）'!D213</f>
        <v>0.73919308153599994</v>
      </c>
      <c r="AX214" s="132">
        <f>'貼り付けシート（日別）'!E213</f>
        <v>0</v>
      </c>
      <c r="AY214" s="132">
        <f>'貼り付けシート（日別）'!F213</f>
        <v>16.63184433456</v>
      </c>
      <c r="AZ214" s="132">
        <f>'貼り付けシート（日別）'!G213</f>
        <v>0</v>
      </c>
      <c r="BA214" s="132">
        <f>'貼り付けシート（日別）'!H213</f>
        <v>3.4954166666666668</v>
      </c>
    </row>
    <row r="215" spans="1:53" x14ac:dyDescent="0.15">
      <c r="A215" s="50">
        <v>41848</v>
      </c>
      <c r="B215" s="42">
        <f t="shared" si="33"/>
        <v>7</v>
      </c>
      <c r="C215" s="42">
        <f t="shared" si="34"/>
        <v>28</v>
      </c>
      <c r="D215" s="127">
        <f t="shared" si="35"/>
        <v>0.15105603096064815</v>
      </c>
      <c r="E215" s="127">
        <f t="shared" si="30"/>
        <v>65.89720400540854</v>
      </c>
      <c r="F215" s="127">
        <f t="shared" si="36"/>
        <v>0</v>
      </c>
      <c r="G215" s="130">
        <v>0</v>
      </c>
      <c r="H215" s="122">
        <f t="shared" si="31"/>
        <v>0.15105603096064815</v>
      </c>
      <c r="I215" s="122">
        <f>IF(AND($BH$4&lt;&gt;1,$BH$4&lt;&gt;2,$BH$4&lt;&gt;6),0,((VLOOKUP(データ入力と計算結果!$E$6,バックデータ一覧!$V$10:$AA$11,2)*'貼り付けシート（日別）'!O214+VLOOKUP(データ入力と計算結果!$E$6,バックデータ一覧!$V$10:$AA$11,3)*('貼り付けシート（日別）'!I214+'貼り付けシート（日別）'!J214+'貼り付けシート（日別）'!K214+'貼り付けシート（日別）'!L214+'貼り付けシート（日別）'!N214)+(VLOOKUP(データ入力と計算結果!$E$6,バックデータ一覧!$V$10:$AA$11,4)))*10^3/3600))</f>
        <v>9.6841157407407411E-2</v>
      </c>
      <c r="J215" s="122">
        <f>IF(AND(OR($BH$4&lt;&gt;1,$BH$4&lt;&gt;2,$BH$4&lt;&gt;6),データ入力と計算結果!$E$7&lt;&gt;バックデータ一覧!$A$15,SUM(AX215:AY215)&gt;0),0.07*10^3/3600,0)</f>
        <v>1.9444444444444445E-2</v>
      </c>
      <c r="K215" s="122">
        <f>IF(AND(OR($BH$4=1,$BH$4=2),データ入力と計算結果!$E$7=バックデータ一覧!$A$17,AY215&gt;0),(VLOOKUP(データ入力と計算結果!$E$6,バックデータ一覧!$V$10:$AA$11,5,FALSE)*BA215+VLOOKUP(データ入力と計算結果!$E$6,バックデータ一覧!$V$10:$AA$11,6,FALSE))*10^3/3600,0)</f>
        <v>3.477042910879629E-2</v>
      </c>
      <c r="L215" s="122">
        <f>IF(OR($BH$4=1,$BH$4=6),IF(データ入力と計算結果!$E$7=バックデータ一覧!$A$15,AU215/N215+AV215/O215+AW215/P215+AX215/Q215+AY215/S215,IF(データ入力と計算結果!$E$7=バックデータ一覧!$A$16,AU215/N215+AV215/O215+AW215/P215+AY215/R215+AZ215/S215,AU215/N215+AV215/O215+AW215/P215+AY215/R215+BA215/T215)),0)</f>
        <v>65.89720400540854</v>
      </c>
      <c r="M215" s="122">
        <f>IF($BH$4=2,IF(データ入力と計算結果!$E$7=バックデータ一覧!$A$15,AU215/N215+AV215/O215+AW215/P215+AX215/Q215+AZ215/S215,IF(データ入力と計算結果!$E$7=バックデータ一覧!$A$16,AU215/N215+AV215/O215+AW215/P215+AY215/R215+AZ215/S215,AU215/N215+AV215/O215+AW215/P215+AY215/R215+BA215/T215)),0)</f>
        <v>0</v>
      </c>
      <c r="N215" s="122">
        <f>MIN(1,$BH$6*'貼り付けシート（日別）'!O214+計算過程!$BH$13*(AU215+AW215)+$BH$20)</f>
        <v>0.64578407984305819</v>
      </c>
      <c r="O215" s="122">
        <f>MIN(1,$BH$7*'貼り付けシート（日別）'!O214+$BH$14*AV215+$BH$21)</f>
        <v>0.6918066527685327</v>
      </c>
      <c r="P215" s="122">
        <f>MIN(1,$BH$8*'貼り付けシート（日別）'!O214+$BH$15*(AU215+AW215)+$BH$22)</f>
        <v>0.64578407984305819</v>
      </c>
      <c r="Q215" s="46">
        <f>MIN(1,$BH$9*'貼り付けシート（日別）'!O214+$BH$16*AX215+$BH$23)</f>
        <v>0.71159348488590612</v>
      </c>
      <c r="R215" s="46">
        <f>MIN(1,$BH$10*'貼り付けシート（日別）'!O214+$BH$17*AY215+$BH$24)</f>
        <v>0.7031221697322575</v>
      </c>
      <c r="S215" s="46">
        <f>MIN(1,$BH$11*'貼り付けシート（日別）'!O214+$BH$18*AZ215+$BH$25)</f>
        <v>0.71159348488590612</v>
      </c>
      <c r="T215" s="46">
        <f>MIN(1,$BH$12*'貼り付けシート（日別）'!O214+$BH$19*BA215+$BH$26)</f>
        <v>0.65903484953073821</v>
      </c>
      <c r="U215" s="46">
        <f t="shared" si="32"/>
        <v>0</v>
      </c>
      <c r="V215" s="46">
        <f t="array" ref="V215">AVERAGE((IF(('貼り付けシート（時刻別）'!$E$6:$E$8765=$B215)*('貼り付けシート（時刻別）'!$F$6:$F$8765=$C215)*('貼り付けシート（時刻別）'!$G$6:$G$8765=1),'貼り付けシート（時刻別）'!$C$6:$C$8765,"")))</f>
        <v>22.462499999999999</v>
      </c>
      <c r="W215" s="46">
        <f t="shared" si="37"/>
        <v>1</v>
      </c>
      <c r="X215" s="46">
        <f t="shared" si="38"/>
        <v>1</v>
      </c>
      <c r="Y215" s="46">
        <f t="shared" si="39"/>
        <v>44.885620950416666</v>
      </c>
      <c r="Z215" s="46">
        <f>IF($BH$4=8,($BH$38*'貼り付けシート（日別）'!O214+$BH$39*Y215+$BH$40)/3.6,0)</f>
        <v>0</v>
      </c>
      <c r="AA215" s="46">
        <f>IF(OR($BH$4=3,$BH$4=4,$BH$4=5),(($BH$42*'貼り付けシート（日別）'!O214+$BH$43*SUM(AU215:AW215,AY215)+$BH$44)*AB215+(0.01723*BA215+0.06099))*10^3/3600,0)</f>
        <v>0</v>
      </c>
      <c r="AB215" s="46">
        <f>IF('貼り付けシート（日別）'!O214&lt;7,1+(7-'貼り付けシート（日別）'!O214)*0.0091,1)</f>
        <v>1</v>
      </c>
      <c r="AC215" s="46">
        <f>IF(OR($BH$4=3,$BH$4=4,$BH$4=5),(($BH$45*'貼り付けシート（日別）'!O214+$BH$46*SUM(AU215:AW215,AY215)+$BH$47)*AE215+BA215/AD215),0)</f>
        <v>0</v>
      </c>
      <c r="AD215" s="46">
        <f>$BH$48*'貼り付けシート（日別）'!O214+$BH$49*BA215+$BH$50</f>
        <v>0.88749062499999987</v>
      </c>
      <c r="AE215" s="46">
        <f>IF('貼り付けシート（日別）'!O214&lt;7,1+(7-'貼り付けシート（日別）'!O214)*0.0205,1)</f>
        <v>1</v>
      </c>
      <c r="AF215" s="46">
        <f>IF($BH$4=7,((AL215*'貼り付けシート（日別）'!O214+AM215*(AU215+AV215+AW215+AY215)+AN215*AK215+AO215)*AG215+(0.01723*BA215+0.06099))*10^3/3600,0)</f>
        <v>0</v>
      </c>
      <c r="AG215" s="46">
        <f>IF(7&lt;='貼り付けシート（日別）'!O214,1,1+(7-'貼り付けシート（日別）'!O214)*0.0091)</f>
        <v>1</v>
      </c>
      <c r="AH215" s="46">
        <f>IF($BH$4=7,((AP215*'貼り付けシート（日別）'!O214+AQ215*(AU215+AV215+AW215+AY215)+AR215*AK215+AS215)*AJ215+BA215/AI215),0)</f>
        <v>0</v>
      </c>
      <c r="AI215" s="46">
        <f>$BH$52*'貼り付けシート（日別）'!O214+$BH$53*BA215+$BH$54</f>
        <v>0.88749062499999987</v>
      </c>
      <c r="AJ215" s="46">
        <f>IF(7&lt;='貼り付けシート（日別）'!O214,1,1+(7-'貼り付けシート（日別）'!O214)*0.0205)</f>
        <v>1</v>
      </c>
      <c r="AK215" s="46">
        <f>SUMIF('貼り付けシート（時刻別）'!$A$6:$A$8765,A215,'貼り付けシート（時刻別）'!$D$6:$D$8765)</f>
        <v>0</v>
      </c>
      <c r="AL215" s="120">
        <f>IF($AK215&gt;0,バックデータ一覧!$S$4,バックデータ一覧!$T$4)</f>
        <v>-0.18114</v>
      </c>
      <c r="AM215" s="120">
        <f>IF($AK215&gt;0,バックデータ一覧!$S$5,バックデータ一覧!$T$5)</f>
        <v>0.10483000000000001</v>
      </c>
      <c r="AN215" s="120">
        <f>IF($AK215&gt;0,バックデータ一覧!$S$6,バックデータ一覧!$T$6)</f>
        <v>0</v>
      </c>
      <c r="AO215" s="120">
        <f>IF($AK215&gt;0,バックデータ一覧!$S$7,バックデータ一覧!$T$7)</f>
        <v>5.8528500000000001</v>
      </c>
      <c r="AP215" s="120">
        <f>IF($AK215&gt;0,バックデータ一覧!$S$12,バックデータ一覧!$T$12)</f>
        <v>-5.7700000000000001E-2</v>
      </c>
      <c r="AQ215" s="120">
        <f>IF($AK215&gt;0,バックデータ一覧!$S$13,バックデータ一覧!$T$13)</f>
        <v>0.47525000000000001</v>
      </c>
      <c r="AR215" s="120">
        <f>IF($AK215&gt;0,バックデータ一覧!$S$14,バックデータ一覧!$T$14)</f>
        <v>0</v>
      </c>
      <c r="AS215" s="120">
        <f>IF($AK215&gt;0,バックデータ一覧!$S$15,バックデータ一覧!$T$15)</f>
        <v>-6.3459300000000001</v>
      </c>
      <c r="AT215" s="123">
        <f>IF(データ入力と計算結果!$E$9=バックデータ一覧!$A$24,'貼り付けシート（日別）'!P214,0)</f>
        <v>0</v>
      </c>
      <c r="AU215" s="132">
        <f>'貼り付けシート（日別）'!B214</f>
        <v>8.4150389868999991</v>
      </c>
      <c r="AV215" s="132">
        <f>'貼り付けシート（日別）'!C214</f>
        <v>13.720172261249999</v>
      </c>
      <c r="AW215" s="132">
        <f>'貼り付けシート（日別）'!D214</f>
        <v>2.5610988220999999</v>
      </c>
      <c r="AX215" s="132">
        <f>'貼り付けシート（日別）'!E214</f>
        <v>0</v>
      </c>
      <c r="AY215" s="132">
        <f>'貼り付けシート（日別）'!F214</f>
        <v>16.464206713500001</v>
      </c>
      <c r="AZ215" s="132">
        <f>'貼り付けシート（日別）'!G214</f>
        <v>0</v>
      </c>
      <c r="BA215" s="132">
        <f>'貼り付けシート（日別）'!H214</f>
        <v>3.7251041666666667</v>
      </c>
    </row>
    <row r="216" spans="1:53" x14ac:dyDescent="0.15">
      <c r="A216" s="50">
        <v>41849</v>
      </c>
      <c r="B216" s="42">
        <f t="shared" si="33"/>
        <v>7</v>
      </c>
      <c r="C216" s="42">
        <f t="shared" si="34"/>
        <v>29</v>
      </c>
      <c r="D216" s="127">
        <f t="shared" si="35"/>
        <v>0.16150136487268518</v>
      </c>
      <c r="E216" s="127">
        <f t="shared" si="30"/>
        <v>78.287510860587844</v>
      </c>
      <c r="F216" s="127">
        <f t="shared" si="36"/>
        <v>0</v>
      </c>
      <c r="G216" s="130">
        <v>0</v>
      </c>
      <c r="H216" s="122">
        <f t="shared" si="31"/>
        <v>0.16150136487268518</v>
      </c>
      <c r="I216" s="122">
        <f>IF(AND($BH$4&lt;&gt;1,$BH$4&lt;&gt;2,$BH$4&lt;&gt;6),0,((VLOOKUP(データ入力と計算結果!$E$6,バックデータ一覧!$V$10:$AA$11,2)*'貼り付けシート（日別）'!O215+VLOOKUP(データ入力と計算結果!$E$6,バックデータ一覧!$V$10:$AA$11,3)*('貼り付けシート（日別）'!I215+'貼り付けシート（日別）'!J215+'貼り付けシート（日別）'!K215+'貼り付けシート（日別）'!L215+'貼り付けシート（日別）'!N215)+(VLOOKUP(データ入力と計算結果!$E$6,バックデータ一覧!$V$10:$AA$11,4)))*10^3/3600))</f>
        <v>0.10758662037037038</v>
      </c>
      <c r="J216" s="122">
        <f>IF(AND(OR($BH$4&lt;&gt;1,$BH$4&lt;&gt;2,$BH$4&lt;&gt;6),データ入力と計算結果!$E$7&lt;&gt;バックデータ一覧!$A$15,SUM(AX216:AY216)&gt;0),0.07*10^3/3600,0)</f>
        <v>1.9444444444444445E-2</v>
      </c>
      <c r="K216" s="122">
        <f>IF(AND(OR($BH$4=1,$BH$4=2),データ入力と計算結果!$E$7=バックデータ一覧!$A$17,AY216&gt;0),(VLOOKUP(データ入力と計算結果!$E$6,バックデータ一覧!$V$10:$AA$11,5,FALSE)*BA216+VLOOKUP(データ入力と計算結果!$E$6,バックデータ一覧!$V$10:$AA$11,6,FALSE))*10^3/3600,0)</f>
        <v>3.4470300057870371E-2</v>
      </c>
      <c r="L216" s="122">
        <f>IF(OR($BH$4=1,$BH$4=6),IF(データ入力と計算結果!$E$7=バックデータ一覧!$A$15,AU216/N216+AV216/O216+AW216/P216+AX216/Q216+AY216/S216,IF(データ入力と計算結果!$E$7=バックデータ一覧!$A$16,AU216/N216+AV216/O216+AW216/P216+AY216/R216+AZ216/S216,AU216/N216+AV216/O216+AW216/P216+AY216/R216+BA216/T216)),0)</f>
        <v>78.287510860587844</v>
      </c>
      <c r="M216" s="122">
        <f>IF($BH$4=2,IF(データ入力と計算結果!$E$7=バックデータ一覧!$A$15,AU216/N216+AV216/O216+AW216/P216+AX216/Q216+AZ216/S216,IF(データ入力と計算結果!$E$7=バックデータ一覧!$A$16,AU216/N216+AV216/O216+AW216/P216+AY216/R216+AZ216/S216,AU216/N216+AV216/O216+AW216/P216+AY216/R216+BA216/T216)),0)</f>
        <v>0</v>
      </c>
      <c r="N216" s="122">
        <f>MIN(1,$BH$6*'貼り付けシート（日別）'!O215+計算過程!$BH$13*(AU216+AW216)+$BH$20)</f>
        <v>0.65157288238655653</v>
      </c>
      <c r="O216" s="122">
        <f>MIN(1,$BH$7*'貼り付けシート（日別）'!O215+$BH$14*AV216+$BH$21)</f>
        <v>0.69397522304880477</v>
      </c>
      <c r="P216" s="122">
        <f>MIN(1,$BH$8*'貼り付けシート（日別）'!O215+$BH$15*(AU216+AW216)+$BH$22)</f>
        <v>0.65157288238655653</v>
      </c>
      <c r="Q216" s="46">
        <f>MIN(1,$BH$9*'貼り付けシート（日別）'!O215+$BH$16*AX216+$BH$23)</f>
        <v>0.71159348488590612</v>
      </c>
      <c r="R216" s="46">
        <f>MIN(1,$BH$10*'貼り付けシート（日別）'!O215+$BH$17*AY216+$BH$24)</f>
        <v>0.70321430278466646</v>
      </c>
      <c r="S216" s="46">
        <f>MIN(1,$BH$11*'貼り付けシート（日別）'!O215+$BH$18*AZ216+$BH$25)</f>
        <v>0.71159348488590612</v>
      </c>
      <c r="T216" s="46">
        <f>MIN(1,$BH$12*'貼り付けシート（日別）'!O215+$BH$19*BA216+$BH$26)</f>
        <v>0.65900394784912752</v>
      </c>
      <c r="U216" s="46">
        <f t="shared" si="32"/>
        <v>0</v>
      </c>
      <c r="V216" s="46">
        <f t="array" ref="V216">AVERAGE((IF(('貼り付けシート（時刻別）'!$E$6:$E$8765=$B216)*('貼り付けシート（時刻別）'!$F$6:$F$8765=$C216)*('貼り付けシート（時刻別）'!$G$6:$G$8765=1),'貼り付けシート（時刻別）'!$C$6:$C$8765,"")))</f>
        <v>21.45</v>
      </c>
      <c r="W216" s="46">
        <f t="shared" si="37"/>
        <v>1</v>
      </c>
      <c r="X216" s="46">
        <f t="shared" si="38"/>
        <v>1</v>
      </c>
      <c r="Y216" s="46">
        <f t="shared" si="39"/>
        <v>53.34944759768333</v>
      </c>
      <c r="Z216" s="46">
        <f>IF($BH$4=8,($BH$38*'貼り付けシート（日別）'!O215+$BH$39*Y216+$BH$40)/3.6,0)</f>
        <v>0</v>
      </c>
      <c r="AA216" s="46">
        <f>IF(OR($BH$4=3,$BH$4=4,$BH$4=5),(($BH$42*'貼り付けシート（日別）'!O215+$BH$43*SUM(AU216:AW216,AY216)+$BH$44)*AB216+(0.01723*BA216+0.06099))*10^3/3600,0)</f>
        <v>0</v>
      </c>
      <c r="AB216" s="46">
        <f>IF('貼り付けシート（日別）'!O215&lt;7,1+(7-'貼り付けシート（日別）'!O215)*0.0091,1)</f>
        <v>1</v>
      </c>
      <c r="AC216" s="46">
        <f>IF(OR($BH$4=3,$BH$4=4,$BH$4=5),(($BH$45*'貼り付けシート（日別）'!O215+$BH$46*SUM(AU216:AW216,AY216)+$BH$47)*AE216+BA216/AD216),0)</f>
        <v>0</v>
      </c>
      <c r="AD216" s="46">
        <f>$BH$48*'貼り付けシート（日別）'!O215+$BH$49*BA216+$BH$50</f>
        <v>0.88883437499999995</v>
      </c>
      <c r="AE216" s="46">
        <f>IF('貼り付けシート（日別）'!O215&lt;7,1+(7-'貼り付けシート（日別）'!O215)*0.0205,1)</f>
        <v>1</v>
      </c>
      <c r="AF216" s="46">
        <f>IF($BH$4=7,((AL216*'貼り付けシート（日別）'!O215+AM216*(AU216+AV216+AW216+AY216)+AN216*AK216+AO216)*AG216+(0.01723*BA216+0.06099))*10^3/3600,0)</f>
        <v>0</v>
      </c>
      <c r="AG216" s="46">
        <f>IF(7&lt;='貼り付けシート（日別）'!O215,1,1+(7-'貼り付けシート（日別）'!O215)*0.0091)</f>
        <v>1</v>
      </c>
      <c r="AH216" s="46">
        <f>IF($BH$4=7,((AP216*'貼り付けシート（日別）'!O215+AQ216*(AU216+AV216+AW216+AY216)+AR216*AK216+AS216)*AJ216+BA216/AI216),0)</f>
        <v>0</v>
      </c>
      <c r="AI216" s="46">
        <f>$BH$52*'貼り付けシート（日別）'!O215+$BH$53*BA216+$BH$54</f>
        <v>0.88883437499999995</v>
      </c>
      <c r="AJ216" s="46">
        <f>IF(7&lt;='貼り付けシート（日別）'!O215,1,1+(7-'貼り付けシート（日別）'!O215)*0.0205)</f>
        <v>1</v>
      </c>
      <c r="AK216" s="46">
        <f>SUMIF('貼り付けシート（時刻別）'!$A$6:$A$8765,A216,'貼り付けシート（時刻別）'!$D$6:$D$8765)</f>
        <v>0</v>
      </c>
      <c r="AL216" s="120">
        <f>IF($AK216&gt;0,バックデータ一覧!$S$4,バックデータ一覧!$T$4)</f>
        <v>-0.18114</v>
      </c>
      <c r="AM216" s="120">
        <f>IF($AK216&gt;0,バックデータ一覧!$S$5,バックデータ一覧!$T$5)</f>
        <v>0.10483000000000001</v>
      </c>
      <c r="AN216" s="120">
        <f>IF($AK216&gt;0,バックデータ一覧!$S$6,バックデータ一覧!$T$6)</f>
        <v>0</v>
      </c>
      <c r="AO216" s="120">
        <f>IF($AK216&gt;0,バックデータ一覧!$S$7,バックデータ一覧!$T$7)</f>
        <v>5.8528500000000001</v>
      </c>
      <c r="AP216" s="120">
        <f>IF($AK216&gt;0,バックデータ一覧!$S$12,バックデータ一覧!$T$12)</f>
        <v>-5.7700000000000001E-2</v>
      </c>
      <c r="AQ216" s="120">
        <f>IF($AK216&gt;0,バックデータ一覧!$S$13,バックデータ一覧!$T$13)</f>
        <v>0.47525000000000001</v>
      </c>
      <c r="AR216" s="120">
        <f>IF($AK216&gt;0,バックデータ一覧!$S$14,バックデータ一覧!$T$14)</f>
        <v>0</v>
      </c>
      <c r="AS216" s="120">
        <f>IF($AK216&gt;0,バックデータ一覧!$S$15,バックデータ一覧!$T$15)</f>
        <v>-6.3459300000000001</v>
      </c>
      <c r="AT216" s="123">
        <f>IF(データ入力と計算結果!$E$9=バックデータ一覧!$A$24,'貼り付けシート（日別）'!P215,0)</f>
        <v>0</v>
      </c>
      <c r="AU216" s="132">
        <f>'貼り付けシート（日別）'!B215</f>
        <v>12.647613176379998</v>
      </c>
      <c r="AV216" s="132">
        <f>'貼り付けシート（日別）'!C215</f>
        <v>18.068018823399999</v>
      </c>
      <c r="AW216" s="132">
        <f>'貼り付けシート（日別）'!D215</f>
        <v>2.7102028235099995</v>
      </c>
      <c r="AX216" s="132">
        <f>'貼り付けシート（日別）'!E215</f>
        <v>0</v>
      </c>
      <c r="AY216" s="132">
        <f>'貼り付けシート（日別）'!F215</f>
        <v>16.261216941059999</v>
      </c>
      <c r="AZ216" s="132">
        <f>'貼り付けシート（日別）'!G215</f>
        <v>0</v>
      </c>
      <c r="BA216" s="132">
        <f>'貼り付けシート（日別）'!H215</f>
        <v>3.6623958333333335</v>
      </c>
    </row>
    <row r="217" spans="1:53" x14ac:dyDescent="0.15">
      <c r="A217" s="50">
        <v>41850</v>
      </c>
      <c r="B217" s="42">
        <f t="shared" si="33"/>
        <v>7</v>
      </c>
      <c r="C217" s="42">
        <f t="shared" si="34"/>
        <v>30</v>
      </c>
      <c r="D217" s="127">
        <f t="shared" si="35"/>
        <v>0.17045049131944442</v>
      </c>
      <c r="E217" s="127">
        <f t="shared" si="30"/>
        <v>90.174798782775071</v>
      </c>
      <c r="F217" s="127">
        <f t="shared" si="36"/>
        <v>0</v>
      </c>
      <c r="G217" s="130">
        <v>0</v>
      </c>
      <c r="H217" s="122">
        <f t="shared" si="31"/>
        <v>0.17045049131944442</v>
      </c>
      <c r="I217" s="122">
        <f>IF(AND($BH$4&lt;&gt;1,$BH$4&lt;&gt;2,$BH$4&lt;&gt;6),0,((VLOOKUP(データ入力と計算結果!$E$6,バックデータ一覧!$V$10:$AA$11,2)*'貼り付けシート（日別）'!O216+VLOOKUP(データ入力と計算結果!$E$6,バックデータ一覧!$V$10:$AA$11,3)*('貼り付けシート（日別）'!I216+'貼り付けシート（日別）'!J216+'貼り付けシート（日別）'!K216+'貼り付けシート（日別）'!L216+'貼り付けシート（日別）'!N216)+(VLOOKUP(データ入力と計算結果!$E$6,バックデータ一覧!$V$10:$AA$11,4)))*10^3/3600))</f>
        <v>0.11778861111111111</v>
      </c>
      <c r="J217" s="122">
        <f>IF(AND(OR($BH$4&lt;&gt;1,$BH$4&lt;&gt;2,$BH$4&lt;&gt;6),データ入力と計算結果!$E$7&lt;&gt;バックデータ一覧!$A$15,SUM(AX217:AY217)&gt;0),0.07*10^3/3600,0)</f>
        <v>1.9444444444444445E-2</v>
      </c>
      <c r="K217" s="122">
        <f>IF(AND(OR($BH$4=1,$BH$4=2),データ入力と計算結果!$E$7=バックデータ一覧!$A$17,AY217&gt;0),(VLOOKUP(データ入力と計算結果!$E$6,バックデータ一覧!$V$10:$AA$11,5,FALSE)*BA217+VLOOKUP(データ入力と計算結果!$E$6,バックデータ一覧!$V$10:$AA$11,6,FALSE))*10^3/3600,0)</f>
        <v>3.3217435763888879E-2</v>
      </c>
      <c r="L217" s="122">
        <f>IF(OR($BH$4=1,$BH$4=6),IF(データ入力と計算結果!$E$7=バックデータ一覧!$A$15,AU217/N217+AV217/O217+AW217/P217+AX217/Q217+AY217/S217,IF(データ入力と計算結果!$E$7=バックデータ一覧!$A$16,AU217/N217+AV217/O217+AW217/P217+AY217/R217+AZ217/S217,AU217/N217+AV217/O217+AW217/P217+AY217/R217+BA217/T217)),0)</f>
        <v>90.174798782775071</v>
      </c>
      <c r="M217" s="122">
        <f>IF($BH$4=2,IF(データ入力と計算結果!$E$7=バックデータ一覧!$A$15,AU217/N217+AV217/O217+AW217/P217+AX217/Q217+AZ217/S217,IF(データ入力と計算結果!$E$7=バックデータ一覧!$A$16,AU217/N217+AV217/O217+AW217/P217+AY217/R217+AZ217/S217,AU217/N217+AV217/O217+AW217/P217+AY217/R217+BA217/T217)),0)</f>
        <v>0</v>
      </c>
      <c r="N217" s="122">
        <f>MIN(1,$BH$6*'貼り付けシート（日別）'!O216+計算過程!$BH$13*(AU217+AW217)+$BH$20)</f>
        <v>0.66034617506578208</v>
      </c>
      <c r="O217" s="122">
        <f>MIN(1,$BH$7*'貼り付けシート（日別）'!O216+$BH$14*AV217+$BH$21)</f>
        <v>0.6963485305985182</v>
      </c>
      <c r="P217" s="122">
        <f>MIN(1,$BH$8*'貼り付けシート（日別）'!O216+$BH$15*(AU217+AW217)+$BH$22)</f>
        <v>0.66034617506578208</v>
      </c>
      <c r="Q217" s="46">
        <f>MIN(1,$BH$9*'貼り付けシート（日別）'!O216+$BH$16*AX217+$BH$23)</f>
        <v>0.71159348488590612</v>
      </c>
      <c r="R217" s="46">
        <f>MIN(1,$BH$10*'貼り付けシート（日別）'!O216+$BH$17*AY217+$BH$24)</f>
        <v>0.70327546601889679</v>
      </c>
      <c r="S217" s="46">
        <f>MIN(1,$BH$11*'貼り付けシート（日別）'!O216+$BH$18*AZ217+$BH$25)</f>
        <v>0.71159348488590612</v>
      </c>
      <c r="T217" s="46">
        <f>MIN(1,$BH$12*'貼り付けシート（日別）'!O216+$BH$19*BA217+$BH$26)</f>
        <v>0.65887495129449658</v>
      </c>
      <c r="U217" s="46">
        <f t="shared" si="32"/>
        <v>0</v>
      </c>
      <c r="V217" s="46">
        <f t="array" ref="V217">AVERAGE((IF(('貼り付けシート（時刻別）'!$E$6:$E$8765=$B217)*('貼り付けシート（時刻別）'!$F$6:$F$8765=$C217)*('貼り付けシート（時刻別）'!$G$6:$G$8765=1),'貼り付けシート（時刻別）'!$C$6:$C$8765,"")))</f>
        <v>21.462500000000002</v>
      </c>
      <c r="W217" s="46">
        <f t="shared" si="37"/>
        <v>1</v>
      </c>
      <c r="X217" s="46">
        <f t="shared" si="38"/>
        <v>1</v>
      </c>
      <c r="Y217" s="46">
        <f t="shared" si="39"/>
        <v>61.635066135324998</v>
      </c>
      <c r="Z217" s="46">
        <f>IF($BH$4=8,($BH$38*'貼り付けシート（日別）'!O216+$BH$39*Y217+$BH$40)/3.6,0)</f>
        <v>0</v>
      </c>
      <c r="AA217" s="46">
        <f>IF(OR($BH$4=3,$BH$4=4,$BH$4=5),(($BH$42*'貼り付けシート（日別）'!O216+$BH$43*SUM(AU217:AW217,AY217)+$BH$44)*AB217+(0.01723*BA217+0.06099))*10^3/3600,0)</f>
        <v>0</v>
      </c>
      <c r="AB217" s="46">
        <f>IF('貼り付けシート（日別）'!O216&lt;7,1+(7-'貼り付けシート（日別）'!O216)*0.0091,1)</f>
        <v>1</v>
      </c>
      <c r="AC217" s="46">
        <f>IF(OR($BH$4=3,$BH$4=4,$BH$4=5),(($BH$45*'貼り付けシート（日別）'!O216+$BH$46*SUM(AU217:AW217,AY217)+$BH$47)*AE217+BA217/AD217),0)</f>
        <v>0</v>
      </c>
      <c r="AD217" s="46">
        <f>$BH$48*'貼り付けシート（日別）'!O216+$BH$49*BA217+$BH$50</f>
        <v>0.89444374999999998</v>
      </c>
      <c r="AE217" s="46">
        <f>IF('貼り付けシート（日別）'!O216&lt;7,1+(7-'貼り付けシート（日別）'!O216)*0.0205,1)</f>
        <v>1</v>
      </c>
      <c r="AF217" s="46">
        <f>IF($BH$4=7,((AL217*'貼り付けシート（日別）'!O216+AM217*(AU217+AV217+AW217+AY217)+AN217*AK217+AO217)*AG217+(0.01723*BA217+0.06099))*10^3/3600,0)</f>
        <v>0</v>
      </c>
      <c r="AG217" s="46">
        <f>IF(7&lt;='貼り付けシート（日別）'!O216,1,1+(7-'貼り付けシート（日別）'!O216)*0.0091)</f>
        <v>1</v>
      </c>
      <c r="AH217" s="46">
        <f>IF($BH$4=7,((AP217*'貼り付けシート（日別）'!O216+AQ217*(AU217+AV217+AW217+AY217)+AR217*AK217+AS217)*AJ217+BA217/AI217),0)</f>
        <v>0</v>
      </c>
      <c r="AI217" s="46">
        <f>$BH$52*'貼り付けシート（日別）'!O216+$BH$53*BA217+$BH$54</f>
        <v>0.89444374999999998</v>
      </c>
      <c r="AJ217" s="46">
        <f>IF(7&lt;='貼り付けシート（日別）'!O216,1,1+(7-'貼り付けシート（日別）'!O216)*0.0205)</f>
        <v>1</v>
      </c>
      <c r="AK217" s="46">
        <f>SUMIF('貼り付けシート（時刻別）'!$A$6:$A$8765,A217,'貼り付けシート（時刻別）'!$D$6:$D$8765)</f>
        <v>0</v>
      </c>
      <c r="AL217" s="120">
        <f>IF($AK217&gt;0,バックデータ一覧!$S$4,バックデータ一覧!$T$4)</f>
        <v>-0.18114</v>
      </c>
      <c r="AM217" s="120">
        <f>IF($AK217&gt;0,バックデータ一覧!$S$5,バックデータ一覧!$T$5)</f>
        <v>0.10483000000000001</v>
      </c>
      <c r="AN217" s="120">
        <f>IF($AK217&gt;0,バックデータ一覧!$S$6,バックデータ一覧!$T$6)</f>
        <v>0</v>
      </c>
      <c r="AO217" s="120">
        <f>IF($AK217&gt;0,バックデータ一覧!$S$7,バックデータ一覧!$T$7)</f>
        <v>5.8528500000000001</v>
      </c>
      <c r="AP217" s="120">
        <f>IF($AK217&gt;0,バックデータ一覧!$S$12,バックデータ一覧!$T$12)</f>
        <v>-5.7700000000000001E-2</v>
      </c>
      <c r="AQ217" s="120">
        <f>IF($AK217&gt;0,バックデータ一覧!$S$13,バックデータ一覧!$T$13)</f>
        <v>0.47525000000000001</v>
      </c>
      <c r="AR217" s="120">
        <f>IF($AK217&gt;0,バックデータ一覧!$S$14,バックデータ一覧!$T$14)</f>
        <v>0</v>
      </c>
      <c r="AS217" s="120">
        <f>IF($AK217&gt;0,バックデータ一覧!$S$15,バックデータ一覧!$T$15)</f>
        <v>-6.3459300000000001</v>
      </c>
      <c r="AT217" s="123">
        <f>IF(データ入力と計算結果!$E$9=バックデータ一覧!$A$24,'貼り付けシート（日別）'!P216,0)</f>
        <v>0</v>
      </c>
      <c r="AU217" s="132">
        <f>'貼り付けシート（日別）'!B216</f>
        <v>16.484826413692002</v>
      </c>
      <c r="AV217" s="132">
        <f>'貼り付けシート（日別）'!C216</f>
        <v>21.50194749612</v>
      </c>
      <c r="AW217" s="132">
        <f>'貼り付けシート（日別）'!D216</f>
        <v>4.1212066034230004</v>
      </c>
      <c r="AX217" s="132">
        <f>'貼り付けシート（日別）'!E216</f>
        <v>0</v>
      </c>
      <c r="AY217" s="132">
        <f>'貼り付けシート（日別）'!F216</f>
        <v>16.126460622090001</v>
      </c>
      <c r="AZ217" s="132">
        <f>'貼り付けシート（日別）'!G216</f>
        <v>0</v>
      </c>
      <c r="BA217" s="132">
        <f>'貼り付けシート（日別）'!H216</f>
        <v>3.400624999999998</v>
      </c>
    </row>
    <row r="218" spans="1:53" x14ac:dyDescent="0.15">
      <c r="A218" s="50">
        <v>41851</v>
      </c>
      <c r="B218" s="42">
        <f t="shared" si="33"/>
        <v>7</v>
      </c>
      <c r="C218" s="42">
        <f t="shared" si="34"/>
        <v>31</v>
      </c>
      <c r="D218" s="127">
        <f t="shared" si="35"/>
        <v>0.14873225086805555</v>
      </c>
      <c r="E218" s="127">
        <f t="shared" si="30"/>
        <v>63.71479535776222</v>
      </c>
      <c r="F218" s="127">
        <f t="shared" si="36"/>
        <v>0</v>
      </c>
      <c r="G218" s="130">
        <v>0</v>
      </c>
      <c r="H218" s="122">
        <f t="shared" si="31"/>
        <v>0.14873225086805555</v>
      </c>
      <c r="I218" s="122">
        <f>IF(AND($BH$4&lt;&gt;1,$BH$4&lt;&gt;2,$BH$4&lt;&gt;6),0,((VLOOKUP(データ入力と計算結果!$E$6,バックデータ一覧!$V$10:$AA$11,2)*'貼り付けシート（日別）'!O217+VLOOKUP(データ入力と計算結果!$E$6,バックデータ一覧!$V$10:$AA$11,3)*('貼り付けシート（日別）'!I217+'貼り付けシート（日別）'!J217+'貼り付けシート（日別）'!K217+'貼り付けシート（日別）'!L217+'貼り付けシート（日別）'!N217)+(VLOOKUP(データ入力と計算結果!$E$6,バックデータ一覧!$V$10:$AA$11,4)))*10^3/3600))</f>
        <v>9.599708333333333E-2</v>
      </c>
      <c r="J218" s="122">
        <f>IF(AND(OR($BH$4&lt;&gt;1,$BH$4&lt;&gt;2,$BH$4&lt;&gt;6),データ入力と計算結果!$E$7&lt;&gt;バックデータ一覧!$A$15,SUM(AX218:AY218)&gt;0),0.07*10^3/3600,0)</f>
        <v>1.9444444444444445E-2</v>
      </c>
      <c r="K218" s="122">
        <f>IF(AND(OR($BH$4=1,$BH$4=2),データ入力と計算結果!$E$7=バックデータ一覧!$A$17,AY218&gt;0),(VLOOKUP(データ入力と計算結果!$E$6,バックデータ一覧!$V$10:$AA$11,5,FALSE)*BA218+VLOOKUP(データ入力と計算結果!$E$6,バックデータ一覧!$V$10:$AA$11,6,FALSE))*10^3/3600,0)</f>
        <v>3.3290723090277773E-2</v>
      </c>
      <c r="L218" s="122">
        <f>IF(OR($BH$4=1,$BH$4=6),IF(データ入力と計算結果!$E$7=バックデータ一覧!$A$15,AU218/N218+AV218/O218+AW218/P218+AX218/Q218+AY218/S218,IF(データ入力と計算結果!$E$7=バックデータ一覧!$A$16,AU218/N218+AV218/O218+AW218/P218+AY218/R218+AZ218/S218,AU218/N218+AV218/O218+AW218/P218+AY218/R218+BA218/T218)),0)</f>
        <v>63.71479535776222</v>
      </c>
      <c r="M218" s="122">
        <f>IF($BH$4=2,IF(データ入力と計算結果!$E$7=バックデータ一覧!$A$15,AU218/N218+AV218/O218+AW218/P218+AX218/Q218+AZ218/S218,IF(データ入力と計算結果!$E$7=バックデータ一覧!$A$16,AU218/N218+AV218/O218+AW218/P218+AY218/R218+AZ218/S218,AU218/N218+AV218/O218+AW218/P218+AY218/R218+BA218/T218)),0)</f>
        <v>0</v>
      </c>
      <c r="N218" s="122">
        <f>MIN(1,$BH$6*'貼り付けシート（日別）'!O217+計算過程!$BH$13*(AU218+AW218)+$BH$20)</f>
        <v>0.64848347375951998</v>
      </c>
      <c r="O218" s="122">
        <f>MIN(1,$BH$7*'貼り付けシート（日別）'!O217+$BH$14*AV218+$BH$21)</f>
        <v>0.69260173681308879</v>
      </c>
      <c r="P218" s="122">
        <f>MIN(1,$BH$8*'貼り付けシート（日別）'!O217+$BH$15*(AU218+AW218)+$BH$22)</f>
        <v>0.64848347375951998</v>
      </c>
      <c r="Q218" s="46">
        <f>MIN(1,$BH$9*'貼り付けシート（日別）'!O217+$BH$16*AX218+$BH$23)</f>
        <v>0.71159348488590612</v>
      </c>
      <c r="R218" s="46">
        <f>MIN(1,$BH$10*'貼り付けシート（日別）'!O217+$BH$17*AY218+$BH$24)</f>
        <v>0.70332274028174324</v>
      </c>
      <c r="S218" s="46">
        <f>MIN(1,$BH$11*'貼り付けシート（日別）'!O217+$BH$18*AZ218+$BH$25)</f>
        <v>0.71159348488590612</v>
      </c>
      <c r="T218" s="46">
        <f>MIN(1,$BH$12*'貼り付けシート（日別）'!O217+$BH$19*BA218+$BH$26)</f>
        <v>0.65888249705395974</v>
      </c>
      <c r="U218" s="46">
        <f t="shared" si="32"/>
        <v>0</v>
      </c>
      <c r="V218" s="46">
        <f t="array" ref="V218">AVERAGE((IF(('貼り付けシート（時刻別）'!$E$6:$E$8765=$B218)*('貼り付けシート（時刻別）'!$F$6:$F$8765=$C218)*('貼り付けシート（時刻別）'!$G$6:$G$8765=1),'貼り付けシート（時刻別）'!$C$6:$C$8765,"")))</f>
        <v>24.112500000000001</v>
      </c>
      <c r="W218" s="46">
        <f t="shared" si="37"/>
        <v>1</v>
      </c>
      <c r="X218" s="46">
        <f t="shared" si="38"/>
        <v>1</v>
      </c>
      <c r="Y218" s="46">
        <f t="shared" si="39"/>
        <v>43.471699553124992</v>
      </c>
      <c r="Z218" s="46">
        <f>IF($BH$4=8,($BH$38*'貼り付けシート（日別）'!O217+$BH$39*Y218+$BH$40)/3.6,0)</f>
        <v>0</v>
      </c>
      <c r="AA218" s="46">
        <f>IF(OR($BH$4=3,$BH$4=4,$BH$4=5),(($BH$42*'貼り付けシート（日別）'!O217+$BH$43*SUM(AU218:AW218,AY218)+$BH$44)*AB218+(0.01723*BA218+0.06099))*10^3/3600,0)</f>
        <v>0</v>
      </c>
      <c r="AB218" s="46">
        <f>IF('貼り付けシート（日別）'!O217&lt;7,1+(7-'貼り付けシート（日別）'!O217)*0.0091,1)</f>
        <v>1</v>
      </c>
      <c r="AC218" s="46">
        <f>IF(OR($BH$4=3,$BH$4=4,$BH$4=5),(($BH$45*'貼り付けシート（日別）'!O217+$BH$46*SUM(AU218:AW218,AY218)+$BH$47)*AE218+BA218/AD218),0)</f>
        <v>0</v>
      </c>
      <c r="AD218" s="46">
        <f>$BH$48*'貼り付けシート（日別）'!O217+$BH$49*BA218+$BH$50</f>
        <v>0.89411562499999997</v>
      </c>
      <c r="AE218" s="46">
        <f>IF('貼り付けシート（日別）'!O217&lt;7,1+(7-'貼り付けシート（日別）'!O217)*0.0205,1)</f>
        <v>1</v>
      </c>
      <c r="AF218" s="46">
        <f>IF($BH$4=7,((AL218*'貼り付けシート（日別）'!O217+AM218*(AU218+AV218+AW218+AY218)+AN218*AK218+AO218)*AG218+(0.01723*BA218+0.06099))*10^3/3600,0)</f>
        <v>0</v>
      </c>
      <c r="AG218" s="46">
        <f>IF(7&lt;='貼り付けシート（日別）'!O217,1,1+(7-'貼り付けシート（日別）'!O217)*0.0091)</f>
        <v>1</v>
      </c>
      <c r="AH218" s="46">
        <f>IF($BH$4=7,((AP218*'貼り付けシート（日別）'!O217+AQ218*(AU218+AV218+AW218+AY218)+AR218*AK218+AS218)*AJ218+BA218/AI218),0)</f>
        <v>0</v>
      </c>
      <c r="AI218" s="46">
        <f>$BH$52*'貼り付けシート（日別）'!O217+$BH$53*BA218+$BH$54</f>
        <v>0.89411562499999997</v>
      </c>
      <c r="AJ218" s="46">
        <f>IF(7&lt;='貼り付けシート（日別）'!O217,1,1+(7-'貼り付けシート（日別）'!O217)*0.0205)</f>
        <v>1</v>
      </c>
      <c r="AK218" s="46">
        <f>SUMIF('貼り付けシート（時刻別）'!$A$6:$A$8765,A218,'貼り付けシート（時刻別）'!$D$6:$D$8765)</f>
        <v>0</v>
      </c>
      <c r="AL218" s="120">
        <f>IF($AK218&gt;0,バックデータ一覧!$S$4,バックデータ一覧!$T$4)</f>
        <v>-0.18114</v>
      </c>
      <c r="AM218" s="120">
        <f>IF($AK218&gt;0,バックデータ一覧!$S$5,バックデータ一覧!$T$5)</f>
        <v>0.10483000000000001</v>
      </c>
      <c r="AN218" s="120">
        <f>IF($AK218&gt;0,バックデータ一覧!$S$6,バックデータ一覧!$T$6)</f>
        <v>0</v>
      </c>
      <c r="AO218" s="120">
        <f>IF($AK218&gt;0,バックデータ一覧!$S$7,バックデータ一覧!$T$7)</f>
        <v>5.8528500000000001</v>
      </c>
      <c r="AP218" s="120">
        <f>IF($AK218&gt;0,バックデータ一覧!$S$12,バックデータ一覧!$T$12)</f>
        <v>-5.7700000000000001E-2</v>
      </c>
      <c r="AQ218" s="120">
        <f>IF($AK218&gt;0,バックデータ一覧!$S$13,バックデータ一覧!$T$13)</f>
        <v>0.47525000000000001</v>
      </c>
      <c r="AR218" s="120">
        <f>IF($AK218&gt;0,バックデータ一覧!$S$14,バックデータ一覧!$T$14)</f>
        <v>0</v>
      </c>
      <c r="AS218" s="120">
        <f>IF($AK218&gt;0,バックデータ一覧!$S$15,バックデータ一覧!$T$15)</f>
        <v>-6.3459300000000001</v>
      </c>
      <c r="AT218" s="123">
        <f>IF(データ入力と計算結果!$E$9=バックデータ一覧!$A$24,'貼り付けシート（日別）'!P217,0)</f>
        <v>0</v>
      </c>
      <c r="AU218" s="132">
        <f>'貼り付けシート（日別）'!B217</f>
        <v>8.189178019749999</v>
      </c>
      <c r="AV218" s="132">
        <f>'貼り付けシート（日別）'!C217</f>
        <v>13.351920684374999</v>
      </c>
      <c r="AW218" s="132">
        <f>'貼り付けシート（日別）'!D217</f>
        <v>2.4923585277499991</v>
      </c>
      <c r="AX218" s="132">
        <f>'貼り付けシート（日別）'!E217</f>
        <v>0</v>
      </c>
      <c r="AY218" s="132">
        <f>'貼り付けシート（日別）'!F217</f>
        <v>16.02230482125</v>
      </c>
      <c r="AZ218" s="132">
        <f>'貼り付けシート（日別）'!G217</f>
        <v>0</v>
      </c>
      <c r="BA218" s="132">
        <f>'貼り付けシート（日別）'!H217</f>
        <v>3.4159374999999987</v>
      </c>
    </row>
    <row r="219" spans="1:53" x14ac:dyDescent="0.15">
      <c r="A219" s="50">
        <v>41852</v>
      </c>
      <c r="B219" s="42">
        <f t="shared" si="33"/>
        <v>8</v>
      </c>
      <c r="C219" s="42">
        <f t="shared" si="34"/>
        <v>1</v>
      </c>
      <c r="D219" s="127">
        <f t="shared" si="35"/>
        <v>0.13712896122685186</v>
      </c>
      <c r="E219" s="127">
        <f t="shared" si="30"/>
        <v>50.092538912386196</v>
      </c>
      <c r="F219" s="127">
        <f t="shared" si="36"/>
        <v>0</v>
      </c>
      <c r="G219" s="130">
        <v>0</v>
      </c>
      <c r="H219" s="122">
        <f t="shared" si="31"/>
        <v>0.13712896122685186</v>
      </c>
      <c r="I219" s="122">
        <f>IF(AND($BH$4&lt;&gt;1,$BH$4&lt;&gt;2,$BH$4&lt;&gt;6),0,((VLOOKUP(データ入力と計算結果!$E$6,バックデータ一覧!$V$10:$AA$11,2)*'貼り付けシート（日別）'!O218+VLOOKUP(データ入力と計算結果!$E$6,バックデータ一覧!$V$10:$AA$11,3)*('貼り付けシート（日別）'!I218+'貼り付けシート（日別）'!J218+'貼り付けシート（日別）'!K218+'貼り付けシート（日別）'!L218+'貼り付けシート（日別）'!N218)+(VLOOKUP(データ入力と計算結果!$E$6,バックデータ一覧!$V$10:$AA$11,4)))*10^3/3600))</f>
        <v>8.4574768518518528E-2</v>
      </c>
      <c r="J219" s="122">
        <f>IF(AND(OR($BH$4&lt;&gt;1,$BH$4&lt;&gt;2,$BH$4&lt;&gt;6),データ入力と計算結果!$E$7&lt;&gt;バックデータ一覧!$A$15,SUM(AX219:AY219)&gt;0),0.07*10^3/3600,0)</f>
        <v>1.9444444444444445E-2</v>
      </c>
      <c r="K219" s="122">
        <f>IF(AND(OR($BH$4=1,$BH$4=2),データ入力と計算結果!$E$7=バックデータ一覧!$A$17,AY219&gt;0),(VLOOKUP(データ入力と計算結果!$E$6,バックデータ一覧!$V$10:$AA$11,5,FALSE)*BA219+VLOOKUP(データ入力と計算結果!$E$6,バックデータ一覧!$V$10:$AA$11,6,FALSE))*10^3/3600,0)</f>
        <v>3.3109748263888891E-2</v>
      </c>
      <c r="L219" s="122">
        <f>IF(OR($BH$4=1,$BH$4=6),IF(データ入力と計算結果!$E$7=バックデータ一覧!$A$15,AU219/N219+AV219/O219+AW219/P219+AX219/Q219+AY219/S219,IF(データ入力と計算結果!$E$7=バックデータ一覧!$A$16,AU219/N219+AV219/O219+AW219/P219+AY219/R219+AZ219/S219,AU219/N219+AV219/O219+AW219/P219+AY219/R219+BA219/T219)),0)</f>
        <v>50.092538912386196</v>
      </c>
      <c r="M219" s="122">
        <f>IF($BH$4=2,IF(データ入力と計算結果!$E$7=バックデータ一覧!$A$15,AU219/N219+AV219/O219+AW219/P219+AX219/Q219+AZ219/S219,IF(データ入力と計算結果!$E$7=バックデータ一覧!$A$16,AU219/N219+AV219/O219+AW219/P219+AY219/R219+AZ219/S219,AU219/N219+AV219/O219+AW219/P219+AY219/R219+BA219/T219)),0)</f>
        <v>0</v>
      </c>
      <c r="N219" s="122">
        <f>MIN(1,$BH$6*'貼り付けシート（日別）'!O218+計算過程!$BH$13*(AU219+AW219)+$BH$20)</f>
        <v>0.64500251168541733</v>
      </c>
      <c r="O219" s="122">
        <f>MIN(1,$BH$7*'貼り付けシート（日別）'!O218+$BH$14*AV219+$BH$21)</f>
        <v>0.69112834489094765</v>
      </c>
      <c r="P219" s="122">
        <f>MIN(1,$BH$8*'貼り付けシート（日別）'!O218+$BH$15*(AU219+AW219)+$BH$22)</f>
        <v>0.64500251168541733</v>
      </c>
      <c r="Q219" s="46">
        <f>MIN(1,$BH$9*'貼り付けシート（日別）'!O218+$BH$16*AX219+$BH$23)</f>
        <v>0.71159348488590612</v>
      </c>
      <c r="R219" s="46">
        <f>MIN(1,$BH$10*'貼り付けシート（日別）'!O218+$BH$17*AY219+$BH$24)</f>
        <v>0.70337631202850914</v>
      </c>
      <c r="S219" s="46">
        <f>MIN(1,$BH$11*'貼り付けシート（日別）'!O218+$BH$18*AZ219+$BH$25)</f>
        <v>0.71159348488590612</v>
      </c>
      <c r="T219" s="46">
        <f>MIN(1,$BH$12*'貼り付けシート（日別）'!O218+$BH$19*BA219+$BH$26)</f>
        <v>0.66138695164026839</v>
      </c>
      <c r="U219" s="46">
        <f t="shared" si="32"/>
        <v>0</v>
      </c>
      <c r="V219" s="46">
        <f t="array" ref="V219">AVERAGE((IF(('貼り付けシート（時刻別）'!$E$6:$E$8765=$B219)*('貼り付けシート（時刻別）'!$F$6:$F$8765=$C219)*('貼り付けシート（時刻別）'!$G$6:$G$8765=1),'貼り付けシート（時刻別）'!$C$6:$C$8765,"")))</f>
        <v>21.862500000000001</v>
      </c>
      <c r="W219" s="46">
        <f t="shared" si="37"/>
        <v>1</v>
      </c>
      <c r="X219" s="46">
        <f t="shared" si="38"/>
        <v>1</v>
      </c>
      <c r="Y219" s="46">
        <f t="shared" si="39"/>
        <v>34.303102710899992</v>
      </c>
      <c r="Z219" s="46">
        <f>IF($BH$4=8,($BH$38*'貼り付けシート（日別）'!O218+$BH$39*Y219+$BH$40)/3.6,0)</f>
        <v>0</v>
      </c>
      <c r="AA219" s="46">
        <f>IF(OR($BH$4=3,$BH$4=4,$BH$4=5),(($BH$42*'貼り付けシート（日別）'!O218+$BH$43*SUM(AU219:AW219,AY219)+$BH$44)*AB219+(0.01723*BA219+0.06099))*10^3/3600,0)</f>
        <v>0</v>
      </c>
      <c r="AB219" s="46">
        <f>IF('貼り付けシート（日別）'!O218&lt;7,1+(7-'貼り付けシート（日別）'!O218)*0.0091,1)</f>
        <v>1</v>
      </c>
      <c r="AC219" s="46">
        <f>IF(OR($BH$4=3,$BH$4=4,$BH$4=5),(($BH$45*'貼り付けシート（日別）'!O218+$BH$46*SUM(AU219:AW219,AY219)+$BH$47)*AE219+BA219/AD219),0)</f>
        <v>0</v>
      </c>
      <c r="AD219" s="46">
        <f>$BH$48*'貼り付けシート（日別）'!O218+$BH$49*BA219+$BH$50</f>
        <v>0.89896874999999987</v>
      </c>
      <c r="AE219" s="46">
        <f>IF('貼り付けシート（日別）'!O218&lt;7,1+(7-'貼り付けシート（日別）'!O218)*0.0205,1)</f>
        <v>1</v>
      </c>
      <c r="AF219" s="46">
        <f>IF($BH$4=7,((AL219*'貼り付けシート（日別）'!O218+AM219*(AU219+AV219+AW219+AY219)+AN219*AK219+AO219)*AG219+(0.01723*BA219+0.06099))*10^3/3600,0)</f>
        <v>0</v>
      </c>
      <c r="AG219" s="46">
        <f>IF(7&lt;='貼り付けシート（日別）'!O218,1,1+(7-'貼り付けシート（日別）'!O218)*0.0091)</f>
        <v>1</v>
      </c>
      <c r="AH219" s="46">
        <f>IF($BH$4=7,((AP219*'貼り付けシート（日別）'!O218+AQ219*(AU219+AV219+AW219+AY219)+AR219*AK219+AS219)*AJ219+BA219/AI219),0)</f>
        <v>0</v>
      </c>
      <c r="AI219" s="46">
        <f>$BH$52*'貼り付けシート（日別）'!O218+$BH$53*BA219+$BH$54</f>
        <v>0.89896874999999987</v>
      </c>
      <c r="AJ219" s="46">
        <f>IF(7&lt;='貼り付けシート（日別）'!O218,1,1+(7-'貼り付けシート（日別）'!O218)*0.0205)</f>
        <v>1</v>
      </c>
      <c r="AK219" s="46">
        <f>SUMIF('貼り付けシート（時刻別）'!$A$6:$A$8765,A219,'貼り付けシート（時刻別）'!$D$6:$D$8765)</f>
        <v>0</v>
      </c>
      <c r="AL219" s="120">
        <f>IF($AK219&gt;0,バックデータ一覧!$S$4,バックデータ一覧!$T$4)</f>
        <v>-0.18114</v>
      </c>
      <c r="AM219" s="120">
        <f>IF($AK219&gt;0,バックデータ一覧!$S$5,バックデータ一覧!$T$5)</f>
        <v>0.10483000000000001</v>
      </c>
      <c r="AN219" s="120">
        <f>IF($AK219&gt;0,バックデータ一覧!$S$6,バックデータ一覧!$T$6)</f>
        <v>0</v>
      </c>
      <c r="AO219" s="120">
        <f>IF($AK219&gt;0,バックデータ一覧!$S$7,バックデータ一覧!$T$7)</f>
        <v>5.8528500000000001</v>
      </c>
      <c r="AP219" s="120">
        <f>IF($AK219&gt;0,バックデータ一覧!$S$12,バックデータ一覧!$T$12)</f>
        <v>-5.7700000000000001E-2</v>
      </c>
      <c r="AQ219" s="120">
        <f>IF($AK219&gt;0,バックデータ一覧!$S$13,バックデータ一覧!$T$13)</f>
        <v>0.47525000000000001</v>
      </c>
      <c r="AR219" s="120">
        <f>IF($AK219&gt;0,バックデータ一覧!$S$14,バックデータ一覧!$T$14)</f>
        <v>0</v>
      </c>
      <c r="AS219" s="120">
        <f>IF($AK219&gt;0,バックデータ一覧!$S$15,バックデータ一覧!$T$15)</f>
        <v>-6.3459300000000001</v>
      </c>
      <c r="AT219" s="123">
        <f>IF(データ入力と計算結果!$E$9=バックデータ一覧!$A$24,'貼り付けシート（日別）'!P218,0)</f>
        <v>0</v>
      </c>
      <c r="AU219" s="132">
        <f>'貼り付けシート（日別）'!B218</f>
        <v>5.478138908787999</v>
      </c>
      <c r="AV219" s="132">
        <f>'貼り付けシート（日別）'!C218</f>
        <v>8.8357079173999988</v>
      </c>
      <c r="AW219" s="132">
        <f>'貼り付けシート（日別）'!D218</f>
        <v>0.70685663339199989</v>
      </c>
      <c r="AX219" s="132">
        <f>'貼り付けシート（日別）'!E218</f>
        <v>0</v>
      </c>
      <c r="AY219" s="132">
        <f>'貼り付けシート（日別）'!F218</f>
        <v>15.904274251319995</v>
      </c>
      <c r="AZ219" s="132">
        <f>'貼り付けシート（日別）'!G218</f>
        <v>0</v>
      </c>
      <c r="BA219" s="132">
        <f>'貼り付けシート（日別）'!H218</f>
        <v>3.3781249999999998</v>
      </c>
    </row>
    <row r="220" spans="1:53" x14ac:dyDescent="0.15">
      <c r="A220" s="50">
        <v>41853</v>
      </c>
      <c r="B220" s="42">
        <f t="shared" si="33"/>
        <v>8</v>
      </c>
      <c r="C220" s="42">
        <f t="shared" si="34"/>
        <v>2</v>
      </c>
      <c r="D220" s="127">
        <f t="shared" si="35"/>
        <v>0.14798086111111111</v>
      </c>
      <c r="E220" s="127">
        <f t="shared" si="30"/>
        <v>62.683735279733462</v>
      </c>
      <c r="F220" s="127">
        <f t="shared" si="36"/>
        <v>0</v>
      </c>
      <c r="G220" s="130">
        <v>0</v>
      </c>
      <c r="H220" s="122">
        <f t="shared" si="31"/>
        <v>0.14798086111111111</v>
      </c>
      <c r="I220" s="122">
        <f>IF(AND($BH$4&lt;&gt;1,$BH$4&lt;&gt;2,$BH$4&lt;&gt;6),0,((VLOOKUP(データ入力と計算結果!$E$6,バックデータ一覧!$V$10:$AA$11,2)*'貼り付けシート（日別）'!O219+VLOOKUP(データ入力と計算結果!$E$6,バックデータ一覧!$V$10:$AA$11,3)*('貼り付けシート（日別）'!I219+'貼り付けシート（日別）'!J219+'貼り付けシート（日別）'!K219+'貼り付けシート（日別）'!L219+'貼り付けシート（日別）'!N219)+(VLOOKUP(データ入力と計算結果!$E$6,バックデータ一覧!$V$10:$AA$11,4)))*10^3/3600))</f>
        <v>9.5465555555555554E-2</v>
      </c>
      <c r="J220" s="122">
        <f>IF(AND(OR($BH$4&lt;&gt;1,$BH$4&lt;&gt;2,$BH$4&lt;&gt;6),データ入力と計算結果!$E$7&lt;&gt;バックデータ一覧!$A$15,SUM(AX220:AY220)&gt;0),0.07*10^3/3600,0)</f>
        <v>1.9444444444444445E-2</v>
      </c>
      <c r="K220" s="122">
        <f>IF(AND(OR($BH$4=1,$BH$4=2),データ入力と計算結果!$E$7=バックデータ一覧!$A$17,AY220&gt;0),(VLOOKUP(データ入力と計算結果!$E$6,バックデータ一覧!$V$10:$AA$11,5,FALSE)*BA220+VLOOKUP(データ入力と計算結果!$E$6,バックデータ一覧!$V$10:$AA$11,6,FALSE))*10^3/3600,0)</f>
        <v>3.3070861111111106E-2</v>
      </c>
      <c r="L220" s="122">
        <f>IF(OR($BH$4=1,$BH$4=6),IF(データ入力と計算結果!$E$7=バックデータ一覧!$A$15,AU220/N220+AV220/O220+AW220/P220+AX220/Q220+AY220/S220,IF(データ入力と計算結果!$E$7=バックデータ一覧!$A$16,AU220/N220+AV220/O220+AW220/P220+AY220/R220+AZ220/S220,AU220/N220+AV220/O220+AW220/P220+AY220/R220+BA220/T220)),0)</f>
        <v>62.683735279733462</v>
      </c>
      <c r="M220" s="122">
        <f>IF($BH$4=2,IF(データ入力と計算結果!$E$7=バックデータ一覧!$A$15,AU220/N220+AV220/O220+AW220/P220+AX220/Q220+AZ220/S220,IF(データ入力と計算結果!$E$7=バックデータ一覧!$A$16,AU220/N220+AV220/O220+AW220/P220+AY220/R220+AZ220/S220,AU220/N220+AV220/O220+AW220/P220+AY220/R220+BA220/T220)),0)</f>
        <v>0</v>
      </c>
      <c r="N220" s="122">
        <f>MIN(1,$BH$6*'貼り付けシート（日別）'!O219+計算過程!$BH$13*(AU220+AW220)+$BH$20)</f>
        <v>0.6502124999145702</v>
      </c>
      <c r="O220" s="122">
        <f>MIN(1,$BH$7*'貼り付けシート（日別）'!O219+$BH$14*AV220+$BH$21)</f>
        <v>0.69311643972155057</v>
      </c>
      <c r="P220" s="122">
        <f>MIN(1,$BH$8*'貼り付けシート（日別）'!O219+$BH$15*(AU220+AW220)+$BH$22)</f>
        <v>0.6502124999145702</v>
      </c>
      <c r="Q220" s="46">
        <f>MIN(1,$BH$9*'貼り付けシート（日別）'!O219+$BH$16*AX220+$BH$23)</f>
        <v>0.71159348488590612</v>
      </c>
      <c r="R220" s="46">
        <f>MIN(1,$BH$10*'貼り付けシート（日別）'!O219+$BH$17*AY220+$BH$24)</f>
        <v>0.70343221298165615</v>
      </c>
      <c r="S220" s="46">
        <f>MIN(1,$BH$11*'貼り付けシート（日別）'!O219+$BH$18*AZ220+$BH$25)</f>
        <v>0.71159348488590612</v>
      </c>
      <c r="T220" s="46">
        <f>MIN(1,$BH$12*'貼り付けシート（日別）'!O219+$BH$19*BA220+$BH$26)</f>
        <v>0.6614061280816107</v>
      </c>
      <c r="U220" s="46">
        <f t="shared" si="32"/>
        <v>0</v>
      </c>
      <c r="V220" s="46">
        <f t="array" ref="V220">AVERAGE((IF(('貼り付けシート（時刻別）'!$E$6:$E$8765=$B220)*('貼り付けシート（時刻別）'!$F$6:$F$8765=$C220)*('貼り付けシート（時刻別）'!$G$6:$G$8765=1),'貼り付けシート（時刻別）'!$C$6:$C$8765,"")))</f>
        <v>23.412500000000001</v>
      </c>
      <c r="W220" s="46">
        <f t="shared" si="37"/>
        <v>1</v>
      </c>
      <c r="X220" s="46">
        <f t="shared" si="38"/>
        <v>1</v>
      </c>
      <c r="Y220" s="46">
        <f t="shared" si="39"/>
        <v>42.822779793699986</v>
      </c>
      <c r="Z220" s="46">
        <f>IF($BH$4=8,($BH$38*'貼り付けシート（日別）'!O219+$BH$39*Y220+$BH$40)/3.6,0)</f>
        <v>0</v>
      </c>
      <c r="AA220" s="46">
        <f>IF(OR($BH$4=3,$BH$4=4,$BH$4=5),(($BH$42*'貼り付けシート（日別）'!O219+$BH$43*SUM(AU220:AW220,AY220)+$BH$44)*AB220+(0.01723*BA220+0.06099))*10^3/3600,0)</f>
        <v>0</v>
      </c>
      <c r="AB220" s="46">
        <f>IF('貼り付けシート（日別）'!O219&lt;7,1+(7-'貼り付けシート（日別）'!O219)*0.0091,1)</f>
        <v>1</v>
      </c>
      <c r="AC220" s="46">
        <f>IF(OR($BH$4=3,$BH$4=4,$BH$4=5),(($BH$45*'貼り付けシート（日別）'!O219+$BH$46*SUM(AU220:AW220,AY220)+$BH$47)*AE220+BA220/AD220),0)</f>
        <v>0</v>
      </c>
      <c r="AD220" s="46">
        <f>$BH$48*'貼り付けシート（日別）'!O219+$BH$49*BA220+$BH$50</f>
        <v>0.89917999999999998</v>
      </c>
      <c r="AE220" s="46">
        <f>IF('貼り付けシート（日別）'!O219&lt;7,1+(7-'貼り付けシート（日別）'!O219)*0.0205,1)</f>
        <v>1</v>
      </c>
      <c r="AF220" s="46">
        <f>IF($BH$4=7,((AL220*'貼り付けシート（日別）'!O219+AM220*(AU220+AV220+AW220+AY220)+AN220*AK220+AO220)*AG220+(0.01723*BA220+0.06099))*10^3/3600,0)</f>
        <v>0</v>
      </c>
      <c r="AG220" s="46">
        <f>IF(7&lt;='貼り付けシート（日別）'!O219,1,1+(7-'貼り付けシート（日別）'!O219)*0.0091)</f>
        <v>1</v>
      </c>
      <c r="AH220" s="46">
        <f>IF($BH$4=7,((AP220*'貼り付けシート（日別）'!O219+AQ220*(AU220+AV220+AW220+AY220)+AR220*AK220+AS220)*AJ220+BA220/AI220),0)</f>
        <v>0</v>
      </c>
      <c r="AI220" s="46">
        <f>$BH$52*'貼り付けシート（日別）'!O219+$BH$53*BA220+$BH$54</f>
        <v>0.89917999999999998</v>
      </c>
      <c r="AJ220" s="46">
        <f>IF(7&lt;='貼り付けシート（日別）'!O219,1,1+(7-'貼り付けシート（日別）'!O219)*0.0205)</f>
        <v>1</v>
      </c>
      <c r="AK220" s="46">
        <f>SUMIF('貼り付けシート（時刻別）'!$A$6:$A$8765,A220,'貼り付けシート（時刻別）'!$D$6:$D$8765)</f>
        <v>0</v>
      </c>
      <c r="AL220" s="120">
        <f>IF($AK220&gt;0,バックデータ一覧!$S$4,バックデータ一覧!$T$4)</f>
        <v>-0.18114</v>
      </c>
      <c r="AM220" s="120">
        <f>IF($AK220&gt;0,バックデータ一覧!$S$5,バックデータ一覧!$T$5)</f>
        <v>0.10483000000000001</v>
      </c>
      <c r="AN220" s="120">
        <f>IF($AK220&gt;0,バックデータ一覧!$S$6,バックデータ一覧!$T$6)</f>
        <v>0</v>
      </c>
      <c r="AO220" s="120">
        <f>IF($AK220&gt;0,バックデータ一覧!$S$7,バックデータ一覧!$T$7)</f>
        <v>5.8528500000000001</v>
      </c>
      <c r="AP220" s="120">
        <f>IF($AK220&gt;0,バックデータ一覧!$S$12,バックデータ一覧!$T$12)</f>
        <v>-5.7700000000000001E-2</v>
      </c>
      <c r="AQ220" s="120">
        <f>IF($AK220&gt;0,バックデータ一覧!$S$13,バックデータ一覧!$T$13)</f>
        <v>0.47525000000000001</v>
      </c>
      <c r="AR220" s="120">
        <f>IF($AK220&gt;0,バックデータ一覧!$S$14,バックデータ一覧!$T$14)</f>
        <v>0</v>
      </c>
      <c r="AS220" s="120">
        <f>IF($AK220&gt;0,バックデータ一覧!$S$15,バックデータ一覧!$T$15)</f>
        <v>-6.3459300000000001</v>
      </c>
      <c r="AT220" s="123">
        <f>IF(データ入力と計算結果!$E$9=バックデータ一覧!$A$24,'貼り付けシート（日別）'!P219,0)</f>
        <v>0</v>
      </c>
      <c r="AU220" s="132">
        <f>'貼り付けシート（日別）'!B219</f>
        <v>8.0659016467119979</v>
      </c>
      <c r="AV220" s="132">
        <f>'貼り付けシート（日別）'!C219</f>
        <v>13.150926597899998</v>
      </c>
      <c r="AW220" s="132">
        <f>'貼り付けシート（日別）'!D219</f>
        <v>2.4548396316079995</v>
      </c>
      <c r="AX220" s="132">
        <f>'貼り付けシート（日別）'!E219</f>
        <v>0</v>
      </c>
      <c r="AY220" s="132">
        <f>'貼り付けシート（日別）'!F219</f>
        <v>15.781111917479997</v>
      </c>
      <c r="AZ220" s="132">
        <f>'貼り付けシート（日別）'!G219</f>
        <v>0</v>
      </c>
      <c r="BA220" s="132">
        <f>'貼り付けシート（日別）'!H219</f>
        <v>3.3699999999999992</v>
      </c>
    </row>
    <row r="221" spans="1:53" x14ac:dyDescent="0.15">
      <c r="A221" s="50">
        <v>41854</v>
      </c>
      <c r="B221" s="42">
        <f t="shared" si="33"/>
        <v>8</v>
      </c>
      <c r="C221" s="42">
        <f t="shared" si="34"/>
        <v>3</v>
      </c>
      <c r="D221" s="127">
        <f t="shared" si="35"/>
        <v>0.14872677025462963</v>
      </c>
      <c r="E221" s="127">
        <f t="shared" si="30"/>
        <v>62.652893550122442</v>
      </c>
      <c r="F221" s="127">
        <f t="shared" si="36"/>
        <v>0</v>
      </c>
      <c r="G221" s="130">
        <v>0</v>
      </c>
      <c r="H221" s="122">
        <f t="shared" si="31"/>
        <v>0.14872677025462963</v>
      </c>
      <c r="I221" s="122">
        <f>IF(AND($BH$4&lt;&gt;1,$BH$4&lt;&gt;2,$BH$4&lt;&gt;6),0,((VLOOKUP(データ入力と計算結果!$E$6,バックデータ一覧!$V$10:$AA$11,2)*'貼り付けシート（日別）'!O220+VLOOKUP(データ入力と計算結果!$E$6,バックデータ一覧!$V$10:$AA$11,3)*('貼り付けシート（日別）'!I220+'貼り付けシート（日別）'!J220+'貼り付けシート（日別）'!K220+'貼り付けシート（日別）'!L220+'貼り付けシート（日別）'!N220)+(VLOOKUP(データ入力と計算結果!$E$6,バックデータ一覧!$V$10:$AA$11,4)))*10^3/3600))</f>
        <v>9.599509259259259E-2</v>
      </c>
      <c r="J221" s="122">
        <f>IF(AND(OR($BH$4&lt;&gt;1,$BH$4&lt;&gt;2,$BH$4&lt;&gt;6),データ入力と計算結果!$E$7&lt;&gt;バックデータ一覧!$A$15,SUM(AX221:AY221)&gt;0),0.07*10^3/3600,0)</f>
        <v>1.9444444444444445E-2</v>
      </c>
      <c r="K221" s="122">
        <f>IF(AND(OR($BH$4=1,$BH$4=2),データ入力と計算結果!$E$7=バックデータ一覧!$A$17,AY221&gt;0),(VLOOKUP(データ入力と計算結果!$E$6,バックデータ一覧!$V$10:$AA$11,5,FALSE)*BA221+VLOOKUP(データ入力と計算結果!$E$6,バックデータ一覧!$V$10:$AA$11,6,FALSE))*10^3/3600,0)</f>
        <v>3.3287233217592589E-2</v>
      </c>
      <c r="L221" s="122">
        <f>IF(OR($BH$4=1,$BH$4=6),IF(データ入力と計算結果!$E$7=バックデータ一覧!$A$15,AU221/N221+AV221/O221+AW221/P221+AX221/Q221+AY221/S221,IF(データ入力と計算結果!$E$7=バックデータ一覧!$A$16,AU221/N221+AV221/O221+AW221/P221+AY221/R221+AZ221/S221,AU221/N221+AV221/O221+AW221/P221+AY221/R221+BA221/T221)),0)</f>
        <v>62.652893550122442</v>
      </c>
      <c r="M221" s="122">
        <f>IF($BH$4=2,IF(データ入力と計算結果!$E$7=バックデータ一覧!$A$15,AU221/N221+AV221/O221+AW221/P221+AX221/Q221+AZ221/S221,IF(データ入力と計算結果!$E$7=バックデータ一覧!$A$16,AU221/N221+AV221/O221+AW221/P221+AY221/R221+AZ221/S221,AU221/N221+AV221/O221+AW221/P221+AY221/R221+BA221/T221)),0)</f>
        <v>0</v>
      </c>
      <c r="N221" s="122">
        <f>MIN(1,$BH$6*'貼り付けシート（日別）'!O220+計算過程!$BH$13*(AU221+AW221)+$BH$20)</f>
        <v>0.64826128225314139</v>
      </c>
      <c r="O221" s="122">
        <f>MIN(1,$BH$7*'貼り付けシート（日別）'!O220+$BH$14*AV221+$BH$21)</f>
        <v>0.69249372835675671</v>
      </c>
      <c r="P221" s="122">
        <f>MIN(1,$BH$8*'貼り付けシート（日別）'!O220+$BH$15*(AU221+AW221)+$BH$22)</f>
        <v>0.64826128225314139</v>
      </c>
      <c r="Q221" s="46">
        <f>MIN(1,$BH$9*'貼り付けシート（日別）'!O220+$BH$16*AX221+$BH$23)</f>
        <v>0.71159348488590612</v>
      </c>
      <c r="R221" s="46">
        <f>MIN(1,$BH$10*'貼り付けシート（日別）'!O220+$BH$17*AY221+$BH$24)</f>
        <v>0.70345507371095239</v>
      </c>
      <c r="S221" s="46">
        <f>MIN(1,$BH$11*'貼り付けシート（日別）'!O220+$BH$18*AZ221+$BH$25)</f>
        <v>0.71159348488590612</v>
      </c>
      <c r="T221" s="46">
        <f>MIN(1,$BH$12*'貼り付けシート（日別）'!O220+$BH$19*BA221+$BH$26)</f>
        <v>0.6588821377320806</v>
      </c>
      <c r="U221" s="46">
        <f t="shared" si="32"/>
        <v>0</v>
      </c>
      <c r="V221" s="46">
        <f t="array" ref="V221">AVERAGE((IF(('貼り付けシート（時刻別）'!$E$6:$E$8765=$B221)*('貼り付けシート（時刻別）'!$F$6:$F$8765=$C221)*('貼り付けシート（時刻別）'!$G$6:$G$8765=1),'貼り付けシート（時刻別）'!$C$6:$C$8765,"")))</f>
        <v>22.35</v>
      </c>
      <c r="W221" s="46">
        <f t="shared" si="37"/>
        <v>1</v>
      </c>
      <c r="X221" s="46">
        <f t="shared" si="38"/>
        <v>1</v>
      </c>
      <c r="Y221" s="46">
        <f t="shared" si="39"/>
        <v>42.742069845908325</v>
      </c>
      <c r="Z221" s="46">
        <f>IF($BH$4=8,($BH$38*'貼り付けシート（日別）'!O220+$BH$39*Y221+$BH$40)/3.6,0)</f>
        <v>0</v>
      </c>
      <c r="AA221" s="46">
        <f>IF(OR($BH$4=3,$BH$4=4,$BH$4=5),(($BH$42*'貼り付けシート（日別）'!O220+$BH$43*SUM(AU221:AW221,AY221)+$BH$44)*AB221+(0.01723*BA221+0.06099))*10^3/3600,0)</f>
        <v>0</v>
      </c>
      <c r="AB221" s="46">
        <f>IF('貼り付けシート（日別）'!O220&lt;7,1+(7-'貼り付けシート（日別）'!O220)*0.0091,1)</f>
        <v>1</v>
      </c>
      <c r="AC221" s="46">
        <f>IF(OR($BH$4=3,$BH$4=4,$BH$4=5),(($BH$45*'貼り付けシート（日別）'!O220+$BH$46*SUM(AU221:AW221,AY221)+$BH$47)*AE221+BA221/AD221),0)</f>
        <v>0</v>
      </c>
      <c r="AD221" s="46">
        <f>$BH$48*'貼り付けシート（日別）'!O220+$BH$49*BA221+$BH$50</f>
        <v>0.89413124999999993</v>
      </c>
      <c r="AE221" s="46">
        <f>IF('貼り付けシート（日別）'!O220&lt;7,1+(7-'貼り付けシート（日別）'!O220)*0.0205,1)</f>
        <v>1</v>
      </c>
      <c r="AF221" s="46">
        <f>IF($BH$4=7,((AL221*'貼り付けシート（日別）'!O220+AM221*(AU221+AV221+AW221+AY221)+AN221*AK221+AO221)*AG221+(0.01723*BA221+0.06099))*10^3/3600,0)</f>
        <v>0</v>
      </c>
      <c r="AG221" s="46">
        <f>IF(7&lt;='貼り付けシート（日別）'!O220,1,1+(7-'貼り付けシート（日別）'!O220)*0.0091)</f>
        <v>1</v>
      </c>
      <c r="AH221" s="46">
        <f>IF($BH$4=7,((AP221*'貼り付けシート（日別）'!O220+AQ221*(AU221+AV221+AW221+AY221)+AR221*AK221+AS221)*AJ221+BA221/AI221),0)</f>
        <v>0</v>
      </c>
      <c r="AI221" s="46">
        <f>$BH$52*'貼り付けシート（日別）'!O220+$BH$53*BA221+$BH$54</f>
        <v>0.89413124999999993</v>
      </c>
      <c r="AJ221" s="46">
        <f>IF(7&lt;='貼り付けシート（日別）'!O220,1,1+(7-'貼り付けシート（日別）'!O220)*0.0205)</f>
        <v>1</v>
      </c>
      <c r="AK221" s="46">
        <f>SUMIF('貼り付けシート（時刻別）'!$A$6:$A$8765,A221,'貼り付けシート（時刻別）'!$D$6:$D$8765)</f>
        <v>0</v>
      </c>
      <c r="AL221" s="120">
        <f>IF($AK221&gt;0,バックデータ一覧!$S$4,バックデータ一覧!$T$4)</f>
        <v>-0.18114</v>
      </c>
      <c r="AM221" s="120">
        <f>IF($AK221&gt;0,バックデータ一覧!$S$5,バックデータ一覧!$T$5)</f>
        <v>0.10483000000000001</v>
      </c>
      <c r="AN221" s="120">
        <f>IF($AK221&gt;0,バックデータ一覧!$S$6,バックデータ一覧!$T$6)</f>
        <v>0</v>
      </c>
      <c r="AO221" s="120">
        <f>IF($AK221&gt;0,バックデータ一覧!$S$7,バックデータ一覧!$T$7)</f>
        <v>5.8528500000000001</v>
      </c>
      <c r="AP221" s="120">
        <f>IF($AK221&gt;0,バックデータ一覧!$S$12,バックデータ一覧!$T$12)</f>
        <v>-5.7700000000000001E-2</v>
      </c>
      <c r="AQ221" s="120">
        <f>IF($AK221&gt;0,バックデータ一覧!$S$13,バックデータ一覧!$T$13)</f>
        <v>0.47525000000000001</v>
      </c>
      <c r="AR221" s="120">
        <f>IF($AK221&gt;0,バックデータ一覧!$S$14,バックデータ一覧!$T$14)</f>
        <v>0</v>
      </c>
      <c r="AS221" s="120">
        <f>IF($AK221&gt;0,バックデータ一覧!$S$15,バックデータ一覧!$T$15)</f>
        <v>-6.3459300000000001</v>
      </c>
      <c r="AT221" s="123">
        <f>IF(データ入力と計算結果!$E$9=バックデータ一覧!$A$24,'貼り付けシート（日別）'!P220,0)</f>
        <v>0</v>
      </c>
      <c r="AU221" s="132">
        <f>'貼り付けシート（日別）'!B220</f>
        <v>8.0401583536819992</v>
      </c>
      <c r="AV221" s="132">
        <f>'貼り付けシート（日別）'!C220</f>
        <v>13.108953837524998</v>
      </c>
      <c r="AW221" s="132">
        <f>'貼り付けシート（日別）'!D220</f>
        <v>2.4470047163380002</v>
      </c>
      <c r="AX221" s="132">
        <f>'貼り付けシート（日別）'!E220</f>
        <v>0</v>
      </c>
      <c r="AY221" s="132">
        <f>'貼り付けシート（日別）'!F220</f>
        <v>15.730744605029999</v>
      </c>
      <c r="AZ221" s="132">
        <f>'貼り付けシート（日別）'!G220</f>
        <v>0</v>
      </c>
      <c r="BA221" s="132">
        <f>'貼り付けシート（日別）'!H220</f>
        <v>3.4152083333333323</v>
      </c>
    </row>
    <row r="222" spans="1:53" x14ac:dyDescent="0.15">
      <c r="A222" s="50">
        <v>41855</v>
      </c>
      <c r="B222" s="42">
        <f t="shared" si="33"/>
        <v>8</v>
      </c>
      <c r="C222" s="42">
        <f t="shared" si="34"/>
        <v>4</v>
      </c>
      <c r="D222" s="127">
        <f t="shared" si="35"/>
        <v>0.15340173350694442</v>
      </c>
      <c r="E222" s="127">
        <f t="shared" si="30"/>
        <v>63.671093636115621</v>
      </c>
      <c r="F222" s="127">
        <f t="shared" si="36"/>
        <v>0</v>
      </c>
      <c r="G222" s="130">
        <v>0</v>
      </c>
      <c r="H222" s="122">
        <f t="shared" si="31"/>
        <v>0.15340173350694442</v>
      </c>
      <c r="I222" s="122">
        <f>IF(AND($BH$4&lt;&gt;1,$BH$4&lt;&gt;2,$BH$4&lt;&gt;6),0,((VLOOKUP(データ入力と計算結果!$E$6,バックデータ一覧!$V$10:$AA$11,2)*'貼り付けシート（日別）'!O221+VLOOKUP(データ入力と計算結果!$E$6,バックデータ一覧!$V$10:$AA$11,3)*('貼り付けシート（日別）'!I221+'貼り付けシート（日別）'!J221+'貼り付けシート（日別）'!K221+'貼り付けシート（日別）'!L221+'貼り付けシート（日別）'!N221)+(VLOOKUP(データ入力と計算結果!$E$6,バックデータ一覧!$V$10:$AA$11,4)))*10^3/3600))</f>
        <v>9.7693194444444437E-2</v>
      </c>
      <c r="J222" s="122">
        <f>IF(AND(OR($BH$4&lt;&gt;1,$BH$4&lt;&gt;2,$BH$4&lt;&gt;6),データ入力と計算結果!$E$7&lt;&gt;バックデータ一覧!$A$15,SUM(AX222:AY222)&gt;0),0.07*10^3/3600,0)</f>
        <v>1.9444444444444445E-2</v>
      </c>
      <c r="K222" s="122">
        <f>IF(AND(OR($BH$4=1,$BH$4=2),データ入力と計算結果!$E$7=バックデータ一覧!$A$17,AY222&gt;0),(VLOOKUP(データ入力と計算結果!$E$6,バックデータ一覧!$V$10:$AA$11,5,FALSE)*BA222+VLOOKUP(データ入力と計算結果!$E$6,バックデータ一覧!$V$10:$AA$11,6,FALSE))*10^3/3600,0)</f>
        <v>3.6264094618055548E-2</v>
      </c>
      <c r="L222" s="122">
        <f>IF(OR($BH$4=1,$BH$4=6),IF(データ入力と計算結果!$E$7=バックデータ一覧!$A$15,AU222/N222+AV222/O222+AW222/P222+AX222/Q222+AY222/S222,IF(データ入力と計算結果!$E$7=バックデータ一覧!$A$16,AU222/N222+AV222/O222+AW222/P222+AY222/R222+AZ222/S222,AU222/N222+AV222/O222+AW222/P222+AY222/R222+BA222/T222)),0)</f>
        <v>63.671093636115621</v>
      </c>
      <c r="M222" s="122">
        <f>IF($BH$4=2,IF(データ入力と計算結果!$E$7=バックデータ一覧!$A$15,AU222/N222+AV222/O222+AW222/P222+AX222/Q222+AZ222/S222,IF(データ入力と計算結果!$E$7=バックデータ一覧!$A$16,AU222/N222+AV222/O222+AW222/P222+AY222/R222+AZ222/S222,AU222/N222+AV222/O222+AW222/P222+AY222/R222+BA222/T222)),0)</f>
        <v>0</v>
      </c>
      <c r="N222" s="122">
        <f>MIN(1,$BH$6*'貼り付けシート（日別）'!O221+計算過程!$BH$13*(AU222+AW222)+$BH$20)</f>
        <v>0.64210313948595521</v>
      </c>
      <c r="O222" s="122">
        <f>MIN(1,$BH$7*'貼り付けシート（日別）'!O221+$BH$14*AV222+$BH$21)</f>
        <v>0.69054441386365295</v>
      </c>
      <c r="P222" s="122">
        <f>MIN(1,$BH$8*'貼り付けシート（日別）'!O221+$BH$15*(AU222+AW222)+$BH$22)</f>
        <v>0.64210313948595521</v>
      </c>
      <c r="Q222" s="46">
        <f>MIN(1,$BH$9*'貼り付けシート（日別）'!O221+$BH$16*AX222+$BH$23)</f>
        <v>0.71159348488590612</v>
      </c>
      <c r="R222" s="46">
        <f>MIN(1,$BH$10*'貼り付けシート（日別）'!O221+$BH$17*AY222+$BH$24)</f>
        <v>0.70347129188871727</v>
      </c>
      <c r="S222" s="46">
        <f>MIN(1,$BH$11*'貼り付けシート（日別）'!O221+$BH$18*AZ222+$BH$25)</f>
        <v>0.71159348488590612</v>
      </c>
      <c r="T222" s="46">
        <f>MIN(1,$BH$12*'貼り付けシート（日別）'!O221+$BH$19*BA222+$BH$26)</f>
        <v>0.65918863929503346</v>
      </c>
      <c r="U222" s="46">
        <f t="shared" si="32"/>
        <v>0</v>
      </c>
      <c r="V222" s="46">
        <f t="array" ref="V222">AVERAGE((IF(('貼り付けシート（時刻別）'!$E$6:$E$8765=$B222)*('貼り付けシート（時刻別）'!$F$6:$F$8765=$C222)*('貼り付けシート（時刻別）'!$G$6:$G$8765=1),'貼り付けシート（時刻別）'!$C$6:$C$8765,"")))</f>
        <v>20.625</v>
      </c>
      <c r="W222" s="46">
        <f t="shared" si="37"/>
        <v>1</v>
      </c>
      <c r="X222" s="46">
        <f t="shared" si="38"/>
        <v>1</v>
      </c>
      <c r="Y222" s="46">
        <f t="shared" si="39"/>
        <v>43.274718307474998</v>
      </c>
      <c r="Z222" s="46">
        <f>IF($BH$4=8,($BH$38*'貼り付けシート（日別）'!O221+$BH$39*Y222+$BH$40)/3.6,0)</f>
        <v>0</v>
      </c>
      <c r="AA222" s="46">
        <f>IF(OR($BH$4=3,$BH$4=4,$BH$4=5),(($BH$42*'貼り付けシート（日別）'!O221+$BH$43*SUM(AU222:AW222,AY222)+$BH$44)*AB222+(0.01723*BA222+0.06099))*10^3/3600,0)</f>
        <v>0</v>
      </c>
      <c r="AB222" s="46">
        <f>IF('貼り付けシート（日別）'!O221&lt;7,1+(7-'貼り付けシート（日別）'!O221)*0.0091,1)</f>
        <v>1</v>
      </c>
      <c r="AC222" s="46">
        <f>IF(OR($BH$4=3,$BH$4=4,$BH$4=5),(($BH$45*'貼り付けシート（日別）'!O221+$BH$46*SUM(AU222:AW222,AY222)+$BH$47)*AE222+BA222/AD222),0)</f>
        <v>0</v>
      </c>
      <c r="AD222" s="46">
        <f>$BH$48*'貼り付けシート（日別）'!O221+$BH$49*BA222+$BH$50</f>
        <v>0.88080312499999991</v>
      </c>
      <c r="AE222" s="46">
        <f>IF('貼り付けシート（日別）'!O221&lt;7,1+(7-'貼り付けシート（日別）'!O221)*0.0205,1)</f>
        <v>1</v>
      </c>
      <c r="AF222" s="46">
        <f>IF($BH$4=7,((AL222*'貼り付けシート（日別）'!O221+AM222*(AU222+AV222+AW222+AY222)+AN222*AK222+AO222)*AG222+(0.01723*BA222+0.06099))*10^3/3600,0)</f>
        <v>0</v>
      </c>
      <c r="AG222" s="46">
        <f>IF(7&lt;='貼り付けシート（日別）'!O221,1,1+(7-'貼り付けシート（日別）'!O221)*0.0091)</f>
        <v>1</v>
      </c>
      <c r="AH222" s="46">
        <f>IF($BH$4=7,((AP222*'貼り付けシート（日別）'!O221+AQ222*(AU222+AV222+AW222+AY222)+AR222*AK222+AS222)*AJ222+BA222/AI222),0)</f>
        <v>0</v>
      </c>
      <c r="AI222" s="46">
        <f>$BH$52*'貼り付けシート（日別）'!O221+$BH$53*BA222+$BH$54</f>
        <v>0.88080312499999991</v>
      </c>
      <c r="AJ222" s="46">
        <f>IF(7&lt;='貼り付けシート（日別）'!O221,1,1+(7-'貼り付けシート（日別）'!O221)*0.0205)</f>
        <v>1</v>
      </c>
      <c r="AK222" s="46">
        <f>SUMIF('貼り付けシート（時刻別）'!$A$6:$A$8765,A222,'貼り付けシート（時刻別）'!$D$6:$D$8765)</f>
        <v>0</v>
      </c>
      <c r="AL222" s="120">
        <f>IF($AK222&gt;0,バックデータ一覧!$S$4,バックデータ一覧!$T$4)</f>
        <v>-0.18114</v>
      </c>
      <c r="AM222" s="120">
        <f>IF($AK222&gt;0,バックデータ一覧!$S$5,バックデータ一覧!$T$5)</f>
        <v>0.10483000000000001</v>
      </c>
      <c r="AN222" s="120">
        <f>IF($AK222&gt;0,バックデータ一覧!$S$6,バックデータ一覧!$T$6)</f>
        <v>0</v>
      </c>
      <c r="AO222" s="120">
        <f>IF($AK222&gt;0,バックデータ一覧!$S$7,バックデータ一覧!$T$7)</f>
        <v>5.8528500000000001</v>
      </c>
      <c r="AP222" s="120">
        <f>IF($AK222&gt;0,バックデータ一覧!$S$12,バックデータ一覧!$T$12)</f>
        <v>-5.7700000000000001E-2</v>
      </c>
      <c r="AQ222" s="120">
        <f>IF($AK222&gt;0,バックデータ一覧!$S$13,バックデータ一覧!$T$13)</f>
        <v>0.47525000000000001</v>
      </c>
      <c r="AR222" s="120">
        <f>IF($AK222&gt;0,バックデータ一覧!$S$14,バックデータ一覧!$T$14)</f>
        <v>0</v>
      </c>
      <c r="AS222" s="120">
        <f>IF($AK222&gt;0,バックデータ一覧!$S$15,バックデータ一覧!$T$15)</f>
        <v>-6.3459300000000001</v>
      </c>
      <c r="AT222" s="123">
        <f>IF(データ入力と計算結果!$E$9=バックデータ一覧!$A$24,'貼り付けシート（日別）'!P221,0)</f>
        <v>0</v>
      </c>
      <c r="AU222" s="132">
        <f>'貼り付けシート（日別）'!B221</f>
        <v>8.0218951873059989</v>
      </c>
      <c r="AV222" s="132">
        <f>'貼り付けシート（日別）'!C221</f>
        <v>13.079176935824997</v>
      </c>
      <c r="AW222" s="132">
        <f>'貼り付けシート（日別）'!D221</f>
        <v>2.4414463613539996</v>
      </c>
      <c r="AX222" s="132">
        <f>'貼り付けシート（日別）'!E221</f>
        <v>0</v>
      </c>
      <c r="AY222" s="132">
        <f>'貼り付けシート（日別）'!F221</f>
        <v>15.695012322989999</v>
      </c>
      <c r="AZ222" s="132">
        <f>'貼り付けシート（日別）'!G221</f>
        <v>0</v>
      </c>
      <c r="BA222" s="132">
        <f>'貼り付けシート（日別）'!H221</f>
        <v>4.0371874999999982</v>
      </c>
    </row>
    <row r="223" spans="1:53" x14ac:dyDescent="0.15">
      <c r="A223" s="50">
        <v>41856</v>
      </c>
      <c r="B223" s="42">
        <f t="shared" si="33"/>
        <v>8</v>
      </c>
      <c r="C223" s="42">
        <f t="shared" si="34"/>
        <v>5</v>
      </c>
      <c r="D223" s="127">
        <f t="shared" si="35"/>
        <v>0.16783695399305557</v>
      </c>
      <c r="E223" s="127">
        <f t="shared" si="30"/>
        <v>77.333002084565209</v>
      </c>
      <c r="F223" s="127">
        <f t="shared" si="36"/>
        <v>0</v>
      </c>
      <c r="G223" s="130">
        <v>0</v>
      </c>
      <c r="H223" s="122">
        <f t="shared" si="31"/>
        <v>0.16783695399305557</v>
      </c>
      <c r="I223" s="122">
        <f>IF(AND($BH$4&lt;&gt;1,$BH$4&lt;&gt;2,$BH$4&lt;&gt;6),0,((VLOOKUP(データ入力と計算結果!$E$6,バックデータ一覧!$V$10:$AA$11,2)*'貼り付けシート（日別）'!O222+VLOOKUP(データ入力と計算結果!$E$6,バックデータ一覧!$V$10:$AA$11,3)*('貼り付けシート（日別）'!I222+'貼り付けシート（日別）'!J222+'貼り付けシート（日別）'!K222+'貼り付けシート（日別）'!L222+'貼り付けシート（日別）'!N222)+(VLOOKUP(データ入力と計算結果!$E$6,バックデータ一覧!$V$10:$AA$11,4)))*10^3/3600))</f>
        <v>0.10988791666666667</v>
      </c>
      <c r="J223" s="122">
        <f>IF(AND(OR($BH$4&lt;&gt;1,$BH$4&lt;&gt;2,$BH$4&lt;&gt;6),データ入力と計算結果!$E$7&lt;&gt;バックデータ一覧!$A$15,SUM(AX223:AY223)&gt;0),0.07*10^3/3600,0)</f>
        <v>1.9444444444444445E-2</v>
      </c>
      <c r="K223" s="122">
        <f>IF(AND(OR($BH$4=1,$BH$4=2),データ入力と計算結果!$E$7=バックデータ一覧!$A$17,AY223&gt;0),(VLOOKUP(データ入力と計算結果!$E$6,バックデータ一覧!$V$10:$AA$11,5,FALSE)*BA223+VLOOKUP(データ入力と計算結果!$E$6,バックデータ一覧!$V$10:$AA$11,6,FALSE))*10^3/3600,0)</f>
        <v>3.8504592881944438E-2</v>
      </c>
      <c r="L223" s="122">
        <f>IF(OR($BH$4=1,$BH$4=6),IF(データ入力と計算結果!$E$7=バックデータ一覧!$A$15,AU223/N223+AV223/O223+AW223/P223+AX223/Q223+AY223/S223,IF(データ入力と計算結果!$E$7=バックデータ一覧!$A$16,AU223/N223+AV223/O223+AW223/P223+AY223/R223+AZ223/S223,AU223/N223+AV223/O223+AW223/P223+AY223/R223+BA223/T223)),0)</f>
        <v>77.333002084565209</v>
      </c>
      <c r="M223" s="122">
        <f>IF($BH$4=2,IF(データ入力と計算結果!$E$7=バックデータ一覧!$A$15,AU223/N223+AV223/O223+AW223/P223+AX223/Q223+AZ223/S223,IF(データ入力と計算結果!$E$7=バックデータ一覧!$A$16,AU223/N223+AV223/O223+AW223/P223+AY223/R223+AZ223/S223,AU223/N223+AV223/O223+AW223/P223+AY223/R223+BA223/T223)),0)</f>
        <v>0</v>
      </c>
      <c r="N223" s="122">
        <f>MIN(1,$BH$6*'貼り付けシート（日別）'!O222+計算過程!$BH$13*(AU223+AW223)+$BH$20)</f>
        <v>0.64260655937175304</v>
      </c>
      <c r="O223" s="122">
        <f>MIN(1,$BH$7*'貼り付けシート（日別）'!O222+$BH$14*AV223+$BH$21)</f>
        <v>0.69105369502118863</v>
      </c>
      <c r="P223" s="122">
        <f>MIN(1,$BH$8*'貼り付けシート（日別）'!O222+$BH$15*(AU223+AW223)+$BH$22)</f>
        <v>0.64260655937175304</v>
      </c>
      <c r="Q223" s="46">
        <f>MIN(1,$BH$9*'貼り付けシート（日別）'!O222+$BH$16*AX223+$BH$23)</f>
        <v>0.71159348488590612</v>
      </c>
      <c r="R223" s="46">
        <f>MIN(1,$BH$10*'貼り付けシート（日別）'!O222+$BH$17*AY223+$BH$24)</f>
        <v>0.70348259285301085</v>
      </c>
      <c r="S223" s="46">
        <f>MIN(1,$BH$11*'貼り付けシート（日別）'!O222+$BH$18*AZ223+$BH$25)</f>
        <v>0.71159348488590612</v>
      </c>
      <c r="T223" s="46">
        <f>MIN(1,$BH$12*'貼り付けシート（日別）'!O222+$BH$19*BA223+$BH$26)</f>
        <v>0.65941932394147651</v>
      </c>
      <c r="U223" s="46">
        <f t="shared" si="32"/>
        <v>0</v>
      </c>
      <c r="V223" s="46">
        <f t="array" ref="V223">AVERAGE((IF(('貼り付けシート（時刻別）'!$E$6:$E$8765=$B223)*('貼り付けシート（時刻別）'!$F$6:$F$8765=$C223)*('貼り付けシート（時刻別）'!$G$6:$G$8765=1),'貼り付けシート（時刻別）'!$C$6:$C$8765,"")))</f>
        <v>18.8</v>
      </c>
      <c r="W223" s="46">
        <f t="shared" si="37"/>
        <v>1</v>
      </c>
      <c r="X223" s="46">
        <f t="shared" si="38"/>
        <v>1</v>
      </c>
      <c r="Y223" s="46">
        <f t="shared" si="39"/>
        <v>52.386215670099993</v>
      </c>
      <c r="Z223" s="46">
        <f>IF($BH$4=8,($BH$38*'貼り付けシート（日別）'!O222+$BH$39*Y223+$BH$40)/3.6,0)</f>
        <v>0</v>
      </c>
      <c r="AA223" s="46">
        <f>IF(OR($BH$4=3,$BH$4=4,$BH$4=5),(($BH$42*'貼り付けシート（日別）'!O222+$BH$43*SUM(AU223:AW223,AY223)+$BH$44)*AB223+(0.01723*BA223+0.06099))*10^3/3600,0)</f>
        <v>0</v>
      </c>
      <c r="AB223" s="46">
        <f>IF('貼り付けシート（日別）'!O222&lt;7,1+(7-'貼り付けシート（日別）'!O222)*0.0091,1)</f>
        <v>1</v>
      </c>
      <c r="AC223" s="46">
        <f>IF(OR($BH$4=3,$BH$4=4,$BH$4=5),(($BH$45*'貼り付けシート（日別）'!O222+$BH$46*SUM(AU223:AW223,AY223)+$BH$47)*AE223+BA223/AD223),0)</f>
        <v>0</v>
      </c>
      <c r="AD223" s="46">
        <f>$BH$48*'貼り付けシート（日別）'!O222+$BH$49*BA223+$BH$50</f>
        <v>0.87077187499999997</v>
      </c>
      <c r="AE223" s="46">
        <f>IF('貼り付けシート（日別）'!O222&lt;7,1+(7-'貼り付けシート（日別）'!O222)*0.0205,1)</f>
        <v>1</v>
      </c>
      <c r="AF223" s="46">
        <f>IF($BH$4=7,((AL223*'貼り付けシート（日別）'!O222+AM223*(AU223+AV223+AW223+AY223)+AN223*AK223+AO223)*AG223+(0.01723*BA223+0.06099))*10^3/3600,0)</f>
        <v>0</v>
      </c>
      <c r="AG223" s="46">
        <f>IF(7&lt;='貼り付けシート（日別）'!O222,1,1+(7-'貼り付けシート（日別）'!O222)*0.0091)</f>
        <v>1</v>
      </c>
      <c r="AH223" s="46">
        <f>IF($BH$4=7,((AP223*'貼り付けシート（日別）'!O222+AQ223*(AU223+AV223+AW223+AY223)+AR223*AK223+AS223)*AJ223+BA223/AI223),0)</f>
        <v>0</v>
      </c>
      <c r="AI223" s="46">
        <f>$BH$52*'貼り付けシート（日別）'!O222+$BH$53*BA223+$BH$54</f>
        <v>0.87077187499999997</v>
      </c>
      <c r="AJ223" s="46">
        <f>IF(7&lt;='貼り付けシート（日別）'!O222,1,1+(7-'貼り付けシート（日別）'!O222)*0.0205)</f>
        <v>1</v>
      </c>
      <c r="AK223" s="46">
        <f>SUMIF('貼り付けシート（時刻別）'!$A$6:$A$8765,A223,'貼り付けシート（時刻別）'!$D$6:$D$8765)</f>
        <v>0</v>
      </c>
      <c r="AL223" s="120">
        <f>IF($AK223&gt;0,バックデータ一覧!$S$4,バックデータ一覧!$T$4)</f>
        <v>-0.18114</v>
      </c>
      <c r="AM223" s="120">
        <f>IF($AK223&gt;0,バックデータ一覧!$S$5,バックデータ一覧!$T$5)</f>
        <v>0.10483000000000001</v>
      </c>
      <c r="AN223" s="120">
        <f>IF($AK223&gt;0,バックデータ一覧!$S$6,バックデータ一覧!$T$6)</f>
        <v>0</v>
      </c>
      <c r="AO223" s="120">
        <f>IF($AK223&gt;0,バックデータ一覧!$S$7,バックデータ一覧!$T$7)</f>
        <v>5.8528500000000001</v>
      </c>
      <c r="AP223" s="120">
        <f>IF($AK223&gt;0,バックデータ一覧!$S$12,バックデータ一覧!$T$12)</f>
        <v>-5.7700000000000001E-2</v>
      </c>
      <c r="AQ223" s="120">
        <f>IF($AK223&gt;0,バックデータ一覧!$S$13,バックデータ一覧!$T$13)</f>
        <v>0.47525000000000001</v>
      </c>
      <c r="AR223" s="120">
        <f>IF($AK223&gt;0,バックデータ一覧!$S$14,バックデータ一覧!$T$14)</f>
        <v>0</v>
      </c>
      <c r="AS223" s="120">
        <f>IF($AK223&gt;0,バックデータ一覧!$S$15,バックデータ一覧!$T$15)</f>
        <v>-6.3459300000000001</v>
      </c>
      <c r="AT223" s="123">
        <f>IF(データ入力と計算結果!$E$9=バックデータ一覧!$A$24,'貼り付けシート（日別）'!P222,0)</f>
        <v>0</v>
      </c>
      <c r="AU223" s="132">
        <f>'貼り付けシート（日別）'!B222</f>
        <v>12.187866261479998</v>
      </c>
      <c r="AV223" s="132">
        <f>'貼り付けシート（日別）'!C222</f>
        <v>17.4112375164</v>
      </c>
      <c r="AW223" s="132">
        <f>'貼り付けシート（日別）'!D222</f>
        <v>2.6116856274599995</v>
      </c>
      <c r="AX223" s="132">
        <f>'貼り付けシート（日別）'!E222</f>
        <v>0</v>
      </c>
      <c r="AY223" s="132">
        <f>'貼り付けシート（日別）'!F222</f>
        <v>15.670113764759998</v>
      </c>
      <c r="AZ223" s="132">
        <f>'貼り付けシート（日別）'!G222</f>
        <v>0</v>
      </c>
      <c r="BA223" s="132">
        <f>'貼り付けシート（日別）'!H222</f>
        <v>4.5053124999999996</v>
      </c>
    </row>
    <row r="224" spans="1:53" x14ac:dyDescent="0.15">
      <c r="A224" s="50">
        <v>41857</v>
      </c>
      <c r="B224" s="42">
        <f t="shared" si="33"/>
        <v>8</v>
      </c>
      <c r="C224" s="42">
        <f t="shared" si="34"/>
        <v>6</v>
      </c>
      <c r="D224" s="127">
        <f t="shared" si="35"/>
        <v>9.5284907407407402E-2</v>
      </c>
      <c r="E224" s="127">
        <f t="shared" si="30"/>
        <v>32.590824599831507</v>
      </c>
      <c r="F224" s="127">
        <f t="shared" si="36"/>
        <v>0</v>
      </c>
      <c r="G224" s="130">
        <v>0</v>
      </c>
      <c r="H224" s="122">
        <f t="shared" si="31"/>
        <v>9.5284907407407402E-2</v>
      </c>
      <c r="I224" s="122">
        <f>IF(AND($BH$4&lt;&gt;1,$BH$4&lt;&gt;2,$BH$4&lt;&gt;6),0,((VLOOKUP(データ入力と計算結果!$E$6,バックデータ一覧!$V$10:$AA$11,2)*'貼り付けシート（日別）'!O223+VLOOKUP(データ入力と計算結果!$E$6,バックデータ一覧!$V$10:$AA$11,3)*('貼り付けシート（日別）'!I223+'貼り付けシート（日別）'!J223+'貼り付けシート（日別）'!K223+'貼り付けシート（日別）'!L223+'貼り付けシート（日別）'!N223)+(VLOOKUP(データ入力と計算結果!$E$6,バックデータ一覧!$V$10:$AA$11,4)))*10^3/3600))</f>
        <v>9.5284907407407402E-2</v>
      </c>
      <c r="J224" s="122">
        <f>IF(AND(OR($BH$4&lt;&gt;1,$BH$4&lt;&gt;2,$BH$4&lt;&gt;6),データ入力と計算結果!$E$7&lt;&gt;バックデータ一覧!$A$15,SUM(AX224:AY224)&gt;0),0.07*10^3/3600,0)</f>
        <v>0</v>
      </c>
      <c r="K224" s="122">
        <f>IF(AND(OR($BH$4=1,$BH$4=2),データ入力と計算結果!$E$7=バックデータ一覧!$A$17,AY224&gt;0),(VLOOKUP(データ入力と計算結果!$E$6,バックデータ一覧!$V$10:$AA$11,5,FALSE)*BA224+VLOOKUP(データ入力と計算結果!$E$6,バックデータ一覧!$V$10:$AA$11,6,FALSE))*10^3/3600,0)</f>
        <v>0</v>
      </c>
      <c r="L224" s="122">
        <f>IF(OR($BH$4=1,$BH$4=6),IF(データ入力と計算結果!$E$7=バックデータ一覧!$A$15,AU224/N224+AV224/O224+AW224/P224+AX224/Q224+AY224/S224,IF(データ入力と計算結果!$E$7=バックデータ一覧!$A$16,AU224/N224+AV224/O224+AW224/P224+AY224/R224+AZ224/S224,AU224/N224+AV224/O224+AW224/P224+AY224/R224+BA224/T224)),0)</f>
        <v>32.590824599831507</v>
      </c>
      <c r="M224" s="122">
        <f>IF($BH$4=2,IF(データ入力と計算結果!$E$7=バックデータ一覧!$A$15,AU224/N224+AV224/O224+AW224/P224+AX224/Q224+AZ224/S224,IF(データ入力と計算結果!$E$7=バックデータ一覧!$A$16,AU224/N224+AV224/O224+AW224/P224+AY224/R224+AZ224/S224,AU224/N224+AV224/O224+AW224/P224+AY224/R224+BA224/T224)),0)</f>
        <v>0</v>
      </c>
      <c r="N224" s="122">
        <f>MIN(1,$BH$6*'貼り付けシート（日別）'!O223+計算過程!$BH$13*(AU224+AW224)+$BH$20)</f>
        <v>0.63682817313836482</v>
      </c>
      <c r="O224" s="122">
        <f>MIN(1,$BH$7*'貼り付けシート（日別）'!O223+$BH$14*AV224+$BH$21)</f>
        <v>0.69248961106198181</v>
      </c>
      <c r="P224" s="122">
        <f>MIN(1,$BH$8*'貼り付けシート（日別）'!O223+$BH$15*(AU224+AW224)+$BH$22)</f>
        <v>0.63682817313836482</v>
      </c>
      <c r="Q224" s="46">
        <f>MIN(1,$BH$9*'貼り付けシート（日別）'!O223+$BH$16*AX224+$BH$23)</f>
        <v>0.71159348488590612</v>
      </c>
      <c r="R224" s="46">
        <f>MIN(1,$BH$10*'貼り付けシート（日別）'!O223+$BH$17*AY224+$BH$24)</f>
        <v>0.71059494829530212</v>
      </c>
      <c r="S224" s="46">
        <f>MIN(1,$BH$11*'貼り付けシート（日別）'!O223+$BH$18*AZ224+$BH$25)</f>
        <v>0.71159348488590612</v>
      </c>
      <c r="T224" s="46">
        <f>MIN(1,$BH$12*'貼り付けシート（日別）'!O223+$BH$19*BA224+$BH$26)</f>
        <v>0.58950196207248318</v>
      </c>
      <c r="U224" s="46">
        <f t="shared" si="32"/>
        <v>0</v>
      </c>
      <c r="V224" s="46">
        <f t="array" ref="V224">AVERAGE((IF(('貼り付けシート（時刻別）'!$E$6:$E$8765=$B224)*('貼り付けシート（時刻別）'!$F$6:$F$8765=$C224)*('貼り付けシート（時刻別）'!$G$6:$G$8765=1),'貼り付けシート（時刻別）'!$C$6:$C$8765,"")))</f>
        <v>18.899999999999999</v>
      </c>
      <c r="W224" s="46">
        <f t="shared" si="37"/>
        <v>1</v>
      </c>
      <c r="X224" s="46">
        <f t="shared" si="38"/>
        <v>1</v>
      </c>
      <c r="Y224" s="46">
        <f t="shared" si="39"/>
        <v>22.105108570999999</v>
      </c>
      <c r="Z224" s="46">
        <f>IF($BH$4=8,($BH$38*'貼り付けシート（日別）'!O223+$BH$39*Y224+$BH$40)/3.6,0)</f>
        <v>0</v>
      </c>
      <c r="AA224" s="46">
        <f>IF(OR($BH$4=3,$BH$4=4,$BH$4=5),(($BH$42*'貼り付けシート（日別）'!O223+$BH$43*SUM(AU224:AW224,AY224)+$BH$44)*AB224+(0.01723*BA224+0.06099))*10^3/3600,0)</f>
        <v>0</v>
      </c>
      <c r="AB224" s="46">
        <f>IF('貼り付けシート（日別）'!O223&lt;7,1+(7-'貼り付けシート（日別）'!O223)*0.0091,1)</f>
        <v>1</v>
      </c>
      <c r="AC224" s="46">
        <f>IF(OR($BH$4=3,$BH$4=4,$BH$4=5),(($BH$45*'貼り付けシート（日別）'!O223+$BH$46*SUM(AU224:AW224,AY224)+$BH$47)*AE224+BA224/AD224),0)</f>
        <v>0</v>
      </c>
      <c r="AD224" s="46">
        <f>$BH$48*'貼り付けシート（日別）'!O223+$BH$49*BA224+$BH$50</f>
        <v>0.85883999999999994</v>
      </c>
      <c r="AE224" s="46">
        <f>IF('貼り付けシート（日別）'!O223&lt;7,1+(7-'貼り付けシート（日別）'!O223)*0.0205,1)</f>
        <v>1</v>
      </c>
      <c r="AF224" s="46">
        <f>IF($BH$4=7,((AL224*'貼り付けシート（日別）'!O223+AM224*(AU224+AV224+AW224+AY224)+AN224*AK224+AO224)*AG224+(0.01723*BA224+0.06099))*10^3/3600,0)</f>
        <v>0</v>
      </c>
      <c r="AG224" s="46">
        <f>IF(7&lt;='貼り付けシート（日別）'!O223,1,1+(7-'貼り付けシート（日別）'!O223)*0.0091)</f>
        <v>1</v>
      </c>
      <c r="AH224" s="46">
        <f>IF($BH$4=7,((AP224*'貼り付けシート（日別）'!O223+AQ224*(AU224+AV224+AW224+AY224)+AR224*AK224+AS224)*AJ224+BA224/AI224),0)</f>
        <v>0</v>
      </c>
      <c r="AI224" s="46">
        <f>$BH$52*'貼り付けシート（日別）'!O223+$BH$53*BA224+$BH$54</f>
        <v>0.85883999999999994</v>
      </c>
      <c r="AJ224" s="46">
        <f>IF(7&lt;='貼り付けシート（日別）'!O223,1,1+(7-'貼り付けシート（日別）'!O223)*0.0205)</f>
        <v>1</v>
      </c>
      <c r="AK224" s="46">
        <f>SUMIF('貼り付けシート（時刻別）'!$A$6:$A$8765,A224,'貼り付けシート（時刻別）'!$D$6:$D$8765)</f>
        <v>0</v>
      </c>
      <c r="AL224" s="120">
        <f>IF($AK224&gt;0,バックデータ一覧!$S$4,バックデータ一覧!$T$4)</f>
        <v>-0.18114</v>
      </c>
      <c r="AM224" s="120">
        <f>IF($AK224&gt;0,バックデータ一覧!$S$5,バックデータ一覧!$T$5)</f>
        <v>0.10483000000000001</v>
      </c>
      <c r="AN224" s="120">
        <f>IF($AK224&gt;0,バックデータ一覧!$S$6,バックデータ一覧!$T$6)</f>
        <v>0</v>
      </c>
      <c r="AO224" s="120">
        <f>IF($AK224&gt;0,バックデータ一覧!$S$7,バックデータ一覧!$T$7)</f>
        <v>5.8528500000000001</v>
      </c>
      <c r="AP224" s="120">
        <f>IF($AK224&gt;0,バックデータ一覧!$S$12,バックデータ一覧!$T$12)</f>
        <v>-5.7700000000000001E-2</v>
      </c>
      <c r="AQ224" s="120">
        <f>IF($AK224&gt;0,バックデータ一覧!$S$13,バックデータ一覧!$T$13)</f>
        <v>0.47525000000000001</v>
      </c>
      <c r="AR224" s="120">
        <f>IF($AK224&gt;0,バックデータ一覧!$S$14,バックデータ一覧!$T$14)</f>
        <v>0</v>
      </c>
      <c r="AS224" s="120">
        <f>IF($AK224&gt;0,バックデータ一覧!$S$15,バックデータ一覧!$T$15)</f>
        <v>-6.3459300000000001</v>
      </c>
      <c r="AT224" s="123">
        <f>IF(データ入力と計算結果!$E$9=バックデータ一覧!$A$24,'貼り付けシート（日別）'!P223,0)</f>
        <v>0</v>
      </c>
      <c r="AU224" s="132">
        <f>'貼り付けシート（日別）'!B223</f>
        <v>2.8294538970879999</v>
      </c>
      <c r="AV224" s="132">
        <f>'貼り付けシート（日別）'!C223</f>
        <v>16.799882513959997</v>
      </c>
      <c r="AW224" s="132">
        <f>'貼り付けシート（日別）'!D223</f>
        <v>2.4757721599519997</v>
      </c>
      <c r="AX224" s="132">
        <f>'貼り付けシート（日別）'!E223</f>
        <v>0</v>
      </c>
      <c r="AY224" s="132">
        <f>'貼り付けシート（日別）'!F223</f>
        <v>0</v>
      </c>
      <c r="AZ224" s="132">
        <f>'貼り付けシート（日別）'!G223</f>
        <v>0</v>
      </c>
      <c r="BA224" s="132">
        <f>'貼り付けシート（日別）'!H223</f>
        <v>0</v>
      </c>
    </row>
    <row r="225" spans="1:53" x14ac:dyDescent="0.15">
      <c r="A225" s="50">
        <v>41858</v>
      </c>
      <c r="B225" s="42">
        <f t="shared" si="33"/>
        <v>8</v>
      </c>
      <c r="C225" s="42">
        <f t="shared" si="34"/>
        <v>7</v>
      </c>
      <c r="D225" s="127">
        <f t="shared" si="35"/>
        <v>0.15135746469907407</v>
      </c>
      <c r="E225" s="127">
        <f t="shared" si="30"/>
        <v>64.409398739226049</v>
      </c>
      <c r="F225" s="127">
        <f t="shared" si="36"/>
        <v>0</v>
      </c>
      <c r="G225" s="130">
        <v>0</v>
      </c>
      <c r="H225" s="122">
        <f t="shared" si="31"/>
        <v>0.15135746469907407</v>
      </c>
      <c r="I225" s="122">
        <f>IF(AND($BH$4&lt;&gt;1,$BH$4&lt;&gt;2,$BH$4&lt;&gt;6),0,((VLOOKUP(データ入力と計算結果!$E$6,バックデータ一覧!$V$10:$AA$11,2)*'貼り付けシート（日別）'!O224+VLOOKUP(データ入力と計算結果!$E$6,バックデータ一覧!$V$10:$AA$11,3)*('貼り付けシート（日別）'!I224+'貼り付けシート（日別）'!J224+'貼り付けシート（日別）'!K224+'貼り付けシート（日別）'!L224+'貼り付けシート（日別）'!N224)+(VLOOKUP(データ入力と計算結果!$E$6,バックデータ一覧!$V$10:$AA$11,4)))*10^3/3600))</f>
        <v>9.6950648148148147E-2</v>
      </c>
      <c r="J225" s="122">
        <f>IF(AND(OR($BH$4&lt;&gt;1,$BH$4&lt;&gt;2,$BH$4&lt;&gt;6),データ入力と計算結果!$E$7&lt;&gt;バックデータ一覧!$A$15,SUM(AX225:AY225)&gt;0),0.07*10^3/3600,0)</f>
        <v>1.9444444444444445E-2</v>
      </c>
      <c r="K225" s="122">
        <f>IF(AND(OR($BH$4=1,$BH$4=2),データ入力と計算結果!$E$7=バックデータ一覧!$A$17,AY225&gt;0),(VLOOKUP(データ入力と計算結果!$E$6,バックデータ一覧!$V$10:$AA$11,5,FALSE)*BA225+VLOOKUP(データ入力と計算結果!$E$6,バックデータ一覧!$V$10:$AA$11,6,FALSE))*10^3/3600,0)</f>
        <v>3.4962372106481482E-2</v>
      </c>
      <c r="L225" s="122">
        <f>IF(OR($BH$4=1,$BH$4=6),IF(データ入力と計算結果!$E$7=バックデータ一覧!$A$15,AU225/N225+AV225/O225+AW225/P225+AX225/Q225+AY225/S225,IF(データ入力と計算結果!$E$7=バックデータ一覧!$A$16,AU225/N225+AV225/O225+AW225/P225+AY225/R225+AZ225/S225,AU225/N225+AV225/O225+AW225/P225+AY225/R225+BA225/T225)),0)</f>
        <v>64.409398739226049</v>
      </c>
      <c r="M225" s="122">
        <f>IF($BH$4=2,IF(データ入力と計算結果!$E$7=バックデータ一覧!$A$15,AU225/N225+AV225/O225+AW225/P225+AX225/Q225+AZ225/S225,IF(データ入力と計算結果!$E$7=バックデータ一覧!$A$16,AU225/N225+AV225/O225+AW225/P225+AY225/R225+AZ225/S225,AU225/N225+AV225/O225+AW225/P225+AY225/R225+BA225/T225)),0)</f>
        <v>0</v>
      </c>
      <c r="N225" s="122">
        <f>MIN(1,$BH$6*'貼り付けシート（日別）'!O224+計算過程!$BH$13*(AU225+AW225)+$BH$20)</f>
        <v>0.64505148767843479</v>
      </c>
      <c r="O225" s="122">
        <f>MIN(1,$BH$7*'貼り付けシート（日別）'!O224+$BH$14*AV225+$BH$21)</f>
        <v>0.6915196539170585</v>
      </c>
      <c r="P225" s="122">
        <f>MIN(1,$BH$8*'貼り付けシート（日別）'!O224+$BH$15*(AU225+AW225)+$BH$22)</f>
        <v>0.64505148767843479</v>
      </c>
      <c r="Q225" s="46">
        <f>MIN(1,$BH$9*'貼り付けシート（日別）'!O224+$BH$16*AX225+$BH$23)</f>
        <v>0.71159348488590612</v>
      </c>
      <c r="R225" s="46">
        <f>MIN(1,$BH$10*'貼り付けシート（日別）'!O224+$BH$17*AY225+$BH$24)</f>
        <v>0.70331678786543594</v>
      </c>
      <c r="S225" s="46">
        <f>MIN(1,$BH$11*'貼り付けシート（日別）'!O224+$BH$18*AZ225+$BH$25)</f>
        <v>0.71159348488590612</v>
      </c>
      <c r="T225" s="46">
        <f>MIN(1,$BH$12*'貼り付けシート（日別）'!O224+$BH$19*BA225+$BH$26)</f>
        <v>0.6590546122340939</v>
      </c>
      <c r="U225" s="46">
        <f t="shared" si="32"/>
        <v>0</v>
      </c>
      <c r="V225" s="46">
        <f t="array" ref="V225">AVERAGE((IF(('貼り付けシート（時刻別）'!$E$6:$E$8765=$B225)*('貼り付けシート（時刻別）'!$F$6:$F$8765=$C225)*('貼り付けシート（時刻別）'!$G$6:$G$8765=1),'貼り付けシート（時刻別）'!$C$6:$C$8765,"")))</f>
        <v>21.337500000000002</v>
      </c>
      <c r="W225" s="46">
        <f t="shared" si="37"/>
        <v>1</v>
      </c>
      <c r="X225" s="46">
        <f t="shared" si="38"/>
        <v>1</v>
      </c>
      <c r="Y225" s="46">
        <f t="shared" si="39"/>
        <v>43.853756655883338</v>
      </c>
      <c r="Z225" s="46">
        <f>IF($BH$4=8,($BH$38*'貼り付けシート（日別）'!O224+$BH$39*Y225+$BH$40)/3.6,0)</f>
        <v>0</v>
      </c>
      <c r="AA225" s="46">
        <f>IF(OR($BH$4=3,$BH$4=4,$BH$4=5),(($BH$42*'貼り付けシート（日別）'!O224+$BH$43*SUM(AU225:AW225,AY225)+$BH$44)*AB225+(0.01723*BA225+0.06099))*10^3/3600,0)</f>
        <v>0</v>
      </c>
      <c r="AB225" s="46">
        <f>IF('貼り付けシート（日別）'!O224&lt;7,1+(7-'貼り付けシート（日別）'!O224)*0.0091,1)</f>
        <v>1</v>
      </c>
      <c r="AC225" s="46">
        <f>IF(OR($BH$4=3,$BH$4=4,$BH$4=5),(($BH$45*'貼り付けシート（日別）'!O224+$BH$46*SUM(AU225:AW225,AY225)+$BH$47)*AE225+BA225/AD225),0)</f>
        <v>0</v>
      </c>
      <c r="AD225" s="46">
        <f>$BH$48*'貼り付けシート（日別）'!O224+$BH$49*BA225+$BH$50</f>
        <v>0.88663124999999998</v>
      </c>
      <c r="AE225" s="46">
        <f>IF('貼り付けシート（日別）'!O224&lt;7,1+(7-'貼り付けシート（日別）'!O224)*0.0205,1)</f>
        <v>1</v>
      </c>
      <c r="AF225" s="46">
        <f>IF($BH$4=7,((AL225*'貼り付けシート（日別）'!O224+AM225*(AU225+AV225+AW225+AY225)+AN225*AK225+AO225)*AG225+(0.01723*BA225+0.06099))*10^3/3600,0)</f>
        <v>0</v>
      </c>
      <c r="AG225" s="46">
        <f>IF(7&lt;='貼り付けシート（日別）'!O224,1,1+(7-'貼り付けシート（日別）'!O224)*0.0091)</f>
        <v>1</v>
      </c>
      <c r="AH225" s="46">
        <f>IF($BH$4=7,((AP225*'貼り付けシート（日別）'!O224+AQ225*(AU225+AV225+AW225+AY225)+AR225*AK225+AS225)*AJ225+BA225/AI225),0)</f>
        <v>0</v>
      </c>
      <c r="AI225" s="46">
        <f>$BH$52*'貼り付けシート（日別）'!O224+$BH$53*BA225+$BH$54</f>
        <v>0.88663124999999998</v>
      </c>
      <c r="AJ225" s="46">
        <f>IF(7&lt;='貼り付けシート（日別）'!O224,1,1+(7-'貼り付けシート（日別）'!O224)*0.0205)</f>
        <v>1</v>
      </c>
      <c r="AK225" s="46">
        <f>SUMIF('貼り付けシート（時刻別）'!$A$6:$A$8765,A225,'貼り付けシート（時刻別）'!$D$6:$D$8765)</f>
        <v>0</v>
      </c>
      <c r="AL225" s="120">
        <f>IF($AK225&gt;0,バックデータ一覧!$S$4,バックデータ一覧!$T$4)</f>
        <v>-0.18114</v>
      </c>
      <c r="AM225" s="120">
        <f>IF($AK225&gt;0,バックデータ一覧!$S$5,バックデータ一覧!$T$5)</f>
        <v>0.10483000000000001</v>
      </c>
      <c r="AN225" s="120">
        <f>IF($AK225&gt;0,バックデータ一覧!$S$6,バックデータ一覧!$T$6)</f>
        <v>0</v>
      </c>
      <c r="AO225" s="120">
        <f>IF($AK225&gt;0,バックデータ一覧!$S$7,バックデータ一覧!$T$7)</f>
        <v>5.8528500000000001</v>
      </c>
      <c r="AP225" s="120">
        <f>IF($AK225&gt;0,バックデータ一覧!$S$12,バックデータ一覧!$T$12)</f>
        <v>-5.7700000000000001E-2</v>
      </c>
      <c r="AQ225" s="120">
        <f>IF($AK225&gt;0,バックデータ一覧!$S$13,バックデータ一覧!$T$13)</f>
        <v>0.47525000000000001</v>
      </c>
      <c r="AR225" s="120">
        <f>IF($AK225&gt;0,バックデータ一覧!$S$14,バックデータ一覧!$T$14)</f>
        <v>0</v>
      </c>
      <c r="AS225" s="120">
        <f>IF($AK225&gt;0,バックデータ一覧!$S$15,バックデータ一覧!$T$15)</f>
        <v>-6.3459300000000001</v>
      </c>
      <c r="AT225" s="123">
        <f>IF(データ入力と計算結果!$E$9=バックデータ一覧!$A$24,'貼り付けシート（日別）'!P224,0)</f>
        <v>0</v>
      </c>
      <c r="AU225" s="132">
        <f>'貼り付けシート（日別）'!B224</f>
        <v>8.1958809903880017</v>
      </c>
      <c r="AV225" s="132">
        <f>'貼り付けシート（日別）'!C224</f>
        <v>13.362849440850001</v>
      </c>
      <c r="AW225" s="132">
        <f>'貼り付けシート（日別）'!D224</f>
        <v>2.494398562292</v>
      </c>
      <c r="AX225" s="132">
        <f>'貼り付けシート（日別）'!E224</f>
        <v>0</v>
      </c>
      <c r="AY225" s="132">
        <f>'貼り付けシート（日別）'!F224</f>
        <v>16.035419329020002</v>
      </c>
      <c r="AZ225" s="132">
        <f>'貼り付けシート（日別）'!G224</f>
        <v>0</v>
      </c>
      <c r="BA225" s="132">
        <f>'貼り付けシート（日別）'!H224</f>
        <v>3.7652083333333324</v>
      </c>
    </row>
    <row r="226" spans="1:53" x14ac:dyDescent="0.15">
      <c r="A226" s="50">
        <v>41859</v>
      </c>
      <c r="B226" s="42">
        <f t="shared" si="33"/>
        <v>8</v>
      </c>
      <c r="C226" s="42">
        <f t="shared" si="34"/>
        <v>8</v>
      </c>
      <c r="D226" s="127">
        <f t="shared" si="35"/>
        <v>0.14047916232638888</v>
      </c>
      <c r="E226" s="127">
        <f t="shared" si="30"/>
        <v>51.218447037011593</v>
      </c>
      <c r="F226" s="127">
        <f t="shared" si="36"/>
        <v>0</v>
      </c>
      <c r="G226" s="130">
        <v>0</v>
      </c>
      <c r="H226" s="122">
        <f t="shared" si="31"/>
        <v>0.14047916232638888</v>
      </c>
      <c r="I226" s="122">
        <f>IF(AND($BH$4&lt;&gt;1,$BH$4&lt;&gt;2,$BH$4&lt;&gt;6),0,((VLOOKUP(データ入力と計算結果!$E$6,バックデータ一覧!$V$10:$AA$11,2)*'貼り付けシート（日別）'!O225+VLOOKUP(データ入力と計算結果!$E$6,バックデータ一覧!$V$10:$AA$11,3)*('貼り付けシート（日別）'!I225+'貼り付けシート（日別）'!J225+'貼り付けシート（日別）'!K225+'貼り付けシート（日別）'!L225+'貼り付けシート（日別）'!N225)+(VLOOKUP(データ入力と計算結果!$E$6,バックデータ一覧!$V$10:$AA$11,4)))*10^3/3600))</f>
        <v>8.6047916666666655E-2</v>
      </c>
      <c r="J226" s="122">
        <f>IF(AND(OR($BH$4&lt;&gt;1,$BH$4&lt;&gt;2,$BH$4&lt;&gt;6),データ入力と計算結果!$E$7&lt;&gt;バックデータ一覧!$A$15,SUM(AX226:AY226)&gt;0),0.07*10^3/3600,0)</f>
        <v>1.9444444444444445E-2</v>
      </c>
      <c r="K226" s="122">
        <f>IF(AND(OR($BH$4=1,$BH$4=2),データ入力と計算結果!$E$7=バックデータ一覧!$A$17,AY226&gt;0),(VLOOKUP(データ入力と計算結果!$E$6,バックデータ一覧!$V$10:$AA$11,5,FALSE)*BA226+VLOOKUP(データ入力と計算結果!$E$6,バックデータ一覧!$V$10:$AA$11,6,FALSE))*10^3/3600,0)</f>
        <v>3.498680121527778E-2</v>
      </c>
      <c r="L226" s="122">
        <f>IF(OR($BH$4=1,$BH$4=6),IF(データ入力と計算結果!$E$7=バックデータ一覧!$A$15,AU226/N226+AV226/O226+AW226/P226+AX226/Q226+AY226/S226,IF(データ入力と計算結果!$E$7=バックデータ一覧!$A$16,AU226/N226+AV226/O226+AW226/P226+AY226/R226+AZ226/S226,AU226/N226+AV226/O226+AW226/P226+AY226/R226+BA226/T226)),0)</f>
        <v>51.218447037011593</v>
      </c>
      <c r="M226" s="122">
        <f>IF($BH$4=2,IF(データ入力と計算結果!$E$7=バックデータ一覧!$A$15,AU226/N226+AV226/O226+AW226/P226+AX226/Q226+AZ226/S226,IF(データ入力と計算結果!$E$7=バックデータ一覧!$A$16,AU226/N226+AV226/O226+AW226/P226+AY226/R226+AZ226/S226,AU226/N226+AV226/O226+AW226/P226+AY226/R226+BA226/T226)),0)</f>
        <v>0</v>
      </c>
      <c r="N226" s="122">
        <f>MIN(1,$BH$6*'貼り付けシート（日別）'!O225+計算過程!$BH$13*(AU226+AW226)+$BH$20)</f>
        <v>0.63974953081432795</v>
      </c>
      <c r="O226" s="122">
        <f>MIN(1,$BH$7*'貼り付けシート（日別）'!O225+$BH$14*AV226+$BH$21)</f>
        <v>0.68948469281029146</v>
      </c>
      <c r="P226" s="122">
        <f>MIN(1,$BH$8*'貼り付けシート（日別）'!O225+$BH$15*(AU226+AW226)+$BH$22)</f>
        <v>0.63974953081432795</v>
      </c>
      <c r="Q226" s="46">
        <f>MIN(1,$BH$9*'貼り付けシート（日別）'!O225+$BH$16*AX226+$BH$23)</f>
        <v>0.71159348488590612</v>
      </c>
      <c r="R226" s="46">
        <f>MIN(1,$BH$10*'貼り付けシート（日別）'!O225+$BH$17*AY226+$BH$24)</f>
        <v>0.70331204318577067</v>
      </c>
      <c r="S226" s="46">
        <f>MIN(1,$BH$11*'貼り付けシート（日別）'!O225+$BH$18*AZ226+$BH$25)</f>
        <v>0.71159348488590612</v>
      </c>
      <c r="T226" s="46">
        <f>MIN(1,$BH$12*'貼り付けシート（日別）'!O225+$BH$19*BA226+$BH$26)</f>
        <v>0.65905712748724832</v>
      </c>
      <c r="U226" s="46">
        <f t="shared" si="32"/>
        <v>0</v>
      </c>
      <c r="V226" s="46">
        <f t="array" ref="V226">AVERAGE((IF(('貼り付けシート（時刻別）'!$E$6:$E$8765=$B226)*('貼り付けシート（時刻別）'!$F$6:$F$8765=$C226)*('貼り付けシート（時刻別）'!$G$6:$G$8765=1),'貼り付けシート（時刻別）'!$C$6:$C$8765,"")))</f>
        <v>18.775000000000002</v>
      </c>
      <c r="W226" s="46">
        <f t="shared" si="37"/>
        <v>1</v>
      </c>
      <c r="X226" s="46">
        <f t="shared" si="38"/>
        <v>1</v>
      </c>
      <c r="Y226" s="46">
        <f t="shared" si="39"/>
        <v>34.970620959774998</v>
      </c>
      <c r="Z226" s="46">
        <f>IF($BH$4=8,($BH$38*'貼り付けシート（日別）'!O225+$BH$39*Y226+$BH$40)/3.6,0)</f>
        <v>0</v>
      </c>
      <c r="AA226" s="46">
        <f>IF(OR($BH$4=3,$BH$4=4,$BH$4=5),(($BH$42*'貼り付けシート（日別）'!O225+$BH$43*SUM(AU226:AW226,AY226)+$BH$44)*AB226+(0.01723*BA226+0.06099))*10^3/3600,0)</f>
        <v>0</v>
      </c>
      <c r="AB226" s="46">
        <f>IF('貼り付けシート（日別）'!O225&lt;7,1+(7-'貼り付けシート（日別）'!O225)*0.0091,1)</f>
        <v>1</v>
      </c>
      <c r="AC226" s="46">
        <f>IF(OR($BH$4=3,$BH$4=4,$BH$4=5),(($BH$45*'貼り付けシート（日別）'!O225+$BH$46*SUM(AU226:AW226,AY226)+$BH$47)*AE226+BA226/AD226),0)</f>
        <v>0</v>
      </c>
      <c r="AD226" s="46">
        <f>$BH$48*'貼り付けシート（日別）'!O225+$BH$49*BA226+$BH$50</f>
        <v>0.8865218749999999</v>
      </c>
      <c r="AE226" s="46">
        <f>IF('貼り付けシート（日別）'!O225&lt;7,1+(7-'貼り付けシート（日別）'!O225)*0.0205,1)</f>
        <v>1</v>
      </c>
      <c r="AF226" s="46">
        <f>IF($BH$4=7,((AL226*'貼り付けシート（日別）'!O225+AM226*(AU226+AV226+AW226+AY226)+AN226*AK226+AO226)*AG226+(0.01723*BA226+0.06099))*10^3/3600,0)</f>
        <v>0</v>
      </c>
      <c r="AG226" s="46">
        <f>IF(7&lt;='貼り付けシート（日別）'!O225,1,1+(7-'貼り付けシート（日別）'!O225)*0.0091)</f>
        <v>1</v>
      </c>
      <c r="AH226" s="46">
        <f>IF($BH$4=7,((AP226*'貼り付けシート（日別）'!O225+AQ226*(AU226+AV226+AW226+AY226)+AR226*AK226+AS226)*AJ226+BA226/AI226),0)</f>
        <v>0</v>
      </c>
      <c r="AI226" s="46">
        <f>$BH$52*'貼り付けシート（日別）'!O225+$BH$53*BA226+$BH$54</f>
        <v>0.8865218749999999</v>
      </c>
      <c r="AJ226" s="46">
        <f>IF(7&lt;='貼り付けシート（日別）'!O225,1,1+(7-'貼り付けシート（日別）'!O225)*0.0205)</f>
        <v>1</v>
      </c>
      <c r="AK226" s="46">
        <f>SUMIF('貼り付けシート（時刻別）'!$A$6:$A$8765,A226,'貼り付けシート（時刻別）'!$D$6:$D$8765)</f>
        <v>0</v>
      </c>
      <c r="AL226" s="120">
        <f>IF($AK226&gt;0,バックデータ一覧!$S$4,バックデータ一覧!$T$4)</f>
        <v>-0.18114</v>
      </c>
      <c r="AM226" s="120">
        <f>IF($AK226&gt;0,バックデータ一覧!$S$5,バックデータ一覧!$T$5)</f>
        <v>0.10483000000000001</v>
      </c>
      <c r="AN226" s="120">
        <f>IF($AK226&gt;0,バックデータ一覧!$S$6,バックデータ一覧!$T$6)</f>
        <v>0</v>
      </c>
      <c r="AO226" s="120">
        <f>IF($AK226&gt;0,バックデータ一覧!$S$7,バックデータ一覧!$T$7)</f>
        <v>5.8528500000000001</v>
      </c>
      <c r="AP226" s="120">
        <f>IF($AK226&gt;0,バックデータ一覧!$S$12,バックデータ一覧!$T$12)</f>
        <v>-5.7700000000000001E-2</v>
      </c>
      <c r="AQ226" s="120">
        <f>IF($AK226&gt;0,バックデータ一覧!$S$13,バックデータ一覧!$T$13)</f>
        <v>0.47525000000000001</v>
      </c>
      <c r="AR226" s="120">
        <f>IF($AK226&gt;0,バックデータ一覧!$S$14,バックデータ一覧!$T$14)</f>
        <v>0</v>
      </c>
      <c r="AS226" s="120">
        <f>IF($AK226&gt;0,バックデータ一覧!$S$15,バックデータ一覧!$T$15)</f>
        <v>-6.3459300000000001</v>
      </c>
      <c r="AT226" s="123">
        <f>IF(データ入力と計算結果!$E$9=バックデータ一覧!$A$24,'貼り付けシート（日別）'!P225,0)</f>
        <v>0</v>
      </c>
      <c r="AU226" s="132">
        <f>'貼り付けシート（日別）'!B225</f>
        <v>5.5269117843029987</v>
      </c>
      <c r="AV226" s="132">
        <f>'貼り付けシート（日別）'!C225</f>
        <v>8.9143738456499975</v>
      </c>
      <c r="AW226" s="132">
        <f>'貼り付けシート（日別）'!D225</f>
        <v>0.71314990765199993</v>
      </c>
      <c r="AX226" s="132">
        <f>'貼り付けシート（日別）'!E225</f>
        <v>0</v>
      </c>
      <c r="AY226" s="132">
        <f>'貼り付けシート（日別）'!F225</f>
        <v>16.045872922169998</v>
      </c>
      <c r="AZ226" s="132">
        <f>'貼り付けシート（日別）'!G225</f>
        <v>0</v>
      </c>
      <c r="BA226" s="132">
        <f>'貼り付けシート（日別）'!H225</f>
        <v>3.7703125000000002</v>
      </c>
    </row>
    <row r="227" spans="1:53" x14ac:dyDescent="0.15">
      <c r="A227" s="50">
        <v>41860</v>
      </c>
      <c r="B227" s="42">
        <f t="shared" si="33"/>
        <v>8</v>
      </c>
      <c r="C227" s="42">
        <f t="shared" si="34"/>
        <v>9</v>
      </c>
      <c r="D227" s="127">
        <f t="shared" si="35"/>
        <v>0.16160549652777778</v>
      </c>
      <c r="E227" s="127">
        <f t="shared" si="30"/>
        <v>77.48582950479134</v>
      </c>
      <c r="F227" s="127">
        <f t="shared" si="36"/>
        <v>0</v>
      </c>
      <c r="G227" s="130">
        <v>0</v>
      </c>
      <c r="H227" s="122">
        <f t="shared" si="31"/>
        <v>0.16160549652777778</v>
      </c>
      <c r="I227" s="122">
        <f>IF(AND($BH$4&lt;&gt;1,$BH$4&lt;&gt;2,$BH$4&lt;&gt;6),0,((VLOOKUP(データ入力と計算結果!$E$6,バックデータ一覧!$V$10:$AA$11,2)*'貼り付けシート（日別）'!O226+VLOOKUP(データ入力と計算結果!$E$6,バックデータ一覧!$V$10:$AA$11,3)*('貼り付けシート（日別）'!I226+'貼り付けシート（日別）'!J226+'貼り付けシート（日別）'!K226+'貼り付けシート（日別）'!L226+'貼り付けシート（日別）'!N226)+(VLOOKUP(データ入力と計算結果!$E$6,バックデータ一覧!$V$10:$AA$11,4)))*10^3/3600))</f>
        <v>0.10762444444444445</v>
      </c>
      <c r="J227" s="122">
        <f>IF(AND(OR($BH$4&lt;&gt;1,$BH$4&lt;&gt;2,$BH$4&lt;&gt;6),データ入力と計算結果!$E$7&lt;&gt;バックデータ一覧!$A$15,SUM(AX227:AY227)&gt;0),0.07*10^3/3600,0)</f>
        <v>1.9444444444444445E-2</v>
      </c>
      <c r="K227" s="122">
        <f>IF(AND(OR($BH$4=1,$BH$4=2),データ入力と計算結果!$E$7=バックデータ一覧!$A$17,AY227&gt;0),(VLOOKUP(データ入力と計算結果!$E$6,バックデータ一覧!$V$10:$AA$11,5,FALSE)*BA227+VLOOKUP(データ入力と計算結果!$E$6,バックデータ一覧!$V$10:$AA$11,6,FALSE))*10^3/3600,0)</f>
        <v>3.4536607638888883E-2</v>
      </c>
      <c r="L227" s="122">
        <f>IF(OR($BH$4=1,$BH$4=6),IF(データ入力と計算結果!$E$7=バックデータ一覧!$A$15,AU227/N227+AV227/O227+AW227/P227+AX227/Q227+AY227/S227,IF(データ入力と計算結果!$E$7=バックデータ一覧!$A$16,AU227/N227+AV227/O227+AW227/P227+AY227/R227+AZ227/S227,AU227/N227+AV227/O227+AW227/P227+AY227/R227+BA227/T227)),0)</f>
        <v>77.48582950479134</v>
      </c>
      <c r="M227" s="122">
        <f>IF($BH$4=2,IF(データ入力と計算結果!$E$7=バックデータ一覧!$A$15,AU227/N227+AV227/O227+AW227/P227+AX227/Q227+AZ227/S227,IF(データ入力と計算結果!$E$7=バックデータ一覧!$A$16,AU227/N227+AV227/O227+AW227/P227+AY227/R227+AZ227/S227,AU227/N227+AV227/O227+AW227/P227+AY227/R227+BA227/T227)),0)</f>
        <v>0</v>
      </c>
      <c r="N227" s="122">
        <f>MIN(1,$BH$6*'貼り付けシート（日別）'!O226+計算過程!$BH$13*(AU227+AW227)+$BH$20)</f>
        <v>0.65122768439712297</v>
      </c>
      <c r="O227" s="122">
        <f>MIN(1,$BH$7*'貼り付けシート（日別）'!O226+$BH$14*AV227+$BH$21)</f>
        <v>0.6938376900905685</v>
      </c>
      <c r="P227" s="122">
        <f>MIN(1,$BH$8*'貼り付けシート（日別）'!O226+$BH$15*(AU227+AW227)+$BH$22)</f>
        <v>0.65122768439712297</v>
      </c>
      <c r="Q227" s="46">
        <f>MIN(1,$BH$9*'貼り付けシート（日別）'!O226+$BH$16*AX227+$BH$23)</f>
        <v>0.71159348488590612</v>
      </c>
      <c r="R227" s="46">
        <f>MIN(1,$BH$10*'貼り付けシート（日別）'!O226+$BH$17*AY227+$BH$24)</f>
        <v>0.70329927568412598</v>
      </c>
      <c r="S227" s="46">
        <f>MIN(1,$BH$11*'貼り付けシート（日別）'!O226+$BH$18*AZ227+$BH$25)</f>
        <v>0.71159348488590612</v>
      </c>
      <c r="T227" s="46">
        <f>MIN(1,$BH$12*'貼り付けシート（日別）'!O226+$BH$19*BA227+$BH$26)</f>
        <v>0.65901077496483218</v>
      </c>
      <c r="U227" s="46">
        <f t="shared" si="32"/>
        <v>0</v>
      </c>
      <c r="V227" s="46">
        <f t="array" ref="V227">AVERAGE((IF(('貼り付けシート（時刻別）'!$E$6:$E$8765=$B227)*('貼り付けシート（時刻別）'!$F$6:$F$8765=$C227)*('貼り付けシート（時刻別）'!$G$6:$G$8765=1),'貼り付けシート（時刻別）'!$C$6:$C$8765,"")))</f>
        <v>20.350000000000001</v>
      </c>
      <c r="W227" s="46">
        <f t="shared" si="37"/>
        <v>1</v>
      </c>
      <c r="X227" s="46">
        <f t="shared" si="38"/>
        <v>1</v>
      </c>
      <c r="Y227" s="46">
        <f t="shared" si="39"/>
        <v>52.791257916974999</v>
      </c>
      <c r="Z227" s="46">
        <f>IF($BH$4=8,($BH$38*'貼り付けシート（日別）'!O226+$BH$39*Y227+$BH$40)/3.6,0)</f>
        <v>0</v>
      </c>
      <c r="AA227" s="46">
        <f>IF(OR($BH$4=3,$BH$4=4,$BH$4=5),(($BH$42*'貼り付けシート（日別）'!O226+$BH$43*SUM(AU227:AW227,AY227)+$BH$44)*AB227+(0.01723*BA227+0.06099))*10^3/3600,0)</f>
        <v>0</v>
      </c>
      <c r="AB227" s="46">
        <f>IF('貼り付けシート（日別）'!O226&lt;7,1+(7-'貼り付けシート（日別）'!O226)*0.0091,1)</f>
        <v>1</v>
      </c>
      <c r="AC227" s="46">
        <f>IF(OR($BH$4=3,$BH$4=4,$BH$4=5),(($BH$45*'貼り付けシート（日別）'!O226+$BH$46*SUM(AU227:AW227,AY227)+$BH$47)*AE227+BA227/AD227),0)</f>
        <v>0</v>
      </c>
      <c r="AD227" s="46">
        <f>$BH$48*'貼り付けシート（日別）'!O226+$BH$49*BA227+$BH$50</f>
        <v>0.88853749999999998</v>
      </c>
      <c r="AE227" s="46">
        <f>IF('貼り付けシート（日別）'!O226&lt;7,1+(7-'貼り付けシート（日別）'!O226)*0.0205,1)</f>
        <v>1</v>
      </c>
      <c r="AF227" s="46">
        <f>IF($BH$4=7,((AL227*'貼り付けシート（日別）'!O226+AM227*(AU227+AV227+AW227+AY227)+AN227*AK227+AO227)*AG227+(0.01723*BA227+0.06099))*10^3/3600,0)</f>
        <v>0</v>
      </c>
      <c r="AG227" s="46">
        <f>IF(7&lt;='貼り付けシート（日別）'!O226,1,1+(7-'貼り付けシート（日別）'!O226)*0.0091)</f>
        <v>1</v>
      </c>
      <c r="AH227" s="46">
        <f>IF($BH$4=7,((AP227*'貼り付けシート（日別）'!O226+AQ227*(AU227+AV227+AW227+AY227)+AR227*AK227+AS227)*AJ227+BA227/AI227),0)</f>
        <v>0</v>
      </c>
      <c r="AI227" s="46">
        <f>$BH$52*'貼り付けシート（日別）'!O226+$BH$53*BA227+$BH$54</f>
        <v>0.88853749999999998</v>
      </c>
      <c r="AJ227" s="46">
        <f>IF(7&lt;='貼り付けシート（日別）'!O226,1,1+(7-'貼り付けシート（日別）'!O226)*0.0205)</f>
        <v>1</v>
      </c>
      <c r="AK227" s="46">
        <f>SUMIF('貼り付けシート（時刻別）'!$A$6:$A$8765,A227,'貼り付けシート（時刻別）'!$D$6:$D$8765)</f>
        <v>0</v>
      </c>
      <c r="AL227" s="120">
        <f>IF($AK227&gt;0,バックデータ一覧!$S$4,バックデータ一覧!$T$4)</f>
        <v>-0.18114</v>
      </c>
      <c r="AM227" s="120">
        <f>IF($AK227&gt;0,バックデータ一覧!$S$5,バックデータ一覧!$T$5)</f>
        <v>0.10483000000000001</v>
      </c>
      <c r="AN227" s="120">
        <f>IF($AK227&gt;0,バックデータ一覧!$S$6,バックデータ一覧!$T$6)</f>
        <v>0</v>
      </c>
      <c r="AO227" s="120">
        <f>IF($AK227&gt;0,バックデータ一覧!$S$7,バックデータ一覧!$T$7)</f>
        <v>5.8528500000000001</v>
      </c>
      <c r="AP227" s="120">
        <f>IF($AK227&gt;0,バックデータ一覧!$S$12,バックデータ一覧!$T$12)</f>
        <v>-5.7700000000000001E-2</v>
      </c>
      <c r="AQ227" s="120">
        <f>IF($AK227&gt;0,バックデータ一覧!$S$13,バックデータ一覧!$T$13)</f>
        <v>0.47525000000000001</v>
      </c>
      <c r="AR227" s="120">
        <f>IF($AK227&gt;0,バックデータ一覧!$S$14,バックデータ一覧!$T$14)</f>
        <v>0</v>
      </c>
      <c r="AS227" s="120">
        <f>IF($AK227&gt;0,バックデータ一覧!$S$15,バックデータ一覧!$T$15)</f>
        <v>-6.3459300000000001</v>
      </c>
      <c r="AT227" s="123">
        <f>IF(データ入力と計算結果!$E$9=バックデータ一覧!$A$24,'貼り付けシート（日別）'!P226,0)</f>
        <v>0</v>
      </c>
      <c r="AU227" s="132">
        <f>'貼り付けシート（日別）'!B226</f>
        <v>12.144801957652</v>
      </c>
      <c r="AV227" s="132">
        <f>'貼り付けシート（日別）'!C226</f>
        <v>17.860002878899998</v>
      </c>
      <c r="AW227" s="132">
        <f>'貼り付けシート（日別）'!D226</f>
        <v>3.0362004894129999</v>
      </c>
      <c r="AX227" s="132">
        <f>'貼り付けシート（日別）'!E226</f>
        <v>0</v>
      </c>
      <c r="AY227" s="132">
        <f>'貼り付けシート（日別）'!F226</f>
        <v>16.07400259101</v>
      </c>
      <c r="AZ227" s="132">
        <f>'貼り付けシート（日別）'!G226</f>
        <v>0</v>
      </c>
      <c r="BA227" s="132">
        <f>'貼り付けシート（日別）'!H226</f>
        <v>3.6762499999999996</v>
      </c>
    </row>
    <row r="228" spans="1:53" x14ac:dyDescent="0.15">
      <c r="A228" s="50">
        <v>41861</v>
      </c>
      <c r="B228" s="42">
        <f t="shared" si="33"/>
        <v>8</v>
      </c>
      <c r="C228" s="42">
        <f t="shared" si="34"/>
        <v>10</v>
      </c>
      <c r="D228" s="127">
        <f t="shared" si="35"/>
        <v>0.13821018836805554</v>
      </c>
      <c r="E228" s="127">
        <f t="shared" si="30"/>
        <v>50.982243004050545</v>
      </c>
      <c r="F228" s="127">
        <f t="shared" si="36"/>
        <v>0</v>
      </c>
      <c r="G228" s="130">
        <v>0</v>
      </c>
      <c r="H228" s="122">
        <f t="shared" si="31"/>
        <v>0.13821018836805554</v>
      </c>
      <c r="I228" s="122">
        <f>IF(AND($BH$4&lt;&gt;1,$BH$4&lt;&gt;2,$BH$4&lt;&gt;6),0,((VLOOKUP(データ入力と計算結果!$E$6,バックデータ一覧!$V$10:$AA$11,2)*'貼り付けシート（日別）'!O227+VLOOKUP(データ入力と計算結果!$E$6,バックデータ一覧!$V$10:$AA$11,3)*('貼り付けシート（日別）'!I227+'貼り付けシート（日別）'!J227+'貼り付けシート（日別）'!K227+'貼り付けシート（日別）'!L227+'貼り付けシート（日別）'!N227)+(VLOOKUP(データ入力と計算結果!$E$6,バックデータ一覧!$V$10:$AA$11,4)))*10^3/3600))</f>
        <v>8.5223750000000001E-2</v>
      </c>
      <c r="J228" s="122">
        <f>IF(AND(OR($BH$4&lt;&gt;1,$BH$4&lt;&gt;2,$BH$4&lt;&gt;6),データ入力と計算結果!$E$7&lt;&gt;バックデータ一覧!$A$15,SUM(AX228:AY228)&gt;0),0.07*10^3/3600,0)</f>
        <v>1.9444444444444445E-2</v>
      </c>
      <c r="K228" s="122">
        <f>IF(AND(OR($BH$4=1,$BH$4=2),データ入力と計算結果!$E$7=バックデータ一覧!$A$17,AY228&gt;0),(VLOOKUP(データ入力と計算結果!$E$6,バックデータ一覧!$V$10:$AA$11,5,FALSE)*BA228+VLOOKUP(データ入力と計算結果!$E$6,バックデータ一覧!$V$10:$AA$11,6,FALSE))*10^3/3600,0)</f>
        <v>3.3541993923611103E-2</v>
      </c>
      <c r="L228" s="122">
        <f>IF(OR($BH$4=1,$BH$4=6),IF(データ入力と計算結果!$E$7=バックデータ一覧!$A$15,AU228/N228+AV228/O228+AW228/P228+AX228/Q228+AY228/S228,IF(データ入力と計算結果!$E$7=バックデータ一覧!$A$16,AU228/N228+AV228/O228+AW228/P228+AY228/R228+AZ228/S228,AU228/N228+AV228/O228+AW228/P228+AY228/R228+BA228/T228)),0)</f>
        <v>50.982243004050545</v>
      </c>
      <c r="M228" s="122">
        <f>IF($BH$4=2,IF(データ入力と計算結果!$E$7=バックデータ一覧!$A$15,AU228/N228+AV228/O228+AW228/P228+AX228/Q228+AZ228/S228,IF(データ入力と計算結果!$E$7=バックデータ一覧!$A$16,AU228/N228+AV228/O228+AW228/P228+AY228/R228+AZ228/S228,AU228/N228+AV228/O228+AW228/P228+AY228/R228+BA228/T228)),0)</f>
        <v>0</v>
      </c>
      <c r="N228" s="122">
        <f>MIN(1,$BH$6*'貼り付けシート（日別）'!O227+計算過程!$BH$13*(AU228+AW228)+$BH$20)</f>
        <v>0.64277059654716195</v>
      </c>
      <c r="O228" s="122">
        <f>MIN(1,$BH$7*'貼り付けシート（日別）'!O227+$BH$14*AV228+$BH$21)</f>
        <v>0.69044943407209647</v>
      </c>
      <c r="P228" s="122">
        <f>MIN(1,$BH$8*'貼り付けシート（日別）'!O227+$BH$15*(AU228+AW228)+$BH$22)</f>
        <v>0.64277059654716195</v>
      </c>
      <c r="Q228" s="46">
        <f>MIN(1,$BH$9*'貼り付けシート（日別）'!O227+$BH$16*AX228+$BH$23)</f>
        <v>0.71159348488590612</v>
      </c>
      <c r="R228" s="46">
        <f>MIN(1,$BH$10*'貼り付けシート（日別）'!O227+$BH$17*AY228+$BH$24)</f>
        <v>0.70326666679479022</v>
      </c>
      <c r="S228" s="46">
        <f>MIN(1,$BH$11*'貼り付けシート（日別）'!O227+$BH$18*AZ228+$BH$25)</f>
        <v>0.71159348488590612</v>
      </c>
      <c r="T228" s="46">
        <f>MIN(1,$BH$12*'貼り付けシート（日別）'!O227+$BH$19*BA228+$BH$26)</f>
        <v>0.6589083682292618</v>
      </c>
      <c r="U228" s="46">
        <f t="shared" si="32"/>
        <v>0</v>
      </c>
      <c r="V228" s="46">
        <f t="array" ref="V228">AVERAGE((IF(('貼り付けシート（時刻別）'!$E$6:$E$8765=$B228)*('貼り付けシート（時刻別）'!$F$6:$F$8765=$C228)*('貼り付けシート（時刻別）'!$G$6:$G$8765=1),'貼り付けシート（時刻別）'!$C$6:$C$8765,"")))</f>
        <v>21.3125</v>
      </c>
      <c r="W228" s="46">
        <f t="shared" si="37"/>
        <v>1</v>
      </c>
      <c r="X228" s="46">
        <f t="shared" si="38"/>
        <v>1</v>
      </c>
      <c r="Y228" s="46">
        <f t="shared" si="39"/>
        <v>34.863140555625002</v>
      </c>
      <c r="Z228" s="46">
        <f>IF($BH$4=8,($BH$38*'貼り付けシート（日別）'!O227+$BH$39*Y228+$BH$40)/3.6,0)</f>
        <v>0</v>
      </c>
      <c r="AA228" s="46">
        <f>IF(OR($BH$4=3,$BH$4=4,$BH$4=5),(($BH$42*'貼り付けシート（日別）'!O227+$BH$43*SUM(AU228:AW228,AY228)+$BH$44)*AB228+(0.01723*BA228+0.06099))*10^3/3600,0)</f>
        <v>0</v>
      </c>
      <c r="AB228" s="46">
        <f>IF('貼り付けシート（日別）'!O227&lt;7,1+(7-'貼り付けシート（日別）'!O227)*0.0091,1)</f>
        <v>1</v>
      </c>
      <c r="AC228" s="46">
        <f>IF(OR($BH$4=3,$BH$4=4,$BH$4=5),(($BH$45*'貼り付けシート（日別）'!O227+$BH$46*SUM(AU228:AW228,AY228)+$BH$47)*AE228+BA228/AD228),0)</f>
        <v>0</v>
      </c>
      <c r="AD228" s="46">
        <f>$BH$48*'貼り付けシート（日別）'!O227+$BH$49*BA228+$BH$50</f>
        <v>0.89299062499999993</v>
      </c>
      <c r="AE228" s="46">
        <f>IF('貼り付けシート（日別）'!O227&lt;7,1+(7-'貼り付けシート（日別）'!O227)*0.0205,1)</f>
        <v>1</v>
      </c>
      <c r="AF228" s="46">
        <f>IF($BH$4=7,((AL228*'貼り付けシート（日別）'!O227+AM228*(AU228+AV228+AW228+AY228)+AN228*AK228+AO228)*AG228+(0.01723*BA228+0.06099))*10^3/3600,0)</f>
        <v>0</v>
      </c>
      <c r="AG228" s="46">
        <f>IF(7&lt;='貼り付けシート（日別）'!O227,1,1+(7-'貼り付けシート（日別）'!O227)*0.0091)</f>
        <v>1</v>
      </c>
      <c r="AH228" s="46">
        <f>IF($BH$4=7,((AP228*'貼り付けシート（日別）'!O227+AQ228*(AU228+AV228+AW228+AY228)+AR228*AK228+AS228)*AJ228+BA228/AI228),0)</f>
        <v>0</v>
      </c>
      <c r="AI228" s="46">
        <f>$BH$52*'貼り付けシート（日別）'!O227+$BH$53*BA228+$BH$54</f>
        <v>0.89299062499999993</v>
      </c>
      <c r="AJ228" s="46">
        <f>IF(7&lt;='貼り付けシート（日別）'!O227,1,1+(7-'貼り付けシート（日別）'!O227)*0.0205)</f>
        <v>1</v>
      </c>
      <c r="AK228" s="46">
        <f>SUMIF('貼り付けシート（時刻別）'!$A$6:$A$8765,A228,'貼り付けシート（時刻別）'!$D$6:$D$8765)</f>
        <v>0</v>
      </c>
      <c r="AL228" s="120">
        <f>IF($AK228&gt;0,バックデータ一覧!$S$4,バックデータ一覧!$T$4)</f>
        <v>-0.18114</v>
      </c>
      <c r="AM228" s="120">
        <f>IF($AK228&gt;0,バックデータ一覧!$S$5,バックデータ一覧!$T$5)</f>
        <v>0.10483000000000001</v>
      </c>
      <c r="AN228" s="120">
        <f>IF($AK228&gt;0,バックデータ一覧!$S$6,バックデータ一覧!$T$6)</f>
        <v>0</v>
      </c>
      <c r="AO228" s="120">
        <f>IF($AK228&gt;0,バックデータ一覧!$S$7,バックデータ一覧!$T$7)</f>
        <v>5.8528500000000001</v>
      </c>
      <c r="AP228" s="120">
        <f>IF($AK228&gt;0,バックデータ一覧!$S$12,バックデータ一覧!$T$12)</f>
        <v>-5.7700000000000001E-2</v>
      </c>
      <c r="AQ228" s="120">
        <f>IF($AK228&gt;0,バックデータ一覧!$S$13,バックデータ一覧!$T$13)</f>
        <v>0.47525000000000001</v>
      </c>
      <c r="AR228" s="120">
        <f>IF($AK228&gt;0,バックデータ一覧!$S$14,バックデータ一覧!$T$14)</f>
        <v>0</v>
      </c>
      <c r="AS228" s="120">
        <f>IF($AK228&gt;0,バックデータ一覧!$S$15,バックデータ一覧!$T$15)</f>
        <v>-6.3459300000000001</v>
      </c>
      <c r="AT228" s="123">
        <f>IF(データ入力と計算結果!$E$9=バックデータ一覧!$A$24,'貼り付けシート（日別）'!P227,0)</f>
        <v>0</v>
      </c>
      <c r="AU228" s="132">
        <f>'貼り付けシート（日別）'!B227</f>
        <v>5.5613473984250001</v>
      </c>
      <c r="AV228" s="132">
        <f>'貼り付けシート（日別）'!C227</f>
        <v>8.9699151587500001</v>
      </c>
      <c r="AW228" s="132">
        <f>'貼り付けシート（日別）'!D227</f>
        <v>0.71759321269999998</v>
      </c>
      <c r="AX228" s="132">
        <f>'貼り付けシート（日別）'!E227</f>
        <v>0</v>
      </c>
      <c r="AY228" s="132">
        <f>'貼り付けシート（日別）'!F227</f>
        <v>16.145847285750001</v>
      </c>
      <c r="AZ228" s="132">
        <f>'貼り付けシート（日別）'!G227</f>
        <v>0</v>
      </c>
      <c r="BA228" s="132">
        <f>'貼り付けシート（日別）'!H227</f>
        <v>3.468437499999999</v>
      </c>
    </row>
    <row r="229" spans="1:53" x14ac:dyDescent="0.15">
      <c r="A229" s="50">
        <v>41862</v>
      </c>
      <c r="B229" s="42">
        <f t="shared" si="33"/>
        <v>8</v>
      </c>
      <c r="C229" s="42">
        <f t="shared" si="34"/>
        <v>11</v>
      </c>
      <c r="D229" s="127">
        <f t="shared" si="35"/>
        <v>0.14765204513888891</v>
      </c>
      <c r="E229" s="127">
        <f t="shared" si="30"/>
        <v>63.979314834635922</v>
      </c>
      <c r="F229" s="127">
        <f t="shared" si="36"/>
        <v>0</v>
      </c>
      <c r="G229" s="130">
        <v>0</v>
      </c>
      <c r="H229" s="122">
        <f t="shared" si="31"/>
        <v>0.14765204513888891</v>
      </c>
      <c r="I229" s="122">
        <f>IF(AND($BH$4&lt;&gt;1,$BH$4&lt;&gt;2,$BH$4&lt;&gt;6),0,((VLOOKUP(データ入力と計算結果!$E$6,バックデータ一覧!$V$10:$AA$11,2)*'貼り付けシート（日別）'!O228+VLOOKUP(データ入力と計算結果!$E$6,バックデータ一覧!$V$10:$AA$11,3)*('貼り付けシート（日別）'!I228+'貼り付けシート（日別）'!J228+'貼り付けシート（日別）'!K228+'貼り付けシート（日別）'!L228+'貼り付けシート（日別）'!N228)+(VLOOKUP(データ入力と計算結果!$E$6,バックデータ一覧!$V$10:$AA$11,4)))*10^3/3600))</f>
        <v>9.5334166666666678E-2</v>
      </c>
      <c r="J229" s="122">
        <f>IF(AND(OR($BH$4&lt;&gt;1,$BH$4&lt;&gt;2,$BH$4&lt;&gt;6),データ入力と計算結果!$E$7&lt;&gt;バックデータ一覧!$A$15,SUM(AX229:AY229)&gt;0),0.07*10^3/3600,0)</f>
        <v>1.9444444444444445E-2</v>
      </c>
      <c r="K229" s="122">
        <f>IF(AND(OR($BH$4=1,$BH$4=2),データ入力と計算結果!$E$7=バックデータ一覧!$A$17,AY229&gt;0),(VLOOKUP(データ入力と計算結果!$E$6,バックデータ一覧!$V$10:$AA$11,5,FALSE)*BA229+VLOOKUP(データ入力と計算結果!$E$6,バックデータ一覧!$V$10:$AA$11,6,FALSE))*10^3/3600,0)</f>
        <v>3.2873434027777773E-2</v>
      </c>
      <c r="L229" s="122">
        <f>IF(OR($BH$4=1,$BH$4=6),IF(データ入力と計算結果!$E$7=バックデータ一覧!$A$15,AU229/N229+AV229/O229+AW229/P229+AX229/Q229+AY229/S229,IF(データ入力と計算結果!$E$7=バックデータ一覧!$A$16,AU229/N229+AV229/O229+AW229/P229+AY229/R229+AZ229/S229,AU229/N229+AV229/O229+AW229/P229+AY229/R229+BA229/T229)),0)</f>
        <v>63.979314834635922</v>
      </c>
      <c r="M229" s="122">
        <f>IF($BH$4=2,IF(データ入力と計算結果!$E$7=バックデータ一覧!$A$15,AU229/N229+AV229/O229+AW229/P229+AX229/Q229+AZ229/S229,IF(データ入力と計算結果!$E$7=バックデータ一覧!$A$16,AU229/N229+AV229/O229+AW229/P229+AY229/R229+AZ229/S229,AU229/N229+AV229/O229+AW229/P229+AY229/R229+BA229/T229)),0)</f>
        <v>0</v>
      </c>
      <c r="N229" s="122">
        <f>MIN(1,$BH$6*'貼り付けシート（日別）'!O228+計算過程!$BH$13*(AU229+AW229)+$BH$20)</f>
        <v>0.65098451762850307</v>
      </c>
      <c r="O229" s="122">
        <f>MIN(1,$BH$7*'貼り付けシート（日別）'!O228+$BH$14*AV229+$BH$21)</f>
        <v>0.69340935138004312</v>
      </c>
      <c r="P229" s="122">
        <f>MIN(1,$BH$8*'貼り付けシート（日別）'!O228+$BH$15*(AU229+AW229)+$BH$22)</f>
        <v>0.65098451762850307</v>
      </c>
      <c r="Q229" s="46">
        <f>MIN(1,$BH$9*'貼り付けシート（日別）'!O228+$BH$16*AX229+$BH$23)</f>
        <v>0.71159348488590612</v>
      </c>
      <c r="R229" s="46">
        <f>MIN(1,$BH$10*'貼り付けシート（日別）'!O228+$BH$17*AY229+$BH$24)</f>
        <v>0.70326045557777395</v>
      </c>
      <c r="S229" s="46">
        <f>MIN(1,$BH$11*'貼り付けシート（日別）'!O228+$BH$18*AZ229+$BH$25)</f>
        <v>0.71159348488590612</v>
      </c>
      <c r="T229" s="46">
        <f>MIN(1,$BH$12*'貼り付けシート（日別）'!O228+$BH$19*BA229+$BH$26)</f>
        <v>0.66150348539919457</v>
      </c>
      <c r="U229" s="46">
        <f t="shared" si="32"/>
        <v>0</v>
      </c>
      <c r="V229" s="46">
        <f t="array" ref="V229">AVERAGE((IF(('貼り付けシート（時刻別）'!$E$6:$E$8765=$B229)*('貼り付けシート（時刻別）'!$F$6:$F$8765=$C229)*('貼り付けシート（時刻別）'!$G$6:$G$8765=1),'貼り付けシート（時刻別）'!$C$6:$C$8765,"")))</f>
        <v>22.737500000000001</v>
      </c>
      <c r="W229" s="46">
        <f t="shared" si="37"/>
        <v>1</v>
      </c>
      <c r="X229" s="46">
        <f t="shared" si="38"/>
        <v>1</v>
      </c>
      <c r="Y229" s="46">
        <f t="shared" si="39"/>
        <v>43.727579973775001</v>
      </c>
      <c r="Z229" s="46">
        <f>IF($BH$4=8,($BH$38*'貼り付けシート（日別）'!O228+$BH$39*Y229+$BH$40)/3.6,0)</f>
        <v>0</v>
      </c>
      <c r="AA229" s="46">
        <f>IF(OR($BH$4=3,$BH$4=4,$BH$4=5),(($BH$42*'貼り付けシート（日別）'!O228+$BH$43*SUM(AU229:AW229,AY229)+$BH$44)*AB229+(0.01723*BA229+0.06099))*10^3/3600,0)</f>
        <v>0</v>
      </c>
      <c r="AB229" s="46">
        <f>IF('貼り付けシート（日別）'!O228&lt;7,1+(7-'貼り付けシート（日別）'!O228)*0.0091,1)</f>
        <v>1</v>
      </c>
      <c r="AC229" s="46">
        <f>IF(OR($BH$4=3,$BH$4=4,$BH$4=5),(($BH$45*'貼り付けシート（日別）'!O228+$BH$46*SUM(AU229:AW229,AY229)+$BH$47)*AE229+BA229/AD229),0)</f>
        <v>0</v>
      </c>
      <c r="AD229" s="46">
        <f>$BH$48*'貼り付けシート（日別）'!O228+$BH$49*BA229+$BH$50</f>
        <v>0.9002524999999999</v>
      </c>
      <c r="AE229" s="46">
        <f>IF('貼り付けシート（日別）'!O228&lt;7,1+(7-'貼り付けシート（日別）'!O228)*0.0205,1)</f>
        <v>1</v>
      </c>
      <c r="AF229" s="46">
        <f>IF($BH$4=7,((AL229*'貼り付けシート（日別）'!O228+AM229*(AU229+AV229+AW229+AY229)+AN229*AK229+AO229)*AG229+(0.01723*BA229+0.06099))*10^3/3600,0)</f>
        <v>0</v>
      </c>
      <c r="AG229" s="46">
        <f>IF(7&lt;='貼り付けシート（日別）'!O228,1,1+(7-'貼り付けシート（日別）'!O228)*0.0091)</f>
        <v>1</v>
      </c>
      <c r="AH229" s="46">
        <f>IF($BH$4=7,((AP229*'貼り付けシート（日別）'!O228+AQ229*(AU229+AV229+AW229+AY229)+AR229*AK229+AS229)*AJ229+BA229/AI229),0)</f>
        <v>0</v>
      </c>
      <c r="AI229" s="46">
        <f>$BH$52*'貼り付けシート（日別）'!O228+$BH$53*BA229+$BH$54</f>
        <v>0.9002524999999999</v>
      </c>
      <c r="AJ229" s="46">
        <f>IF(7&lt;='貼り付けシート（日別）'!O228,1,1+(7-'貼り付けシート（日別）'!O228)*0.0205)</f>
        <v>1</v>
      </c>
      <c r="AK229" s="46">
        <f>SUMIF('貼り付けシート（時刻別）'!$A$6:$A$8765,A229,'貼り付けシート（時刻別）'!$D$6:$D$8765)</f>
        <v>0</v>
      </c>
      <c r="AL229" s="120">
        <f>IF($AK229&gt;0,バックデータ一覧!$S$4,バックデータ一覧!$T$4)</f>
        <v>-0.18114</v>
      </c>
      <c r="AM229" s="120">
        <f>IF($AK229&gt;0,バックデータ一覧!$S$5,バックデータ一覧!$T$5)</f>
        <v>0.10483000000000001</v>
      </c>
      <c r="AN229" s="120">
        <f>IF($AK229&gt;0,バックデータ一覧!$S$6,バックデータ一覧!$T$6)</f>
        <v>0</v>
      </c>
      <c r="AO229" s="120">
        <f>IF($AK229&gt;0,バックデータ一覧!$S$7,バックデータ一覧!$T$7)</f>
        <v>5.8528500000000001</v>
      </c>
      <c r="AP229" s="120">
        <f>IF($AK229&gt;0,バックデータ一覧!$S$12,バックデータ一覧!$T$12)</f>
        <v>-5.7700000000000001E-2</v>
      </c>
      <c r="AQ229" s="120">
        <f>IF($AK229&gt;0,バックデータ一覧!$S$13,バックデータ一覧!$T$13)</f>
        <v>0.47525000000000001</v>
      </c>
      <c r="AR229" s="120">
        <f>IF($AK229&gt;0,バックデータ一覧!$S$14,バックデータ一覧!$T$14)</f>
        <v>0</v>
      </c>
      <c r="AS229" s="120">
        <f>IF($AK229&gt;0,バックデータ一覧!$S$15,バックデータ一覧!$T$15)</f>
        <v>-6.3459300000000001</v>
      </c>
      <c r="AT229" s="123">
        <f>IF(データ入力と計算結果!$E$9=バックデータ一覧!$A$24,'貼り付けシート（日別）'!P228,0)</f>
        <v>0</v>
      </c>
      <c r="AU229" s="132">
        <f>'貼り付けシート（日別）'!B228</f>
        <v>8.2593163501940001</v>
      </c>
      <c r="AV229" s="132">
        <f>'貼り付けシート（日別）'!C228</f>
        <v>13.466276657925</v>
      </c>
      <c r="AW229" s="132">
        <f>'貼り付けシート（日別）'!D228</f>
        <v>2.5137049761460002</v>
      </c>
      <c r="AX229" s="132">
        <f>'貼り付けシート（日別）'!E228</f>
        <v>0</v>
      </c>
      <c r="AY229" s="132">
        <f>'貼り付けシート（日別）'!F228</f>
        <v>16.15953198951</v>
      </c>
      <c r="AZ229" s="132">
        <f>'貼り付けシート（日別）'!G228</f>
        <v>0</v>
      </c>
      <c r="BA229" s="132">
        <f>'貼り付けシート（日別）'!H228</f>
        <v>3.3287499999999999</v>
      </c>
    </row>
    <row r="230" spans="1:53" x14ac:dyDescent="0.15">
      <c r="A230" s="50">
        <v>41863</v>
      </c>
      <c r="B230" s="42">
        <f t="shared" si="33"/>
        <v>8</v>
      </c>
      <c r="C230" s="42">
        <f t="shared" si="34"/>
        <v>12</v>
      </c>
      <c r="D230" s="127">
        <f t="shared" si="35"/>
        <v>0.15911175636574076</v>
      </c>
      <c r="E230" s="127">
        <f t="shared" si="30"/>
        <v>77.157909102426586</v>
      </c>
      <c r="F230" s="127">
        <f t="shared" si="36"/>
        <v>0</v>
      </c>
      <c r="G230" s="130">
        <v>0</v>
      </c>
      <c r="H230" s="122">
        <f t="shared" si="31"/>
        <v>0.15911175636574076</v>
      </c>
      <c r="I230" s="122">
        <f>IF(AND($BH$4&lt;&gt;1,$BH$4&lt;&gt;2,$BH$4&lt;&gt;6),0,((VLOOKUP(データ入力と計算結果!$E$6,バックデータ一覧!$V$10:$AA$11,2)*'貼り付けシート（日別）'!O229+VLOOKUP(データ入力と計算結果!$E$6,バックデータ一覧!$V$10:$AA$11,3)*('貼り付けシート（日別）'!I229+'貼り付けシート（日別）'!J229+'貼り付けシート（日別）'!K229+'貼り付けシート（日別）'!L229+'貼り付けシート（日別）'!N229)+(VLOOKUP(データ入力と計算結果!$E$6,バックデータ一覧!$V$10:$AA$11,4)))*10^3/3600))</f>
        <v>0.10646782407407408</v>
      </c>
      <c r="J230" s="122">
        <f>IF(AND(OR($BH$4&lt;&gt;1,$BH$4&lt;&gt;2,$BH$4&lt;&gt;6),データ入力と計算結果!$E$7&lt;&gt;バックデータ一覧!$A$15,SUM(AX230:AY230)&gt;0),0.07*10^3/3600,0)</f>
        <v>1.9444444444444445E-2</v>
      </c>
      <c r="K230" s="122">
        <f>IF(AND(OR($BH$4=1,$BH$4=2),データ入力と計算結果!$E$7=バックデータ一覧!$A$17,AY230&gt;0),(VLOOKUP(データ入力と計算結果!$E$6,バックデータ一覧!$V$10:$AA$11,5,FALSE)*BA230+VLOOKUP(データ入力と計算結果!$E$6,バックデータ一覧!$V$10:$AA$11,6,FALSE))*10^3/3600,0)</f>
        <v>3.3199487847222223E-2</v>
      </c>
      <c r="L230" s="122">
        <f>IF(OR($BH$4=1,$BH$4=6),IF(データ入力と計算結果!$E$7=バックデータ一覧!$A$15,AU230/N230+AV230/O230+AW230/P230+AX230/Q230+AY230/S230,IF(データ入力と計算結果!$E$7=バックデータ一覧!$A$16,AU230/N230+AV230/O230+AW230/P230+AY230/R230+AZ230/S230,AU230/N230+AV230/O230+AW230/P230+AY230/R230+BA230/T230)),0)</f>
        <v>77.157909102426586</v>
      </c>
      <c r="M230" s="122">
        <f>IF($BH$4=2,IF(データ入力と計算結果!$E$7=バックデータ一覧!$A$15,AU230/N230+AV230/O230+AW230/P230+AX230/Q230+AZ230/S230,IF(データ入力と計算結果!$E$7=バックデータ一覧!$A$16,AU230/N230+AV230/O230+AW230/P230+AY230/R230+AZ230/S230,AU230/N230+AV230/O230+AW230/P230+AY230/R230+BA230/T230)),0)</f>
        <v>0</v>
      </c>
      <c r="N230" s="122">
        <f>MIN(1,$BH$6*'貼り付けシート（日別）'!O229+計算過程!$BH$13*(AU230+AW230)+$BH$20)</f>
        <v>0.65548159474052292</v>
      </c>
      <c r="O230" s="122">
        <f>MIN(1,$BH$7*'貼り付けシート（日別）'!O229+$BH$14*AV230+$BH$21)</f>
        <v>0.69519177340489513</v>
      </c>
      <c r="P230" s="122">
        <f>MIN(1,$BH$8*'貼り付けシート（日別）'!O229+$BH$15*(AU230+AW230)+$BH$22)</f>
        <v>0.65548159474052292</v>
      </c>
      <c r="Q230" s="46">
        <f>MIN(1,$BH$9*'貼り付けシート（日別）'!O229+$BH$16*AX230+$BH$23)</f>
        <v>0.71159348488590612</v>
      </c>
      <c r="R230" s="46">
        <f>MIN(1,$BH$10*'貼り付けシート（日別）'!O229+$BH$17*AY230+$BH$24)</f>
        <v>0.70326727066311134</v>
      </c>
      <c r="S230" s="46">
        <f>MIN(1,$BH$11*'貼り付けシート（日別）'!O229+$BH$18*AZ230+$BH$25)</f>
        <v>0.71159348488590612</v>
      </c>
      <c r="T230" s="46">
        <f>MIN(1,$BH$12*'貼り付けシート（日別）'!O229+$BH$19*BA230+$BH$26)</f>
        <v>0.66134269831409398</v>
      </c>
      <c r="U230" s="46">
        <f t="shared" si="32"/>
        <v>0</v>
      </c>
      <c r="V230" s="46">
        <f t="array" ref="V230">AVERAGE((IF(('貼り付けシート（時刻別）'!$E$6:$E$8765=$B230)*('貼り付けシート（時刻別）'!$F$6:$F$8765=$C230)*('貼り付けシート（時刻別）'!$G$6:$G$8765=1),'貼り付けシート（時刻別）'!$C$6:$C$8765,"")))</f>
        <v>23.549999999999997</v>
      </c>
      <c r="W230" s="46">
        <f t="shared" si="37"/>
        <v>1</v>
      </c>
      <c r="X230" s="46">
        <f t="shared" si="38"/>
        <v>1</v>
      </c>
      <c r="Y230" s="46">
        <f t="shared" si="39"/>
        <v>52.727343086899999</v>
      </c>
      <c r="Z230" s="46">
        <f>IF($BH$4=8,($BH$38*'貼り付けシート（日別）'!O229+$BH$39*Y230+$BH$40)/3.6,0)</f>
        <v>0</v>
      </c>
      <c r="AA230" s="46">
        <f>IF(OR($BH$4=3,$BH$4=4,$BH$4=5),(($BH$42*'貼り付けシート（日別）'!O229+$BH$43*SUM(AU230:AW230,AY230)+$BH$44)*AB230+(0.01723*BA230+0.06099))*10^3/3600,0)</f>
        <v>0</v>
      </c>
      <c r="AB230" s="46">
        <f>IF('貼り付けシート（日別）'!O229&lt;7,1+(7-'貼り付けシート（日別）'!O229)*0.0091,1)</f>
        <v>1</v>
      </c>
      <c r="AC230" s="46">
        <f>IF(OR($BH$4=3,$BH$4=4,$BH$4=5),(($BH$45*'貼り付けシート（日別）'!O229+$BH$46*SUM(AU230:AW230,AY230)+$BH$47)*AE230+BA230/AD230),0)</f>
        <v>0</v>
      </c>
      <c r="AD230" s="46">
        <f>$BH$48*'貼り付けシート（日別）'!O229+$BH$49*BA230+$BH$50</f>
        <v>0.8984812499999999</v>
      </c>
      <c r="AE230" s="46">
        <f>IF('貼り付けシート（日別）'!O229&lt;7,1+(7-'貼り付けシート（日別）'!O229)*0.0205,1)</f>
        <v>1</v>
      </c>
      <c r="AF230" s="46">
        <f>IF($BH$4=7,((AL230*'貼り付けシート（日別）'!O229+AM230*(AU230+AV230+AW230+AY230)+AN230*AK230+AO230)*AG230+(0.01723*BA230+0.06099))*10^3/3600,0)</f>
        <v>0</v>
      </c>
      <c r="AG230" s="46">
        <f>IF(7&lt;='貼り付けシート（日別）'!O229,1,1+(7-'貼り付けシート（日別）'!O229)*0.0091)</f>
        <v>1</v>
      </c>
      <c r="AH230" s="46">
        <f>IF($BH$4=7,((AP230*'貼り付けシート（日別）'!O229+AQ230*(AU230+AV230+AW230+AY230)+AR230*AK230+AS230)*AJ230+BA230/AI230),0)</f>
        <v>0</v>
      </c>
      <c r="AI230" s="46">
        <f>$BH$52*'貼り付けシート（日別）'!O229+$BH$53*BA230+$BH$54</f>
        <v>0.8984812499999999</v>
      </c>
      <c r="AJ230" s="46">
        <f>IF(7&lt;='貼り付けシート（日別）'!O229,1,1+(7-'貼り付けシート（日別）'!O229)*0.0205)</f>
        <v>1</v>
      </c>
      <c r="AK230" s="46">
        <f>SUMIF('貼り付けシート（時刻別）'!$A$6:$A$8765,A230,'貼り付けシート（時刻別）'!$D$6:$D$8765)</f>
        <v>0</v>
      </c>
      <c r="AL230" s="120">
        <f>IF($AK230&gt;0,バックデータ一覧!$S$4,バックデータ一覧!$T$4)</f>
        <v>-0.18114</v>
      </c>
      <c r="AM230" s="120">
        <f>IF($AK230&gt;0,バックデータ一覧!$S$5,バックデータ一覧!$T$5)</f>
        <v>0.10483000000000001</v>
      </c>
      <c r="AN230" s="120">
        <f>IF($AK230&gt;0,バックデータ一覧!$S$6,バックデータ一覧!$T$6)</f>
        <v>0</v>
      </c>
      <c r="AO230" s="120">
        <f>IF($AK230&gt;0,バックデータ一覧!$S$7,バックデータ一覧!$T$7)</f>
        <v>5.8528500000000001</v>
      </c>
      <c r="AP230" s="120">
        <f>IF($AK230&gt;0,バックデータ一覧!$S$12,バックデータ一覧!$T$12)</f>
        <v>-5.7700000000000001E-2</v>
      </c>
      <c r="AQ230" s="120">
        <f>IF($AK230&gt;0,バックデータ一覧!$S$13,バックデータ一覧!$T$13)</f>
        <v>0.47525000000000001</v>
      </c>
      <c r="AR230" s="120">
        <f>IF($AK230&gt;0,バックデータ一覧!$S$14,バックデータ一覧!$T$14)</f>
        <v>0</v>
      </c>
      <c r="AS230" s="120">
        <f>IF($AK230&gt;0,バックデータ一覧!$S$15,バックデータ一覧!$T$15)</f>
        <v>-6.3459300000000001</v>
      </c>
      <c r="AT230" s="123">
        <f>IF(データ入力と計算結果!$E$9=バックデータ一覧!$A$24,'貼り付けシート（日別）'!P229,0)</f>
        <v>0</v>
      </c>
      <c r="AU230" s="132">
        <f>'貼り付けシート（日別）'!B229</f>
        <v>12.55684642212</v>
      </c>
      <c r="AV230" s="132">
        <f>'貼り付けシート（日別）'!C229</f>
        <v>17.938352031600001</v>
      </c>
      <c r="AW230" s="132">
        <f>'貼り付けシート（日別）'!D229</f>
        <v>2.6907528047400002</v>
      </c>
      <c r="AX230" s="132">
        <f>'貼り付けシート（日別）'!E229</f>
        <v>0</v>
      </c>
      <c r="AY230" s="132">
        <f>'貼り付けシート（日別）'!F229</f>
        <v>16.14451682844</v>
      </c>
      <c r="AZ230" s="132">
        <f>'貼り付けシート（日別）'!G229</f>
        <v>0</v>
      </c>
      <c r="BA230" s="132">
        <f>'貼り付けシート（日別）'!H229</f>
        <v>3.3968749999999996</v>
      </c>
    </row>
    <row r="231" spans="1:53" x14ac:dyDescent="0.15">
      <c r="A231" s="50">
        <v>41864</v>
      </c>
      <c r="B231" s="42">
        <f t="shared" si="33"/>
        <v>8</v>
      </c>
      <c r="C231" s="42">
        <f t="shared" si="34"/>
        <v>13</v>
      </c>
      <c r="D231" s="127">
        <f t="shared" si="35"/>
        <v>0.17064121643518518</v>
      </c>
      <c r="E231" s="127">
        <f t="shared" si="30"/>
        <v>90.368388528821868</v>
      </c>
      <c r="F231" s="127">
        <f t="shared" si="36"/>
        <v>0</v>
      </c>
      <c r="G231" s="130">
        <v>0</v>
      </c>
      <c r="H231" s="122">
        <f t="shared" si="31"/>
        <v>0.17064121643518518</v>
      </c>
      <c r="I231" s="122">
        <f>IF(AND($BH$4&lt;&gt;1,$BH$4&lt;&gt;2,$BH$4&lt;&gt;6),0,((VLOOKUP(データ入力と計算結果!$E$6,バックデータ一覧!$V$10:$AA$11,2)*'貼り付けシート（日別）'!O230+VLOOKUP(データ入力と計算結果!$E$6,バックデータ一覧!$V$10:$AA$11,3)*('貼り付けシート（日別）'!I230+'貼り付けシート（日別）'!J230+'貼り付けシート（日別）'!K230+'貼り付けシート（日別）'!L230+'貼り付けシート（日別）'!N230)+(VLOOKUP(データ入力と計算結果!$E$6,バックデータ一覧!$V$10:$AA$11,4)))*10^3/3600))</f>
        <v>0.11762935185185185</v>
      </c>
      <c r="J231" s="122">
        <f>IF(AND(OR($BH$4&lt;&gt;1,$BH$4&lt;&gt;2,$BH$4&lt;&gt;6),データ入力と計算結果!$E$7&lt;&gt;バックデータ一覧!$A$15,SUM(AX231:AY231)&gt;0),0.07*10^3/3600,0)</f>
        <v>1.9444444444444445E-2</v>
      </c>
      <c r="K231" s="122">
        <f>IF(AND(OR($BH$4=1,$BH$4=2),データ入力と計算結果!$E$7=バックデータ一覧!$A$17,AY231&gt;0),(VLOOKUP(データ入力と計算結果!$E$6,バックデータ一覧!$V$10:$AA$11,5,FALSE)*BA231+VLOOKUP(データ入力と計算結果!$E$6,バックデータ一覧!$V$10:$AA$11,6,FALSE))*10^3/3600,0)</f>
        <v>3.3567420138888887E-2</v>
      </c>
      <c r="L231" s="122">
        <f>IF(OR($BH$4=1,$BH$4=6),IF(データ入力と計算結果!$E$7=バックデータ一覧!$A$15,AU231/N231+AV231/O231+AW231/P231+AX231/Q231+AY231/S231,IF(データ入力と計算結果!$E$7=バックデータ一覧!$A$16,AU231/N231+AV231/O231+AW231/P231+AY231/R231+AZ231/S231,AU231/N231+AV231/O231+AW231/P231+AY231/R231+BA231/T231)),0)</f>
        <v>90.368388528821868</v>
      </c>
      <c r="M231" s="122">
        <f>IF($BH$4=2,IF(データ入力と計算結果!$E$7=バックデータ一覧!$A$15,AU231/N231+AV231/O231+AW231/P231+AX231/Q231+AZ231/S231,IF(データ入力と計算結果!$E$7=バックデータ一覧!$A$16,AU231/N231+AV231/O231+AW231/P231+AY231/R231+AZ231/S231,AU231/N231+AV231/O231+AW231/P231+AY231/R231+BA231/T231)),0)</f>
        <v>0</v>
      </c>
      <c r="N231" s="122">
        <f>MIN(1,$BH$6*'貼り付けシート（日別）'!O230+計算過程!$BH$13*(AU231+AW231)+$BH$20)</f>
        <v>0.66096064057195769</v>
      </c>
      <c r="O231" s="122">
        <f>MIN(1,$BH$7*'貼り付けシート（日別）'!O230+$BH$14*AV231+$BH$21)</f>
        <v>0.69654595581605361</v>
      </c>
      <c r="P231" s="122">
        <f>MIN(1,$BH$8*'貼り付けシート（日別）'!O230+$BH$15*(AU231+AW231)+$BH$22)</f>
        <v>0.66096064057195769</v>
      </c>
      <c r="Q231" s="46">
        <f>MIN(1,$BH$9*'貼り付けシート（日別）'!O230+$BH$16*AX231+$BH$23)</f>
        <v>0.71159348488590612</v>
      </c>
      <c r="R231" s="46">
        <f>MIN(1,$BH$10*'貼り付けシート（日別）'!O230+$BH$17*AY231+$BH$24)</f>
        <v>0.70326356118628208</v>
      </c>
      <c r="S231" s="46">
        <f>MIN(1,$BH$11*'貼り付けシート（日別）'!O230+$BH$18*AZ231+$BH$25)</f>
        <v>0.71159348488590612</v>
      </c>
      <c r="T231" s="46">
        <f>MIN(1,$BH$12*'貼り付けシート（日別）'!O230+$BH$19*BA231+$BH$26)</f>
        <v>0.66116125967677852</v>
      </c>
      <c r="U231" s="46">
        <f t="shared" si="32"/>
        <v>0</v>
      </c>
      <c r="V231" s="46">
        <f t="array" ref="V231">AVERAGE((IF(('貼り付けシート（時刻別）'!$E$6:$E$8765=$B231)*('貼り付けシート（時刻別）'!$F$6:$F$8765=$C231)*('貼り付けシート（時刻別）'!$G$6:$G$8765=1),'貼り付けシート（時刻別）'!$C$6:$C$8765,"")))</f>
        <v>22.837499999999999</v>
      </c>
      <c r="W231" s="46">
        <f t="shared" si="37"/>
        <v>1</v>
      </c>
      <c r="X231" s="46">
        <f t="shared" si="38"/>
        <v>1</v>
      </c>
      <c r="Y231" s="46">
        <f t="shared" si="39"/>
        <v>61.802907024775003</v>
      </c>
      <c r="Z231" s="46">
        <f>IF($BH$4=8,($BH$38*'貼り付けシート（日別）'!O230+$BH$39*Y231+$BH$40)/3.6,0)</f>
        <v>0</v>
      </c>
      <c r="AA231" s="46">
        <f>IF(OR($BH$4=3,$BH$4=4,$BH$4=5),(($BH$42*'貼り付けシート（日別）'!O230+$BH$43*SUM(AU231:AW231,AY231)+$BH$44)*AB231+(0.01723*BA231+0.06099))*10^3/3600,0)</f>
        <v>0</v>
      </c>
      <c r="AB231" s="46">
        <f>IF('貼り付けシート（日別）'!O230&lt;7,1+(7-'貼り付けシート（日別）'!O230)*0.0091,1)</f>
        <v>1</v>
      </c>
      <c r="AC231" s="46">
        <f>IF(OR($BH$4=3,$BH$4=4,$BH$4=5),(($BH$45*'貼り付けシート（日別）'!O230+$BH$46*SUM(AU231:AW231,AY231)+$BH$47)*AE231+BA231/AD231),0)</f>
        <v>0</v>
      </c>
      <c r="AD231" s="46">
        <f>$BH$48*'貼り付けシート（日別）'!O230+$BH$49*BA231+$BH$50</f>
        <v>0.89648249999999996</v>
      </c>
      <c r="AE231" s="46">
        <f>IF('貼り付けシート（日別）'!O230&lt;7,1+(7-'貼り付けシート（日別）'!O230)*0.0205,1)</f>
        <v>1</v>
      </c>
      <c r="AF231" s="46">
        <f>IF($BH$4=7,((AL231*'貼り付けシート（日別）'!O230+AM231*(AU231+AV231+AW231+AY231)+AN231*AK231+AO231)*AG231+(0.01723*BA231+0.06099))*10^3/3600,0)</f>
        <v>0</v>
      </c>
      <c r="AG231" s="46">
        <f>IF(7&lt;='貼り付けシート（日別）'!O230,1,1+(7-'貼り付けシート（日別）'!O230)*0.0091)</f>
        <v>1</v>
      </c>
      <c r="AH231" s="46">
        <f>IF($BH$4=7,((AP231*'貼り付けシート（日別）'!O230+AQ231*(AU231+AV231+AW231+AY231)+AR231*AK231+AS231)*AJ231+BA231/AI231),0)</f>
        <v>0</v>
      </c>
      <c r="AI231" s="46">
        <f>$BH$52*'貼り付けシート（日別）'!O230+$BH$53*BA231+$BH$54</f>
        <v>0.89648249999999996</v>
      </c>
      <c r="AJ231" s="46">
        <f>IF(7&lt;='貼り付けシート（日別）'!O230,1,1+(7-'貼り付けシート（日別）'!O230)*0.0205)</f>
        <v>1</v>
      </c>
      <c r="AK231" s="46">
        <f>SUMIF('貼り付けシート（時刻別）'!$A$6:$A$8765,A231,'貼り付けシート（時刻別）'!$D$6:$D$8765)</f>
        <v>0</v>
      </c>
      <c r="AL231" s="120">
        <f>IF($AK231&gt;0,バックデータ一覧!$S$4,バックデータ一覧!$T$4)</f>
        <v>-0.18114</v>
      </c>
      <c r="AM231" s="120">
        <f>IF($AK231&gt;0,バックデータ一覧!$S$5,バックデータ一覧!$T$5)</f>
        <v>0.10483000000000001</v>
      </c>
      <c r="AN231" s="120">
        <f>IF($AK231&gt;0,バックデータ一覧!$S$6,バックデータ一覧!$T$6)</f>
        <v>0</v>
      </c>
      <c r="AO231" s="120">
        <f>IF($AK231&gt;0,バックデータ一覧!$S$7,バックデータ一覧!$T$7)</f>
        <v>5.8528500000000001</v>
      </c>
      <c r="AP231" s="120">
        <f>IF($AK231&gt;0,バックデータ一覧!$S$12,バックデータ一覧!$T$12)</f>
        <v>-5.7700000000000001E-2</v>
      </c>
      <c r="AQ231" s="120">
        <f>IF($AK231&gt;0,バックデータ一覧!$S$13,バックデータ一覧!$T$13)</f>
        <v>0.47525000000000001</v>
      </c>
      <c r="AR231" s="120">
        <f>IF($AK231&gt;0,バックデータ一覧!$S$14,バックデータ一覧!$T$14)</f>
        <v>0</v>
      </c>
      <c r="AS231" s="120">
        <f>IF($AK231&gt;0,バックデータ一覧!$S$15,バックデータ一覧!$T$15)</f>
        <v>-6.3459300000000001</v>
      </c>
      <c r="AT231" s="123">
        <f>IF(データ入力と計算結果!$E$9=バックデータ一覧!$A$24,'貼り付けシート（日別）'!P230,0)</f>
        <v>0</v>
      </c>
      <c r="AU231" s="132">
        <f>'貼り付けシート（日別）'!B230</f>
        <v>16.511638296244001</v>
      </c>
      <c r="AV231" s="132">
        <f>'貼り付けシート（日別）'!C230</f>
        <v>21.536919516840001</v>
      </c>
      <c r="AW231" s="132">
        <f>'貼り付けシート（日別）'!D230</f>
        <v>4.1279095740610003</v>
      </c>
      <c r="AX231" s="132">
        <f>'貼り付けシート（日別）'!E230</f>
        <v>0</v>
      </c>
      <c r="AY231" s="132">
        <f>'貼り付けシート（日別）'!F230</f>
        <v>16.152689637630001</v>
      </c>
      <c r="AZ231" s="132">
        <f>'貼り付けシート（日別）'!G230</f>
        <v>0</v>
      </c>
      <c r="BA231" s="132">
        <f>'貼り付けシート（日別）'!H230</f>
        <v>3.4737499999999994</v>
      </c>
    </row>
    <row r="232" spans="1:53" x14ac:dyDescent="0.15">
      <c r="A232" s="50">
        <v>41865</v>
      </c>
      <c r="B232" s="42">
        <f t="shared" si="33"/>
        <v>8</v>
      </c>
      <c r="C232" s="42">
        <f t="shared" si="34"/>
        <v>14</v>
      </c>
      <c r="D232" s="127">
        <f t="shared" si="35"/>
        <v>0.14797587905092593</v>
      </c>
      <c r="E232" s="127">
        <f t="shared" si="30"/>
        <v>63.963571576906425</v>
      </c>
      <c r="F232" s="127">
        <f t="shared" si="36"/>
        <v>0</v>
      </c>
      <c r="G232" s="130">
        <v>0</v>
      </c>
      <c r="H232" s="122">
        <f t="shared" si="31"/>
        <v>0.14797587905092593</v>
      </c>
      <c r="I232" s="122">
        <f>IF(AND($BH$4&lt;&gt;1,$BH$4&lt;&gt;2,$BH$4&lt;&gt;6),0,((VLOOKUP(データ入力と計算結果!$E$6,バックデータ一覧!$V$10:$AA$11,2)*'貼り付けシート（日別）'!O231+VLOOKUP(データ入力と計算結果!$E$6,バックデータ一覧!$V$10:$AA$11,3)*('貼り付けシート（日別）'!I231+'貼り付けシート（日別）'!J231+'貼り付けシート（日別）'!K231+'貼り付けシート（日別）'!L231+'貼り付けシート（日別）'!N231)+(VLOOKUP(データ入力と計算結果!$E$6,バックデータ一覧!$V$10:$AA$11,4)))*10^3/3600))</f>
        <v>9.5463564814814827E-2</v>
      </c>
      <c r="J232" s="122">
        <f>IF(AND(OR($BH$4&lt;&gt;1,$BH$4&lt;&gt;2,$BH$4&lt;&gt;6),データ入力と計算結果!$E$7&lt;&gt;バックデータ一覧!$A$15,SUM(AX232:AY232)&gt;0),0.07*10^3/3600,0)</f>
        <v>1.9444444444444445E-2</v>
      </c>
      <c r="K232" s="122">
        <f>IF(AND(OR($BH$4=1,$BH$4=2),データ入力と計算結果!$E$7=バックデータ一覧!$A$17,AY232&gt;0),(VLOOKUP(データ入力と計算結果!$E$6,バックデータ一覧!$V$10:$AA$11,5,FALSE)*BA232+VLOOKUP(データ入力と計算結果!$E$6,バックデータ一覧!$V$10:$AA$11,6,FALSE))*10^3/3600,0)</f>
        <v>3.3067869791666669E-2</v>
      </c>
      <c r="L232" s="122">
        <f>IF(OR($BH$4=1,$BH$4=6),IF(データ入力と計算結果!$E$7=バックデータ一覧!$A$15,AU232/N232+AV232/O232+AW232/P232+AX232/Q232+AY232/S232,IF(データ入力と計算結果!$E$7=バックデータ一覧!$A$16,AU232/N232+AV232/O232+AW232/P232+AY232/R232+AZ232/S232,AU232/N232+AV232/O232+AW232/P232+AY232/R232+BA232/T232)),0)</f>
        <v>63.963571576906425</v>
      </c>
      <c r="M232" s="122">
        <f>IF($BH$4=2,IF(データ入力と計算結果!$E$7=バックデータ一覧!$A$15,AU232/N232+AV232/O232+AW232/P232+AX232/Q232+AZ232/S232,IF(データ入力と計算結果!$E$7=バックデータ一覧!$A$16,AU232/N232+AV232/O232+AW232/P232+AY232/R232+AZ232/S232,AU232/N232+AV232/O232+AW232/P232+AY232/R232+BA232/T232)),0)</f>
        <v>0</v>
      </c>
      <c r="N232" s="122">
        <f>MIN(1,$BH$6*'貼り付けシート（日別）'!O231+計算過程!$BH$13*(AU232+AW232)+$BH$20)</f>
        <v>0.65049706320094847</v>
      </c>
      <c r="O232" s="122">
        <f>MIN(1,$BH$7*'貼り付けシート（日別）'!O231+$BH$14*AV232+$BH$21)</f>
        <v>0.69325206337712086</v>
      </c>
      <c r="P232" s="122">
        <f>MIN(1,$BH$8*'貼り付けシート（日別）'!O231+$BH$15*(AU232+AW232)+$BH$22)</f>
        <v>0.65049706320094847</v>
      </c>
      <c r="Q232" s="46">
        <f>MIN(1,$BH$9*'貼り付けシート（日別）'!O231+$BH$16*AX232+$BH$23)</f>
        <v>0.71159348488590612</v>
      </c>
      <c r="R232" s="46">
        <f>MIN(1,$BH$10*'貼り付けシート（日別）'!O231+$BH$17*AY232+$BH$24)</f>
        <v>0.70327218787658252</v>
      </c>
      <c r="S232" s="46">
        <f>MIN(1,$BH$11*'貼り付けシート（日別）'!O231+$BH$18*AZ232+$BH$25)</f>
        <v>0.71159348488590612</v>
      </c>
      <c r="T232" s="46">
        <f>MIN(1,$BH$12*'貼り付けシート（日別）'!O231+$BH$19*BA232+$BH$26)</f>
        <v>0.66140760319248315</v>
      </c>
      <c r="U232" s="46">
        <f t="shared" si="32"/>
        <v>0</v>
      </c>
      <c r="V232" s="46">
        <f t="array" ref="V232">AVERAGE((IF(('貼り付けシート（時刻別）'!$E$6:$E$8765=$B232)*('貼り付けシート（時刻別）'!$F$6:$F$8765=$C232)*('貼り付けシート（時刻別）'!$G$6:$G$8765=1),'貼り付けシート（時刻別）'!$C$6:$C$8765,"")))</f>
        <v>24.0625</v>
      </c>
      <c r="W232" s="46">
        <f t="shared" si="37"/>
        <v>1</v>
      </c>
      <c r="X232" s="46">
        <f t="shared" si="38"/>
        <v>1</v>
      </c>
      <c r="Y232" s="46">
        <f t="shared" si="39"/>
        <v>43.703582761574999</v>
      </c>
      <c r="Z232" s="46">
        <f>IF($BH$4=8,($BH$38*'貼り付けシート（日別）'!O231+$BH$39*Y232+$BH$40)/3.6,0)</f>
        <v>0</v>
      </c>
      <c r="AA232" s="46">
        <f>IF(OR($BH$4=3,$BH$4=4,$BH$4=5),(($BH$42*'貼り付けシート（日別）'!O231+$BH$43*SUM(AU232:AW232,AY232)+$BH$44)*AB232+(0.01723*BA232+0.06099))*10^3/3600,0)</f>
        <v>0</v>
      </c>
      <c r="AB232" s="46">
        <f>IF('貼り付けシート（日別）'!O231&lt;7,1+(7-'貼り付けシート（日別）'!O231)*0.0091,1)</f>
        <v>1</v>
      </c>
      <c r="AC232" s="46">
        <f>IF(OR($BH$4=3,$BH$4=4,$BH$4=5),(($BH$45*'貼り付けシート（日別）'!O231+$BH$46*SUM(AU232:AW232,AY232)+$BH$47)*AE232+BA232/AD232),0)</f>
        <v>0</v>
      </c>
      <c r="AD232" s="46">
        <f>$BH$48*'貼り付けシート（日別）'!O231+$BH$49*BA232+$BH$50</f>
        <v>0.89919624999999992</v>
      </c>
      <c r="AE232" s="46">
        <f>IF('貼り付けシート（日別）'!O231&lt;7,1+(7-'貼り付けシート（日別）'!O231)*0.0205,1)</f>
        <v>1</v>
      </c>
      <c r="AF232" s="46">
        <f>IF($BH$4=7,((AL232*'貼り付けシート（日別）'!O231+AM232*(AU232+AV232+AW232+AY232)+AN232*AK232+AO232)*AG232+(0.01723*BA232+0.06099))*10^3/3600,0)</f>
        <v>0</v>
      </c>
      <c r="AG232" s="46">
        <f>IF(7&lt;='貼り付けシート（日別）'!O231,1,1+(7-'貼り付けシート（日別）'!O231)*0.0091)</f>
        <v>1</v>
      </c>
      <c r="AH232" s="46">
        <f>IF($BH$4=7,((AP232*'貼り付けシート（日別）'!O231+AQ232*(AU232+AV232+AW232+AY232)+AR232*AK232+AS232)*AJ232+BA232/AI232),0)</f>
        <v>0</v>
      </c>
      <c r="AI232" s="46">
        <f>$BH$52*'貼り付けシート（日別）'!O231+$BH$53*BA232+$BH$54</f>
        <v>0.89919624999999992</v>
      </c>
      <c r="AJ232" s="46">
        <f>IF(7&lt;='貼り付けシート（日別）'!O231,1,1+(7-'貼り付けシート（日別）'!O231)*0.0205)</f>
        <v>1</v>
      </c>
      <c r="AK232" s="46">
        <f>SUMIF('貼り付けシート（時刻別）'!$A$6:$A$8765,A232,'貼り付けシート（時刻別）'!$D$6:$D$8765)</f>
        <v>0</v>
      </c>
      <c r="AL232" s="120">
        <f>IF($AK232&gt;0,バックデータ一覧!$S$4,バックデータ一覧!$T$4)</f>
        <v>-0.18114</v>
      </c>
      <c r="AM232" s="120">
        <f>IF($AK232&gt;0,バックデータ一覧!$S$5,バックデータ一覧!$T$5)</f>
        <v>0.10483000000000001</v>
      </c>
      <c r="AN232" s="120">
        <f>IF($AK232&gt;0,バックデータ一覧!$S$6,バックデータ一覧!$T$6)</f>
        <v>0</v>
      </c>
      <c r="AO232" s="120">
        <f>IF($AK232&gt;0,バックデータ一覧!$S$7,バックデータ一覧!$T$7)</f>
        <v>5.8528500000000001</v>
      </c>
      <c r="AP232" s="120">
        <f>IF($AK232&gt;0,バックデータ一覧!$S$12,バックデータ一覧!$T$12)</f>
        <v>-5.7700000000000001E-2</v>
      </c>
      <c r="AQ232" s="120">
        <f>IF($AK232&gt;0,バックデータ一覧!$S$13,バックデータ一覧!$T$13)</f>
        <v>0.47525000000000001</v>
      </c>
      <c r="AR232" s="120">
        <f>IF($AK232&gt;0,バックデータ一覧!$S$14,バックデータ一覧!$T$14)</f>
        <v>0</v>
      </c>
      <c r="AS232" s="120">
        <f>IF($AK232&gt;0,バックデータ一覧!$S$15,バックデータ一覧!$T$15)</f>
        <v>-6.3459300000000001</v>
      </c>
      <c r="AT232" s="123">
        <f>IF(データ入力と計算結果!$E$9=バックデータ一覧!$A$24,'貼り付けシート（日別）'!P231,0)</f>
        <v>0</v>
      </c>
      <c r="AU232" s="132">
        <f>'貼り付けシート（日別）'!B231</f>
        <v>8.2461046979220001</v>
      </c>
      <c r="AV232" s="132">
        <f>'貼り付けシート（日別）'!C231</f>
        <v>13.444735920525</v>
      </c>
      <c r="AW232" s="132">
        <f>'貼り付けシート（日別）'!D231</f>
        <v>2.5096840384979999</v>
      </c>
      <c r="AX232" s="132">
        <f>'貼り付けシート（日別）'!E231</f>
        <v>0</v>
      </c>
      <c r="AY232" s="132">
        <f>'貼り付けシート（日別）'!F231</f>
        <v>16.133683104630002</v>
      </c>
      <c r="AZ232" s="132">
        <f>'貼り付けシート（日別）'!G231</f>
        <v>0</v>
      </c>
      <c r="BA232" s="132">
        <f>'貼り付けシート（日別）'!H231</f>
        <v>3.3693749999999998</v>
      </c>
    </row>
    <row r="233" spans="1:53" x14ac:dyDescent="0.15">
      <c r="A233" s="50">
        <v>41866</v>
      </c>
      <c r="B233" s="42">
        <f t="shared" si="33"/>
        <v>8</v>
      </c>
      <c r="C233" s="42">
        <f t="shared" si="34"/>
        <v>15</v>
      </c>
      <c r="D233" s="127">
        <f t="shared" si="35"/>
        <v>0.13910900896990741</v>
      </c>
      <c r="E233" s="127">
        <f t="shared" si="30"/>
        <v>50.549954386623263</v>
      </c>
      <c r="F233" s="127">
        <f t="shared" si="36"/>
        <v>0</v>
      </c>
      <c r="G233" s="130">
        <v>0</v>
      </c>
      <c r="H233" s="122">
        <f t="shared" si="31"/>
        <v>0.13910900896990741</v>
      </c>
      <c r="I233" s="122">
        <f>IF(AND($BH$4&lt;&gt;1,$BH$4&lt;&gt;2,$BH$4&lt;&gt;6),0,((VLOOKUP(データ入力と計算結果!$E$6,バックデータ一覧!$V$10:$AA$11,2)*'貼り付けシート（日別）'!O232+VLOOKUP(データ入力と計算結果!$E$6,バックデータ一覧!$V$10:$AA$11,3)*('貼り付けシート（日別）'!I232+'貼り付けシート（日別）'!J232+'貼り付けシート（日別）'!K232+'貼り付けシート（日別）'!L232+'貼り付けシート（日別）'!N232)+(VLOOKUP(データ入力と計算結果!$E$6,バックデータ一覧!$V$10:$AA$11,4)))*10^3/3600))</f>
        <v>8.5550231481481484E-2</v>
      </c>
      <c r="J233" s="122">
        <f>IF(AND(OR($BH$4&lt;&gt;1,$BH$4&lt;&gt;2,$BH$4&lt;&gt;6),データ入力と計算結果!$E$7&lt;&gt;バックデータ一覧!$A$15,SUM(AX233:AY233)&gt;0),0.07*10^3/3600,0)</f>
        <v>1.9444444444444445E-2</v>
      </c>
      <c r="K233" s="122">
        <f>IF(AND(OR($BH$4=1,$BH$4=2),データ入力と計算結果!$E$7=バックデータ一覧!$A$17,AY233&gt;0),(VLOOKUP(データ入力と計算結果!$E$6,バックデータ一覧!$V$10:$AA$11,5,FALSE)*BA233+VLOOKUP(データ入力と計算結果!$E$6,バックデータ一覧!$V$10:$AA$11,6,FALSE))*10^3/3600,0)</f>
        <v>3.4114333043981475E-2</v>
      </c>
      <c r="L233" s="122">
        <f>IF(OR($BH$4=1,$BH$4=6),IF(データ入力と計算結果!$E$7=バックデータ一覧!$A$15,AU233/N233+AV233/O233+AW233/P233+AX233/Q233+AY233/S233,IF(データ入力と計算結果!$E$7=バックデータ一覧!$A$16,AU233/N233+AV233/O233+AW233/P233+AY233/R233+AZ233/S233,AU233/N233+AV233/O233+AW233/P233+AY233/R233+BA233/T233)),0)</f>
        <v>50.549954386623263</v>
      </c>
      <c r="M233" s="122">
        <f>IF($BH$4=2,IF(データ入力と計算結果!$E$7=バックデータ一覧!$A$15,AU233/N233+AV233/O233+AW233/P233+AX233/Q233+AZ233/S233,IF(データ入力と計算結果!$E$7=バックデータ一覧!$A$16,AU233/N233+AV233/O233+AW233/P233+AY233/R233+AZ233/S233,AU233/N233+AV233/O233+AW233/P233+AY233/R233+BA233/T233)),0)</f>
        <v>0</v>
      </c>
      <c r="N233" s="122">
        <f>MIN(1,$BH$6*'貼り付けシート（日別）'!O232+計算過程!$BH$13*(AU233+AW233)+$BH$20)</f>
        <v>0.64148874588121096</v>
      </c>
      <c r="O233" s="122">
        <f>MIN(1,$BH$7*'貼り付けシート（日別）'!O232+$BH$14*AV233+$BH$21)</f>
        <v>0.69002050780020807</v>
      </c>
      <c r="P233" s="122">
        <f>MIN(1,$BH$8*'貼り付けシート（日別）'!O232+$BH$15*(AU233+AW233)+$BH$22)</f>
        <v>0.64148874588121096</v>
      </c>
      <c r="Q233" s="46">
        <f>MIN(1,$BH$9*'貼り付けシート（日別）'!O232+$BH$16*AX233+$BH$23)</f>
        <v>0.71159348488590612</v>
      </c>
      <c r="R233" s="46">
        <f>MIN(1,$BH$10*'貼り付けシート（日別）'!O232+$BH$17*AY233+$BH$24)</f>
        <v>0.70336880680794778</v>
      </c>
      <c r="S233" s="46">
        <f>MIN(1,$BH$11*'貼り付けシート（日別）'!O232+$BH$18*AZ233+$BH$25)</f>
        <v>0.71159348488590612</v>
      </c>
      <c r="T233" s="46">
        <f>MIN(1,$BH$12*'貼り付けシート（日別）'!O232+$BH$19*BA233+$BH$26)</f>
        <v>0.6589672970174496</v>
      </c>
      <c r="U233" s="46">
        <f t="shared" si="32"/>
        <v>0</v>
      </c>
      <c r="V233" s="46">
        <f t="array" ref="V233">AVERAGE((IF(('貼り付けシート（時刻別）'!$E$6:$E$8765=$B233)*('貼り付けシート（時刻別）'!$F$6:$F$8765=$C233)*('貼り付けシート（時刻別）'!$G$6:$G$8765=1),'貼り付けシート（時刻別）'!$C$6:$C$8765,"")))</f>
        <v>23.725000000000005</v>
      </c>
      <c r="W233" s="46">
        <f t="shared" si="37"/>
        <v>1</v>
      </c>
      <c r="X233" s="46">
        <f t="shared" si="38"/>
        <v>1</v>
      </c>
      <c r="Y233" s="46">
        <f t="shared" si="39"/>
        <v>34.545151262558328</v>
      </c>
      <c r="Z233" s="46">
        <f>IF($BH$4=8,($BH$38*'貼り付けシート（日別）'!O232+$BH$39*Y233+$BH$40)/3.6,0)</f>
        <v>0</v>
      </c>
      <c r="AA233" s="46">
        <f>IF(OR($BH$4=3,$BH$4=4,$BH$4=5),(($BH$42*'貼り付けシート（日別）'!O232+$BH$43*SUM(AU233:AW233,AY233)+$BH$44)*AB233+(0.01723*BA233+0.06099))*10^3/3600,0)</f>
        <v>0</v>
      </c>
      <c r="AB233" s="46">
        <f>IF('貼り付けシート（日別）'!O232&lt;7,1+(7-'貼り付けシート（日別）'!O232)*0.0091,1)</f>
        <v>1</v>
      </c>
      <c r="AC233" s="46">
        <f>IF(OR($BH$4=3,$BH$4=4,$BH$4=5),(($BH$45*'貼り付けシート（日別）'!O232+$BH$46*SUM(AU233:AW233,AY233)+$BH$47)*AE233+BA233/AD233),0)</f>
        <v>0</v>
      </c>
      <c r="AD233" s="46">
        <f>$BH$48*'貼り付けシート（日別）'!O232+$BH$49*BA233+$BH$50</f>
        <v>0.8904281249999999</v>
      </c>
      <c r="AE233" s="46">
        <f>IF('貼り付けシート（日別）'!O232&lt;7,1+(7-'貼り付けシート（日別）'!O232)*0.0205,1)</f>
        <v>1</v>
      </c>
      <c r="AF233" s="46">
        <f>IF($BH$4=7,((AL233*'貼り付けシート（日別）'!O232+AM233*(AU233+AV233+AW233+AY233)+AN233*AK233+AO233)*AG233+(0.01723*BA233+0.06099))*10^3/3600,0)</f>
        <v>0</v>
      </c>
      <c r="AG233" s="46">
        <f>IF(7&lt;='貼り付けシート（日別）'!O232,1,1+(7-'貼り付けシート（日別）'!O232)*0.0091)</f>
        <v>1</v>
      </c>
      <c r="AH233" s="46">
        <f>IF($BH$4=7,((AP233*'貼り付けシート（日別）'!O232+AQ233*(AU233+AV233+AW233+AY233)+AR233*AK233+AS233)*AJ233+BA233/AI233),0)</f>
        <v>0</v>
      </c>
      <c r="AI233" s="46">
        <f>$BH$52*'貼り付けシート（日別）'!O232+$BH$53*BA233+$BH$54</f>
        <v>0.8904281249999999</v>
      </c>
      <c r="AJ233" s="46">
        <f>IF(7&lt;='貼り付けシート（日別）'!O232,1,1+(7-'貼り付けシート（日別）'!O232)*0.0205)</f>
        <v>1</v>
      </c>
      <c r="AK233" s="46">
        <f>SUMIF('貼り付けシート（時刻別）'!$A$6:$A$8765,A233,'貼り付けシート（時刻別）'!$D$6:$D$8765)</f>
        <v>0</v>
      </c>
      <c r="AL233" s="120">
        <f>IF($AK233&gt;0,バックデータ一覧!$S$4,バックデータ一覧!$T$4)</f>
        <v>-0.18114</v>
      </c>
      <c r="AM233" s="120">
        <f>IF($AK233&gt;0,バックデータ一覧!$S$5,バックデータ一覧!$T$5)</f>
        <v>0.10483000000000001</v>
      </c>
      <c r="AN233" s="120">
        <f>IF($AK233&gt;0,バックデータ一覧!$S$6,バックデータ一覧!$T$6)</f>
        <v>0</v>
      </c>
      <c r="AO233" s="120">
        <f>IF($AK233&gt;0,バックデータ一覧!$S$7,バックデータ一覧!$T$7)</f>
        <v>5.8528500000000001</v>
      </c>
      <c r="AP233" s="120">
        <f>IF($AK233&gt;0,バックデータ一覧!$S$12,バックデータ一覧!$T$12)</f>
        <v>-5.7700000000000001E-2</v>
      </c>
      <c r="AQ233" s="120">
        <f>IF($AK233&gt;0,バックデータ一覧!$S$13,バックデータ一覧!$T$13)</f>
        <v>0.47525000000000001</v>
      </c>
      <c r="AR233" s="120">
        <f>IF($AK233&gt;0,バックデータ一覧!$S$14,バックデータ一覧!$T$14)</f>
        <v>0</v>
      </c>
      <c r="AS233" s="120">
        <f>IF($AK233&gt;0,バックデータ一覧!$S$15,バックデータ一覧!$T$15)</f>
        <v>-6.3459300000000001</v>
      </c>
      <c r="AT233" s="123">
        <f>IF(データ入力と計算結果!$E$9=バックデータ一覧!$A$24,'貼り付けシート（日別）'!P232,0)</f>
        <v>0</v>
      </c>
      <c r="AU233" s="132">
        <f>'貼り付けシート（日別）'!B232</f>
        <v>5.4838345331770002</v>
      </c>
      <c r="AV233" s="132">
        <f>'貼り付けシート（日別）'!C232</f>
        <v>8.8448944083499992</v>
      </c>
      <c r="AW233" s="132">
        <f>'貼り付けシート（日別）'!D232</f>
        <v>0.707591552668</v>
      </c>
      <c r="AX233" s="132">
        <f>'貼り付けシート（日別）'!E232</f>
        <v>0</v>
      </c>
      <c r="AY233" s="132">
        <f>'貼り付けシート（日別）'!F232</f>
        <v>15.920809935029999</v>
      </c>
      <c r="AZ233" s="132">
        <f>'貼り付けシート（日別）'!G232</f>
        <v>0</v>
      </c>
      <c r="BA233" s="132">
        <f>'貼り付けシート（日別）'!H232</f>
        <v>3.5880208333333323</v>
      </c>
    </row>
    <row r="234" spans="1:53" x14ac:dyDescent="0.15">
      <c r="A234" s="50">
        <v>41867</v>
      </c>
      <c r="B234" s="42">
        <f t="shared" si="33"/>
        <v>8</v>
      </c>
      <c r="C234" s="42">
        <f t="shared" si="34"/>
        <v>16</v>
      </c>
      <c r="D234" s="127">
        <f t="shared" si="35"/>
        <v>0.15088065133101849</v>
      </c>
      <c r="E234" s="127">
        <f t="shared" si="30"/>
        <v>63.003137064303026</v>
      </c>
      <c r="F234" s="127">
        <f t="shared" si="36"/>
        <v>0</v>
      </c>
      <c r="G234" s="130">
        <v>0</v>
      </c>
      <c r="H234" s="122">
        <f t="shared" si="31"/>
        <v>0.15088065133101849</v>
      </c>
      <c r="I234" s="122">
        <f>IF(AND($BH$4&lt;&gt;1,$BH$4&lt;&gt;2,$BH$4&lt;&gt;6),0,((VLOOKUP(データ入力と計算結果!$E$6,バックデータ一覧!$V$10:$AA$11,2)*'貼り付けシート（日別）'!O233+VLOOKUP(データ入力と計算結果!$E$6,バックデータ一覧!$V$10:$AA$11,3)*('貼り付けシート（日別）'!I233+'貼り付けシート（日別）'!J233+'貼り付けシート（日別）'!K233+'貼り付けシート（日別）'!L233+'貼り付けシート（日別）'!N233)+(VLOOKUP(データ入力と計算結果!$E$6,バックデータ一覧!$V$10:$AA$11,4)))*10^3/3600))</f>
        <v>9.6777453703703692E-2</v>
      </c>
      <c r="J234" s="122">
        <f>IF(AND(OR($BH$4&lt;&gt;1,$BH$4&lt;&gt;2,$BH$4&lt;&gt;6),データ入力と計算結果!$E$7&lt;&gt;バックデータ一覧!$A$15,SUM(AX234:AY234)&gt;0),0.07*10^3/3600,0)</f>
        <v>1.9444444444444445E-2</v>
      </c>
      <c r="K234" s="122">
        <f>IF(AND(OR($BH$4=1,$BH$4=2),データ入力と計算結果!$E$7=バックデータ一覧!$A$17,AY234&gt;0),(VLOOKUP(データ入力と計算結果!$E$6,バックデータ一覧!$V$10:$AA$11,5,FALSE)*BA234+VLOOKUP(データ入力と計算結果!$E$6,バックデータ一覧!$V$10:$AA$11,6,FALSE))*10^3/3600,0)</f>
        <v>3.4658753182870365E-2</v>
      </c>
      <c r="L234" s="122">
        <f>IF(OR($BH$4=1,$BH$4=6),IF(データ入力と計算結果!$E$7=バックデータ一覧!$A$15,AU234/N234+AV234/O234+AW234/P234+AX234/Q234+AY234/S234,IF(データ入力と計算結果!$E$7=バックデータ一覧!$A$16,AU234/N234+AV234/O234+AW234/P234+AY234/R234+AZ234/S234,AU234/N234+AV234/O234+AW234/P234+AY234/R234+BA234/T234)),0)</f>
        <v>63.003137064303026</v>
      </c>
      <c r="M234" s="122">
        <f>IF($BH$4=2,IF(データ入力と計算結果!$E$7=バックデータ一覧!$A$15,AU234/N234+AV234/O234+AW234/P234+AX234/Q234+AZ234/S234,IF(データ入力と計算結果!$E$7=バックデータ一覧!$A$16,AU234/N234+AV234/O234+AW234/P234+AY234/R234+AZ234/S234,AU234/N234+AV234/O234+AW234/P234+AY234/R234+BA234/T234)),0)</f>
        <v>0</v>
      </c>
      <c r="N234" s="122">
        <f>MIN(1,$BH$6*'貼り付けシート（日別）'!O233+計算過程!$BH$13*(AU234+AW234)+$BH$20)</f>
        <v>0.64539843372364791</v>
      </c>
      <c r="O234" s="122">
        <f>MIN(1,$BH$7*'貼り付けシート（日別）'!O233+$BH$14*AV234+$BH$21)</f>
        <v>0.69158330624509401</v>
      </c>
      <c r="P234" s="122">
        <f>MIN(1,$BH$8*'貼り付けシート（日別）'!O233+$BH$15*(AU234+AW234)+$BH$22)</f>
        <v>0.64539843372364791</v>
      </c>
      <c r="Q234" s="46">
        <f>MIN(1,$BH$9*'貼り付けシート（日別）'!O233+$BH$16*AX234+$BH$23)</f>
        <v>0.71159348488590612</v>
      </c>
      <c r="R234" s="46">
        <f>MIN(1,$BH$10*'貼り付けシート（日別）'!O233+$BH$17*AY234+$BH$24)</f>
        <v>0.70347733057192763</v>
      </c>
      <c r="S234" s="46">
        <f>MIN(1,$BH$11*'貼り付けシート（日別）'!O233+$BH$18*AZ234+$BH$25)</f>
        <v>0.71159348488590612</v>
      </c>
      <c r="T234" s="46">
        <f>MIN(1,$BH$12*'貼り付けシート（日別）'!O233+$BH$19*BA234+$BH$26)</f>
        <v>0.65902335123060407</v>
      </c>
      <c r="U234" s="46">
        <f t="shared" si="32"/>
        <v>0</v>
      </c>
      <c r="V234" s="46">
        <f t="array" ref="V234">AVERAGE((IF(('貼り付けシート（時刻別）'!$E$6:$E$8765=$B234)*('貼り付けシート（時刻別）'!$F$6:$F$8765=$C234)*('貼り付けシート（時刻別）'!$G$6:$G$8765=1),'貼り付けシート（時刻別）'!$C$6:$C$8765,"")))</f>
        <v>21.875</v>
      </c>
      <c r="W234" s="46">
        <f t="shared" si="37"/>
        <v>1</v>
      </c>
      <c r="X234" s="46">
        <f t="shared" si="38"/>
        <v>1</v>
      </c>
      <c r="Y234" s="46">
        <f t="shared" si="39"/>
        <v>42.906040208058336</v>
      </c>
      <c r="Z234" s="46">
        <f>IF($BH$4=8,($BH$38*'貼り付けシート（日別）'!O233+$BH$39*Y234+$BH$40)/3.6,0)</f>
        <v>0</v>
      </c>
      <c r="AA234" s="46">
        <f>IF(OR($BH$4=3,$BH$4=4,$BH$4=5),(($BH$42*'貼り付けシート（日別）'!O233+$BH$43*SUM(AU234:AW234,AY234)+$BH$44)*AB234+(0.01723*BA234+0.06099))*10^3/3600,0)</f>
        <v>0</v>
      </c>
      <c r="AB234" s="46">
        <f>IF('貼り付けシート（日別）'!O233&lt;7,1+(7-'貼り付けシート（日別）'!O233)*0.0091,1)</f>
        <v>1</v>
      </c>
      <c r="AC234" s="46">
        <f>IF(OR($BH$4=3,$BH$4=4,$BH$4=5),(($BH$45*'貼り付けシート（日別）'!O233+$BH$46*SUM(AU234:AW234,AY234)+$BH$47)*AE234+BA234/AD234),0)</f>
        <v>0</v>
      </c>
      <c r="AD234" s="46">
        <f>$BH$48*'貼り付けシート（日別）'!O233+$BH$49*BA234+$BH$50</f>
        <v>0.88799062500000003</v>
      </c>
      <c r="AE234" s="46">
        <f>IF('貼り付けシート（日別）'!O233&lt;7,1+(7-'貼り付けシート（日別）'!O233)*0.0205,1)</f>
        <v>1</v>
      </c>
      <c r="AF234" s="46">
        <f>IF($BH$4=7,((AL234*'貼り付けシート（日別）'!O233+AM234*(AU234+AV234+AW234+AY234)+AN234*AK234+AO234)*AG234+(0.01723*BA234+0.06099))*10^3/3600,0)</f>
        <v>0</v>
      </c>
      <c r="AG234" s="46">
        <f>IF(7&lt;='貼り付けシート（日別）'!O233,1,1+(7-'貼り付けシート（日別）'!O233)*0.0091)</f>
        <v>1</v>
      </c>
      <c r="AH234" s="46">
        <f>IF($BH$4=7,((AP234*'貼り付けシート（日別）'!O233+AQ234*(AU234+AV234+AW234+AY234)+AR234*AK234+AS234)*AJ234+BA234/AI234),0)</f>
        <v>0</v>
      </c>
      <c r="AI234" s="46">
        <f>$BH$52*'貼り付けシート（日別）'!O233+$BH$53*BA234+$BH$54</f>
        <v>0.88799062500000003</v>
      </c>
      <c r="AJ234" s="46">
        <f>IF(7&lt;='貼り付けシート（日別）'!O233,1,1+(7-'貼り付けシート（日別）'!O233)*0.0205)</f>
        <v>1</v>
      </c>
      <c r="AK234" s="46">
        <f>SUMIF('貼り付けシート（時刻別）'!$A$6:$A$8765,A234,'貼り付けシート（時刻別）'!$D$6:$D$8765)</f>
        <v>0</v>
      </c>
      <c r="AL234" s="120">
        <f>IF($AK234&gt;0,バックデータ一覧!$S$4,バックデータ一覧!$T$4)</f>
        <v>-0.18114</v>
      </c>
      <c r="AM234" s="120">
        <f>IF($AK234&gt;0,バックデータ一覧!$S$5,バックデータ一覧!$T$5)</f>
        <v>0.10483000000000001</v>
      </c>
      <c r="AN234" s="120">
        <f>IF($AK234&gt;0,バックデータ一覧!$S$6,バックデータ一覧!$T$6)</f>
        <v>0</v>
      </c>
      <c r="AO234" s="120">
        <f>IF($AK234&gt;0,バックデータ一覧!$S$7,バックデータ一覧!$T$7)</f>
        <v>5.8528500000000001</v>
      </c>
      <c r="AP234" s="120">
        <f>IF($AK234&gt;0,バックデータ一覧!$S$12,バックデータ一覧!$T$12)</f>
        <v>-5.7700000000000001E-2</v>
      </c>
      <c r="AQ234" s="120">
        <f>IF($AK234&gt;0,バックデータ一覧!$S$13,バックデータ一覧!$T$13)</f>
        <v>0.47525000000000001</v>
      </c>
      <c r="AR234" s="120">
        <f>IF($AK234&gt;0,バックデータ一覧!$S$14,バックデータ一覧!$T$14)</f>
        <v>0</v>
      </c>
      <c r="AS234" s="120">
        <f>IF($AK234&gt;0,バックデータ一覧!$S$15,バックデータ一覧!$T$15)</f>
        <v>-6.3459300000000001</v>
      </c>
      <c r="AT234" s="123">
        <f>IF(データ入力と計算結果!$E$9=バックデータ一覧!$A$24,'貼り付けシート（日別）'!P233,0)</f>
        <v>0</v>
      </c>
      <c r="AU234" s="132">
        <f>'貼り付けシート（日別）'!B233</f>
        <v>8.0150950721660017</v>
      </c>
      <c r="AV234" s="132">
        <f>'貼り付けシート（日別）'!C233</f>
        <v>13.068089791575002</v>
      </c>
      <c r="AW234" s="132">
        <f>'貼り付けシート（日別）'!D233</f>
        <v>2.439376761094</v>
      </c>
      <c r="AX234" s="132">
        <f>'貼り付けシート（日別）'!E233</f>
        <v>0</v>
      </c>
      <c r="AY234" s="132">
        <f>'貼り付けシート（日別）'!F233</f>
        <v>15.68170774989</v>
      </c>
      <c r="AZ234" s="132">
        <f>'貼り付けシート（日別）'!G233</f>
        <v>0</v>
      </c>
      <c r="BA234" s="132">
        <f>'貼り付けシート（日別）'!H233</f>
        <v>3.7017708333333328</v>
      </c>
    </row>
    <row r="235" spans="1:53" x14ac:dyDescent="0.15">
      <c r="A235" s="50">
        <v>41868</v>
      </c>
      <c r="B235" s="42">
        <f t="shared" si="33"/>
        <v>8</v>
      </c>
      <c r="C235" s="42">
        <f t="shared" si="34"/>
        <v>17</v>
      </c>
      <c r="D235" s="127">
        <f t="shared" si="35"/>
        <v>0.15158216984953704</v>
      </c>
      <c r="E235" s="127">
        <f t="shared" si="30"/>
        <v>62.93497479971407</v>
      </c>
      <c r="F235" s="127">
        <f t="shared" si="36"/>
        <v>0</v>
      </c>
      <c r="G235" s="130">
        <v>0</v>
      </c>
      <c r="H235" s="122">
        <f t="shared" si="31"/>
        <v>0.15158216984953704</v>
      </c>
      <c r="I235" s="122">
        <f>IF(AND($BH$4&lt;&gt;1,$BH$4&lt;&gt;2,$BH$4&lt;&gt;6),0,((VLOOKUP(データ入力と計算結果!$E$6,バックデータ一覧!$V$10:$AA$11,2)*'貼り付けシート（日別）'!O234+VLOOKUP(データ入力と計算結果!$E$6,バックデータ一覧!$V$10:$AA$11,3)*('貼り付けシート（日別）'!I234+'貼り付けシート（日別）'!J234+'貼り付けシート（日別）'!K234+'貼り付けシート（日別）'!L234+'貼り付けシート（日別）'!N234)+(VLOOKUP(データ入力と計算結果!$E$6,バックデータ一覧!$V$10:$AA$11,4)))*10^3/3600))</f>
        <v>9.7032268518518525E-2</v>
      </c>
      <c r="J235" s="122">
        <f>IF(AND(OR($BH$4&lt;&gt;1,$BH$4&lt;&gt;2,$BH$4&lt;&gt;6),データ入力と計算結果!$E$7&lt;&gt;バックデータ一覧!$A$15,SUM(AX235:AY235)&gt;0),0.07*10^3/3600,0)</f>
        <v>1.9444444444444445E-2</v>
      </c>
      <c r="K235" s="122">
        <f>IF(AND(OR($BH$4=1,$BH$4=2),データ入力と計算結果!$E$7=バックデータ一覧!$A$17,AY235&gt;0),(VLOOKUP(データ入力と計算結果!$E$6,バックデータ一覧!$V$10:$AA$11,5,FALSE)*BA235+VLOOKUP(データ入力と計算結果!$E$6,バックデータ一覧!$V$10:$AA$11,6,FALSE))*10^3/3600,0)</f>
        <v>3.5105456886574071E-2</v>
      </c>
      <c r="L235" s="122">
        <f>IF(OR($BH$4=1,$BH$4=6),IF(データ入力と計算結果!$E$7=バックデータ一覧!$A$15,AU235/N235+AV235/O235+AW235/P235+AX235/Q235+AY235/S235,IF(データ入力と計算結果!$E$7=バックデータ一覧!$A$16,AU235/N235+AV235/O235+AW235/P235+AY235/R235+AZ235/S235,AU235/N235+AV235/O235+AW235/P235+AY235/R235+BA235/T235)),0)</f>
        <v>62.93497479971407</v>
      </c>
      <c r="M235" s="122">
        <f>IF($BH$4=2,IF(データ入力と計算結果!$E$7=バックデータ一覧!$A$15,AU235/N235+AV235/O235+AW235/P235+AX235/Q235+AZ235/S235,IF(データ入力と計算結果!$E$7=バックデータ一覧!$A$16,AU235/N235+AV235/O235+AW235/P235+AY235/R235+AZ235/S235,AU235/N235+AV235/O235+AW235/P235+AY235/R235+BA235/T235)),0)</f>
        <v>0</v>
      </c>
      <c r="N235" s="122">
        <f>MIN(1,$BH$6*'貼り付けシート（日別）'!O234+計算過程!$BH$13*(AU235+AW235)+$BH$20)</f>
        <v>0.64442668304631578</v>
      </c>
      <c r="O235" s="122">
        <f>MIN(1,$BH$7*'貼り付けシート（日別）'!O234+$BH$14*AV235+$BH$21)</f>
        <v>0.69126787736049633</v>
      </c>
      <c r="P235" s="122">
        <f>MIN(1,$BH$8*'貼り付けシート（日別）'!O234+$BH$15*(AU235+AW235)+$BH$22)</f>
        <v>0.64442668304631578</v>
      </c>
      <c r="Q235" s="46">
        <f>MIN(1,$BH$9*'貼り付けシート（日別）'!O234+$BH$16*AX235+$BH$23)</f>
        <v>0.71159348488590612</v>
      </c>
      <c r="R235" s="46">
        <f>MIN(1,$BH$10*'貼り付けシート（日別）'!O234+$BH$17*AY235+$BH$24)</f>
        <v>0.70350726518727025</v>
      </c>
      <c r="S235" s="46">
        <f>MIN(1,$BH$11*'貼り付けシート（日別）'!O234+$BH$18*AZ235+$BH$25)</f>
        <v>0.71159348488590612</v>
      </c>
      <c r="T235" s="46">
        <f>MIN(1,$BH$12*'貼り付けシート（日別）'!O234+$BH$19*BA235+$BH$26)</f>
        <v>0.65906934443114096</v>
      </c>
      <c r="U235" s="46">
        <f t="shared" si="32"/>
        <v>0</v>
      </c>
      <c r="V235" s="46">
        <f t="array" ref="V235">AVERAGE((IF(('貼り付けシート（時刻別）'!$E$6:$E$8765=$B235)*('貼り付けシート（時刻別）'!$F$6:$F$8765=$C235)*('貼り付けシート（時刻別）'!$G$6:$G$8765=1),'貼り付けシート（時刻別）'!$C$6:$C$8765,"")))</f>
        <v>18.100000000000001</v>
      </c>
      <c r="W235" s="46">
        <f t="shared" si="37"/>
        <v>1</v>
      </c>
      <c r="X235" s="46">
        <f t="shared" si="38"/>
        <v>1</v>
      </c>
      <c r="Y235" s="46">
        <f t="shared" si="39"/>
        <v>42.83449186761667</v>
      </c>
      <c r="Z235" s="46">
        <f>IF($BH$4=8,($BH$38*'貼り付けシート（日別）'!O234+$BH$39*Y235+$BH$40)/3.6,0)</f>
        <v>0</v>
      </c>
      <c r="AA235" s="46">
        <f>IF(OR($BH$4=3,$BH$4=4,$BH$4=5),(($BH$42*'貼り付けシート（日別）'!O234+$BH$43*SUM(AU235:AW235,AY235)+$BH$44)*AB235+(0.01723*BA235+0.06099))*10^3/3600,0)</f>
        <v>0</v>
      </c>
      <c r="AB235" s="46">
        <f>IF('貼り付けシート（日別）'!O234&lt;7,1+(7-'貼り付けシート（日別）'!O234)*0.0091,1)</f>
        <v>1</v>
      </c>
      <c r="AC235" s="46">
        <f>IF(OR($BH$4=3,$BH$4=4,$BH$4=5),(($BH$45*'貼り付けシート（日別）'!O234+$BH$46*SUM(AU235:AW235,AY235)+$BH$47)*AE235+BA235/AD235),0)</f>
        <v>0</v>
      </c>
      <c r="AD235" s="46">
        <f>$BH$48*'貼り付けシート（日別）'!O234+$BH$49*BA235+$BH$50</f>
        <v>0.88599062499999992</v>
      </c>
      <c r="AE235" s="46">
        <f>IF('貼り付けシート（日別）'!O234&lt;7,1+(7-'貼り付けシート（日別）'!O234)*0.0205,1)</f>
        <v>1</v>
      </c>
      <c r="AF235" s="46">
        <f>IF($BH$4=7,((AL235*'貼り付けシート（日別）'!O234+AM235*(AU235+AV235+AW235+AY235)+AN235*AK235+AO235)*AG235+(0.01723*BA235+0.06099))*10^3/3600,0)</f>
        <v>0</v>
      </c>
      <c r="AG235" s="46">
        <f>IF(7&lt;='貼り付けシート（日別）'!O234,1,1+(7-'貼り付けシート（日別）'!O234)*0.0091)</f>
        <v>1</v>
      </c>
      <c r="AH235" s="46">
        <f>IF($BH$4=7,((AP235*'貼り付けシート（日別）'!O234+AQ235*(AU235+AV235+AW235+AY235)+AR235*AK235+AS235)*AJ235+BA235/AI235),0)</f>
        <v>0</v>
      </c>
      <c r="AI235" s="46">
        <f>$BH$52*'貼り付けシート（日別）'!O234+$BH$53*BA235+$BH$54</f>
        <v>0.88599062499999992</v>
      </c>
      <c r="AJ235" s="46">
        <f>IF(7&lt;='貼り付けシート（日別）'!O234,1,1+(7-'貼り付けシート（日別）'!O234)*0.0205)</f>
        <v>1</v>
      </c>
      <c r="AK235" s="46">
        <f>SUMIF('貼り付けシート（時刻別）'!$A$6:$A$8765,A235,'貼り付けシート（時刻別）'!$D$6:$D$8765)</f>
        <v>0</v>
      </c>
      <c r="AL235" s="120">
        <f>IF($AK235&gt;0,バックデータ一覧!$S$4,バックデータ一覧!$T$4)</f>
        <v>-0.18114</v>
      </c>
      <c r="AM235" s="120">
        <f>IF($AK235&gt;0,バックデータ一覧!$S$5,バックデータ一覧!$T$5)</f>
        <v>0.10483000000000001</v>
      </c>
      <c r="AN235" s="120">
        <f>IF($AK235&gt;0,バックデータ一覧!$S$6,バックデータ一覧!$T$6)</f>
        <v>0</v>
      </c>
      <c r="AO235" s="120">
        <f>IF($AK235&gt;0,バックデータ一覧!$S$7,バックデータ一覧!$T$7)</f>
        <v>5.8528500000000001</v>
      </c>
      <c r="AP235" s="120">
        <f>IF($AK235&gt;0,バックデータ一覧!$S$12,バックデータ一覧!$T$12)</f>
        <v>-5.7700000000000001E-2</v>
      </c>
      <c r="AQ235" s="120">
        <f>IF($AK235&gt;0,バックデータ一覧!$S$13,バックデータ一覧!$T$13)</f>
        <v>0.47525000000000001</v>
      </c>
      <c r="AR235" s="120">
        <f>IF($AK235&gt;0,バックデータ一覧!$S$14,バックデータ一覧!$T$14)</f>
        <v>0</v>
      </c>
      <c r="AS235" s="120">
        <f>IF($AK235&gt;0,バックデータ一覧!$S$15,バックデータ一覧!$T$15)</f>
        <v>-6.3459300000000001</v>
      </c>
      <c r="AT235" s="123">
        <f>IF(データ入力と計算結果!$E$9=バックデータ一覧!$A$24,'貼り付けシート（日別）'!P234,0)</f>
        <v>0</v>
      </c>
      <c r="AU235" s="132">
        <f>'貼り付けシート（日別）'!B234</f>
        <v>7.9813859299719994</v>
      </c>
      <c r="AV235" s="132">
        <f>'貼り付けシート（日別）'!C234</f>
        <v>13.013129233649998</v>
      </c>
      <c r="AW235" s="132">
        <f>'貼り付けシート（日別）'!D234</f>
        <v>2.4291174569480001</v>
      </c>
      <c r="AX235" s="132">
        <f>'貼り付けシート（日別）'!E234</f>
        <v>0</v>
      </c>
      <c r="AY235" s="132">
        <f>'貼り付けシート（日別）'!F234</f>
        <v>15.615755080380001</v>
      </c>
      <c r="AZ235" s="132">
        <f>'貼り付けシート（日別）'!G234</f>
        <v>0</v>
      </c>
      <c r="BA235" s="132">
        <f>'貼り付けシート（日別）'!H234</f>
        <v>3.7951041666666665</v>
      </c>
    </row>
    <row r="236" spans="1:53" x14ac:dyDescent="0.15">
      <c r="A236" s="50">
        <v>41869</v>
      </c>
      <c r="B236" s="42">
        <f t="shared" si="33"/>
        <v>8</v>
      </c>
      <c r="C236" s="42">
        <f t="shared" si="34"/>
        <v>18</v>
      </c>
      <c r="D236" s="127">
        <f t="shared" si="35"/>
        <v>0.14920358362268518</v>
      </c>
      <c r="E236" s="127">
        <f t="shared" si="30"/>
        <v>62.379831361649352</v>
      </c>
      <c r="F236" s="127">
        <f t="shared" si="36"/>
        <v>0</v>
      </c>
      <c r="G236" s="130">
        <v>0</v>
      </c>
      <c r="H236" s="122">
        <f t="shared" si="31"/>
        <v>0.14920358362268518</v>
      </c>
      <c r="I236" s="122">
        <f>IF(AND($BH$4&lt;&gt;1,$BH$4&lt;&gt;2,$BH$4&lt;&gt;6),0,((VLOOKUP(データ入力と計算結果!$E$6,バックデータ一覧!$V$10:$AA$11,2)*'貼り付けシート（日別）'!O235+VLOOKUP(データ入力と計算結果!$E$6,バックデータ一覧!$V$10:$AA$11,3)*('貼り付けシート（日別）'!I235+'貼り付けシート（日別）'!J235+'貼り付けシート（日別）'!K235+'貼り付けシート（日別）'!L235+'貼り付けシート（日別）'!N235)+(VLOOKUP(データ入力と計算結果!$E$6,バックデータ一覧!$V$10:$AA$11,4)))*10^3/3600))</f>
        <v>9.6168287037037031E-2</v>
      </c>
      <c r="J236" s="122">
        <f>IF(AND(OR($BH$4&lt;&gt;1,$BH$4&lt;&gt;2,$BH$4&lt;&gt;6),データ入力と計算結果!$E$7&lt;&gt;バックデータ一覧!$A$15,SUM(AX236:AY236)&gt;0),0.07*10^3/3600,0)</f>
        <v>1.9444444444444445E-2</v>
      </c>
      <c r="K236" s="122">
        <f>IF(AND(OR($BH$4=1,$BH$4=2),データ入力と計算結果!$E$7=バックデータ一覧!$A$17,AY236&gt;0),(VLOOKUP(データ入力と計算結果!$E$6,バックデータ一覧!$V$10:$AA$11,5,FALSE)*BA236+VLOOKUP(データ入力と計算結果!$E$6,バックデータ一覧!$V$10:$AA$11,6,FALSE))*10^3/3600,0)</f>
        <v>3.3590852141203699E-2</v>
      </c>
      <c r="L236" s="122">
        <f>IF(OR($BH$4=1,$BH$4=6),IF(データ入力と計算結果!$E$7=バックデータ一覧!$A$15,AU236/N236+AV236/O236+AW236/P236+AX236/Q236+AY236/S236,IF(データ入力と計算結果!$E$7=バックデータ一覧!$A$16,AU236/N236+AV236/O236+AW236/P236+AY236/R236+AZ236/S236,AU236/N236+AV236/O236+AW236/P236+AY236/R236+BA236/T236)),0)</f>
        <v>62.379831361649352</v>
      </c>
      <c r="M236" s="122">
        <f>IF($BH$4=2,IF(データ入力と計算結果!$E$7=バックデータ一覧!$A$15,AU236/N236+AV236/O236+AW236/P236+AX236/Q236+AZ236/S236,IF(データ入力と計算結果!$E$7=バックデータ一覧!$A$16,AU236/N236+AV236/O236+AW236/P236+AY236/R236+AZ236/S236,AU236/N236+AV236/O236+AW236/P236+AY236/R236+BA236/T236)),0)</f>
        <v>0</v>
      </c>
      <c r="N236" s="122">
        <f>MIN(1,$BH$6*'貼り付けシート（日別）'!O235+計算過程!$BH$13*(AU236+AW236)+$BH$20)</f>
        <v>0.64755172765896529</v>
      </c>
      <c r="O236" s="122">
        <f>MIN(1,$BH$7*'貼り付けシート（日別）'!O235+$BH$14*AV236+$BH$21)</f>
        <v>0.69225574499556608</v>
      </c>
      <c r="P236" s="122">
        <f>MIN(1,$BH$8*'貼り付けシート（日別）'!O235+$BH$15*(AU236+AW236)+$BH$22)</f>
        <v>0.64755172765896529</v>
      </c>
      <c r="Q236" s="46">
        <f>MIN(1,$BH$9*'貼り付けシート（日別）'!O235+$BH$16*AX236+$BH$23)</f>
        <v>0.71159348488590612</v>
      </c>
      <c r="R236" s="46">
        <f>MIN(1,$BH$10*'貼り付けシート（日別）'!O235+$BH$17*AY236+$BH$24)</f>
        <v>0.70350372824424701</v>
      </c>
      <c r="S236" s="46">
        <f>MIN(1,$BH$11*'貼り付けシート（日別）'!O235+$BH$18*AZ236+$BH$25)</f>
        <v>0.71159348488590612</v>
      </c>
      <c r="T236" s="46">
        <f>MIN(1,$BH$12*'貼り付けシート（日別）'!O235+$BH$19*BA236+$BH$26)</f>
        <v>0.65891339873557042</v>
      </c>
      <c r="U236" s="46">
        <f t="shared" si="32"/>
        <v>0</v>
      </c>
      <c r="V236" s="46">
        <f t="array" ref="V236">AVERAGE((IF(('貼り付けシート（時刻別）'!$E$6:$E$8765=$B236)*('貼り付けシート（時刻別）'!$F$6:$F$8765=$C236)*('貼り付けシート（時刻別）'!$G$6:$G$8765=1),'貼り付けシート（時刻別）'!$C$6:$C$8765,"")))</f>
        <v>20.212500000000002</v>
      </c>
      <c r="W236" s="46">
        <f t="shared" si="37"/>
        <v>1</v>
      </c>
      <c r="X236" s="46">
        <f t="shared" si="38"/>
        <v>1</v>
      </c>
      <c r="Y236" s="46">
        <f t="shared" si="39"/>
        <v>42.537515230608335</v>
      </c>
      <c r="Z236" s="46">
        <f>IF($BH$4=8,($BH$38*'貼り付けシート（日別）'!O235+$BH$39*Y236+$BH$40)/3.6,0)</f>
        <v>0</v>
      </c>
      <c r="AA236" s="46">
        <f>IF(OR($BH$4=3,$BH$4=4,$BH$4=5),(($BH$42*'貼り付けシート（日別）'!O235+$BH$43*SUM(AU236:AW236,AY236)+$BH$44)*AB236+(0.01723*BA236+0.06099))*10^3/3600,0)</f>
        <v>0</v>
      </c>
      <c r="AB236" s="46">
        <f>IF('貼り付けシート（日別）'!O235&lt;7,1+(7-'貼り付けシート（日別）'!O235)*0.0091,1)</f>
        <v>1</v>
      </c>
      <c r="AC236" s="46">
        <f>IF(OR($BH$4=3,$BH$4=4,$BH$4=5),(($BH$45*'貼り付けシート（日別）'!O235+$BH$46*SUM(AU236:AW236,AY236)+$BH$47)*AE236+BA236/AD236),0)</f>
        <v>0</v>
      </c>
      <c r="AD236" s="46">
        <f>$BH$48*'貼り付けシート（日別）'!O235+$BH$49*BA236+$BH$50</f>
        <v>0.89277187499999999</v>
      </c>
      <c r="AE236" s="46">
        <f>IF('貼り付けシート（日別）'!O235&lt;7,1+(7-'貼り付けシート（日別）'!O235)*0.0205,1)</f>
        <v>1</v>
      </c>
      <c r="AF236" s="46">
        <f>IF($BH$4=7,((AL236*'貼り付けシート（日別）'!O235+AM236*(AU236+AV236+AW236+AY236)+AN236*AK236+AO236)*AG236+(0.01723*BA236+0.06099))*10^3/3600,0)</f>
        <v>0</v>
      </c>
      <c r="AG236" s="46">
        <f>IF(7&lt;='貼り付けシート（日別）'!O235,1,1+(7-'貼り付けシート（日別）'!O235)*0.0091)</f>
        <v>1</v>
      </c>
      <c r="AH236" s="46">
        <f>IF($BH$4=7,((AP236*'貼り付けシート（日別）'!O235+AQ236*(AU236+AV236+AW236+AY236)+AR236*AK236+AS236)*AJ236+BA236/AI236),0)</f>
        <v>0</v>
      </c>
      <c r="AI236" s="46">
        <f>$BH$52*'貼り付けシート（日別）'!O235+$BH$53*BA236+$BH$54</f>
        <v>0.89277187499999999</v>
      </c>
      <c r="AJ236" s="46">
        <f>IF(7&lt;='貼り付けシート（日別）'!O235,1,1+(7-'貼り付けシート（日別）'!O235)*0.0205)</f>
        <v>1</v>
      </c>
      <c r="AK236" s="46">
        <f>SUMIF('貼り付けシート（時刻別）'!$A$6:$A$8765,A236,'貼り付けシート（時刻別）'!$D$6:$D$8765)</f>
        <v>0</v>
      </c>
      <c r="AL236" s="120">
        <f>IF($AK236&gt;0,バックデータ一覧!$S$4,バックデータ一覧!$T$4)</f>
        <v>-0.18114</v>
      </c>
      <c r="AM236" s="120">
        <f>IF($AK236&gt;0,バックデータ一覧!$S$5,バックデータ一覧!$T$5)</f>
        <v>0.10483000000000001</v>
      </c>
      <c r="AN236" s="120">
        <f>IF($AK236&gt;0,バックデータ一覧!$S$6,バックデータ一覧!$T$6)</f>
        <v>0</v>
      </c>
      <c r="AO236" s="120">
        <f>IF($AK236&gt;0,バックデータ一覧!$S$7,バックデータ一覧!$T$7)</f>
        <v>5.8528500000000001</v>
      </c>
      <c r="AP236" s="120">
        <f>IF($AK236&gt;0,バックデータ一覧!$S$12,バックデータ一覧!$T$12)</f>
        <v>-5.7700000000000001E-2</v>
      </c>
      <c r="AQ236" s="120">
        <f>IF($AK236&gt;0,バックデータ一覧!$S$13,バックデータ一覧!$T$13)</f>
        <v>0.47525000000000001</v>
      </c>
      <c r="AR236" s="120">
        <f>IF($AK236&gt;0,バックデータ一覧!$S$14,バックデータ一覧!$T$14)</f>
        <v>0</v>
      </c>
      <c r="AS236" s="120">
        <f>IF($AK236&gt;0,バックデータ一覧!$S$15,バックデータ一覧!$T$15)</f>
        <v>-6.3459300000000001</v>
      </c>
      <c r="AT236" s="123">
        <f>IF(データ入力と計算結果!$E$9=バックデータ一覧!$A$24,'貼り付けシート（日別）'!P235,0)</f>
        <v>0</v>
      </c>
      <c r="AU236" s="132">
        <f>'貼り付けシート（日別）'!B235</f>
        <v>7.9853688545539994</v>
      </c>
      <c r="AV236" s="132">
        <f>'貼り付けシート（日別）'!C235</f>
        <v>13.019623132425</v>
      </c>
      <c r="AW236" s="132">
        <f>'貼り付けシート（日別）'!D235</f>
        <v>2.4303296513860002</v>
      </c>
      <c r="AX236" s="132">
        <f>'貼り付けシート（日別）'!E235</f>
        <v>0</v>
      </c>
      <c r="AY236" s="132">
        <f>'貼り付けシート（日別）'!F235</f>
        <v>15.62354775891</v>
      </c>
      <c r="AZ236" s="132">
        <f>'貼り付けシート（日別）'!G235</f>
        <v>0</v>
      </c>
      <c r="BA236" s="132">
        <f>'貼り付けシート（日別）'!H235</f>
        <v>3.4786458333333323</v>
      </c>
    </row>
    <row r="237" spans="1:53" x14ac:dyDescent="0.15">
      <c r="A237" s="50">
        <v>41870</v>
      </c>
      <c r="B237" s="42">
        <f t="shared" si="33"/>
        <v>8</v>
      </c>
      <c r="C237" s="42">
        <f t="shared" si="34"/>
        <v>19</v>
      </c>
      <c r="D237" s="127">
        <f t="shared" si="35"/>
        <v>0.16025726562500003</v>
      </c>
      <c r="E237" s="127">
        <f t="shared" si="30"/>
        <v>74.800300214720053</v>
      </c>
      <c r="F237" s="127">
        <f t="shared" si="36"/>
        <v>0</v>
      </c>
      <c r="G237" s="130">
        <v>0</v>
      </c>
      <c r="H237" s="122">
        <f t="shared" si="31"/>
        <v>0.16025726562500003</v>
      </c>
      <c r="I237" s="122">
        <f>IF(AND($BH$4&lt;&gt;1,$BH$4&lt;&gt;2,$BH$4&lt;&gt;6),0,((VLOOKUP(データ入力と計算結果!$E$6,バックデータ一覧!$V$10:$AA$11,2)*'貼り付けシート（日別）'!O236+VLOOKUP(データ入力と計算結果!$E$6,バックデータ一覧!$V$10:$AA$11,3)*('貼り付けシート（日別）'!I236+'貼り付けシート（日別）'!J236+'貼り付けシート（日別）'!K236+'貼り付けシート（日別）'!L236+'貼り付けシート（日別）'!N236)+(VLOOKUP(データ入力と計算結果!$E$6,バックデータ一覧!$V$10:$AA$11,4)))*10^3/3600))</f>
        <v>0.10713472222222224</v>
      </c>
      <c r="J237" s="122">
        <f>IF(AND(OR($BH$4&lt;&gt;1,$BH$4&lt;&gt;2,$BH$4&lt;&gt;6),データ入力と計算結果!$E$7&lt;&gt;バックデータ一覧!$A$15,SUM(AX237:AY237)&gt;0),0.07*10^3/3600,0)</f>
        <v>1.9444444444444445E-2</v>
      </c>
      <c r="K237" s="122">
        <f>IF(AND(OR($BH$4=1,$BH$4=2),データ入力と計算結果!$E$7=バックデータ一覧!$A$17,AY237&gt;0),(VLOOKUP(データ入力と計算結果!$E$6,バックデータ一覧!$V$10:$AA$11,5,FALSE)*BA237+VLOOKUP(データ入力と計算結果!$E$6,バックデータ一覧!$V$10:$AA$11,6,FALSE))*10^3/3600,0)</f>
        <v>3.3678098958333333E-2</v>
      </c>
      <c r="L237" s="122">
        <f>IF(OR($BH$4=1,$BH$4=6),IF(データ入力と計算結果!$E$7=バックデータ一覧!$A$15,AU237/N237+AV237/O237+AW237/P237+AX237/Q237+AY237/S237,IF(データ入力と計算結果!$E$7=バックデータ一覧!$A$16,AU237/N237+AV237/O237+AW237/P237+AY237/R237+AZ237/S237,AU237/N237+AV237/O237+AW237/P237+AY237/R237+BA237/T237)),0)</f>
        <v>74.800300214720053</v>
      </c>
      <c r="M237" s="122">
        <f>IF($BH$4=2,IF(データ入力と計算結果!$E$7=バックデータ一覧!$A$15,AU237/N237+AV237/O237+AW237/P237+AX237/Q237+AZ237/S237,IF(データ入力と計算結果!$E$7=バックデータ一覧!$A$16,AU237/N237+AV237/O237+AW237/P237+AY237/R237+AZ237/S237,AU237/N237+AV237/O237+AW237/P237+AY237/R237+BA237/T237)),0)</f>
        <v>0</v>
      </c>
      <c r="N237" s="122">
        <f>MIN(1,$BH$6*'貼り付けシート（日別）'!O236+計算過程!$BH$13*(AU237+AW237)+$BH$20)</f>
        <v>0.65240877015373433</v>
      </c>
      <c r="O237" s="122">
        <f>MIN(1,$BH$7*'貼り付けシート（日別）'!O236+$BH$14*AV237+$BH$21)</f>
        <v>0.6941304524637445</v>
      </c>
      <c r="P237" s="122">
        <f>MIN(1,$BH$8*'貼り付けシート（日別）'!O236+$BH$15*(AU237+AW237)+$BH$22)</f>
        <v>0.65240877015373433</v>
      </c>
      <c r="Q237" s="46">
        <f>MIN(1,$BH$9*'貼り付けシート（日別）'!O236+$BH$16*AX237+$BH$23)</f>
        <v>0.71159348488590612</v>
      </c>
      <c r="R237" s="46">
        <f>MIN(1,$BH$10*'貼り付けシート（日別）'!O236+$BH$17*AY237+$BH$24)</f>
        <v>0.70353823500544888</v>
      </c>
      <c r="S237" s="46">
        <f>MIN(1,$BH$11*'貼り付けシート（日別）'!O236+$BH$18*AZ237+$BH$25)</f>
        <v>0.71159348488590612</v>
      </c>
      <c r="T237" s="46">
        <f>MIN(1,$BH$12*'貼り付けシート（日別）'!O236+$BH$19*BA237+$BH$26)</f>
        <v>0.65892238178255025</v>
      </c>
      <c r="U237" s="46">
        <f t="shared" si="32"/>
        <v>0</v>
      </c>
      <c r="V237" s="46">
        <f t="array" ref="V237">AVERAGE((IF(('貼り付けシート（時刻別）'!$E$6:$E$8765=$B237)*('貼り付けシート（時刻別）'!$F$6:$F$8765=$C237)*('貼り付けシート（時刻別）'!$G$6:$G$8765=1),'貼り付けシート（時刻別）'!$C$6:$C$8765,"")))</f>
        <v>20.962499999999999</v>
      </c>
      <c r="W237" s="46">
        <f t="shared" si="37"/>
        <v>1</v>
      </c>
      <c r="X237" s="46">
        <f t="shared" si="38"/>
        <v>1</v>
      </c>
      <c r="Y237" s="46">
        <f t="shared" si="39"/>
        <v>51.003191082225001</v>
      </c>
      <c r="Z237" s="46">
        <f>IF($BH$4=8,($BH$38*'貼り付けシート（日別）'!O236+$BH$39*Y237+$BH$40)/3.6,0)</f>
        <v>0</v>
      </c>
      <c r="AA237" s="46">
        <f>IF(OR($BH$4=3,$BH$4=4,$BH$4=5),(($BH$42*'貼り付けシート（日別）'!O236+$BH$43*SUM(AU237:AW237,AY237)+$BH$44)*AB237+(0.01723*BA237+0.06099))*10^3/3600,0)</f>
        <v>0</v>
      </c>
      <c r="AB237" s="46">
        <f>IF('貼り付けシート（日別）'!O236&lt;7,1+(7-'貼り付けシート（日別）'!O236)*0.0091,1)</f>
        <v>1</v>
      </c>
      <c r="AC237" s="46">
        <f>IF(OR($BH$4=3,$BH$4=4,$BH$4=5),(($BH$45*'貼り付けシート（日別）'!O236+$BH$46*SUM(AU237:AW237,AY237)+$BH$47)*AE237+BA237/AD237),0)</f>
        <v>0</v>
      </c>
      <c r="AD237" s="46">
        <f>$BH$48*'貼り付けシート（日別）'!O236+$BH$49*BA237+$BH$50</f>
        <v>0.8923812499999999</v>
      </c>
      <c r="AE237" s="46">
        <f>IF('貼り付けシート（日別）'!O236&lt;7,1+(7-'貼り付けシート（日別）'!O236)*0.0205,1)</f>
        <v>1</v>
      </c>
      <c r="AF237" s="46">
        <f>IF($BH$4=7,((AL237*'貼り付けシート（日別）'!O236+AM237*(AU237+AV237+AW237+AY237)+AN237*AK237+AO237)*AG237+(0.01723*BA237+0.06099))*10^3/3600,0)</f>
        <v>0</v>
      </c>
      <c r="AG237" s="46">
        <f>IF(7&lt;='貼り付けシート（日別）'!O236,1,1+(7-'貼り付けシート（日別）'!O236)*0.0091)</f>
        <v>1</v>
      </c>
      <c r="AH237" s="46">
        <f>IF($BH$4=7,((AP237*'貼り付けシート（日別）'!O236+AQ237*(AU237+AV237+AW237+AY237)+AR237*AK237+AS237)*AJ237+BA237/AI237),0)</f>
        <v>0</v>
      </c>
      <c r="AI237" s="46">
        <f>$BH$52*'貼り付けシート（日別）'!O236+$BH$53*BA237+$BH$54</f>
        <v>0.8923812499999999</v>
      </c>
      <c r="AJ237" s="46">
        <f>IF(7&lt;='貼り付けシート（日別）'!O236,1,1+(7-'貼り付けシート（日別）'!O236)*0.0205)</f>
        <v>1</v>
      </c>
      <c r="AK237" s="46">
        <f>SUMIF('貼り付けシート（時刻別）'!$A$6:$A$8765,A237,'貼り付けシート（時刻別）'!$D$6:$D$8765)</f>
        <v>0</v>
      </c>
      <c r="AL237" s="120">
        <f>IF($AK237&gt;0,バックデータ一覧!$S$4,バックデータ一覧!$T$4)</f>
        <v>-0.18114</v>
      </c>
      <c r="AM237" s="120">
        <f>IF($AK237&gt;0,バックデータ一覧!$S$5,バックデータ一覧!$T$5)</f>
        <v>0.10483000000000001</v>
      </c>
      <c r="AN237" s="120">
        <f>IF($AK237&gt;0,バックデータ一覧!$S$6,バックデータ一覧!$T$6)</f>
        <v>0</v>
      </c>
      <c r="AO237" s="120">
        <f>IF($AK237&gt;0,バックデータ一覧!$S$7,バックデータ一覧!$T$7)</f>
        <v>5.8528500000000001</v>
      </c>
      <c r="AP237" s="120">
        <f>IF($AK237&gt;0,バックデータ一覧!$S$12,バックデータ一覧!$T$12)</f>
        <v>-5.7700000000000001E-2</v>
      </c>
      <c r="AQ237" s="120">
        <f>IF($AK237&gt;0,バックデータ一覧!$S$13,バックデータ一覧!$T$13)</f>
        <v>0.47525000000000001</v>
      </c>
      <c r="AR237" s="120">
        <f>IF($AK237&gt;0,バックデータ一覧!$S$14,バックデータ一覧!$T$14)</f>
        <v>0</v>
      </c>
      <c r="AS237" s="120">
        <f>IF($AK237&gt;0,バックデータ一覧!$S$15,バックデータ一覧!$T$15)</f>
        <v>-6.3459300000000001</v>
      </c>
      <c r="AT237" s="123">
        <f>IF(データ入力と計算結果!$E$9=バックデータ一覧!$A$24,'貼り付けシート（日別）'!P236,0)</f>
        <v>0</v>
      </c>
      <c r="AU237" s="132">
        <f>'貼り付けシート（日別）'!B236</f>
        <v>12.092516820930001</v>
      </c>
      <c r="AV237" s="132">
        <f>'貼り付けシート（日別）'!C236</f>
        <v>17.275024029899999</v>
      </c>
      <c r="AW237" s="132">
        <f>'貼り付けシート（日別）'!D236</f>
        <v>2.5912536044849999</v>
      </c>
      <c r="AX237" s="132">
        <f>'貼り付けシート（日別）'!E236</f>
        <v>0</v>
      </c>
      <c r="AY237" s="132">
        <f>'貼り付けシート（日別）'!F236</f>
        <v>15.547521626910001</v>
      </c>
      <c r="AZ237" s="132">
        <f>'貼り付けシート（日別）'!G236</f>
        <v>0</v>
      </c>
      <c r="BA237" s="132">
        <f>'貼り付けシート（日別）'!H236</f>
        <v>3.4968749999999993</v>
      </c>
    </row>
    <row r="238" spans="1:53" x14ac:dyDescent="0.15">
      <c r="A238" s="50">
        <v>41871</v>
      </c>
      <c r="B238" s="42">
        <f t="shared" si="33"/>
        <v>8</v>
      </c>
      <c r="C238" s="42">
        <f t="shared" si="34"/>
        <v>20</v>
      </c>
      <c r="D238" s="127">
        <f t="shared" si="35"/>
        <v>9.407652777777778E-2</v>
      </c>
      <c r="E238" s="127">
        <f t="shared" si="30"/>
        <v>31.647903706149272</v>
      </c>
      <c r="F238" s="127">
        <f t="shared" si="36"/>
        <v>0</v>
      </c>
      <c r="G238" s="130">
        <v>0</v>
      </c>
      <c r="H238" s="122">
        <f t="shared" si="31"/>
        <v>9.407652777777778E-2</v>
      </c>
      <c r="I238" s="122">
        <f>IF(AND($BH$4&lt;&gt;1,$BH$4&lt;&gt;2,$BH$4&lt;&gt;6),0,((VLOOKUP(データ入力と計算結果!$E$6,バックデータ一覧!$V$10:$AA$11,2)*'貼り付けシート（日別）'!O237+VLOOKUP(データ入力と計算結果!$E$6,バックデータ一覧!$V$10:$AA$11,3)*('貼り付けシート（日別）'!I237+'貼り付けシート（日別）'!J237+'貼り付けシート（日別）'!K237+'貼り付けシート（日別）'!L237+'貼り付けシート（日別）'!N237)+(VLOOKUP(データ入力と計算結果!$E$6,バックデータ一覧!$V$10:$AA$11,4)))*10^3/3600))</f>
        <v>9.407652777777778E-2</v>
      </c>
      <c r="J238" s="122">
        <f>IF(AND(OR($BH$4&lt;&gt;1,$BH$4&lt;&gt;2,$BH$4&lt;&gt;6),データ入力と計算結果!$E$7&lt;&gt;バックデータ一覧!$A$15,SUM(AX238:AY238)&gt;0),0.07*10^3/3600,0)</f>
        <v>0</v>
      </c>
      <c r="K238" s="122">
        <f>IF(AND(OR($BH$4=1,$BH$4=2),データ入力と計算結果!$E$7=バックデータ一覧!$A$17,AY238&gt;0),(VLOOKUP(データ入力と計算結果!$E$6,バックデータ一覧!$V$10:$AA$11,5,FALSE)*BA238+VLOOKUP(データ入力と計算結果!$E$6,バックデータ一覧!$V$10:$AA$11,6,FALSE))*10^3/3600,0)</f>
        <v>0</v>
      </c>
      <c r="L238" s="122">
        <f>IF(OR($BH$4=1,$BH$4=6),IF(データ入力と計算結果!$E$7=バックデータ一覧!$A$15,AU238/N238+AV238/O238+AW238/P238+AX238/Q238+AY238/S238,IF(データ入力と計算結果!$E$7=バックデータ一覧!$A$16,AU238/N238+AV238/O238+AW238/P238+AY238/R238+AZ238/S238,AU238/N238+AV238/O238+AW238/P238+AY238/R238+BA238/T238)),0)</f>
        <v>31.647903706149272</v>
      </c>
      <c r="M238" s="122">
        <f>IF($BH$4=2,IF(データ入力と計算結果!$E$7=バックデータ一覧!$A$15,AU238/N238+AV238/O238+AW238/P238+AX238/Q238+AZ238/S238,IF(データ入力と計算結果!$E$7=バックデータ一覧!$A$16,AU238/N238+AV238/O238+AW238/P238+AY238/R238+AZ238/S238,AU238/N238+AV238/O238+AW238/P238+AY238/R238+BA238/T238)),0)</f>
        <v>0</v>
      </c>
      <c r="N238" s="122">
        <f>MIN(1,$BH$6*'貼り付けシート（日別）'!O237+計算過程!$BH$13*(AU238+AW238)+$BH$20)</f>
        <v>0.64102712952242968</v>
      </c>
      <c r="O238" s="122">
        <f>MIN(1,$BH$7*'貼り付けシート（日別）'!O237+$BH$14*AV238+$BH$21)</f>
        <v>0.69366835476919564</v>
      </c>
      <c r="P238" s="122">
        <f>MIN(1,$BH$8*'貼り付けシート（日別）'!O237+$BH$15*(AU238+AW238)+$BH$22)</f>
        <v>0.64102712952242968</v>
      </c>
      <c r="Q238" s="46">
        <f>MIN(1,$BH$9*'貼り付けシート（日別）'!O237+$BH$16*AX238+$BH$23)</f>
        <v>0.71159348488590612</v>
      </c>
      <c r="R238" s="46">
        <f>MIN(1,$BH$10*'貼り付けシート（日別）'!O237+$BH$17*AY238+$BH$24)</f>
        <v>0.71059494829530212</v>
      </c>
      <c r="S238" s="46">
        <f>MIN(1,$BH$11*'貼り付けシート（日別）'!O237+$BH$18*AZ238+$BH$25)</f>
        <v>0.71159348488590612</v>
      </c>
      <c r="T238" s="46">
        <f>MIN(1,$BH$12*'貼り付けシート（日別）'!O237+$BH$19*BA238+$BH$26)</f>
        <v>0.59707835845369128</v>
      </c>
      <c r="U238" s="46">
        <f t="shared" si="32"/>
        <v>0</v>
      </c>
      <c r="V238" s="46">
        <f t="array" ref="V238">AVERAGE((IF(('貼り付けシート（時刻別）'!$E$6:$E$8765=$B238)*('貼り付けシート（時刻別）'!$F$6:$F$8765=$C238)*('貼り付けシート（時刻別）'!$G$6:$G$8765=1),'貼り付けシート（時刻別）'!$C$6:$C$8765,"")))</f>
        <v>21.412500000000001</v>
      </c>
      <c r="W238" s="46">
        <f t="shared" si="37"/>
        <v>1</v>
      </c>
      <c r="X238" s="46">
        <f t="shared" si="38"/>
        <v>1</v>
      </c>
      <c r="Y238" s="46">
        <f t="shared" si="39"/>
        <v>21.528841049624997</v>
      </c>
      <c r="Z238" s="46">
        <f>IF($BH$4=8,($BH$38*'貼り付けシート（日別）'!O237+$BH$39*Y238+$BH$40)/3.6,0)</f>
        <v>0</v>
      </c>
      <c r="AA238" s="46">
        <f>IF(OR($BH$4=3,$BH$4=4,$BH$4=5),(($BH$42*'貼り付けシート（日別）'!O237+$BH$43*SUM(AU238:AW238,AY238)+$BH$44)*AB238+(0.01723*BA238+0.06099))*10^3/3600,0)</f>
        <v>0</v>
      </c>
      <c r="AB238" s="46">
        <f>IF('貼り付けシート（日別）'!O237&lt;7,1+(7-'貼り付けシート（日別）'!O237)*0.0091,1)</f>
        <v>1</v>
      </c>
      <c r="AC238" s="46">
        <f>IF(OR($BH$4=3,$BH$4=4,$BH$4=5),(($BH$45*'貼り付けシート（日別）'!O237+$BH$46*SUM(AU238:AW238,AY238)+$BH$47)*AE238+BA238/AD238),0)</f>
        <v>0</v>
      </c>
      <c r="AD238" s="46">
        <f>$BH$48*'貼り付けシート（日別）'!O237+$BH$49*BA238+$BH$50</f>
        <v>0.87097999999999998</v>
      </c>
      <c r="AE238" s="46">
        <f>IF('貼り付けシート（日別）'!O237&lt;7,1+(7-'貼り付けシート（日別）'!O237)*0.0205,1)</f>
        <v>1</v>
      </c>
      <c r="AF238" s="46">
        <f>IF($BH$4=7,((AL238*'貼り付けシート（日別）'!O237+AM238*(AU238+AV238+AW238+AY238)+AN238*AK238+AO238)*AG238+(0.01723*BA238+0.06099))*10^3/3600,0)</f>
        <v>0</v>
      </c>
      <c r="AG238" s="46">
        <f>IF(7&lt;='貼り付けシート（日別）'!O237,1,1+(7-'貼り付けシート（日別）'!O237)*0.0091)</f>
        <v>1</v>
      </c>
      <c r="AH238" s="46">
        <f>IF($BH$4=7,((AP238*'貼り付けシート（日別）'!O237+AQ238*(AU238+AV238+AW238+AY238)+AR238*AK238+AS238)*AJ238+BA238/AI238),0)</f>
        <v>0</v>
      </c>
      <c r="AI238" s="46">
        <f>$BH$52*'貼り付けシート（日別）'!O237+$BH$53*BA238+$BH$54</f>
        <v>0.87097999999999998</v>
      </c>
      <c r="AJ238" s="46">
        <f>IF(7&lt;='貼り付けシート（日別）'!O237,1,1+(7-'貼り付けシート（日別）'!O237)*0.0205)</f>
        <v>1</v>
      </c>
      <c r="AK238" s="46">
        <f>SUMIF('貼り付けシート（時刻別）'!$A$6:$A$8765,A238,'貼り付けシート（時刻別）'!$D$6:$D$8765)</f>
        <v>0</v>
      </c>
      <c r="AL238" s="120">
        <f>IF($AK238&gt;0,バックデータ一覧!$S$4,バックデータ一覧!$T$4)</f>
        <v>-0.18114</v>
      </c>
      <c r="AM238" s="120">
        <f>IF($AK238&gt;0,バックデータ一覧!$S$5,バックデータ一覧!$T$5)</f>
        <v>0.10483000000000001</v>
      </c>
      <c r="AN238" s="120">
        <f>IF($AK238&gt;0,バックデータ一覧!$S$6,バックデータ一覧!$T$6)</f>
        <v>0</v>
      </c>
      <c r="AO238" s="120">
        <f>IF($AK238&gt;0,バックデータ一覧!$S$7,バックデータ一覧!$T$7)</f>
        <v>5.8528500000000001</v>
      </c>
      <c r="AP238" s="120">
        <f>IF($AK238&gt;0,バックデータ一覧!$S$12,バックデータ一覧!$T$12)</f>
        <v>-5.7700000000000001E-2</v>
      </c>
      <c r="AQ238" s="120">
        <f>IF($AK238&gt;0,バックデータ一覧!$S$13,バックデータ一覧!$T$13)</f>
        <v>0.47525000000000001</v>
      </c>
      <c r="AR238" s="120">
        <f>IF($AK238&gt;0,バックデータ一覧!$S$14,バックデータ一覧!$T$14)</f>
        <v>0</v>
      </c>
      <c r="AS238" s="120">
        <f>IF($AK238&gt;0,バックデータ一覧!$S$15,バックデータ一覧!$T$15)</f>
        <v>-6.3459300000000001</v>
      </c>
      <c r="AT238" s="123">
        <f>IF(データ入力と計算結果!$E$9=バックデータ一覧!$A$24,'貼り付けシート（日別）'!P237,0)</f>
        <v>0</v>
      </c>
      <c r="AU238" s="132">
        <f>'貼り付けシート（日別）'!B237</f>
        <v>2.7556916543519998</v>
      </c>
      <c r="AV238" s="132">
        <f>'貼り付けシート（日別）'!C237</f>
        <v>16.361919197715</v>
      </c>
      <c r="AW238" s="132">
        <f>'貼り付けシート（日別）'!D237</f>
        <v>2.4112301975579995</v>
      </c>
      <c r="AX238" s="132">
        <f>'貼り付けシート（日別）'!E237</f>
        <v>0</v>
      </c>
      <c r="AY238" s="132">
        <f>'貼り付けシート（日別）'!F237</f>
        <v>0</v>
      </c>
      <c r="AZ238" s="132">
        <f>'貼り付けシート（日別）'!G237</f>
        <v>0</v>
      </c>
      <c r="BA238" s="132">
        <f>'貼り付けシート（日別）'!H237</f>
        <v>0</v>
      </c>
    </row>
    <row r="239" spans="1:53" x14ac:dyDescent="0.15">
      <c r="A239" s="50">
        <v>41872</v>
      </c>
      <c r="B239" s="42">
        <f t="shared" si="33"/>
        <v>8</v>
      </c>
      <c r="C239" s="42">
        <f t="shared" si="34"/>
        <v>21</v>
      </c>
      <c r="D239" s="127">
        <f t="shared" si="35"/>
        <v>0.15246454861111111</v>
      </c>
      <c r="E239" s="127">
        <f t="shared" si="30"/>
        <v>62.773678940549416</v>
      </c>
      <c r="F239" s="127">
        <f t="shared" si="36"/>
        <v>0</v>
      </c>
      <c r="G239" s="130">
        <v>0</v>
      </c>
      <c r="H239" s="122">
        <f t="shared" si="31"/>
        <v>0.15246454861111111</v>
      </c>
      <c r="I239" s="122">
        <f>IF(AND($BH$4&lt;&gt;1,$BH$4&lt;&gt;2,$BH$4&lt;&gt;6),0,((VLOOKUP(データ入力と計算結果!$E$6,バックデータ一覧!$V$10:$AA$11,2)*'貼り付けシート（日別）'!O238+VLOOKUP(データ入力と計算結果!$E$6,バックデータ一覧!$V$10:$AA$11,3)*('貼り付けシート（日別）'!I238+'貼り付けシート（日別）'!J238+'貼り付けシート（日別）'!K238+'貼り付けシート（日別）'!L238+'貼り付けシート（日別）'!N238)+(VLOOKUP(データ入力と計算結果!$E$6,バックデータ一覧!$V$10:$AA$11,4)))*10^3/3600))</f>
        <v>9.7352777777777788E-2</v>
      </c>
      <c r="J239" s="122">
        <f>IF(AND(OR($BH$4&lt;&gt;1,$BH$4&lt;&gt;2,$BH$4&lt;&gt;6),データ入力と計算結果!$E$7&lt;&gt;バックデータ一覧!$A$15,SUM(AX239:AY239)&gt;0),0.07*10^3/3600,0)</f>
        <v>1.9444444444444445E-2</v>
      </c>
      <c r="K239" s="122">
        <f>IF(AND(OR($BH$4=1,$BH$4=2),データ入力と計算結果!$E$7=バックデータ一覧!$A$17,AY239&gt;0),(VLOOKUP(データ入力と計算結果!$E$6,バックデータ一覧!$V$10:$AA$11,5,FALSE)*BA239+VLOOKUP(データ入力と計算結果!$E$6,バックデータ一覧!$V$10:$AA$11,6,FALSE))*10^3/3600,0)</f>
        <v>3.5667326388888872E-2</v>
      </c>
      <c r="L239" s="122">
        <f>IF(OR($BH$4=1,$BH$4=6),IF(データ入力と計算結果!$E$7=バックデータ一覧!$A$15,AU239/N239+AV239/O239+AW239/P239+AX239/Q239+AY239/S239,IF(データ入力と計算結果!$E$7=バックデータ一覧!$A$16,AU239/N239+AV239/O239+AW239/P239+AY239/R239+AZ239/S239,AU239/N239+AV239/O239+AW239/P239+AY239/R239+BA239/T239)),0)</f>
        <v>62.773678940549416</v>
      </c>
      <c r="M239" s="122">
        <f>IF($BH$4=2,IF(データ入力と計算結果!$E$7=バックデータ一覧!$A$15,AU239/N239+AV239/O239+AW239/P239+AX239/Q239+AZ239/S239,IF(データ入力と計算結果!$E$7=バックデータ一覧!$A$16,AU239/N239+AV239/O239+AW239/P239+AY239/R239+AZ239/S239,AU239/N239+AV239/O239+AW239/P239+AY239/R239+BA239/T239)),0)</f>
        <v>0</v>
      </c>
      <c r="N239" s="122">
        <f>MIN(1,$BH$6*'貼り付けシート（日別）'!O238+計算過程!$BH$13*(AU239+AW239)+$BH$20)</f>
        <v>0.64318817312760401</v>
      </c>
      <c r="O239" s="122">
        <f>MIN(1,$BH$7*'貼り付けシート（日別）'!O238+$BH$14*AV239+$BH$21)</f>
        <v>0.69086332419260776</v>
      </c>
      <c r="P239" s="122">
        <f>MIN(1,$BH$8*'貼り付けシート（日別）'!O238+$BH$15*(AU239+AW239)+$BH$22)</f>
        <v>0.64318817312760401</v>
      </c>
      <c r="Q239" s="46">
        <f>MIN(1,$BH$9*'貼り付けシート（日別）'!O238+$BH$16*AX239+$BH$23)</f>
        <v>0.71159348488590612</v>
      </c>
      <c r="R239" s="46">
        <f>MIN(1,$BH$10*'貼り付けシート（日別）'!O238+$BH$17*AY239+$BH$24)</f>
        <v>0.70355428064940773</v>
      </c>
      <c r="S239" s="46">
        <f>MIN(1,$BH$11*'貼り付けシート（日別）'!O238+$BH$18*AZ239+$BH$25)</f>
        <v>0.71159348488590612</v>
      </c>
      <c r="T239" s="46">
        <f>MIN(1,$BH$12*'貼り付けシート（日別）'!O238+$BH$19*BA239+$BH$26)</f>
        <v>0.65912719525369123</v>
      </c>
      <c r="U239" s="46">
        <f t="shared" si="32"/>
        <v>0</v>
      </c>
      <c r="V239" s="46">
        <f t="array" ref="V239">AVERAGE((IF(('貼り付けシート（時刻別）'!$E$6:$E$8765=$B239)*('貼り付けシート（時刻別）'!$F$6:$F$8765=$C239)*('貼り付けシート（時刻別）'!$G$6:$G$8765=1),'貼り付けシート（時刻別）'!$C$6:$C$8765,"")))</f>
        <v>21.787500000000001</v>
      </c>
      <c r="W239" s="46">
        <f t="shared" si="37"/>
        <v>1</v>
      </c>
      <c r="X239" s="46">
        <f t="shared" si="38"/>
        <v>1</v>
      </c>
      <c r="Y239" s="46">
        <f t="shared" si="39"/>
        <v>42.692923688825005</v>
      </c>
      <c r="Z239" s="46">
        <f>IF($BH$4=8,($BH$38*'貼り付けシート（日別）'!O238+$BH$39*Y239+$BH$40)/3.6,0)</f>
        <v>0</v>
      </c>
      <c r="AA239" s="46">
        <f>IF(OR($BH$4=3,$BH$4=4,$BH$4=5),(($BH$42*'貼り付けシート（日別）'!O238+$BH$43*SUM(AU239:AW239,AY239)+$BH$44)*AB239+(0.01723*BA239+0.06099))*10^3/3600,0)</f>
        <v>0</v>
      </c>
      <c r="AB239" s="46">
        <f>IF('貼り付けシート（日別）'!O238&lt;7,1+(7-'貼り付けシート（日別）'!O238)*0.0091,1)</f>
        <v>1</v>
      </c>
      <c r="AC239" s="46">
        <f>IF(OR($BH$4=3,$BH$4=4,$BH$4=5),(($BH$45*'貼り付けシート（日別）'!O238+$BH$46*SUM(AU239:AW239,AY239)+$BH$47)*AE239+BA239/AD239),0)</f>
        <v>0</v>
      </c>
      <c r="AD239" s="46">
        <f>$BH$48*'貼り付けシート（日別）'!O238+$BH$49*BA239+$BH$50</f>
        <v>0.88347500000000001</v>
      </c>
      <c r="AE239" s="46">
        <f>IF('貼り付けシート（日別）'!O238&lt;7,1+(7-'貼り付けシート（日別）'!O238)*0.0205,1)</f>
        <v>1</v>
      </c>
      <c r="AF239" s="46">
        <f>IF($BH$4=7,((AL239*'貼り付けシート（日別）'!O238+AM239*(AU239+AV239+AW239+AY239)+AN239*AK239+AO239)*AG239+(0.01723*BA239+0.06099))*10^3/3600,0)</f>
        <v>0</v>
      </c>
      <c r="AG239" s="46">
        <f>IF(7&lt;='貼り付けシート（日別）'!O238,1,1+(7-'貼り付けシート（日別）'!O238)*0.0091)</f>
        <v>1</v>
      </c>
      <c r="AH239" s="46">
        <f>IF($BH$4=7,((AP239*'貼り付けシート（日別）'!O238+AQ239*(AU239+AV239+AW239+AY239)+AR239*AK239+AS239)*AJ239+BA239/AI239),0)</f>
        <v>0</v>
      </c>
      <c r="AI239" s="46">
        <f>$BH$52*'貼り付けシート（日別）'!O238+$BH$53*BA239+$BH$54</f>
        <v>0.88347500000000001</v>
      </c>
      <c r="AJ239" s="46">
        <f>IF(7&lt;='貼り付けシート（日別）'!O238,1,1+(7-'貼り付けシート（日別）'!O238)*0.0205)</f>
        <v>1</v>
      </c>
      <c r="AK239" s="46">
        <f>SUMIF('貼り付けシート（時刻別）'!$A$6:$A$8765,A239,'貼り付けシート（時刻別）'!$D$6:$D$8765)</f>
        <v>0</v>
      </c>
      <c r="AL239" s="120">
        <f>IF($AK239&gt;0,バックデータ一覧!$S$4,バックデータ一覧!$T$4)</f>
        <v>-0.18114</v>
      </c>
      <c r="AM239" s="120">
        <f>IF($AK239&gt;0,バックデータ一覧!$S$5,バックデータ一覧!$T$5)</f>
        <v>0.10483000000000001</v>
      </c>
      <c r="AN239" s="120">
        <f>IF($AK239&gt;0,バックデータ一覧!$S$6,バックデータ一覧!$T$6)</f>
        <v>0</v>
      </c>
      <c r="AO239" s="120">
        <f>IF($AK239&gt;0,バックデータ一覧!$S$7,バックデータ一覧!$T$7)</f>
        <v>5.8528500000000001</v>
      </c>
      <c r="AP239" s="120">
        <f>IF($AK239&gt;0,バックデータ一覧!$S$12,バックデータ一覧!$T$12)</f>
        <v>-5.7700000000000001E-2</v>
      </c>
      <c r="AQ239" s="120">
        <f>IF($AK239&gt;0,バックデータ一覧!$S$13,バックデータ一覧!$T$13)</f>
        <v>0.47525000000000001</v>
      </c>
      <c r="AR239" s="120">
        <f>IF($AK239&gt;0,バックデータ一覧!$S$14,バックデータ一覧!$T$14)</f>
        <v>0</v>
      </c>
      <c r="AS239" s="120">
        <f>IF($AK239&gt;0,バックデータ一覧!$S$15,バックデータ一覧!$T$15)</f>
        <v>-6.3459300000000001</v>
      </c>
      <c r="AT239" s="123">
        <f>IF(データ入力と計算結果!$E$9=バックデータ一覧!$A$24,'貼り付けシート（日別）'!P238,0)</f>
        <v>0</v>
      </c>
      <c r="AU239" s="132">
        <f>'貼り付けシート（日別）'!B238</f>
        <v>7.9284421763820001</v>
      </c>
      <c r="AV239" s="132">
        <f>'貼り付けシート（日別）'!C238</f>
        <v>12.926807896275001</v>
      </c>
      <c r="AW239" s="132">
        <f>'貼り付けシート（日別）'!D238</f>
        <v>2.4130041406380003</v>
      </c>
      <c r="AX239" s="132">
        <f>'貼り付けシート（日別）'!E238</f>
        <v>0</v>
      </c>
      <c r="AY239" s="132">
        <f>'貼り付けシート（日別）'!F238</f>
        <v>15.512169475529999</v>
      </c>
      <c r="AZ239" s="132">
        <f>'貼り付けシート（日別）'!G238</f>
        <v>0</v>
      </c>
      <c r="BA239" s="132">
        <f>'貼り付けシート（日別）'!H238</f>
        <v>3.9124999999999988</v>
      </c>
    </row>
    <row r="240" spans="1:53" x14ac:dyDescent="0.15">
      <c r="A240" s="50">
        <v>41873</v>
      </c>
      <c r="B240" s="42">
        <f t="shared" si="33"/>
        <v>8</v>
      </c>
      <c r="C240" s="42">
        <f t="shared" si="34"/>
        <v>22</v>
      </c>
      <c r="D240" s="127">
        <f t="shared" si="35"/>
        <v>0.14404704166666665</v>
      </c>
      <c r="E240" s="127">
        <f t="shared" si="30"/>
        <v>51.0661243887822</v>
      </c>
      <c r="F240" s="127">
        <f t="shared" si="36"/>
        <v>0</v>
      </c>
      <c r="G240" s="130">
        <v>0</v>
      </c>
      <c r="H240" s="122">
        <f t="shared" si="31"/>
        <v>0.14404704166666665</v>
      </c>
      <c r="I240" s="122">
        <f>IF(AND($BH$4&lt;&gt;1,$BH$4&lt;&gt;2,$BH$4&lt;&gt;6),0,((VLOOKUP(データ入力と計算結果!$E$6,バックデータ一覧!$V$10:$AA$11,2)*'貼り付けシート（日別）'!O239+VLOOKUP(データ入力と計算結果!$E$6,バックデータ一覧!$V$10:$AA$11,3)*('貼り付けシート（日別）'!I239+'貼り付けシート（日別）'!J239+'貼り付けシート（日別）'!K239+'貼り付けシート（日別）'!L239+'貼り付けシート（日別）'!N239)+(VLOOKUP(データ入力と計算結果!$E$6,バックデータ一覧!$V$10:$AA$11,4)))*10^3/3600))</f>
        <v>8.7343888888888888E-2</v>
      </c>
      <c r="J240" s="122">
        <f>IF(AND(OR($BH$4&lt;&gt;1,$BH$4&lt;&gt;2,$BH$4&lt;&gt;6),データ入力と計算結果!$E$7&lt;&gt;バックデータ一覧!$A$15,SUM(AX240:AY240)&gt;0),0.07*10^3/3600,0)</f>
        <v>1.9444444444444445E-2</v>
      </c>
      <c r="K240" s="122">
        <f>IF(AND(OR($BH$4=1,$BH$4=2),データ入力と計算結果!$E$7=バックデータ一覧!$A$17,AY240&gt;0),(VLOOKUP(データ入力と計算結果!$E$6,バックデータ一覧!$V$10:$AA$11,5,FALSE)*BA240+VLOOKUP(データ入力と計算結果!$E$6,バックデータ一覧!$V$10:$AA$11,6,FALSE))*10^3/3600,0)</f>
        <v>3.7258708333333328E-2</v>
      </c>
      <c r="L240" s="122">
        <f>IF(OR($BH$4=1,$BH$4=6),IF(データ入力と計算結果!$E$7=バックデータ一覧!$A$15,AU240/N240+AV240/O240+AW240/P240+AX240/Q240+AY240/S240,IF(データ入力と計算結果!$E$7=バックデータ一覧!$A$16,AU240/N240+AV240/O240+AW240/P240+AY240/R240+AZ240/S240,AU240/N240+AV240/O240+AW240/P240+AY240/R240+BA240/T240)),0)</f>
        <v>51.0661243887822</v>
      </c>
      <c r="M240" s="122">
        <f>IF($BH$4=2,IF(データ入力と計算結果!$E$7=バックデータ一覧!$A$15,AU240/N240+AV240/O240+AW240/P240+AX240/Q240+AZ240/S240,IF(データ入力と計算結果!$E$7=バックデータ一覧!$A$16,AU240/N240+AV240/O240+AW240/P240+AY240/R240+AZ240/S240,AU240/N240+AV240/O240+AW240/P240+AY240/R240+BA240/T240)),0)</f>
        <v>0</v>
      </c>
      <c r="N240" s="122">
        <f>MIN(1,$BH$6*'貼り付けシート（日別）'!O239+計算過程!$BH$13*(AU240+AW240)+$BH$20)</f>
        <v>0.63491467753629027</v>
      </c>
      <c r="O240" s="122">
        <f>MIN(1,$BH$7*'貼り付けシート（日別）'!O239+$BH$14*AV240+$BH$21)</f>
        <v>0.68792133318980475</v>
      </c>
      <c r="P240" s="122">
        <f>MIN(1,$BH$8*'貼り付けシート（日別）'!O239+$BH$15*(AU240+AW240)+$BH$22)</f>
        <v>0.63491467753629027</v>
      </c>
      <c r="Q240" s="46">
        <f>MIN(1,$BH$9*'貼り付けシート（日別）'!O239+$BH$16*AX240+$BH$23)</f>
        <v>0.71159348488590612</v>
      </c>
      <c r="R240" s="46">
        <f>MIN(1,$BH$10*'貼り付けシート（日別）'!O239+$BH$17*AY240+$BH$24)</f>
        <v>0.70346680600976108</v>
      </c>
      <c r="S240" s="46">
        <f>MIN(1,$BH$11*'貼り付けシート（日別）'!O239+$BH$18*AZ240+$BH$25)</f>
        <v>0.71159348488590612</v>
      </c>
      <c r="T240" s="46">
        <f>MIN(1,$BH$12*'貼り付けシート（日別）'!O239+$BH$19*BA240+$BH$26)</f>
        <v>0.65929104603060407</v>
      </c>
      <c r="U240" s="46">
        <f t="shared" si="32"/>
        <v>0</v>
      </c>
      <c r="V240" s="46">
        <f t="array" ref="V240">AVERAGE((IF(('貼り付けシート（時刻別）'!$E$6:$E$8765=$B240)*('貼り付けシート（時刻別）'!$F$6:$F$8765=$C240)*('貼り付けシート（時刻別）'!$G$6:$G$8765=1),'貼り付けシート（時刻別）'!$C$6:$C$8765,"")))</f>
        <v>18.825000000000003</v>
      </c>
      <c r="W240" s="46">
        <f t="shared" si="37"/>
        <v>1</v>
      </c>
      <c r="X240" s="46">
        <f t="shared" si="38"/>
        <v>1</v>
      </c>
      <c r="Y240" s="46">
        <f t="shared" si="39"/>
        <v>34.782297233625002</v>
      </c>
      <c r="Z240" s="46">
        <f>IF($BH$4=8,($BH$38*'貼り付けシート（日別）'!O239+$BH$39*Y240+$BH$40)/3.6,0)</f>
        <v>0</v>
      </c>
      <c r="AA240" s="46">
        <f>IF(OR($BH$4=3,$BH$4=4,$BH$4=5),(($BH$42*'貼り付けシート（日別）'!O239+$BH$43*SUM(AU240:AW240,AY240)+$BH$44)*AB240+(0.01723*BA240+0.06099))*10^3/3600,0)</f>
        <v>0</v>
      </c>
      <c r="AB240" s="46">
        <f>IF('貼り付けシート（日別）'!O239&lt;7,1+(7-'貼り付けシート（日別）'!O239)*0.0091,1)</f>
        <v>1</v>
      </c>
      <c r="AC240" s="46">
        <f>IF(OR($BH$4=3,$BH$4=4,$BH$4=5),(($BH$45*'貼り付けシート（日別）'!O239+$BH$46*SUM(AU240:AW240,AY240)+$BH$47)*AE240+BA240/AD240),0)</f>
        <v>0</v>
      </c>
      <c r="AD240" s="46">
        <f>$BH$48*'貼り付けシート（日別）'!O239+$BH$49*BA240+$BH$50</f>
        <v>0.87634999999999996</v>
      </c>
      <c r="AE240" s="46">
        <f>IF('貼り付けシート（日別）'!O239&lt;7,1+(7-'貼り付けシート（日別）'!O239)*0.0205,1)</f>
        <v>1</v>
      </c>
      <c r="AF240" s="46">
        <f>IF($BH$4=7,((AL240*'貼り付けシート（日別）'!O239+AM240*(AU240+AV240+AW240+AY240)+AN240*AK240+AO240)*AG240+(0.01723*BA240+0.06099))*10^3/3600,0)</f>
        <v>0</v>
      </c>
      <c r="AG240" s="46">
        <f>IF(7&lt;='貼り付けシート（日別）'!O239,1,1+(7-'貼り付けシート（日別）'!O239)*0.0091)</f>
        <v>1</v>
      </c>
      <c r="AH240" s="46">
        <f>IF($BH$4=7,((AP240*'貼り付けシート（日別）'!O239+AQ240*(AU240+AV240+AW240+AY240)+AR240*AK240+AS240)*AJ240+BA240/AI240),0)</f>
        <v>0</v>
      </c>
      <c r="AI240" s="46">
        <f>$BH$52*'貼り付けシート（日別）'!O239+$BH$53*BA240+$BH$54</f>
        <v>0.87634999999999996</v>
      </c>
      <c r="AJ240" s="46">
        <f>IF(7&lt;='貼り付けシート（日別）'!O239,1,1+(7-'貼り付けシート（日別）'!O239)*0.0205)</f>
        <v>1</v>
      </c>
      <c r="AK240" s="46">
        <f>SUMIF('貼り付けシート（時刻別）'!$A$6:$A$8765,A240,'貼り付けシート（時刻別）'!$D$6:$D$8765)</f>
        <v>0</v>
      </c>
      <c r="AL240" s="120">
        <f>IF($AK240&gt;0,バックデータ一覧!$S$4,バックデータ一覧!$T$4)</f>
        <v>-0.18114</v>
      </c>
      <c r="AM240" s="120">
        <f>IF($AK240&gt;0,バックデータ一覧!$S$5,バックデータ一覧!$T$5)</f>
        <v>0.10483000000000001</v>
      </c>
      <c r="AN240" s="120">
        <f>IF($AK240&gt;0,バックデータ一覧!$S$6,バックデータ一覧!$T$6)</f>
        <v>0</v>
      </c>
      <c r="AO240" s="120">
        <f>IF($AK240&gt;0,バックデータ一覧!$S$7,バックデータ一覧!$T$7)</f>
        <v>5.8528500000000001</v>
      </c>
      <c r="AP240" s="120">
        <f>IF($AK240&gt;0,バックデータ一覧!$S$12,バックデータ一覧!$T$12)</f>
        <v>-5.7700000000000001E-2</v>
      </c>
      <c r="AQ240" s="120">
        <f>IF($AK240&gt;0,バックデータ一覧!$S$13,バックデータ一覧!$T$13)</f>
        <v>0.47525000000000001</v>
      </c>
      <c r="AR240" s="120">
        <f>IF($AK240&gt;0,バックデータ一覧!$S$14,バックデータ一覧!$T$14)</f>
        <v>0</v>
      </c>
      <c r="AS240" s="120">
        <f>IF($AK240&gt;0,バックデータ一覧!$S$15,バックデータ一覧!$T$15)</f>
        <v>-6.3459300000000001</v>
      </c>
      <c r="AT240" s="123">
        <f>IF(データ入力と計算結果!$E$9=バックデータ一覧!$A$24,'貼り付けシート（日別）'!P239,0)</f>
        <v>0</v>
      </c>
      <c r="AU240" s="132">
        <f>'貼り付けシート（日別）'!B239</f>
        <v>5.4094640813850008</v>
      </c>
      <c r="AV240" s="132">
        <f>'貼り付けシート（日別）'!C239</f>
        <v>8.7249420667499997</v>
      </c>
      <c r="AW240" s="132">
        <f>'貼り付けシート（日別）'!D239</f>
        <v>0.69799536534000006</v>
      </c>
      <c r="AX240" s="132">
        <f>'貼り付けシート（日別）'!E239</f>
        <v>0</v>
      </c>
      <c r="AY240" s="132">
        <f>'貼り付けシート（日別）'!F239</f>
        <v>15.704895720150001</v>
      </c>
      <c r="AZ240" s="132">
        <f>'貼り付けシート（日別）'!G239</f>
        <v>0</v>
      </c>
      <c r="BA240" s="132">
        <f>'貼り付けシート（日別）'!H239</f>
        <v>4.2450000000000001</v>
      </c>
    </row>
    <row r="241" spans="1:53" x14ac:dyDescent="0.15">
      <c r="A241" s="50">
        <v>41874</v>
      </c>
      <c r="B241" s="42">
        <f t="shared" si="33"/>
        <v>8</v>
      </c>
      <c r="C241" s="42">
        <f t="shared" si="34"/>
        <v>23</v>
      </c>
      <c r="D241" s="127">
        <f t="shared" si="35"/>
        <v>0.16559538310185187</v>
      </c>
      <c r="E241" s="127">
        <f t="shared" si="30"/>
        <v>78.048198143230465</v>
      </c>
      <c r="F241" s="127">
        <f t="shared" si="36"/>
        <v>0</v>
      </c>
      <c r="G241" s="130">
        <v>0</v>
      </c>
      <c r="H241" s="122">
        <f t="shared" si="31"/>
        <v>0.16559538310185187</v>
      </c>
      <c r="I241" s="122">
        <f>IF(AND($BH$4&lt;&gt;1,$BH$4&lt;&gt;2,$BH$4&lt;&gt;6),0,((VLOOKUP(データ入力と計算結果!$E$6,バックデータ一覧!$V$10:$AA$11,2)*'貼り付けシート（日別）'!O240+VLOOKUP(データ入力と計算結果!$E$6,バックデータ一覧!$V$10:$AA$11,3)*('貼り付けシート（日別）'!I240+'貼り付けシート（日別）'!J240+'貼り付けシート（日別）'!K240+'貼り付けシート（日別）'!L240+'貼り付けシート（日別）'!N240)+(VLOOKUP(データ入力と計算結果!$E$6,バックデータ一覧!$V$10:$AA$11,4)))*10^3/3600))</f>
        <v>0.10907370370370371</v>
      </c>
      <c r="J241" s="122">
        <f>IF(AND(OR($BH$4&lt;&gt;1,$BH$4&lt;&gt;2,$BH$4&lt;&gt;6),データ入力と計算結果!$E$7&lt;&gt;バックデータ一覧!$A$15,SUM(AX241:AY241)&gt;0),0.07*10^3/3600,0)</f>
        <v>1.9444444444444445E-2</v>
      </c>
      <c r="K241" s="122">
        <f>IF(AND(OR($BH$4=1,$BH$4=2),データ入力と計算結果!$E$7=バックデータ一覧!$A$17,AY241&gt;0),(VLOOKUP(データ入力と計算結果!$E$6,バックデータ一覧!$V$10:$AA$11,5,FALSE)*BA241+VLOOKUP(データ入力と計算結果!$E$6,バックデータ一覧!$V$10:$AA$11,6,FALSE))*10^3/3600,0)</f>
        <v>3.7077234953703707E-2</v>
      </c>
      <c r="L241" s="122">
        <f>IF(OR($BH$4=1,$BH$4=6),IF(データ入力と計算結果!$E$7=バックデータ一覧!$A$15,AU241/N241+AV241/O241+AW241/P241+AX241/Q241+AY241/S241,IF(データ入力と計算結果!$E$7=バックデータ一覧!$A$16,AU241/N241+AV241/O241+AW241/P241+AY241/R241+AZ241/S241,AU241/N241+AV241/O241+AW241/P241+AY241/R241+BA241/T241)),0)</f>
        <v>78.048198143230465</v>
      </c>
      <c r="M241" s="122">
        <f>IF($BH$4=2,IF(データ入力と計算結果!$E$7=バックデータ一覧!$A$15,AU241/N241+AV241/O241+AW241/P241+AX241/Q241+AZ241/S241,IF(データ入力と計算結果!$E$7=バックデータ一覧!$A$16,AU241/N241+AV241/O241+AW241/P241+AY241/R241+AZ241/S241,AU241/N241+AV241/O241+AW241/P241+AY241/R241+BA241/T241)),0)</f>
        <v>0</v>
      </c>
      <c r="N241" s="122">
        <f>MIN(1,$BH$6*'貼り付けシート（日別）'!O240+計算過程!$BH$13*(AU241+AW241)+$BH$20)</f>
        <v>0.64587288276257471</v>
      </c>
      <c r="O241" s="122">
        <f>MIN(1,$BH$7*'貼り付けシート（日別）'!O240+$BH$14*AV241+$BH$21)</f>
        <v>0.69212987583489205</v>
      </c>
      <c r="P241" s="122">
        <f>MIN(1,$BH$8*'貼り付けシート（日別）'!O240+$BH$15*(AU241+AW241)+$BH$22)</f>
        <v>0.64587288276257471</v>
      </c>
      <c r="Q241" s="46">
        <f>MIN(1,$BH$9*'貼り付けシート（日別）'!O240+$BH$16*AX241+$BH$23)</f>
        <v>0.71159348488590612</v>
      </c>
      <c r="R241" s="46">
        <f>MIN(1,$BH$10*'貼り付けシート（日別）'!O240+$BH$17*AY241+$BH$24)</f>
        <v>0.70334939675477171</v>
      </c>
      <c r="S241" s="46">
        <f>MIN(1,$BH$11*'貼り付けシート（日別）'!O240+$BH$18*AZ241+$BH$25)</f>
        <v>0.71159348488590612</v>
      </c>
      <c r="T241" s="46">
        <f>MIN(1,$BH$12*'貼り付けシート（日別）'!O240+$BH$19*BA241+$BH$26)</f>
        <v>0.65927236129288591</v>
      </c>
      <c r="U241" s="46">
        <f t="shared" si="32"/>
        <v>0</v>
      </c>
      <c r="V241" s="46">
        <f t="array" ref="V241">AVERAGE((IF(('貼り付けシート（時刻別）'!$E$6:$E$8765=$B241)*('貼り付けシート（時刻別）'!$F$6:$F$8765=$C241)*('貼り付けシート（時刻別）'!$G$6:$G$8765=1),'貼り付けシート（時刻別）'!$C$6:$C$8765,"")))</f>
        <v>17.112499999999997</v>
      </c>
      <c r="W241" s="46">
        <f t="shared" si="37"/>
        <v>1</v>
      </c>
      <c r="X241" s="46">
        <f t="shared" si="38"/>
        <v>1</v>
      </c>
      <c r="Y241" s="46">
        <f t="shared" si="39"/>
        <v>52.984672493633326</v>
      </c>
      <c r="Z241" s="46">
        <f>IF($BH$4=8,($BH$38*'貼り付けシート（日別）'!O240+$BH$39*Y241+$BH$40)/3.6,0)</f>
        <v>0</v>
      </c>
      <c r="AA241" s="46">
        <f>IF(OR($BH$4=3,$BH$4=4,$BH$4=5),(($BH$42*'貼り付けシート（日別）'!O240+$BH$43*SUM(AU241:AW241,AY241)+$BH$44)*AB241+(0.01723*BA241+0.06099))*10^3/3600,0)</f>
        <v>0</v>
      </c>
      <c r="AB241" s="46">
        <f>IF('貼り付けシート（日別）'!O240&lt;7,1+(7-'貼り付けシート（日別）'!O240)*0.0091,1)</f>
        <v>1</v>
      </c>
      <c r="AC241" s="46">
        <f>IF(OR($BH$4=3,$BH$4=4,$BH$4=5),(($BH$45*'貼り付けシート（日別）'!O240+$BH$46*SUM(AU241:AW241,AY241)+$BH$47)*AE241+BA241/AD241),0)</f>
        <v>0</v>
      </c>
      <c r="AD241" s="46">
        <f>$BH$48*'貼り付けシート（日別）'!O240+$BH$49*BA241+$BH$50</f>
        <v>0.87716249999999996</v>
      </c>
      <c r="AE241" s="46">
        <f>IF('貼り付けシート（日別）'!O240&lt;7,1+(7-'貼り付けシート（日別）'!O240)*0.0205,1)</f>
        <v>1</v>
      </c>
      <c r="AF241" s="46">
        <f>IF($BH$4=7,((AL241*'貼り付けシート（日別）'!O240+AM241*(AU241+AV241+AW241+AY241)+AN241*AK241+AO241)*AG241+(0.01723*BA241+0.06099))*10^3/3600,0)</f>
        <v>0</v>
      </c>
      <c r="AG241" s="46">
        <f>IF(7&lt;='貼り付けシート（日別）'!O240,1,1+(7-'貼り付けシート（日別）'!O240)*0.0091)</f>
        <v>1</v>
      </c>
      <c r="AH241" s="46">
        <f>IF($BH$4=7,((AP241*'貼り付けシート（日別）'!O240+AQ241*(AU241+AV241+AW241+AY241)+AR241*AK241+AS241)*AJ241+BA241/AI241),0)</f>
        <v>0</v>
      </c>
      <c r="AI241" s="46">
        <f>$BH$52*'貼り付けシート（日別）'!O240+$BH$53*BA241+$BH$54</f>
        <v>0.87716249999999996</v>
      </c>
      <c r="AJ241" s="46">
        <f>IF(7&lt;='貼り付けシート（日別）'!O240,1,1+(7-'貼り付けシート（日別）'!O240)*0.0205)</f>
        <v>1</v>
      </c>
      <c r="AK241" s="46">
        <f>SUMIF('貼り付けシート（時刻別）'!$A$6:$A$8765,A241,'貼り付けシート（時刻別）'!$D$6:$D$8765)</f>
        <v>0</v>
      </c>
      <c r="AL241" s="120">
        <f>IF($AK241&gt;0,バックデータ一覧!$S$4,バックデータ一覧!$T$4)</f>
        <v>-0.18114</v>
      </c>
      <c r="AM241" s="120">
        <f>IF($AK241&gt;0,バックデータ一覧!$S$5,バックデータ一覧!$T$5)</f>
        <v>0.10483000000000001</v>
      </c>
      <c r="AN241" s="120">
        <f>IF($AK241&gt;0,バックデータ一覧!$S$6,バックデータ一覧!$T$6)</f>
        <v>0</v>
      </c>
      <c r="AO241" s="120">
        <f>IF($AK241&gt;0,バックデータ一覧!$S$7,バックデータ一覧!$T$7)</f>
        <v>5.8528500000000001</v>
      </c>
      <c r="AP241" s="120">
        <f>IF($AK241&gt;0,バックデータ一覧!$S$12,バックデータ一覧!$T$12)</f>
        <v>-5.7700000000000001E-2</v>
      </c>
      <c r="AQ241" s="120">
        <f>IF($AK241&gt;0,バックデータ一覧!$S$13,バックデータ一覧!$T$13)</f>
        <v>0.47525000000000001</v>
      </c>
      <c r="AR241" s="120">
        <f>IF($AK241&gt;0,バックデータ一覧!$S$14,バックデータ一覧!$T$14)</f>
        <v>0</v>
      </c>
      <c r="AS241" s="120">
        <f>IF($AK241&gt;0,バックデータ一覧!$S$15,バックデータ一覧!$T$15)</f>
        <v>-6.3459300000000001</v>
      </c>
      <c r="AT241" s="123">
        <f>IF(データ入力と計算結果!$E$9=バックデータ一覧!$A$24,'貼り付けシート（日別）'!P240,0)</f>
        <v>0</v>
      </c>
      <c r="AU241" s="132">
        <f>'貼り付けシート（日別）'!B240</f>
        <v>12.061367501456001</v>
      </c>
      <c r="AV241" s="132">
        <f>'貼り付けシート（日別）'!C240</f>
        <v>17.737305149199997</v>
      </c>
      <c r="AW241" s="132">
        <f>'貼り付けシート（日別）'!D240</f>
        <v>3.0153418753640002</v>
      </c>
      <c r="AX241" s="132">
        <f>'貼り付けシート（日別）'!E240</f>
        <v>0</v>
      </c>
      <c r="AY241" s="132">
        <f>'貼り付けシート（日別）'!F240</f>
        <v>15.963574634280002</v>
      </c>
      <c r="AZ241" s="132">
        <f>'貼り付けシート（日別）'!G240</f>
        <v>0</v>
      </c>
      <c r="BA241" s="132">
        <f>'貼り付けシート（日別）'!H240</f>
        <v>4.2070833333333333</v>
      </c>
    </row>
    <row r="242" spans="1:53" x14ac:dyDescent="0.15">
      <c r="A242" s="50">
        <v>41875</v>
      </c>
      <c r="B242" s="42">
        <f t="shared" si="33"/>
        <v>8</v>
      </c>
      <c r="C242" s="42">
        <f t="shared" si="34"/>
        <v>24</v>
      </c>
      <c r="D242" s="127">
        <f t="shared" si="35"/>
        <v>0.14244670254629629</v>
      </c>
      <c r="E242" s="127">
        <f t="shared" si="30"/>
        <v>52.07595227574032</v>
      </c>
      <c r="F242" s="127">
        <f t="shared" si="36"/>
        <v>0</v>
      </c>
      <c r="G242" s="130">
        <v>0</v>
      </c>
      <c r="H242" s="122">
        <f t="shared" si="31"/>
        <v>0.14244670254629629</v>
      </c>
      <c r="I242" s="122">
        <f>IF(AND($BH$4&lt;&gt;1,$BH$4&lt;&gt;2,$BH$4&lt;&gt;6),0,((VLOOKUP(データ入力と計算結果!$E$6,バックデータ一覧!$V$10:$AA$11,2)*'貼り付けシート（日別）'!O241+VLOOKUP(データ入力と計算結果!$E$6,バックデータ一覧!$V$10:$AA$11,3)*('貼り付けシート（日別）'!I241+'貼り付けシート（日別）'!J241+'貼り付けシート（日別）'!K241+'貼り付けシート（日別）'!L241+'貼り付けシート（日別）'!N241)+(VLOOKUP(データ入力と計算結果!$E$6,バックデータ一覧!$V$10:$AA$11,4)))*10^3/3600))</f>
        <v>8.6762592592592599E-2</v>
      </c>
      <c r="J242" s="122">
        <f>IF(AND(OR($BH$4&lt;&gt;1,$BH$4&lt;&gt;2,$BH$4&lt;&gt;6),データ入力と計算結果!$E$7&lt;&gt;バックデータ一覧!$A$15,SUM(AX242:AY242)&gt;0),0.07*10^3/3600,0)</f>
        <v>1.9444444444444445E-2</v>
      </c>
      <c r="K242" s="122">
        <f>IF(AND(OR($BH$4=1,$BH$4=2),データ入力と計算結果!$E$7=バックデータ一覧!$A$17,AY242&gt;0),(VLOOKUP(データ入力と計算結果!$E$6,バックデータ一覧!$V$10:$AA$11,5,FALSE)*BA242+VLOOKUP(データ入力と計算結果!$E$6,バックデータ一覧!$V$10:$AA$11,6,FALSE))*10^3/3600,0)</f>
        <v>3.623966550925925E-2</v>
      </c>
      <c r="L242" s="122">
        <f>IF(OR($BH$4=1,$BH$4=6),IF(データ入力と計算結果!$E$7=バックデータ一覧!$A$15,AU242/N242+AV242/O242+AW242/P242+AX242/Q242+AY242/S242,IF(データ入力と計算結果!$E$7=バックデータ一覧!$A$16,AU242/N242+AV242/O242+AW242/P242+AY242/R242+AZ242/S242,AU242/N242+AV242/O242+AW242/P242+AY242/R242+BA242/T242)),0)</f>
        <v>52.07595227574032</v>
      </c>
      <c r="M242" s="122">
        <f>IF($BH$4=2,IF(データ入力と計算結果!$E$7=バックデータ一覧!$A$15,AU242/N242+AV242/O242+AW242/P242+AX242/Q242+AZ242/S242,IF(データ入力と計算結果!$E$7=バックデータ一覧!$A$16,AU242/N242+AV242/O242+AW242/P242+AY242/R242+AZ242/S242,AU242/N242+AV242/O242+AW242/P242+AY242/R242+BA242/T242)),0)</f>
        <v>0</v>
      </c>
      <c r="N242" s="122">
        <f>MIN(1,$BH$6*'貼り付けシート（日別）'!O241+計算過程!$BH$13*(AU242+AW242)+$BH$20)</f>
        <v>0.63723528046609479</v>
      </c>
      <c r="O242" s="122">
        <f>MIN(1,$BH$7*'貼り付けシート（日別）'!O241+$BH$14*AV242+$BH$21)</f>
        <v>0.68870606604950257</v>
      </c>
      <c r="P242" s="122">
        <f>MIN(1,$BH$8*'貼り付けシート（日別）'!O241+$BH$15*(AU242+AW242)+$BH$22)</f>
        <v>0.63723528046609479</v>
      </c>
      <c r="Q242" s="46">
        <f>MIN(1,$BH$9*'貼り付けシート（日別）'!O241+$BH$16*AX242+$BH$23)</f>
        <v>0.71159348488590612</v>
      </c>
      <c r="R242" s="46">
        <f>MIN(1,$BH$10*'貼り付けシート（日別）'!O241+$BH$17*AY242+$BH$24)</f>
        <v>0.70324708420780824</v>
      </c>
      <c r="S242" s="46">
        <f>MIN(1,$BH$11*'貼り付けシート（日別）'!O241+$BH$18*AZ242+$BH$25)</f>
        <v>0.71159348488590612</v>
      </c>
      <c r="T242" s="46">
        <f>MIN(1,$BH$12*'貼り付けシート（日別）'!O241+$BH$19*BA242+$BH$26)</f>
        <v>0.65918612404187915</v>
      </c>
      <c r="U242" s="46">
        <f t="shared" si="32"/>
        <v>0</v>
      </c>
      <c r="V242" s="46">
        <f t="array" ref="V242">AVERAGE((IF(('貼り付けシート（時刻別）'!$E$6:$E$8765=$B242)*('貼り付けシート（時刻別）'!$F$6:$F$8765=$C242)*('貼り付けシート（時刻別）'!$G$6:$G$8765=1),'貼り付けシート（時刻別）'!$C$6:$C$8765,"")))</f>
        <v>15.937500000000004</v>
      </c>
      <c r="W242" s="46">
        <f t="shared" si="37"/>
        <v>1</v>
      </c>
      <c r="X242" s="46">
        <f t="shared" si="38"/>
        <v>1</v>
      </c>
      <c r="Y242" s="46">
        <f t="shared" si="39"/>
        <v>35.510679113783333</v>
      </c>
      <c r="Z242" s="46">
        <f>IF($BH$4=8,($BH$38*'貼り付けシート（日別）'!O241+$BH$39*Y242+$BH$40)/3.6,0)</f>
        <v>0</v>
      </c>
      <c r="AA242" s="46">
        <f>IF(OR($BH$4=3,$BH$4=4,$BH$4=5),(($BH$42*'貼り付けシート（日別）'!O241+$BH$43*SUM(AU242:AW242,AY242)+$BH$44)*AB242+(0.01723*BA242+0.06099))*10^3/3600,0)</f>
        <v>0</v>
      </c>
      <c r="AB242" s="46">
        <f>IF('貼り付けシート（日別）'!O241&lt;7,1+(7-'貼り付けシート（日別）'!O241)*0.0091,1)</f>
        <v>1</v>
      </c>
      <c r="AC242" s="46">
        <f>IF(OR($BH$4=3,$BH$4=4,$BH$4=5),(($BH$45*'貼り付けシート（日別）'!O241+$BH$46*SUM(AU242:AW242,AY242)+$BH$47)*AE242+BA242/AD242),0)</f>
        <v>0</v>
      </c>
      <c r="AD242" s="46">
        <f>$BH$48*'貼り付けシート（日別）'!O241+$BH$49*BA242+$BH$50</f>
        <v>0.88091249999999999</v>
      </c>
      <c r="AE242" s="46">
        <f>IF('貼り付けシート（日別）'!O241&lt;7,1+(7-'貼り付けシート（日別）'!O241)*0.0205,1)</f>
        <v>1</v>
      </c>
      <c r="AF242" s="46">
        <f>IF($BH$4=7,((AL242*'貼り付けシート（日別）'!O241+AM242*(AU242+AV242+AW242+AY242)+AN242*AK242+AO242)*AG242+(0.01723*BA242+0.06099))*10^3/3600,0)</f>
        <v>0</v>
      </c>
      <c r="AG242" s="46">
        <f>IF(7&lt;='貼り付けシート（日別）'!O241,1,1+(7-'貼り付けシート（日別）'!O241)*0.0091)</f>
        <v>1</v>
      </c>
      <c r="AH242" s="46">
        <f>IF($BH$4=7,((AP242*'貼り付けシート（日別）'!O241+AQ242*(AU242+AV242+AW242+AY242)+AR242*AK242+AS242)*AJ242+BA242/AI242),0)</f>
        <v>0</v>
      </c>
      <c r="AI242" s="46">
        <f>$BH$52*'貼り付けシート（日別）'!O241+$BH$53*BA242+$BH$54</f>
        <v>0.88091249999999999</v>
      </c>
      <c r="AJ242" s="46">
        <f>IF(7&lt;='貼り付けシート（日別）'!O241,1,1+(7-'貼り付けシート（日別）'!O241)*0.0205)</f>
        <v>1</v>
      </c>
      <c r="AK242" s="46">
        <f>SUMIF('貼り付けシート（時刻別）'!$A$6:$A$8765,A242,'貼り付けシート（時刻別）'!$D$6:$D$8765)</f>
        <v>0</v>
      </c>
      <c r="AL242" s="120">
        <f>IF($AK242&gt;0,バックデータ一覧!$S$4,バックデータ一覧!$T$4)</f>
        <v>-0.18114</v>
      </c>
      <c r="AM242" s="120">
        <f>IF($AK242&gt;0,バックデータ一覧!$S$5,バックデータ一覧!$T$5)</f>
        <v>0.10483000000000001</v>
      </c>
      <c r="AN242" s="120">
        <f>IF($AK242&gt;0,バックデータ一覧!$S$6,バックデータ一覧!$T$6)</f>
        <v>0</v>
      </c>
      <c r="AO242" s="120">
        <f>IF($AK242&gt;0,バックデータ一覧!$S$7,バックデータ一覧!$T$7)</f>
        <v>5.8528500000000001</v>
      </c>
      <c r="AP242" s="120">
        <f>IF($AK242&gt;0,バックデータ一覧!$S$12,バックデータ一覧!$T$12)</f>
        <v>-5.7700000000000001E-2</v>
      </c>
      <c r="AQ242" s="120">
        <f>IF($AK242&gt;0,バックデータ一覧!$S$13,バックデータ一覧!$T$13)</f>
        <v>0.47525000000000001</v>
      </c>
      <c r="AR242" s="120">
        <f>IF($AK242&gt;0,バックデータ一覧!$S$14,バックデータ一覧!$T$14)</f>
        <v>0</v>
      </c>
      <c r="AS242" s="120">
        <f>IF($AK242&gt;0,バックデータ一覧!$S$15,バックデータ一覧!$T$15)</f>
        <v>-6.3459300000000001</v>
      </c>
      <c r="AT242" s="123">
        <f>IF(データ入力と計算結果!$E$9=バックデータ一覧!$A$24,'貼り付けシート（日別）'!P241,0)</f>
        <v>0</v>
      </c>
      <c r="AU242" s="132">
        <f>'貼り付けシート（日別）'!B241</f>
        <v>5.5762083953940005</v>
      </c>
      <c r="AV242" s="132">
        <f>'貼り付けシート（日別）'!C241</f>
        <v>8.993884508699999</v>
      </c>
      <c r="AW242" s="132">
        <f>'貼り付けシート（日別）'!D241</f>
        <v>0.71951076069599995</v>
      </c>
      <c r="AX242" s="132">
        <f>'貼り付けシート（日別）'!E241</f>
        <v>0</v>
      </c>
      <c r="AY242" s="132">
        <f>'貼り付けシート（日別）'!F241</f>
        <v>16.18899211566</v>
      </c>
      <c r="AZ242" s="132">
        <f>'貼り付けシート（日別）'!G241</f>
        <v>0</v>
      </c>
      <c r="BA242" s="132">
        <f>'貼り付けシート（日別）'!H241</f>
        <v>4.0320833333333326</v>
      </c>
    </row>
    <row r="243" spans="1:53" x14ac:dyDescent="0.15">
      <c r="A243" s="50">
        <v>41876</v>
      </c>
      <c r="B243" s="42">
        <f t="shared" si="33"/>
        <v>8</v>
      </c>
      <c r="C243" s="42">
        <f t="shared" si="34"/>
        <v>25</v>
      </c>
      <c r="D243" s="127">
        <f t="shared" si="35"/>
        <v>0.15142871267361113</v>
      </c>
      <c r="E243" s="127">
        <f t="shared" si="30"/>
        <v>65.757517828006797</v>
      </c>
      <c r="F243" s="127">
        <f t="shared" si="36"/>
        <v>0</v>
      </c>
      <c r="G243" s="130">
        <v>0</v>
      </c>
      <c r="H243" s="122">
        <f t="shared" si="31"/>
        <v>0.15142871267361113</v>
      </c>
      <c r="I243" s="122">
        <f>IF(AND($BH$4&lt;&gt;1,$BH$4&lt;&gt;2,$BH$4&lt;&gt;6),0,((VLOOKUP(データ入力と計算結果!$E$6,バックデータ一覧!$V$10:$AA$11,2)*'貼り付けシート（日別）'!O242+VLOOKUP(データ入力と計算結果!$E$6,バックデータ一覧!$V$10:$AA$11,3)*('貼り付けシート（日別）'!I242+'貼り付けシート（日別）'!J242+'貼り付けシート（日別）'!K242+'貼り付けシート（日別）'!L242+'貼り付けシート（日別）'!N242)+(VLOOKUP(データ入力と計算結果!$E$6,バックデータ一覧!$V$10:$AA$11,4)))*10^3/3600))</f>
        <v>9.697652777777778E-2</v>
      </c>
      <c r="J243" s="122">
        <f>IF(AND(OR($BH$4&lt;&gt;1,$BH$4&lt;&gt;2,$BH$4&lt;&gt;6),データ入力と計算結果!$E$7&lt;&gt;バックデータ一覧!$A$15,SUM(AX243:AY243)&gt;0),0.07*10^3/3600,0)</f>
        <v>1.9444444444444445E-2</v>
      </c>
      <c r="K243" s="122">
        <f>IF(AND(OR($BH$4=1,$BH$4=2),データ入力と計算結果!$E$7=バックデータ一覧!$A$17,AY243&gt;0),(VLOOKUP(データ入力と計算結果!$E$6,バックデータ一覧!$V$10:$AA$11,5,FALSE)*BA243+VLOOKUP(データ入力と計算結果!$E$6,バックデータ一覧!$V$10:$AA$11,6,FALSE))*10^3/3600,0)</f>
        <v>3.5007740451388894E-2</v>
      </c>
      <c r="L243" s="122">
        <f>IF(OR($BH$4=1,$BH$4=6),IF(データ入力と計算結果!$E$7=バックデータ一覧!$A$15,AU243/N243+AV243/O243+AW243/P243+AX243/Q243+AY243/S243,IF(データ入力と計算結果!$E$7=バックデータ一覧!$A$16,AU243/N243+AV243/O243+AW243/P243+AY243/R243+AZ243/S243,AU243/N243+AV243/O243+AW243/P243+AY243/R243+BA243/T243)),0)</f>
        <v>65.757517828006797</v>
      </c>
      <c r="M243" s="122">
        <f>IF($BH$4=2,IF(データ入力と計算結果!$E$7=バックデータ一覧!$A$15,AU243/N243+AV243/O243+AW243/P243+AX243/Q243+AZ243/S243,IF(データ入力と計算結果!$E$7=バックデータ一覧!$A$16,AU243/N243+AV243/O243+AW243/P243+AY243/R243+AZ243/S243,AU243/N243+AV243/O243+AW243/P243+AY243/R243+BA243/T243)),0)</f>
        <v>0</v>
      </c>
      <c r="N243" s="122">
        <f>MIN(1,$BH$6*'貼り付けシート（日別）'!O242+計算過程!$BH$13*(AU243+AW243)+$BH$20)</f>
        <v>0.64524530977234218</v>
      </c>
      <c r="O243" s="122">
        <f>MIN(1,$BH$7*'貼り付けシート（日別）'!O242+$BH$14*AV243+$BH$21)</f>
        <v>0.69162825063350208</v>
      </c>
      <c r="P243" s="122">
        <f>MIN(1,$BH$8*'貼り付けシート（日別）'!O242+$BH$15*(AU243+AW243)+$BH$22)</f>
        <v>0.64524530977234218</v>
      </c>
      <c r="Q243" s="46">
        <f>MIN(1,$BH$9*'貼り付けシート（日別）'!O242+$BH$16*AX243+$BH$23)</f>
        <v>0.71159348488590612</v>
      </c>
      <c r="R243" s="46">
        <f>MIN(1,$BH$10*'貼り付けシート（日別）'!O242+$BH$17*AY243+$BH$24)</f>
        <v>0.703151069144764</v>
      </c>
      <c r="S243" s="46">
        <f>MIN(1,$BH$11*'貼り付けシート（日別）'!O242+$BH$18*AZ243+$BH$25)</f>
        <v>0.71159348488590612</v>
      </c>
      <c r="T243" s="46">
        <f>MIN(1,$BH$12*'貼り付けシート（日別）'!O242+$BH$19*BA243+$BH$26)</f>
        <v>0.65905928341852349</v>
      </c>
      <c r="U243" s="46">
        <f t="shared" si="32"/>
        <v>0</v>
      </c>
      <c r="V243" s="46">
        <f t="array" ref="V243">AVERAGE((IF(('貼り付けシート（時刻別）'!$E$6:$E$8765=$B243)*('貼り付けシート（時刻別）'!$F$6:$F$8765=$C243)*('貼り付けシート（時刻別）'!$G$6:$G$8765=1),'貼り付けシート（時刻別）'!$C$6:$C$8765,"")))</f>
        <v>18.8125</v>
      </c>
      <c r="W243" s="46">
        <f t="shared" si="37"/>
        <v>1</v>
      </c>
      <c r="X243" s="46">
        <f t="shared" si="38"/>
        <v>1</v>
      </c>
      <c r="Y243" s="46">
        <f t="shared" si="39"/>
        <v>44.776024569874998</v>
      </c>
      <c r="Z243" s="46">
        <f>IF($BH$4=8,($BH$38*'貼り付けシート（日別）'!O242+$BH$39*Y243+$BH$40)/3.6,0)</f>
        <v>0</v>
      </c>
      <c r="AA243" s="46">
        <f>IF(OR($BH$4=3,$BH$4=4,$BH$4=5),(($BH$42*'貼り付けシート（日別）'!O242+$BH$43*SUM(AU243:AW243,AY243)+$BH$44)*AB243+(0.01723*BA243+0.06099))*10^3/3600,0)</f>
        <v>0</v>
      </c>
      <c r="AB243" s="46">
        <f>IF('貼り付けシート（日別）'!O242&lt;7,1+(7-'貼り付けシート（日別）'!O242)*0.0091,1)</f>
        <v>1</v>
      </c>
      <c r="AC243" s="46">
        <f>IF(OR($BH$4=3,$BH$4=4,$BH$4=5),(($BH$45*'貼り付けシート（日別）'!O242+$BH$46*SUM(AU243:AW243,AY243)+$BH$47)*AE243+BA243/AD243),0)</f>
        <v>0</v>
      </c>
      <c r="AD243" s="46">
        <f>$BH$48*'貼り付けシート（日別）'!O242+$BH$49*BA243+$BH$50</f>
        <v>0.8864281249999999</v>
      </c>
      <c r="AE243" s="46">
        <f>IF('貼り付けシート（日別）'!O242&lt;7,1+(7-'貼り付けシート（日別）'!O242)*0.0205,1)</f>
        <v>1</v>
      </c>
      <c r="AF243" s="46">
        <f>IF($BH$4=7,((AL243*'貼り付けシート（日別）'!O242+AM243*(AU243+AV243+AW243+AY243)+AN243*AK243+AO243)*AG243+(0.01723*BA243+0.06099))*10^3/3600,0)</f>
        <v>0</v>
      </c>
      <c r="AG243" s="46">
        <f>IF(7&lt;='貼り付けシート（日別）'!O242,1,1+(7-'貼り付けシート（日別）'!O242)*0.0091)</f>
        <v>1</v>
      </c>
      <c r="AH243" s="46">
        <f>IF($BH$4=7,((AP243*'貼り付けシート（日別）'!O242+AQ243*(AU243+AV243+AW243+AY243)+AR243*AK243+AS243)*AJ243+BA243/AI243),0)</f>
        <v>0</v>
      </c>
      <c r="AI243" s="46">
        <f>$BH$52*'貼り付けシート（日別）'!O242+$BH$53*BA243+$BH$54</f>
        <v>0.8864281249999999</v>
      </c>
      <c r="AJ243" s="46">
        <f>IF(7&lt;='貼り付けシート（日別）'!O242,1,1+(7-'貼り付けシート（日別）'!O242)*0.0205)</f>
        <v>1</v>
      </c>
      <c r="AK243" s="46">
        <f>SUMIF('貼り付けシート（時刻別）'!$A$6:$A$8765,A243,'貼り付けシート（時刻別）'!$D$6:$D$8765)</f>
        <v>0</v>
      </c>
      <c r="AL243" s="120">
        <f>IF($AK243&gt;0,バックデータ一覧!$S$4,バックデータ一覧!$T$4)</f>
        <v>-0.18114</v>
      </c>
      <c r="AM243" s="120">
        <f>IF($AK243&gt;0,バックデータ一覧!$S$5,バックデータ一覧!$T$5)</f>
        <v>0.10483000000000001</v>
      </c>
      <c r="AN243" s="120">
        <f>IF($AK243&gt;0,バックデータ一覧!$S$6,バックデータ一覧!$T$6)</f>
        <v>0</v>
      </c>
      <c r="AO243" s="120">
        <f>IF($AK243&gt;0,バックデータ一覧!$S$7,バックデータ一覧!$T$7)</f>
        <v>5.8528500000000001</v>
      </c>
      <c r="AP243" s="120">
        <f>IF($AK243&gt;0,バックデータ一覧!$S$12,バックデータ一覧!$T$12)</f>
        <v>-5.7700000000000001E-2</v>
      </c>
      <c r="AQ243" s="120">
        <f>IF($AK243&gt;0,バックデータ一覧!$S$13,バックデータ一覧!$T$13)</f>
        <v>0.47525000000000001</v>
      </c>
      <c r="AR243" s="120">
        <f>IF($AK243&gt;0,バックデータ一覧!$S$14,バックデータ一覧!$T$14)</f>
        <v>0</v>
      </c>
      <c r="AS243" s="120">
        <f>IF($AK243&gt;0,バックデータ一覧!$S$15,バックデータ一覧!$T$15)</f>
        <v>-6.3459300000000001</v>
      </c>
      <c r="AT243" s="123">
        <f>IF(データ入力と計算結果!$E$9=バックデータ一覧!$A$24,'貼り付けシート（日別）'!P242,0)</f>
        <v>0</v>
      </c>
      <c r="AU243" s="132">
        <f>'貼り付けシート（日別）'!B242</f>
        <v>8.3824955787299995</v>
      </c>
      <c r="AV243" s="132">
        <f>'貼り付けシート（日別）'!C242</f>
        <v>13.667112356624999</v>
      </c>
      <c r="AW243" s="132">
        <f>'貼り付けシート（日別）'!D242</f>
        <v>2.5511943065700002</v>
      </c>
      <c r="AX243" s="132">
        <f>'貼り付けシート（日別）'!E242</f>
        <v>0</v>
      </c>
      <c r="AY243" s="132">
        <f>'貼り付けシート（日別）'!F242</f>
        <v>16.400534827950001</v>
      </c>
      <c r="AZ243" s="132">
        <f>'貼り付けシート（日別）'!G242</f>
        <v>0</v>
      </c>
      <c r="BA243" s="132">
        <f>'貼り付けシート（日別）'!H242</f>
        <v>3.7746875000000002</v>
      </c>
    </row>
    <row r="244" spans="1:53" x14ac:dyDescent="0.15">
      <c r="A244" s="50">
        <v>41877</v>
      </c>
      <c r="B244" s="42">
        <f t="shared" si="33"/>
        <v>8</v>
      </c>
      <c r="C244" s="42">
        <f t="shared" si="34"/>
        <v>26</v>
      </c>
      <c r="D244" s="127">
        <f t="shared" si="35"/>
        <v>0.15970462152777781</v>
      </c>
      <c r="E244" s="127">
        <f t="shared" si="30"/>
        <v>78.658595230111302</v>
      </c>
      <c r="F244" s="127">
        <f t="shared" si="36"/>
        <v>0</v>
      </c>
      <c r="G244" s="130">
        <v>0</v>
      </c>
      <c r="H244" s="122">
        <f t="shared" si="31"/>
        <v>0.15970462152777781</v>
      </c>
      <c r="I244" s="122">
        <f>IF(AND($BH$4&lt;&gt;1,$BH$4&lt;&gt;2,$BH$4&lt;&gt;6),0,((VLOOKUP(データ入力と計算結果!$E$6,バックデータ一覧!$V$10:$AA$11,2)*'貼り付けシート（日別）'!O243+VLOOKUP(データ入力と計算結果!$E$6,バックデータ一覧!$V$10:$AA$11,3)*('貼り付けシート（日別）'!I243+'貼り付けシート（日別）'!J243+'貼り付けシート（日別）'!K243+'貼り付けシート（日別）'!L243+'貼り付けシート（日別）'!N243)+(VLOOKUP(データ入力と計算結果!$E$6,バックデータ一覧!$V$10:$AA$11,4)))*10^3/3600))</f>
        <v>0.10670472222222224</v>
      </c>
      <c r="J244" s="122">
        <f>IF(AND(OR($BH$4&lt;&gt;1,$BH$4&lt;&gt;2,$BH$4&lt;&gt;6),データ入力と計算結果!$E$7&lt;&gt;バックデータ一覧!$A$15,SUM(AX244:AY244)&gt;0),0.07*10^3/3600,0)</f>
        <v>1.9444444444444445E-2</v>
      </c>
      <c r="K244" s="122">
        <f>IF(AND(OR($BH$4=1,$BH$4=2),データ入力と計算結果!$E$7=バックデータ一覧!$A$17,AY244&gt;0),(VLOOKUP(データ入力と計算結果!$E$6,バックデータ一覧!$V$10:$AA$11,5,FALSE)*BA244+VLOOKUP(データ入力と計算結果!$E$6,バックデータ一覧!$V$10:$AA$11,6,FALSE))*10^3/3600,0)</f>
        <v>3.3555454861111111E-2</v>
      </c>
      <c r="L244" s="122">
        <f>IF(OR($BH$4=1,$BH$4=6),IF(データ入力と計算結果!$E$7=バックデータ一覧!$A$15,AU244/N244+AV244/O244+AW244/P244+AX244/Q244+AY244/S244,IF(データ入力と計算結果!$E$7=バックデータ一覧!$A$16,AU244/N244+AV244/O244+AW244/P244+AY244/R244+AZ244/S244,AU244/N244+AV244/O244+AW244/P244+AY244/R244+BA244/T244)),0)</f>
        <v>78.658595230111302</v>
      </c>
      <c r="M244" s="122">
        <f>IF($BH$4=2,IF(データ入力と計算結果!$E$7=バックデータ一覧!$A$15,AU244/N244+AV244/O244+AW244/P244+AX244/Q244+AZ244/S244,IF(データ入力と計算結果!$E$7=バックデータ一覧!$A$16,AU244/N244+AV244/O244+AW244/P244+AY244/R244+AZ244/S244,AU244/N244+AV244/O244+AW244/P244+AY244/R244+BA244/T244)),0)</f>
        <v>0</v>
      </c>
      <c r="N244" s="122">
        <f>MIN(1,$BH$6*'貼り付けシート（日別）'!O243+計算過程!$BH$13*(AU244+AW244)+$BH$20)</f>
        <v>0.65496597724425232</v>
      </c>
      <c r="O244" s="122">
        <f>MIN(1,$BH$7*'貼り付けシート（日別）'!O243+$BH$14*AV244+$BH$21)</f>
        <v>0.69507536558462624</v>
      </c>
      <c r="P244" s="122">
        <f>MIN(1,$BH$8*'貼り付けシート（日別）'!O243+$BH$15*(AU244+AW244)+$BH$22)</f>
        <v>0.65496597724425232</v>
      </c>
      <c r="Q244" s="46">
        <f>MIN(1,$BH$9*'貼り付けシート（日別）'!O243+$BH$16*AX244+$BH$23)</f>
        <v>0.71159348488590612</v>
      </c>
      <c r="R244" s="46">
        <f>MIN(1,$BH$10*'貼り付けシート（日別）'!O243+$BH$17*AY244+$BH$24)</f>
        <v>0.70312898481759489</v>
      </c>
      <c r="S244" s="46">
        <f>MIN(1,$BH$11*'貼り付けシート（日別）'!O243+$BH$18*AZ244+$BH$25)</f>
        <v>0.71159348488590612</v>
      </c>
      <c r="T244" s="46">
        <f>MIN(1,$BH$12*'貼り付けシート（日別）'!O243+$BH$19*BA244+$BH$26)</f>
        <v>0.66116716012026844</v>
      </c>
      <c r="U244" s="46">
        <f t="shared" si="32"/>
        <v>0</v>
      </c>
      <c r="V244" s="46">
        <f t="array" ref="V244">AVERAGE((IF(('貼り付けシート（時刻別）'!$E$6:$E$8765=$B244)*('貼り付けシート（時刻別）'!$F$6:$F$8765=$C244)*('貼り付けシート（時刻別）'!$G$6:$G$8765=1),'貼り付けシート（時刻別）'!$C$6:$C$8765,"")))</f>
        <v>21.400000000000002</v>
      </c>
      <c r="W244" s="46">
        <f t="shared" si="37"/>
        <v>1</v>
      </c>
      <c r="X244" s="46">
        <f t="shared" si="38"/>
        <v>1</v>
      </c>
      <c r="Y244" s="46">
        <f t="shared" si="39"/>
        <v>53.732668632424989</v>
      </c>
      <c r="Z244" s="46">
        <f>IF($BH$4=8,($BH$38*'貼り付けシート（日別）'!O243+$BH$39*Y244+$BH$40)/3.6,0)</f>
        <v>0</v>
      </c>
      <c r="AA244" s="46">
        <f>IF(OR($BH$4=3,$BH$4=4,$BH$4=5),(($BH$42*'貼り付けシート（日別）'!O243+$BH$43*SUM(AU244:AW244,AY244)+$BH$44)*AB244+(0.01723*BA244+0.06099))*10^3/3600,0)</f>
        <v>0</v>
      </c>
      <c r="AB244" s="46">
        <f>IF('貼り付けシート（日別）'!O243&lt;7,1+(7-'貼り付けシート（日別）'!O243)*0.0091,1)</f>
        <v>1</v>
      </c>
      <c r="AC244" s="46">
        <f>IF(OR($BH$4=3,$BH$4=4,$BH$4=5),(($BH$45*'貼り付けシート（日別）'!O243+$BH$46*SUM(AU244:AW244,AY244)+$BH$47)*AE244+BA244/AD244),0)</f>
        <v>0</v>
      </c>
      <c r="AD244" s="46">
        <f>$BH$48*'貼り付けシート（日別）'!O243+$BH$49*BA244+$BH$50</f>
        <v>0.89654749999999994</v>
      </c>
      <c r="AE244" s="46">
        <f>IF('貼り付けシート（日別）'!O243&lt;7,1+(7-'貼り付けシート（日別）'!O243)*0.0205,1)</f>
        <v>1</v>
      </c>
      <c r="AF244" s="46">
        <f>IF($BH$4=7,((AL244*'貼り付けシート（日別）'!O243+AM244*(AU244+AV244+AW244+AY244)+AN244*AK244+AO244)*AG244+(0.01723*BA244+0.06099))*10^3/3600,0)</f>
        <v>0</v>
      </c>
      <c r="AG244" s="46">
        <f>IF(7&lt;='貼り付けシート（日別）'!O243,1,1+(7-'貼り付けシート（日別）'!O243)*0.0091)</f>
        <v>1</v>
      </c>
      <c r="AH244" s="46">
        <f>IF($BH$4=7,((AP244*'貼り付けシート（日別）'!O243+AQ244*(AU244+AV244+AW244+AY244)+AR244*AK244+AS244)*AJ244+BA244/AI244),0)</f>
        <v>0</v>
      </c>
      <c r="AI244" s="46">
        <f>$BH$52*'貼り付けシート（日別）'!O243+$BH$53*BA244+$BH$54</f>
        <v>0.89654749999999994</v>
      </c>
      <c r="AJ244" s="46">
        <f>IF(7&lt;='貼り付けシート（日別）'!O243,1,1+(7-'貼り付けシート（日別）'!O243)*0.0205)</f>
        <v>1</v>
      </c>
      <c r="AK244" s="46">
        <f>SUMIF('貼り付けシート（時刻別）'!$A$6:$A$8765,A244,'貼り付けシート（時刻別）'!$D$6:$D$8765)</f>
        <v>0</v>
      </c>
      <c r="AL244" s="120">
        <f>IF($AK244&gt;0,バックデータ一覧!$S$4,バックデータ一覧!$T$4)</f>
        <v>-0.18114</v>
      </c>
      <c r="AM244" s="120">
        <f>IF($AK244&gt;0,バックデータ一覧!$S$5,バックデータ一覧!$T$5)</f>
        <v>0.10483000000000001</v>
      </c>
      <c r="AN244" s="120">
        <f>IF($AK244&gt;0,バックデータ一覧!$S$6,バックデータ一覧!$T$6)</f>
        <v>0</v>
      </c>
      <c r="AO244" s="120">
        <f>IF($AK244&gt;0,バックデータ一覧!$S$7,バックデータ一覧!$T$7)</f>
        <v>5.8528500000000001</v>
      </c>
      <c r="AP244" s="120">
        <f>IF($AK244&gt;0,バックデータ一覧!$S$12,バックデータ一覧!$T$12)</f>
        <v>-5.7700000000000001E-2</v>
      </c>
      <c r="AQ244" s="120">
        <f>IF($AK244&gt;0,バックデータ一覧!$S$13,バックデータ一覧!$T$13)</f>
        <v>0.47525000000000001</v>
      </c>
      <c r="AR244" s="120">
        <f>IF($AK244&gt;0,バックデータ一覧!$S$14,バックデータ一覧!$T$14)</f>
        <v>0</v>
      </c>
      <c r="AS244" s="120">
        <f>IF($AK244&gt;0,バックデータ一覧!$S$15,バックデータ一覧!$T$15)</f>
        <v>-6.3459300000000001</v>
      </c>
      <c r="AT244" s="123">
        <f>IF(データ入力と計算結果!$E$9=バックデータ一覧!$A$24,'貼り付けシート（日別）'!P243,0)</f>
        <v>0</v>
      </c>
      <c r="AU244" s="132">
        <f>'貼り付けシート（日別）'!B243</f>
        <v>12.793815651889998</v>
      </c>
      <c r="AV244" s="132">
        <f>'貼り付けシート（日別）'!C243</f>
        <v>18.276879502699998</v>
      </c>
      <c r="AW244" s="132">
        <f>'貼り付けシート（日別）'!D243</f>
        <v>2.7415319254049999</v>
      </c>
      <c r="AX244" s="132">
        <f>'貼り付けシート（日別）'!E243</f>
        <v>0</v>
      </c>
      <c r="AY244" s="132">
        <f>'貼り付けシート（日別）'!F243</f>
        <v>16.449191552429998</v>
      </c>
      <c r="AZ244" s="132">
        <f>'貼り付けシート（日別）'!G243</f>
        <v>0</v>
      </c>
      <c r="BA244" s="132">
        <f>'貼り付けシート（日別）'!H243</f>
        <v>3.4712500000000004</v>
      </c>
    </row>
    <row r="245" spans="1:53" x14ac:dyDescent="0.15">
      <c r="A245" s="50">
        <v>41878</v>
      </c>
      <c r="B245" s="42">
        <f t="shared" si="33"/>
        <v>8</v>
      </c>
      <c r="C245" s="42">
        <f t="shared" si="34"/>
        <v>27</v>
      </c>
      <c r="D245" s="127">
        <f t="shared" si="35"/>
        <v>0.17057146759259259</v>
      </c>
      <c r="E245" s="127">
        <f t="shared" si="30"/>
        <v>91.396346562642961</v>
      </c>
      <c r="F245" s="127">
        <f t="shared" si="36"/>
        <v>0</v>
      </c>
      <c r="G245" s="130">
        <v>0</v>
      </c>
      <c r="H245" s="122">
        <f t="shared" si="31"/>
        <v>0.17057146759259259</v>
      </c>
      <c r="I245" s="122">
        <f>IF(AND($BH$4&lt;&gt;1,$BH$4&lt;&gt;2,$BH$4&lt;&gt;6),0,((VLOOKUP(データ入力と計算結果!$E$6,バックデータ一覧!$V$10:$AA$11,2)*'貼り付けシート（日別）'!O244+VLOOKUP(データ入力と計算結果!$E$6,バックデータ一覧!$V$10:$AA$11,3)*('貼り付けシート（日別）'!I244+'貼り付けシート（日別）'!J244+'貼り付けシート（日別）'!K244+'貼り付けシート（日別）'!L244+'貼り付けシート（日別）'!N244)+(VLOOKUP(データ入力と計算結果!$E$6,バックデータ一覧!$V$10:$AA$11,4)))*10^3/3600))</f>
        <v>0.11760148148148149</v>
      </c>
      <c r="J245" s="122">
        <f>IF(AND(OR($BH$4&lt;&gt;1,$BH$4&lt;&gt;2,$BH$4&lt;&gt;6),データ入力と計算結果!$E$7&lt;&gt;バックデータ一覧!$A$15,SUM(AX245:AY245)&gt;0),0.07*10^3/3600,0)</f>
        <v>1.9444444444444445E-2</v>
      </c>
      <c r="K245" s="122">
        <f>IF(AND(OR($BH$4=1,$BH$4=2),データ入力と計算結果!$E$7=バックデータ一覧!$A$17,AY245&gt;0),(VLOOKUP(データ入力と計算結果!$E$6,バックデータ一覧!$V$10:$AA$11,5,FALSE)*BA245+VLOOKUP(データ入力と計算結果!$E$6,バックデータ一覧!$V$10:$AA$11,6,FALSE))*10^3/3600,0)</f>
        <v>3.3525541666666658E-2</v>
      </c>
      <c r="L245" s="122">
        <f>IF(OR($BH$4=1,$BH$4=6),IF(データ入力と計算結果!$E$7=バックデータ一覧!$A$15,AU245/N245+AV245/O245+AW245/P245+AX245/Q245+AY245/S245,IF(データ入力と計算結果!$E$7=バックデータ一覧!$A$16,AU245/N245+AV245/O245+AW245/P245+AY245/R245+AZ245/S245,AU245/N245+AV245/O245+AW245/P245+AY245/R245+BA245/T245)),0)</f>
        <v>91.396346562642961</v>
      </c>
      <c r="M245" s="122">
        <f>IF($BH$4=2,IF(データ入力と計算結果!$E$7=バックデータ一覧!$A$15,AU245/N245+AV245/O245+AW245/P245+AX245/Q245+AZ245/S245,IF(データ入力と計算結果!$E$7=バックデータ一覧!$A$16,AU245/N245+AV245/O245+AW245/P245+AY245/R245+AZ245/S245,AU245/N245+AV245/O245+AW245/P245+AY245/R245+BA245/T245)),0)</f>
        <v>0</v>
      </c>
      <c r="N245" s="122">
        <f>MIN(1,$BH$6*'貼り付けシート（日別）'!O244+計算過程!$BH$13*(AU245+AW245)+$BH$20)</f>
        <v>0.66136590418313534</v>
      </c>
      <c r="O245" s="122">
        <f>MIN(1,$BH$7*'貼り付けシート（日別）'!O244+$BH$14*AV245+$BH$21)</f>
        <v>0.69669999639203739</v>
      </c>
      <c r="P245" s="122">
        <f>MIN(1,$BH$8*'貼り付けシート（日別）'!O244+$BH$15*(AU245+AW245)+$BH$22)</f>
        <v>0.66136590418313534</v>
      </c>
      <c r="Q245" s="46">
        <f>MIN(1,$BH$9*'貼り付けシート（日別）'!O244+$BH$16*AX245+$BH$23)</f>
        <v>0.71159348488590612</v>
      </c>
      <c r="R245" s="46">
        <f>MIN(1,$BH$10*'貼り付けシート（日別）'!O244+$BH$17*AY245+$BH$24)</f>
        <v>0.70317185946838812</v>
      </c>
      <c r="S245" s="46">
        <f>MIN(1,$BH$11*'貼り付けシート（日別）'!O244+$BH$18*AZ245+$BH$25)</f>
        <v>0.71159348488590612</v>
      </c>
      <c r="T245" s="46">
        <f>MIN(1,$BH$12*'貼り付けシート（日別）'!O244+$BH$19*BA245+$BH$26)</f>
        <v>0.66118191122899328</v>
      </c>
      <c r="U245" s="46">
        <f t="shared" si="32"/>
        <v>0</v>
      </c>
      <c r="V245" s="46">
        <f t="array" ref="V245">AVERAGE((IF(('貼り付けシート（時刻別）'!$E$6:$E$8765=$B245)*('貼り付けシート（時刻別）'!$F$6:$F$8765=$C245)*('貼り付けシート（時刻別）'!$G$6:$G$8765=1),'貼り付けシート（時刻別）'!$C$6:$C$8765,"")))</f>
        <v>21.737500000000001</v>
      </c>
      <c r="W245" s="46">
        <f t="shared" si="37"/>
        <v>1</v>
      </c>
      <c r="X245" s="46">
        <f t="shared" si="38"/>
        <v>1</v>
      </c>
      <c r="Y245" s="46">
        <f t="shared" si="39"/>
        <v>62.523743912349993</v>
      </c>
      <c r="Z245" s="46">
        <f>IF($BH$4=8,($BH$38*'貼り付けシート（日別）'!O244+$BH$39*Y245+$BH$40)/3.6,0)</f>
        <v>0</v>
      </c>
      <c r="AA245" s="46">
        <f>IF(OR($BH$4=3,$BH$4=4,$BH$4=5),(($BH$42*'貼り付けシート（日別）'!O244+$BH$43*SUM(AU245:AW245,AY245)+$BH$44)*AB245+(0.01723*BA245+0.06099))*10^3/3600,0)</f>
        <v>0</v>
      </c>
      <c r="AB245" s="46">
        <f>IF('貼り付けシート（日別）'!O244&lt;7,1+(7-'貼り付けシート（日別）'!O244)*0.0091,1)</f>
        <v>1</v>
      </c>
      <c r="AC245" s="46">
        <f>IF(OR($BH$4=3,$BH$4=4,$BH$4=5),(($BH$45*'貼り付けシート（日別）'!O244+$BH$46*SUM(AU245:AW245,AY245)+$BH$47)*AE245+BA245/AD245),0)</f>
        <v>0</v>
      </c>
      <c r="AD245" s="46">
        <f>$BH$48*'貼り付けシート（日別）'!O244+$BH$49*BA245+$BH$50</f>
        <v>0.89671000000000001</v>
      </c>
      <c r="AE245" s="46">
        <f>IF('貼り付けシート（日別）'!O244&lt;7,1+(7-'貼り付けシート（日別）'!O244)*0.0205,1)</f>
        <v>1</v>
      </c>
      <c r="AF245" s="46">
        <f>IF($BH$4=7,((AL245*'貼り付けシート（日別）'!O244+AM245*(AU245+AV245+AW245+AY245)+AN245*AK245+AO245)*AG245+(0.01723*BA245+0.06099))*10^3/3600,0)</f>
        <v>0</v>
      </c>
      <c r="AG245" s="46">
        <f>IF(7&lt;='貼り付けシート（日別）'!O244,1,1+(7-'貼り付けシート（日別）'!O244)*0.0091)</f>
        <v>1</v>
      </c>
      <c r="AH245" s="46">
        <f>IF($BH$4=7,((AP245*'貼り付けシート（日別）'!O244+AQ245*(AU245+AV245+AW245+AY245)+AR245*AK245+AS245)*AJ245+BA245/AI245),0)</f>
        <v>0</v>
      </c>
      <c r="AI245" s="46">
        <f>$BH$52*'貼り付けシート（日別）'!O244+$BH$53*BA245+$BH$54</f>
        <v>0.89671000000000001</v>
      </c>
      <c r="AJ245" s="46">
        <f>IF(7&lt;='貼り付けシート（日別）'!O244,1,1+(7-'貼り付けシート（日別）'!O244)*0.0205)</f>
        <v>1</v>
      </c>
      <c r="AK245" s="46">
        <f>SUMIF('貼り付けシート（時刻別）'!$A$6:$A$8765,A245,'貼り付けシート（時刻別）'!$D$6:$D$8765)</f>
        <v>0</v>
      </c>
      <c r="AL245" s="120">
        <f>IF($AK245&gt;0,バックデータ一覧!$S$4,バックデータ一覧!$T$4)</f>
        <v>-0.18114</v>
      </c>
      <c r="AM245" s="120">
        <f>IF($AK245&gt;0,バックデータ一覧!$S$5,バックデータ一覧!$T$5)</f>
        <v>0.10483000000000001</v>
      </c>
      <c r="AN245" s="120">
        <f>IF($AK245&gt;0,バックデータ一覧!$S$6,バックデータ一覧!$T$6)</f>
        <v>0</v>
      </c>
      <c r="AO245" s="120">
        <f>IF($AK245&gt;0,バックデータ一覧!$S$7,バックデータ一覧!$T$7)</f>
        <v>5.8528500000000001</v>
      </c>
      <c r="AP245" s="120">
        <f>IF($AK245&gt;0,バックデータ一覧!$S$12,バックデータ一覧!$T$12)</f>
        <v>-5.7700000000000001E-2</v>
      </c>
      <c r="AQ245" s="120">
        <f>IF($AK245&gt;0,バックデータ一覧!$S$13,バックデータ一覧!$T$13)</f>
        <v>0.47525000000000001</v>
      </c>
      <c r="AR245" s="120">
        <f>IF($AK245&gt;0,バックデータ一覧!$S$14,バックデータ一覧!$T$14)</f>
        <v>0</v>
      </c>
      <c r="AS245" s="120">
        <f>IF($AK245&gt;0,バックデータ一覧!$S$15,バックデータ一覧!$T$15)</f>
        <v>-6.3459300000000001</v>
      </c>
      <c r="AT245" s="123">
        <f>IF(データ入力と計算結果!$E$9=バックデータ一覧!$A$24,'貼り付けシート（日別）'!P244,0)</f>
        <v>0</v>
      </c>
      <c r="AU245" s="132">
        <f>'貼り付けシート（日別）'!B244</f>
        <v>16.718167507495998</v>
      </c>
      <c r="AV245" s="132">
        <f>'貼り付けシート（日別）'!C244</f>
        <v>21.80630544456</v>
      </c>
      <c r="AW245" s="132">
        <f>'貼り付けシート（日別）'!D244</f>
        <v>4.1795418768739996</v>
      </c>
      <c r="AX245" s="132">
        <f>'貼り付けシート（日別）'!E244</f>
        <v>0</v>
      </c>
      <c r="AY245" s="132">
        <f>'貼り付けシート（日別）'!F244</f>
        <v>16.354729083419997</v>
      </c>
      <c r="AZ245" s="132">
        <f>'貼り付けシート（日別）'!G244</f>
        <v>0</v>
      </c>
      <c r="BA245" s="132">
        <f>'貼り付けシート（日別）'!H244</f>
        <v>3.4649999999999985</v>
      </c>
    </row>
    <row r="246" spans="1:53" x14ac:dyDescent="0.15">
      <c r="A246" s="50">
        <v>41879</v>
      </c>
      <c r="B246" s="42">
        <f t="shared" si="33"/>
        <v>8</v>
      </c>
      <c r="C246" s="42">
        <f t="shared" si="34"/>
        <v>28</v>
      </c>
      <c r="D246" s="127">
        <f t="shared" si="35"/>
        <v>0.14796591493055555</v>
      </c>
      <c r="E246" s="127">
        <f t="shared" si="30"/>
        <v>64.325749447103192</v>
      </c>
      <c r="F246" s="127">
        <f t="shared" si="36"/>
        <v>0</v>
      </c>
      <c r="G246" s="130">
        <v>0</v>
      </c>
      <c r="H246" s="122">
        <f t="shared" si="31"/>
        <v>0.14796591493055555</v>
      </c>
      <c r="I246" s="122">
        <f>IF(AND($BH$4&lt;&gt;1,$BH$4&lt;&gt;2,$BH$4&lt;&gt;6),0,((VLOOKUP(データ入力と計算結果!$E$6,バックデータ一覧!$V$10:$AA$11,2)*'貼り付けシート（日別）'!O245+VLOOKUP(データ入力と計算結果!$E$6,バックデータ一覧!$V$10:$AA$11,3)*('貼り付けシート（日別）'!I245+'貼り付けシート（日別）'!J245+'貼り付けシート（日別）'!K245+'貼り付けシート（日別）'!L245+'貼り付けシート（日別）'!N245)+(VLOOKUP(データ入力と計算結果!$E$6,バックデータ一覧!$V$10:$AA$11,4)))*10^3/3600))</f>
        <v>9.5459583333333348E-2</v>
      </c>
      <c r="J246" s="122">
        <f>IF(AND(OR($BH$4&lt;&gt;1,$BH$4&lt;&gt;2,$BH$4&lt;&gt;6),データ入力と計算結果!$E$7&lt;&gt;バックデータ一覧!$A$15,SUM(AX246:AY246)&gt;0),0.07*10^3/3600,0)</f>
        <v>1.9444444444444445E-2</v>
      </c>
      <c r="K246" s="122">
        <f>IF(AND(OR($BH$4=1,$BH$4=2),データ入力と計算結果!$E$7=バックデータ一覧!$A$17,AY246&gt;0),(VLOOKUP(データ入力と計算結果!$E$6,バックデータ一覧!$V$10:$AA$11,5,FALSE)*BA246+VLOOKUP(データ入力と計算結果!$E$6,バックデータ一覧!$V$10:$AA$11,6,FALSE))*10^3/3600,0)</f>
        <v>3.3061887152777775E-2</v>
      </c>
      <c r="L246" s="122">
        <f>IF(OR($BH$4=1,$BH$4=6),IF(データ入力と計算結果!$E$7=バックデータ一覧!$A$15,AU246/N246+AV246/O246+AW246/P246+AX246/Q246+AY246/S246,IF(データ入力と計算結果!$E$7=バックデータ一覧!$A$16,AU246/N246+AV246/O246+AW246/P246+AY246/R246+AZ246/S246,AU246/N246+AV246/O246+AW246/P246+AY246/R246+BA246/T246)),0)</f>
        <v>64.325749447103192</v>
      </c>
      <c r="M246" s="122">
        <f>IF($BH$4=2,IF(データ入力と計算結果!$E$7=バックデータ一覧!$A$15,AU246/N246+AV246/O246+AW246/P246+AX246/Q246+AZ246/S246,IF(データ入力と計算結果!$E$7=バックデータ一覧!$A$16,AU246/N246+AV246/O246+AW246/P246+AY246/R246+AZ246/S246,AU246/N246+AV246/O246+AW246/P246+AY246/R246+BA246/T246)),0)</f>
        <v>0</v>
      </c>
      <c r="N246" s="122">
        <f>MIN(1,$BH$6*'貼り付けシート（日別）'!O245+計算過程!$BH$13*(AU246+AW246)+$BH$20)</f>
        <v>0.65059038754574605</v>
      </c>
      <c r="O246" s="122">
        <f>MIN(1,$BH$7*'貼り付けシート（日別）'!O245+$BH$14*AV246+$BH$21)</f>
        <v>0.69329455961712749</v>
      </c>
      <c r="P246" s="122">
        <f>MIN(1,$BH$8*'貼り付けシート（日別）'!O245+$BH$15*(AU246+AW246)+$BH$22)</f>
        <v>0.65059038754574605</v>
      </c>
      <c r="Q246" s="46">
        <f>MIN(1,$BH$9*'貼り付けシート（日別）'!O245+$BH$16*AX246+$BH$23)</f>
        <v>0.71159348488590612</v>
      </c>
      <c r="R246" s="46">
        <f>MIN(1,$BH$10*'貼り付けシート（日別）'!O245+$BH$17*AY246+$BH$24)</f>
        <v>0.70322663895179616</v>
      </c>
      <c r="S246" s="46">
        <f>MIN(1,$BH$11*'貼り付けシート（日別）'!O245+$BH$18*AZ246+$BH$25)</f>
        <v>0.71159348488590612</v>
      </c>
      <c r="T246" s="46">
        <f>MIN(1,$BH$12*'貼り付けシート（日別）'!O245+$BH$19*BA246+$BH$26)</f>
        <v>0.66141055341422816</v>
      </c>
      <c r="U246" s="46">
        <f t="shared" si="32"/>
        <v>0</v>
      </c>
      <c r="V246" s="46">
        <f t="array" ref="V246">AVERAGE((IF(('貼り付けシート（時刻別）'!$E$6:$E$8765=$B246)*('貼り付けシート（時刻別）'!$F$6:$F$8765=$C246)*('貼り付けシート（時刻別）'!$G$6:$G$8765=1),'貼り付けシート（時刻別）'!$C$6:$C$8765,"")))</f>
        <v>22.912500000000005</v>
      </c>
      <c r="W246" s="46">
        <f t="shared" si="37"/>
        <v>1</v>
      </c>
      <c r="X246" s="46">
        <f t="shared" si="38"/>
        <v>1</v>
      </c>
      <c r="Y246" s="46">
        <f t="shared" si="39"/>
        <v>43.953218997175007</v>
      </c>
      <c r="Z246" s="46">
        <f>IF($BH$4=8,($BH$38*'貼り付けシート（日別）'!O245+$BH$39*Y246+$BH$40)/3.6,0)</f>
        <v>0</v>
      </c>
      <c r="AA246" s="46">
        <f>IF(OR($BH$4=3,$BH$4=4,$BH$4=5),(($BH$42*'貼り付けシート（日別）'!O245+$BH$43*SUM(AU246:AW246,AY246)+$BH$44)*AB246+(0.01723*BA246+0.06099))*10^3/3600,0)</f>
        <v>0</v>
      </c>
      <c r="AB246" s="46">
        <f>IF('貼り付けシート（日別）'!O245&lt;7,1+(7-'貼り付けシート（日別）'!O245)*0.0091,1)</f>
        <v>1</v>
      </c>
      <c r="AC246" s="46">
        <f>IF(OR($BH$4=3,$BH$4=4,$BH$4=5),(($BH$45*'貼り付けシート（日別）'!O245+$BH$46*SUM(AU246:AW246,AY246)+$BH$47)*AE246+BA246/AD246),0)</f>
        <v>0</v>
      </c>
      <c r="AD246" s="46">
        <f>$BH$48*'貼り付けシート（日別）'!O245+$BH$49*BA246+$BH$50</f>
        <v>0.89922875000000002</v>
      </c>
      <c r="AE246" s="46">
        <f>IF('貼り付けシート（日別）'!O245&lt;7,1+(7-'貼り付けシート（日別）'!O245)*0.0205,1)</f>
        <v>1</v>
      </c>
      <c r="AF246" s="46">
        <f>IF($BH$4=7,((AL246*'貼り付けシート（日別）'!O245+AM246*(AU246+AV246+AW246+AY246)+AN246*AK246+AO246)*AG246+(0.01723*BA246+0.06099))*10^3/3600,0)</f>
        <v>0</v>
      </c>
      <c r="AG246" s="46">
        <f>IF(7&lt;='貼り付けシート（日別）'!O245,1,1+(7-'貼り付けシート（日別）'!O245)*0.0091)</f>
        <v>1</v>
      </c>
      <c r="AH246" s="46">
        <f>IF($BH$4=7,((AP246*'貼り付けシート（日別）'!O245+AQ246*(AU246+AV246+AW246+AY246)+AR246*AK246+AS246)*AJ246+BA246/AI246),0)</f>
        <v>0</v>
      </c>
      <c r="AI246" s="46">
        <f>$BH$52*'貼り付けシート（日別）'!O245+$BH$53*BA246+$BH$54</f>
        <v>0.89922875000000002</v>
      </c>
      <c r="AJ246" s="46">
        <f>IF(7&lt;='貼り付けシート（日別）'!O245,1,1+(7-'貼り付けシート（日別）'!O245)*0.0205)</f>
        <v>1</v>
      </c>
      <c r="AK246" s="46">
        <f>SUMIF('貼り付けシート（時刻別）'!$A$6:$A$8765,A246,'貼り付けシート（時刻別）'!$D$6:$D$8765)</f>
        <v>0</v>
      </c>
      <c r="AL246" s="120">
        <f>IF($AK246&gt;0,バックデータ一覧!$S$4,バックデータ一覧!$T$4)</f>
        <v>-0.18114</v>
      </c>
      <c r="AM246" s="120">
        <f>IF($AK246&gt;0,バックデータ一覧!$S$5,バックデータ一覧!$T$5)</f>
        <v>0.10483000000000001</v>
      </c>
      <c r="AN246" s="120">
        <f>IF($AK246&gt;0,バックデータ一覧!$S$6,バックデータ一覧!$T$6)</f>
        <v>0</v>
      </c>
      <c r="AO246" s="120">
        <f>IF($AK246&gt;0,バックデータ一覧!$S$7,バックデータ一覧!$T$7)</f>
        <v>5.8528500000000001</v>
      </c>
      <c r="AP246" s="120">
        <f>IF($AK246&gt;0,バックデータ一覧!$S$12,バックデータ一覧!$T$12)</f>
        <v>-5.7700000000000001E-2</v>
      </c>
      <c r="AQ246" s="120">
        <f>IF($AK246&gt;0,バックデータ一覧!$S$13,バックデータ一覧!$T$13)</f>
        <v>0.47525000000000001</v>
      </c>
      <c r="AR246" s="120">
        <f>IF($AK246&gt;0,バックデータ一覧!$S$14,バックデータ一覧!$T$14)</f>
        <v>0</v>
      </c>
      <c r="AS246" s="120">
        <f>IF($AK246&gt;0,バックデータ一覧!$S$15,バックデータ一覧!$T$15)</f>
        <v>-6.3459300000000001</v>
      </c>
      <c r="AT246" s="123">
        <f>IF(データ入力と計算結果!$E$9=バックデータ一覧!$A$24,'貼り付けシート（日別）'!P245,0)</f>
        <v>0</v>
      </c>
      <c r="AU246" s="132">
        <f>'貼り付けシート（日別）'!B245</f>
        <v>8.2973969949780013</v>
      </c>
      <c r="AV246" s="132">
        <f>'貼り付けシート（日別）'!C245</f>
        <v>13.528364665725002</v>
      </c>
      <c r="AW246" s="132">
        <f>'貼り付けシート（日別）'!D245</f>
        <v>2.5252947376020001</v>
      </c>
      <c r="AX246" s="132">
        <f>'貼り付けシート（日別）'!E245</f>
        <v>0</v>
      </c>
      <c r="AY246" s="132">
        <f>'貼り付けシート（日別）'!F245</f>
        <v>16.234037598870003</v>
      </c>
      <c r="AZ246" s="132">
        <f>'貼り付けシート（日別）'!G245</f>
        <v>0</v>
      </c>
      <c r="BA246" s="132">
        <f>'貼り付けシート（日別）'!H245</f>
        <v>3.3681249999999991</v>
      </c>
    </row>
    <row r="247" spans="1:53" x14ac:dyDescent="0.15">
      <c r="A247" s="50">
        <v>41880</v>
      </c>
      <c r="B247" s="42">
        <f t="shared" si="33"/>
        <v>8</v>
      </c>
      <c r="C247" s="42">
        <f t="shared" si="34"/>
        <v>29</v>
      </c>
      <c r="D247" s="127">
        <f t="shared" si="35"/>
        <v>0.13762218518518521</v>
      </c>
      <c r="E247" s="127">
        <f t="shared" si="30"/>
        <v>50.9443977861064</v>
      </c>
      <c r="F247" s="127">
        <f t="shared" si="36"/>
        <v>0</v>
      </c>
      <c r="G247" s="130">
        <v>0</v>
      </c>
      <c r="H247" s="122">
        <f t="shared" si="31"/>
        <v>0.13762218518518521</v>
      </c>
      <c r="I247" s="122">
        <f>IF(AND($BH$4&lt;&gt;1,$BH$4&lt;&gt;2,$BH$4&lt;&gt;6),0,((VLOOKUP(データ入力と計算結果!$E$6,バックデータ一覧!$V$10:$AA$11,2)*'貼り付けシート（日別）'!O246+VLOOKUP(データ入力と計算結果!$E$6,バックデータ一覧!$V$10:$AA$11,3)*('貼り付けシート（日別）'!I246+'貼り付けシート（日別）'!J246+'貼り付けシート（日別）'!K246+'貼り付けシート（日別）'!L246+'貼り付けシート（日別）'!N246)+(VLOOKUP(データ入力と計算結果!$E$6,バックデータ一覧!$V$10:$AA$11,4)))*10^3/3600))</f>
        <v>8.4771851851851862E-2</v>
      </c>
      <c r="J247" s="122">
        <f>IF(AND(OR($BH$4&lt;&gt;1,$BH$4&lt;&gt;2,$BH$4&lt;&gt;6),データ入力と計算結果!$E$7&lt;&gt;バックデータ一覧!$A$15,SUM(AX247:AY247)&gt;0),0.07*10^3/3600,0)</f>
        <v>1.9444444444444445E-2</v>
      </c>
      <c r="K247" s="122">
        <f>IF(AND(OR($BH$4=1,$BH$4=2),データ入力と計算結果!$E$7=バックデータ一覧!$A$17,AY247&gt;0),(VLOOKUP(データ入力と計算結果!$E$6,バックデータ一覧!$V$10:$AA$11,5,FALSE)*BA247+VLOOKUP(データ入力と計算結果!$E$6,バックデータ一覧!$V$10:$AA$11,6,FALSE))*10^3/3600,0)</f>
        <v>3.3405888888888895E-2</v>
      </c>
      <c r="L247" s="122">
        <f>IF(OR($BH$4=1,$BH$4=6),IF(データ入力と計算結果!$E$7=バックデータ一覧!$A$15,AU247/N247+AV247/O247+AW247/P247+AX247/Q247+AY247/S247,IF(データ入力と計算結果!$E$7=バックデータ一覧!$A$16,AU247/N247+AV247/O247+AW247/P247+AY247/R247+AZ247/S247,AU247/N247+AV247/O247+AW247/P247+AY247/R247+BA247/T247)),0)</f>
        <v>50.9443977861064</v>
      </c>
      <c r="M247" s="122">
        <f>IF($BH$4=2,IF(データ入力と計算結果!$E$7=バックデータ一覧!$A$15,AU247/N247+AV247/O247+AW247/P247+AX247/Q247+AZ247/S247,IF(データ入力と計算結果!$E$7=バックデータ一覧!$A$16,AU247/N247+AV247/O247+AW247/P247+AY247/R247+AZ247/S247,AU247/N247+AV247/O247+AW247/P247+AY247/R247+BA247/T247)),0)</f>
        <v>0</v>
      </c>
      <c r="N247" s="122">
        <f>MIN(1,$BH$6*'貼り付けシート（日別）'!O246+計算過程!$BH$13*(AU247+AW247)+$BH$20)</f>
        <v>0.64441133822451369</v>
      </c>
      <c r="O247" s="122">
        <f>MIN(1,$BH$7*'貼り付けシート（日別）'!O246+$BH$14*AV247+$BH$21)</f>
        <v>0.69096976419097467</v>
      </c>
      <c r="P247" s="122">
        <f>MIN(1,$BH$8*'貼り付けシート（日別）'!O246+$BH$15*(AU247+AW247)+$BH$22)</f>
        <v>0.64441133822451369</v>
      </c>
      <c r="Q247" s="46">
        <f>MIN(1,$BH$9*'貼り付けシート（日別）'!O246+$BH$16*AX247+$BH$23)</f>
        <v>0.71159348488590612</v>
      </c>
      <c r="R247" s="46">
        <f>MIN(1,$BH$10*'貼り付けシート（日別）'!O246+$BH$17*AY247+$BH$24)</f>
        <v>0.70325734996926581</v>
      </c>
      <c r="S247" s="46">
        <f>MIN(1,$BH$11*'貼り付けシート（日別）'!O246+$BH$18*AZ247+$BH$25)</f>
        <v>0.71159348488590612</v>
      </c>
      <c r="T247" s="46">
        <f>MIN(1,$BH$12*'貼り付けシート（日別）'!O246+$BH$19*BA247+$BH$26)</f>
        <v>0.66124091566389254</v>
      </c>
      <c r="U247" s="46">
        <f t="shared" si="32"/>
        <v>0</v>
      </c>
      <c r="V247" s="46">
        <f t="array" ref="V247">AVERAGE((IF(('貼り付けシート（時刻別）'!$E$6:$E$8765=$B247)*('貼り付けシート（時刻別）'!$F$6:$F$8765=$C247)*('貼り付けシート（時刻別）'!$G$6:$G$8765=1),'貼り付けシート（時刻別）'!$C$6:$C$8765,"")))</f>
        <v>23.337499999999999</v>
      </c>
      <c r="W247" s="46">
        <f t="shared" si="37"/>
        <v>1</v>
      </c>
      <c r="X247" s="46">
        <f t="shared" si="38"/>
        <v>1</v>
      </c>
      <c r="Y247" s="46">
        <f t="shared" si="39"/>
        <v>34.874616774924995</v>
      </c>
      <c r="Z247" s="46">
        <f>IF($BH$4=8,($BH$38*'貼り付けシート（日別）'!O246+$BH$39*Y247+$BH$40)/3.6,0)</f>
        <v>0</v>
      </c>
      <c r="AA247" s="46">
        <f>IF(OR($BH$4=3,$BH$4=4,$BH$4=5),(($BH$42*'貼り付けシート（日別）'!O246+$BH$43*SUM(AU247:AW247,AY247)+$BH$44)*AB247+(0.01723*BA247+0.06099))*10^3/3600,0)</f>
        <v>0</v>
      </c>
      <c r="AB247" s="46">
        <f>IF('貼り付けシート（日別）'!O246&lt;7,1+(7-'貼り付けシート（日別）'!O246)*0.0091,1)</f>
        <v>1</v>
      </c>
      <c r="AC247" s="46">
        <f>IF(OR($BH$4=3,$BH$4=4,$BH$4=5),(($BH$45*'貼り付けシート（日別）'!O246+$BH$46*SUM(AU247:AW247,AY247)+$BH$47)*AE247+BA247/AD247),0)</f>
        <v>0</v>
      </c>
      <c r="AD247" s="46">
        <f>$BH$48*'貼り付けシート（日別）'!O246+$BH$49*BA247+$BH$50</f>
        <v>0.89735999999999994</v>
      </c>
      <c r="AE247" s="46">
        <f>IF('貼り付けシート（日別）'!O246&lt;7,1+(7-'貼り付けシート（日別）'!O246)*0.0205,1)</f>
        <v>1</v>
      </c>
      <c r="AF247" s="46">
        <f>IF($BH$4=7,((AL247*'貼り付けシート（日別）'!O246+AM247*(AU247+AV247+AW247+AY247)+AN247*AK247+AO247)*AG247+(0.01723*BA247+0.06099))*10^3/3600,0)</f>
        <v>0</v>
      </c>
      <c r="AG247" s="46">
        <f>IF(7&lt;='貼り付けシート（日別）'!O246,1,1+(7-'貼り付けシート（日別）'!O246)*0.0091)</f>
        <v>1</v>
      </c>
      <c r="AH247" s="46">
        <f>IF($BH$4=7,((AP247*'貼り付けシート（日別）'!O246+AQ247*(AU247+AV247+AW247+AY247)+AR247*AK247+AS247)*AJ247+BA247/AI247),0)</f>
        <v>0</v>
      </c>
      <c r="AI247" s="46">
        <f>$BH$52*'貼り付けシート（日別）'!O246+$BH$53*BA247+$BH$54</f>
        <v>0.89735999999999994</v>
      </c>
      <c r="AJ247" s="46">
        <f>IF(7&lt;='貼り付けシート（日別）'!O246,1,1+(7-'貼り付けシート（日別）'!O246)*0.0205)</f>
        <v>1</v>
      </c>
      <c r="AK247" s="46">
        <f>SUMIF('貼り付けシート（時刻別）'!$A$6:$A$8765,A247,'貼り付けシート（時刻別）'!$D$6:$D$8765)</f>
        <v>0</v>
      </c>
      <c r="AL247" s="120">
        <f>IF($AK247&gt;0,バックデータ一覧!$S$4,バックデータ一覧!$T$4)</f>
        <v>-0.18114</v>
      </c>
      <c r="AM247" s="120">
        <f>IF($AK247&gt;0,バックデータ一覧!$S$5,バックデータ一覧!$T$5)</f>
        <v>0.10483000000000001</v>
      </c>
      <c r="AN247" s="120">
        <f>IF($AK247&gt;0,バックデータ一覧!$S$6,バックデータ一覧!$T$6)</f>
        <v>0</v>
      </c>
      <c r="AO247" s="120">
        <f>IF($AK247&gt;0,バックデータ一覧!$S$7,バックデータ一覧!$T$7)</f>
        <v>5.8528500000000001</v>
      </c>
      <c r="AP247" s="120">
        <f>IF($AK247&gt;0,バックデータ一覧!$S$12,バックデータ一覧!$T$12)</f>
        <v>-5.7700000000000001E-2</v>
      </c>
      <c r="AQ247" s="120">
        <f>IF($AK247&gt;0,バックデータ一覧!$S$13,バックデータ一覧!$T$13)</f>
        <v>0.47525000000000001</v>
      </c>
      <c r="AR247" s="120">
        <f>IF($AK247&gt;0,バックデータ一覧!$S$14,バックデータ一覧!$T$14)</f>
        <v>0</v>
      </c>
      <c r="AS247" s="120">
        <f>IF($AK247&gt;0,バックデータ一覧!$S$15,バックデータ一覧!$T$15)</f>
        <v>-6.3459300000000001</v>
      </c>
      <c r="AT247" s="123">
        <f>IF(データ入力と計算結果!$E$9=バックデータ一覧!$A$24,'貼り付けシート（日別）'!P246,0)</f>
        <v>0</v>
      </c>
      <c r="AU247" s="132">
        <f>'貼り付けシート（日別）'!B246</f>
        <v>5.5684178287010004</v>
      </c>
      <c r="AV247" s="132">
        <f>'貼り付けシート（日別）'!C246</f>
        <v>8.9813190785499994</v>
      </c>
      <c r="AW247" s="132">
        <f>'貼り付けシート（日別）'!D246</f>
        <v>0.718505526284</v>
      </c>
      <c r="AX247" s="132">
        <f>'貼り付けシート（日別）'!E246</f>
        <v>0</v>
      </c>
      <c r="AY247" s="132">
        <f>'貼り付けシート（日別）'!F246</f>
        <v>16.16637434139</v>
      </c>
      <c r="AZ247" s="132">
        <f>'貼り付けシート（日別）'!G246</f>
        <v>0</v>
      </c>
      <c r="BA247" s="132">
        <f>'貼り付けシート（日別）'!H246</f>
        <v>3.4400000000000004</v>
      </c>
    </row>
    <row r="248" spans="1:53" x14ac:dyDescent="0.15">
      <c r="A248" s="50">
        <v>41881</v>
      </c>
      <c r="B248" s="42">
        <f t="shared" si="33"/>
        <v>8</v>
      </c>
      <c r="C248" s="42">
        <f t="shared" si="34"/>
        <v>30</v>
      </c>
      <c r="D248" s="127">
        <f t="shared" si="35"/>
        <v>0.14901214756944445</v>
      </c>
      <c r="E248" s="127">
        <f t="shared" si="30"/>
        <v>64.148910280129201</v>
      </c>
      <c r="F248" s="127">
        <f t="shared" si="36"/>
        <v>0</v>
      </c>
      <c r="G248" s="130">
        <v>0</v>
      </c>
      <c r="H248" s="122">
        <f t="shared" si="31"/>
        <v>0.14901214756944445</v>
      </c>
      <c r="I248" s="122">
        <f>IF(AND($BH$4&lt;&gt;1,$BH$4&lt;&gt;2,$BH$4&lt;&gt;6),0,((VLOOKUP(データ入力と計算結果!$E$6,バックデータ一覧!$V$10:$AA$11,2)*'貼り付けシート（日別）'!O247+VLOOKUP(データ入力と計算結果!$E$6,バックデータ一覧!$V$10:$AA$11,3)*('貼り付けシート（日別）'!I247+'貼り付けシート（日別）'!J247+'貼り付けシート（日別）'!K247+'貼り付けシート（日別）'!L247+'貼り付けシート（日別）'!N247)+(VLOOKUP(データ入力と計算結果!$E$6,バックデータ一覧!$V$10:$AA$11,4)))*10^3/3600))</f>
        <v>9.5877638888888894E-2</v>
      </c>
      <c r="J248" s="122">
        <f>IF(AND(OR($BH$4&lt;&gt;1,$BH$4&lt;&gt;2,$BH$4&lt;&gt;6),データ入力と計算結果!$E$7&lt;&gt;バックデータ一覧!$A$15,SUM(AX248:AY248)&gt;0),0.07*10^3/3600,0)</f>
        <v>1.9444444444444445E-2</v>
      </c>
      <c r="K248" s="122">
        <f>IF(AND(OR($BH$4=1,$BH$4=2),データ入力と計算結果!$E$7=バックデータ一覧!$A$17,AY248&gt;0),(VLOOKUP(データ入力と計算結果!$E$6,バックデータ一覧!$V$10:$AA$11,5,FALSE)*BA248+VLOOKUP(データ入力と計算結果!$E$6,バックデータ一覧!$V$10:$AA$11,6,FALSE))*10^3/3600,0)</f>
        <v>3.3690064236111116E-2</v>
      </c>
      <c r="L248" s="122">
        <f>IF(OR($BH$4=1,$BH$4=6),IF(データ入力と計算結果!$E$7=バックデータ一覧!$A$15,AU248/N248+AV248/O248+AW248/P248+AX248/Q248+AY248/S248,IF(データ入力と計算結果!$E$7=バックデータ一覧!$A$16,AU248/N248+AV248/O248+AW248/P248+AY248/R248+AZ248/S248,AU248/N248+AV248/O248+AW248/P248+AY248/R248+BA248/T248)),0)</f>
        <v>64.148910280129201</v>
      </c>
      <c r="M248" s="122">
        <f>IF($BH$4=2,IF(データ入力と計算結果!$E$7=バックデータ一覧!$A$15,AU248/N248+AV248/O248+AW248/P248+AX248/Q248+AZ248/S248,IF(データ入力と計算結果!$E$7=バックデータ一覧!$A$16,AU248/N248+AV248/O248+AW248/P248+AY248/R248+AZ248/S248,AU248/N248+AV248/O248+AW248/P248+AY248/R248+BA248/T248)),0)</f>
        <v>0</v>
      </c>
      <c r="N248" s="122">
        <f>MIN(1,$BH$6*'貼り付けシート（日別）'!O247+計算過程!$BH$13*(AU248+AW248)+$BH$20)</f>
        <v>0.64898822842943582</v>
      </c>
      <c r="O248" s="122">
        <f>MIN(1,$BH$7*'貼り付けシート（日別）'!O247+$BH$14*AV248+$BH$21)</f>
        <v>0.6927732703238576</v>
      </c>
      <c r="P248" s="122">
        <f>MIN(1,$BH$8*'貼り付けシート（日別）'!O247+$BH$15*(AU248+AW248)+$BH$22)</f>
        <v>0.64898822842943582</v>
      </c>
      <c r="Q248" s="46">
        <f>MIN(1,$BH$9*'貼り付けシート（日別）'!O247+$BH$16*AX248+$BH$23)</f>
        <v>0.71159348488590612</v>
      </c>
      <c r="R248" s="46">
        <f>MIN(1,$BH$10*'貼り付けシート（日別）'!O247+$BH$17*AY248+$BH$24)</f>
        <v>0.70328029696546501</v>
      </c>
      <c r="S248" s="46">
        <f>MIN(1,$BH$11*'貼り付けシート（日別）'!O247+$BH$18*AZ248+$BH$25)</f>
        <v>0.71159348488590612</v>
      </c>
      <c r="T248" s="46">
        <f>MIN(1,$BH$12*'貼り付けシート（日別）'!O247+$BH$19*BA248+$BH$26)</f>
        <v>0.6611007801310067</v>
      </c>
      <c r="U248" s="46">
        <f t="shared" si="32"/>
        <v>0</v>
      </c>
      <c r="V248" s="46">
        <f t="array" ref="V248">AVERAGE((IF(('貼り付けシート（時刻別）'!$E$6:$E$8765=$B248)*('貼り付けシート（時刻別）'!$F$6:$F$8765=$C248)*('貼り付けシート（時刻別）'!$G$6:$G$8765=1),'貼り付けシート（時刻別）'!$C$6:$C$8765,"")))</f>
        <v>23.05</v>
      </c>
      <c r="W248" s="46">
        <f t="shared" si="37"/>
        <v>1</v>
      </c>
      <c r="X248" s="46">
        <f t="shared" si="38"/>
        <v>1</v>
      </c>
      <c r="Y248" s="46">
        <f t="shared" si="39"/>
        <v>43.788917409024997</v>
      </c>
      <c r="Z248" s="46">
        <f>IF($BH$4=8,($BH$38*'貼り付けシート（日別）'!O247+$BH$39*Y248+$BH$40)/3.6,0)</f>
        <v>0</v>
      </c>
      <c r="AA248" s="46">
        <f>IF(OR($BH$4=3,$BH$4=4,$BH$4=5),(($BH$42*'貼り付けシート（日別）'!O247+$BH$43*SUM(AU248:AW248,AY248)+$BH$44)*AB248+(0.01723*BA248+0.06099))*10^3/3600,0)</f>
        <v>0</v>
      </c>
      <c r="AB248" s="46">
        <f>IF('貼り付けシート（日別）'!O247&lt;7,1+(7-'貼り付けシート（日別）'!O247)*0.0091,1)</f>
        <v>1</v>
      </c>
      <c r="AC248" s="46">
        <f>IF(OR($BH$4=3,$BH$4=4,$BH$4=5),(($BH$45*'貼り付けシート（日別）'!O247+$BH$46*SUM(AU248:AW248,AY248)+$BH$47)*AE248+BA248/AD248),0)</f>
        <v>0</v>
      </c>
      <c r="AD248" s="46">
        <f>$BH$48*'貼り付けシート（日別）'!O247+$BH$49*BA248+$BH$50</f>
        <v>0.89581624999999998</v>
      </c>
      <c r="AE248" s="46">
        <f>IF('貼り付けシート（日別）'!O247&lt;7,1+(7-'貼り付けシート（日別）'!O247)*0.0205,1)</f>
        <v>1</v>
      </c>
      <c r="AF248" s="46">
        <f>IF($BH$4=7,((AL248*'貼り付けシート（日別）'!O247+AM248*(AU248+AV248+AW248+AY248)+AN248*AK248+AO248)*AG248+(0.01723*BA248+0.06099))*10^3/3600,0)</f>
        <v>0</v>
      </c>
      <c r="AG248" s="46">
        <f>IF(7&lt;='貼り付けシート（日別）'!O247,1,1+(7-'貼り付けシート（日別）'!O247)*0.0091)</f>
        <v>1</v>
      </c>
      <c r="AH248" s="46">
        <f>IF($BH$4=7,((AP248*'貼り付けシート（日別）'!O247+AQ248*(AU248+AV248+AW248+AY248)+AR248*AK248+AS248)*AJ248+BA248/AI248),0)</f>
        <v>0</v>
      </c>
      <c r="AI248" s="46">
        <f>$BH$52*'貼り付けシート（日別）'!O247+$BH$53*BA248+$BH$54</f>
        <v>0.89581624999999998</v>
      </c>
      <c r="AJ248" s="46">
        <f>IF(7&lt;='貼り付けシート（日別）'!O247,1,1+(7-'貼り付けシート（日別）'!O247)*0.0205)</f>
        <v>1</v>
      </c>
      <c r="AK248" s="46">
        <f>SUMIF('貼り付けシート（時刻別）'!$A$6:$A$8765,A248,'貼り付けシート（時刻別）'!$D$6:$D$8765)</f>
        <v>0</v>
      </c>
      <c r="AL248" s="120">
        <f>IF($AK248&gt;0,バックデータ一覧!$S$4,バックデータ一覧!$T$4)</f>
        <v>-0.18114</v>
      </c>
      <c r="AM248" s="120">
        <f>IF($AK248&gt;0,バックデータ一覧!$S$5,バックデータ一覧!$T$5)</f>
        <v>0.10483000000000001</v>
      </c>
      <c r="AN248" s="120">
        <f>IF($AK248&gt;0,バックデータ一覧!$S$6,バックデータ一覧!$T$6)</f>
        <v>0</v>
      </c>
      <c r="AO248" s="120">
        <f>IF($AK248&gt;0,バックデータ一覧!$S$7,バックデータ一覧!$T$7)</f>
        <v>5.8528500000000001</v>
      </c>
      <c r="AP248" s="120">
        <f>IF($AK248&gt;0,バックデータ一覧!$S$12,バックデータ一覧!$T$12)</f>
        <v>-5.7700000000000001E-2</v>
      </c>
      <c r="AQ248" s="120">
        <f>IF($AK248&gt;0,バックデータ一覧!$S$13,バックデータ一覧!$T$13)</f>
        <v>0.47525000000000001</v>
      </c>
      <c r="AR248" s="120">
        <f>IF($AK248&gt;0,バックデータ一覧!$S$14,バックデータ一覧!$T$14)</f>
        <v>0</v>
      </c>
      <c r="AS248" s="120">
        <f>IF($AK248&gt;0,バックデータ一覧!$S$15,バックデータ一覧!$T$15)</f>
        <v>-6.3459300000000001</v>
      </c>
      <c r="AT248" s="123">
        <f>IF(データ入力と計算結果!$E$9=バックデータ一覧!$A$24,'貼り付けシート（日別）'!P247,0)</f>
        <v>0</v>
      </c>
      <c r="AU248" s="132">
        <f>'貼り付けシート（日別）'!B247</f>
        <v>8.2369731147339991</v>
      </c>
      <c r="AV248" s="132">
        <f>'貼り付けシート（日別）'!C247</f>
        <v>13.429847469675</v>
      </c>
      <c r="AW248" s="132">
        <f>'貼り付けシート（日別）'!D247</f>
        <v>2.5069048610059999</v>
      </c>
      <c r="AX248" s="132">
        <f>'貼り付けシート（日別）'!E247</f>
        <v>0</v>
      </c>
      <c r="AY248" s="132">
        <f>'貼り付けシート（日別）'!F247</f>
        <v>16.115816963609998</v>
      </c>
      <c r="AZ248" s="132">
        <f>'貼り付けシート（日別）'!G247</f>
        <v>0</v>
      </c>
      <c r="BA248" s="132">
        <f>'貼り付けシート（日別）'!H247</f>
        <v>3.4993750000000001</v>
      </c>
    </row>
    <row r="249" spans="1:53" x14ac:dyDescent="0.15">
      <c r="A249" s="50">
        <v>41882</v>
      </c>
      <c r="B249" s="42">
        <f t="shared" si="33"/>
        <v>8</v>
      </c>
      <c r="C249" s="42">
        <f t="shared" si="34"/>
        <v>31</v>
      </c>
      <c r="D249" s="127">
        <f t="shared" si="35"/>
        <v>0.15044768287037036</v>
      </c>
      <c r="E249" s="127">
        <f t="shared" si="30"/>
        <v>64.345020376725316</v>
      </c>
      <c r="F249" s="127">
        <f t="shared" si="36"/>
        <v>0</v>
      </c>
      <c r="G249" s="130">
        <v>0</v>
      </c>
      <c r="H249" s="122">
        <f t="shared" si="31"/>
        <v>0.15044768287037036</v>
      </c>
      <c r="I249" s="122">
        <f>IF(AND($BH$4&lt;&gt;1,$BH$4&lt;&gt;2,$BH$4&lt;&gt;6),0,((VLOOKUP(データ入力と計算結果!$E$6,バックデータ一覧!$V$10:$AA$11,2)*'貼り付けシート（日別）'!O248+VLOOKUP(データ入力と計算結果!$E$6,バックデータ一覧!$V$10:$AA$11,3)*('貼り付けシート（日別）'!I248+'貼り付けシート（日別）'!J248+'貼り付けシート（日別）'!K248+'貼り付けシート（日別）'!L248+'貼り付けシート（日別）'!N248)+(VLOOKUP(データ入力と計算結果!$E$6,バックデータ一覧!$V$10:$AA$11,4)))*10^3/3600))</f>
        <v>9.6620185185185184E-2</v>
      </c>
      <c r="J249" s="122">
        <f>IF(AND(OR($BH$4&lt;&gt;1,$BH$4&lt;&gt;2,$BH$4&lt;&gt;6),データ入力と計算結果!$E$7&lt;&gt;バックデータ一覧!$A$15,SUM(AX249:AY249)&gt;0),0.07*10^3/3600,0)</f>
        <v>1.9444444444444445E-2</v>
      </c>
      <c r="K249" s="122">
        <f>IF(AND(OR($BH$4=1,$BH$4=2),データ入力と計算結果!$E$7=バックデータ一覧!$A$17,AY249&gt;0),(VLOOKUP(データ入力と計算結果!$E$6,バックデータ一覧!$V$10:$AA$11,5,FALSE)*BA249+VLOOKUP(データ入力と計算結果!$E$6,バックデータ一覧!$V$10:$AA$11,6,FALSE))*10^3/3600,0)</f>
        <v>3.4383053240740737E-2</v>
      </c>
      <c r="L249" s="122">
        <f>IF(OR($BH$4=1,$BH$4=6),IF(データ入力と計算結果!$E$7=バックデータ一覧!$A$15,AU249/N249+AV249/O249+AW249/P249+AX249/Q249+AY249/S249,IF(データ入力と計算結果!$E$7=バックデータ一覧!$A$16,AU249/N249+AV249/O249+AW249/P249+AY249/R249+AZ249/S249,AU249/N249+AV249/O249+AW249/P249+AY249/R249+BA249/T249)),0)</f>
        <v>64.345020376725316</v>
      </c>
      <c r="M249" s="122">
        <f>IF($BH$4=2,IF(データ入力と計算結果!$E$7=バックデータ一覧!$A$15,AU249/N249+AV249/O249+AW249/P249+AX249/Q249+AZ249/S249,IF(データ入力と計算結果!$E$7=バックデータ一覧!$A$16,AU249/N249+AV249/O249+AW249/P249+AY249/R249+AZ249/S249,AU249/N249+AV249/O249+AW249/P249+AY249/R249+BA249/T249)),0)</f>
        <v>0</v>
      </c>
      <c r="N249" s="122">
        <f>MIN(1,$BH$6*'貼り付けシート（日別）'!O248+計算過程!$BH$13*(AU249+AW249)+$BH$20)</f>
        <v>0.64627897758532393</v>
      </c>
      <c r="O249" s="122">
        <f>MIN(1,$BH$7*'貼り付けシート（日別）'!O248+$BH$14*AV249+$BH$21)</f>
        <v>0.69191298091870568</v>
      </c>
      <c r="P249" s="122">
        <f>MIN(1,$BH$8*'貼り付けシート（日別）'!O248+$BH$15*(AU249+AW249)+$BH$22)</f>
        <v>0.64627897758532393</v>
      </c>
      <c r="Q249" s="46">
        <f>MIN(1,$BH$9*'貼り付けシート（日別）'!O248+$BH$16*AX249+$BH$23)</f>
        <v>0.71159348488590612</v>
      </c>
      <c r="R249" s="46">
        <f>MIN(1,$BH$10*'貼り付けシート（日別）'!O248+$BH$17*AY249+$BH$24)</f>
        <v>0.70329686021084192</v>
      </c>
      <c r="S249" s="46">
        <f>MIN(1,$BH$11*'貼り付けシート（日別）'!O248+$BH$18*AZ249+$BH$25)</f>
        <v>0.71159348488590612</v>
      </c>
      <c r="T249" s="46">
        <f>MIN(1,$BH$12*'貼り付けシート（日別）'!O248+$BH$19*BA249+$BH$26)</f>
        <v>0.65899496480214759</v>
      </c>
      <c r="U249" s="46">
        <f t="shared" si="32"/>
        <v>0</v>
      </c>
      <c r="V249" s="46">
        <f t="array" ref="V249">AVERAGE((IF(('貼り付けシート（時刻別）'!$E$6:$E$8765=$B249)*('貼り付けシート（時刻別）'!$F$6:$F$8765=$C249)*('貼り付けシート（時刻別）'!$G$6:$G$8765=1),'貼り付けシート（時刻別）'!$C$6:$C$8765,"")))</f>
        <v>21.274999999999999</v>
      </c>
      <c r="W249" s="46">
        <f t="shared" si="37"/>
        <v>1</v>
      </c>
      <c r="X249" s="46">
        <f t="shared" si="38"/>
        <v>1</v>
      </c>
      <c r="Y249" s="46">
        <f t="shared" si="39"/>
        <v>43.842477717291658</v>
      </c>
      <c r="Z249" s="46">
        <f>IF($BH$4=8,($BH$38*'貼り付けシート（日別）'!O248+$BH$39*Y249+$BH$40)/3.6,0)</f>
        <v>0</v>
      </c>
      <c r="AA249" s="46">
        <f>IF(OR($BH$4=3,$BH$4=4,$BH$4=5),(($BH$42*'貼り付けシート（日別）'!O248+$BH$43*SUM(AU249:AW249,AY249)+$BH$44)*AB249+(0.01723*BA249+0.06099))*10^3/3600,0)</f>
        <v>0</v>
      </c>
      <c r="AB249" s="46">
        <f>IF('貼り付けシート（日別）'!O248&lt;7,1+(7-'貼り付けシート（日別）'!O248)*0.0091,1)</f>
        <v>1</v>
      </c>
      <c r="AC249" s="46">
        <f>IF(OR($BH$4=3,$BH$4=4,$BH$4=5),(($BH$45*'貼り付けシート（日別）'!O248+$BH$46*SUM(AU249:AW249,AY249)+$BH$47)*AE249+BA249/AD249),0)</f>
        <v>0</v>
      </c>
      <c r="AD249" s="46">
        <f>$BH$48*'貼り付けシート（日別）'!O248+$BH$49*BA249+$BH$50</f>
        <v>0.88922499999999993</v>
      </c>
      <c r="AE249" s="46">
        <f>IF('貼り付けシート（日別）'!O248&lt;7,1+(7-'貼り付けシート（日別）'!O248)*0.0205,1)</f>
        <v>1</v>
      </c>
      <c r="AF249" s="46">
        <f>IF($BH$4=7,((AL249*'貼り付けシート（日別）'!O248+AM249*(AU249+AV249+AW249+AY249)+AN249*AK249+AO249)*AG249+(0.01723*BA249+0.06099))*10^3/3600,0)</f>
        <v>0</v>
      </c>
      <c r="AG249" s="46">
        <f>IF(7&lt;='貼り付けシート（日別）'!O248,1,1+(7-'貼り付けシート（日別）'!O248)*0.0091)</f>
        <v>1</v>
      </c>
      <c r="AH249" s="46">
        <f>IF($BH$4=7,((AP249*'貼り付けシート（日別）'!O248+AQ249*(AU249+AV249+AW249+AY249)+AR249*AK249+AS249)*AJ249+BA249/AI249),0)</f>
        <v>0</v>
      </c>
      <c r="AI249" s="46">
        <f>$BH$52*'貼り付けシート（日別）'!O248+$BH$53*BA249+$BH$54</f>
        <v>0.88922499999999993</v>
      </c>
      <c r="AJ249" s="46">
        <f>IF(7&lt;='貼り付けシート（日別）'!O248,1,1+(7-'貼り付けシート（日別）'!O248)*0.0205)</f>
        <v>1</v>
      </c>
      <c r="AK249" s="46">
        <f>SUMIF('貼り付けシート（時刻別）'!$A$6:$A$8765,A249,'貼り付けシート（時刻別）'!$D$6:$D$8765)</f>
        <v>0</v>
      </c>
      <c r="AL249" s="120">
        <f>IF($AK249&gt;0,バックデータ一覧!$S$4,バックデータ一覧!$T$4)</f>
        <v>-0.18114</v>
      </c>
      <c r="AM249" s="120">
        <f>IF($AK249&gt;0,バックデータ一覧!$S$5,バックデータ一覧!$T$5)</f>
        <v>0.10483000000000001</v>
      </c>
      <c r="AN249" s="120">
        <f>IF($AK249&gt;0,バックデータ一覧!$S$6,バックデータ一覧!$T$6)</f>
        <v>0</v>
      </c>
      <c r="AO249" s="120">
        <f>IF($AK249&gt;0,バックデータ一覧!$S$7,バックデータ一覧!$T$7)</f>
        <v>5.8528500000000001</v>
      </c>
      <c r="AP249" s="120">
        <f>IF($AK249&gt;0,バックデータ一覧!$S$12,バックデータ一覧!$T$12)</f>
        <v>-5.7700000000000001E-2</v>
      </c>
      <c r="AQ249" s="120">
        <f>IF($AK249&gt;0,バックデータ一覧!$S$13,バックデータ一覧!$T$13)</f>
        <v>0.47525000000000001</v>
      </c>
      <c r="AR249" s="120">
        <f>IF($AK249&gt;0,バックデータ一覧!$S$14,バックデータ一覧!$T$14)</f>
        <v>0</v>
      </c>
      <c r="AS249" s="120">
        <f>IF($AK249&gt;0,バックデータ一覧!$S$15,バックデータ一覧!$T$15)</f>
        <v>-6.3459300000000001</v>
      </c>
      <c r="AT249" s="123">
        <f>IF(データ入力と計算結果!$E$9=バックデータ一覧!$A$24,'貼り付けシート（日別）'!P248,0)</f>
        <v>0</v>
      </c>
      <c r="AU249" s="132">
        <f>'貼り付けシート（日別）'!B248</f>
        <v>8.2183213703499991</v>
      </c>
      <c r="AV249" s="132">
        <f>'貼り付けシート（日別）'!C248</f>
        <v>13.399437016874998</v>
      </c>
      <c r="AW249" s="132">
        <f>'貼り付けシート（日別）'!D248</f>
        <v>2.5012282431499999</v>
      </c>
      <c r="AX249" s="132">
        <f>'貼り付けシート（日別）'!E248</f>
        <v>0</v>
      </c>
      <c r="AY249" s="132">
        <f>'貼り付けシート（日別）'!F248</f>
        <v>16.079324420249996</v>
      </c>
      <c r="AZ249" s="132">
        <f>'貼り付けシート（日別）'!G248</f>
        <v>0</v>
      </c>
      <c r="BA249" s="132">
        <f>'貼り付けシート（日別）'!H248</f>
        <v>3.6441666666666666</v>
      </c>
    </row>
    <row r="250" spans="1:53" x14ac:dyDescent="0.15">
      <c r="A250" s="50">
        <v>41883</v>
      </c>
      <c r="B250" s="42">
        <f t="shared" si="33"/>
        <v>9</v>
      </c>
      <c r="C250" s="42">
        <f t="shared" si="34"/>
        <v>1</v>
      </c>
      <c r="D250" s="127">
        <f t="shared" si="35"/>
        <v>0.15048056655092595</v>
      </c>
      <c r="E250" s="127">
        <f t="shared" si="30"/>
        <v>64.098396621545334</v>
      </c>
      <c r="F250" s="127">
        <f t="shared" si="36"/>
        <v>0</v>
      </c>
      <c r="G250" s="130">
        <v>0</v>
      </c>
      <c r="H250" s="122">
        <f t="shared" si="31"/>
        <v>0.15048056655092595</v>
      </c>
      <c r="I250" s="122">
        <f>IF(AND($BH$4&lt;&gt;1,$BH$4&lt;&gt;2,$BH$4&lt;&gt;6),0,((VLOOKUP(データ入力と計算結果!$E$6,バックデータ一覧!$V$10:$AA$11,2)*'貼り付けシート（日別）'!O249+VLOOKUP(データ入力と計算結果!$E$6,バックデータ一覧!$V$10:$AA$11,3)*('貼り付けシート（日別）'!I249+'貼り付けシート（日別）'!J249+'貼り付けシート（日別）'!K249+'貼り付けシート（日別）'!L249+'貼り付けシート（日別）'!N249)+(VLOOKUP(データ入力と計算結果!$E$6,バックデータ一覧!$V$10:$AA$11,4)))*10^3/3600))</f>
        <v>9.6632129629629637E-2</v>
      </c>
      <c r="J250" s="122">
        <f>IF(AND(OR($BH$4&lt;&gt;1,$BH$4&lt;&gt;2,$BH$4&lt;&gt;6),データ入力と計算結果!$E$7&lt;&gt;バックデータ一覧!$A$15,SUM(AX250:AY250)&gt;0),0.07*10^3/3600,0)</f>
        <v>1.9444444444444445E-2</v>
      </c>
      <c r="K250" s="122">
        <f>IF(AND(OR($BH$4=1,$BH$4=2),データ入力と計算結果!$E$7=バックデータ一覧!$A$17,AY250&gt;0),(VLOOKUP(データ入力と計算結果!$E$6,バックデータ一覧!$V$10:$AA$11,5,FALSE)*BA250+VLOOKUP(データ入力と計算結果!$E$6,バックデータ一覧!$V$10:$AA$11,6,FALSE))*10^3/3600,0)</f>
        <v>3.4403992476851858E-2</v>
      </c>
      <c r="L250" s="122">
        <f>IF(OR($BH$4=1,$BH$4=6),IF(データ入力と計算結果!$E$7=バックデータ一覧!$A$15,AU250/N250+AV250/O250+AW250/P250+AX250/Q250+AY250/S250,IF(データ入力と計算結果!$E$7=バックデータ一覧!$A$16,AU250/N250+AV250/O250+AW250/P250+AY250/R250+AZ250/S250,AU250/N250+AV250/O250+AW250/P250+AY250/R250+BA250/T250)),0)</f>
        <v>64.098396621545334</v>
      </c>
      <c r="M250" s="122">
        <f>IF($BH$4=2,IF(データ入力と計算結果!$E$7=バックデータ一覧!$A$15,AU250/N250+AV250/O250+AW250/P250+AX250/Q250+AZ250/S250,IF(データ入力と計算結果!$E$7=バックデータ一覧!$A$16,AU250/N250+AV250/O250+AW250/P250+AY250/R250+AZ250/S250,AU250/N250+AV250/O250+AW250/P250+AY250/R250+BA250/T250)),0)</f>
        <v>0</v>
      </c>
      <c r="N250" s="122">
        <f>MIN(1,$BH$6*'貼り付けシート（日別）'!O249+計算過程!$BH$13*(AU250+AW250)+$BH$20)</f>
        <v>0.64618083217795741</v>
      </c>
      <c r="O250" s="122">
        <f>MIN(1,$BH$7*'貼り付けシート（日別）'!O249+$BH$14*AV250+$BH$21)</f>
        <v>0.69187290932706391</v>
      </c>
      <c r="P250" s="122">
        <f>MIN(1,$BH$8*'貼り付けシート（日別）'!O249+$BH$15*(AU250+AW250)+$BH$22)</f>
        <v>0.64618083217795741</v>
      </c>
      <c r="Q250" s="46">
        <f>MIN(1,$BH$9*'貼り付けシート（日別）'!O249+$BH$16*AX250+$BH$23)</f>
        <v>0.71159348488590612</v>
      </c>
      <c r="R250" s="46">
        <f>MIN(1,$BH$10*'貼り付けシート（日別）'!O249+$BH$17*AY250+$BH$24)</f>
        <v>0.70332860643114758</v>
      </c>
      <c r="S250" s="46">
        <f>MIN(1,$BH$11*'貼り付けシート（日別）'!O249+$BH$18*AZ250+$BH$25)</f>
        <v>0.71159348488590612</v>
      </c>
      <c r="T250" s="46">
        <f>MIN(1,$BH$12*'貼り付けシート（日別）'!O249+$BH$19*BA250+$BH$26)</f>
        <v>0.65899712073342287</v>
      </c>
      <c r="U250" s="46">
        <f t="shared" si="32"/>
        <v>0</v>
      </c>
      <c r="V250" s="46">
        <f t="array" ref="V250">AVERAGE((IF(('貼り付けシート（時刻別）'!$E$6:$E$8765=$B250)*('貼り付けシート（時刻別）'!$F$6:$F$8765=$C250)*('貼り付けシート（時刻別）'!$G$6:$G$8765=1),'貼り付けシート（時刻別）'!$C$6:$C$8765,"")))</f>
        <v>21.224999999999998</v>
      </c>
      <c r="W250" s="46">
        <f t="shared" si="37"/>
        <v>1</v>
      </c>
      <c r="X250" s="46">
        <f t="shared" si="38"/>
        <v>1</v>
      </c>
      <c r="Y250" s="46">
        <f t="shared" si="39"/>
        <v>43.671992613691664</v>
      </c>
      <c r="Z250" s="46">
        <f>IF($BH$4=8,($BH$38*'貼り付けシート（日別）'!O249+$BH$39*Y250+$BH$40)/3.6,0)</f>
        <v>0</v>
      </c>
      <c r="AA250" s="46">
        <f>IF(OR($BH$4=3,$BH$4=4,$BH$4=5),(($BH$42*'貼り付けシート（日別）'!O249+$BH$43*SUM(AU250:AW250,AY250)+$BH$44)*AB250+(0.01723*BA250+0.06099))*10^3/3600,0)</f>
        <v>0</v>
      </c>
      <c r="AB250" s="46">
        <f>IF('貼り付けシート（日別）'!O249&lt;7,1+(7-'貼り付けシート（日別）'!O249)*0.0091,1)</f>
        <v>1</v>
      </c>
      <c r="AC250" s="46">
        <f>IF(OR($BH$4=3,$BH$4=4,$BH$4=5),(($BH$45*'貼り付けシート（日別）'!O249+$BH$46*SUM(AU250:AW250,AY250)+$BH$47)*AE250+BA250/AD250),0)</f>
        <v>0</v>
      </c>
      <c r="AD250" s="46">
        <f>$BH$48*'貼り付けシート（日別）'!O249+$BH$49*BA250+$BH$50</f>
        <v>0.88913124999999993</v>
      </c>
      <c r="AE250" s="46">
        <f>IF('貼り付けシート（日別）'!O249&lt;7,1+(7-'貼り付けシート（日別）'!O249)*0.0205,1)</f>
        <v>1</v>
      </c>
      <c r="AF250" s="46">
        <f>IF($BH$4=7,((AL250*'貼り付けシート（日別）'!O249+AM250*(AU250+AV250+AW250+AY250)+AN250*AK250+AO250)*AG250+(0.01723*BA250+0.06099))*10^3/3600,0)</f>
        <v>0</v>
      </c>
      <c r="AG250" s="46">
        <f>IF(7&lt;='貼り付けシート（日別）'!O249,1,1+(7-'貼り付けシート（日別）'!O249)*0.0091)</f>
        <v>1</v>
      </c>
      <c r="AH250" s="46">
        <f>IF($BH$4=7,((AP250*'貼り付けシート（日別）'!O249+AQ250*(AU250+AV250+AW250+AY250)+AR250*AK250+AS250)*AJ250+BA250/AI250),0)</f>
        <v>0</v>
      </c>
      <c r="AI250" s="46">
        <f>$BH$52*'貼り付けシート（日別）'!O249+$BH$53*BA250+$BH$54</f>
        <v>0.88913124999999993</v>
      </c>
      <c r="AJ250" s="46">
        <f>IF(7&lt;='貼り付けシート（日別）'!O249,1,1+(7-'貼り付けシート（日別）'!O249)*0.0205)</f>
        <v>1</v>
      </c>
      <c r="AK250" s="46">
        <f>SUMIF('貼り付けシート（時刻別）'!$A$6:$A$8765,A250,'貼り付けシート（時刻別）'!$D$6:$D$8765)</f>
        <v>0</v>
      </c>
      <c r="AL250" s="120">
        <f>IF($AK250&gt;0,バックデータ一覧!$S$4,バックデータ一覧!$T$4)</f>
        <v>-0.18114</v>
      </c>
      <c r="AM250" s="120">
        <f>IF($AK250&gt;0,バックデータ一覧!$S$5,バックデータ一覧!$T$5)</f>
        <v>0.10483000000000001</v>
      </c>
      <c r="AN250" s="120">
        <f>IF($AK250&gt;0,バックデータ一覧!$S$6,バックデータ一覧!$T$6)</f>
        <v>0</v>
      </c>
      <c r="AO250" s="120">
        <f>IF($AK250&gt;0,バックデータ一覧!$S$7,バックデータ一覧!$T$7)</f>
        <v>5.8528500000000001</v>
      </c>
      <c r="AP250" s="120">
        <f>IF($AK250&gt;0,バックデータ一覧!$S$12,バックデータ一覧!$T$12)</f>
        <v>-5.7700000000000001E-2</v>
      </c>
      <c r="AQ250" s="120">
        <f>IF($AK250&gt;0,バックデータ一覧!$S$13,バックデータ一覧!$T$13)</f>
        <v>0.47525000000000001</v>
      </c>
      <c r="AR250" s="120">
        <f>IF($AK250&gt;0,バックデータ一覧!$S$14,バックデータ一覧!$T$14)</f>
        <v>0</v>
      </c>
      <c r="AS250" s="120">
        <f>IF($AK250&gt;0,バックデータ一覧!$S$15,バックデータ一覧!$T$15)</f>
        <v>-6.3459300000000001</v>
      </c>
      <c r="AT250" s="123">
        <f>IF(データ入力と計算結果!$E$9=バックデータ一覧!$A$24,'貼り付けシート（日別）'!P249,0)</f>
        <v>0</v>
      </c>
      <c r="AU250" s="132">
        <f>'貼り付けシート（日別）'!B249</f>
        <v>8.1825721936140017</v>
      </c>
      <c r="AV250" s="132">
        <f>'貼り付けシート（日別）'!C249</f>
        <v>13.341150315675002</v>
      </c>
      <c r="AW250" s="132">
        <f>'貼り付けシート（日別）'!D249</f>
        <v>2.4903480589259996</v>
      </c>
      <c r="AX250" s="132">
        <f>'貼り付けシート（日別）'!E249</f>
        <v>0</v>
      </c>
      <c r="AY250" s="132">
        <f>'貼り付けシート（日別）'!F249</f>
        <v>16.00938037881</v>
      </c>
      <c r="AZ250" s="132">
        <f>'貼り付けシート（日別）'!G249</f>
        <v>0</v>
      </c>
      <c r="BA250" s="132">
        <f>'貼り付けシート（日別）'!H249</f>
        <v>3.648541666666667</v>
      </c>
    </row>
    <row r="251" spans="1:53" x14ac:dyDescent="0.15">
      <c r="A251" s="50">
        <v>41884</v>
      </c>
      <c r="B251" s="42">
        <f t="shared" si="33"/>
        <v>9</v>
      </c>
      <c r="C251" s="42">
        <f t="shared" si="34"/>
        <v>2</v>
      </c>
      <c r="D251" s="127">
        <f t="shared" si="35"/>
        <v>0.16266873553240743</v>
      </c>
      <c r="E251" s="127">
        <f t="shared" si="30"/>
        <v>76.790281756646536</v>
      </c>
      <c r="F251" s="127">
        <f t="shared" si="36"/>
        <v>0</v>
      </c>
      <c r="G251" s="130">
        <v>0</v>
      </c>
      <c r="H251" s="122">
        <f t="shared" si="31"/>
        <v>0.16266873553240743</v>
      </c>
      <c r="I251" s="122">
        <f>IF(AND($BH$4&lt;&gt;1,$BH$4&lt;&gt;2,$BH$4&lt;&gt;6),0,((VLOOKUP(データ入力と計算結果!$E$6,バックデータ一覧!$V$10:$AA$11,2)*'貼り付けシート（日別）'!O250+VLOOKUP(データ入力と計算結果!$E$6,バックデータ一覧!$V$10:$AA$11,3)*('貼り付けシート（日別）'!I250+'貼り付けシート（日別）'!J250+'貼り付けシート（日別）'!K250+'貼り付けシート（日別）'!L250+'貼り付けシート（日別）'!N250)+(VLOOKUP(データ入力と計算結果!$E$6,バックデータ一覧!$V$10:$AA$11,4)))*10^3/3600))</f>
        <v>0.10801064814814816</v>
      </c>
      <c r="J251" s="122">
        <f>IF(AND(OR($BH$4&lt;&gt;1,$BH$4&lt;&gt;2,$BH$4&lt;&gt;6),データ入力と計算結果!$E$7&lt;&gt;バックデータ一覧!$A$15,SUM(AX251:AY251)&gt;0),0.07*10^3/3600,0)</f>
        <v>1.9444444444444445E-2</v>
      </c>
      <c r="K251" s="122">
        <f>IF(AND(OR($BH$4=1,$BH$4=2),データ入力と計算結果!$E$7=バックデータ一覧!$A$17,AY251&gt;0),(VLOOKUP(データ入力と計算結果!$E$6,バックデータ一覧!$V$10:$AA$11,5,FALSE)*BA251+VLOOKUP(データ入力と計算結果!$E$6,バックデータ一覧!$V$10:$AA$11,6,FALSE))*10^3/3600,0)</f>
        <v>3.521364293981482E-2</v>
      </c>
      <c r="L251" s="122">
        <f>IF(OR($BH$4=1,$BH$4=6),IF(データ入力と計算結果!$E$7=バックデータ一覧!$A$15,AU251/N251+AV251/O251+AW251/P251+AX251/Q251+AY251/S251,IF(データ入力と計算結果!$E$7=バックデータ一覧!$A$16,AU251/N251+AV251/O251+AW251/P251+AY251/R251+AZ251/S251,AU251/N251+AV251/O251+AW251/P251+AY251/R251+BA251/T251)),0)</f>
        <v>76.790281756646536</v>
      </c>
      <c r="M251" s="122">
        <f>IF($BH$4=2,IF(データ入力と計算結果!$E$7=バックデータ一覧!$A$15,AU251/N251+AV251/O251+AW251/P251+AX251/Q251+AZ251/S251,IF(データ入力と計算結果!$E$7=バックデータ一覧!$A$16,AU251/N251+AV251/O251+AW251/P251+AY251/R251+AZ251/S251,AU251/N251+AV251/O251+AW251/P251+AY251/R251+BA251/T251)),0)</f>
        <v>0</v>
      </c>
      <c r="N251" s="122">
        <f>MIN(1,$BH$6*'貼り付けシート（日別）'!O250+計算過程!$BH$13*(AU251+AW251)+$BH$20)</f>
        <v>0.64958821269159062</v>
      </c>
      <c r="O251" s="122">
        <f>MIN(1,$BH$7*'貼り付けシート（日別）'!O250+$BH$14*AV251+$BH$21)</f>
        <v>0.69328642948163322</v>
      </c>
      <c r="P251" s="122">
        <f>MIN(1,$BH$8*'貼り付けシート（日別）'!O250+$BH$15*(AU251+AW251)+$BH$22)</f>
        <v>0.64958821269159062</v>
      </c>
      <c r="Q251" s="46">
        <f>MIN(1,$BH$9*'貼り付けシート（日別）'!O250+$BH$16*AX251+$BH$23)</f>
        <v>0.71159348488590612</v>
      </c>
      <c r="R251" s="46">
        <f>MIN(1,$BH$10*'貼り付けシート（日別）'!O250+$BH$17*AY251+$BH$24)</f>
        <v>0.70339917275780539</v>
      </c>
      <c r="S251" s="46">
        <f>MIN(1,$BH$11*'貼り付けシート（日別）'!O250+$BH$18*AZ251+$BH$25)</f>
        <v>0.71159348488590612</v>
      </c>
      <c r="T251" s="46">
        <f>MIN(1,$BH$12*'貼り付けシート（日別）'!O250+$BH$19*BA251+$BH$26)</f>
        <v>0.65908048340939596</v>
      </c>
      <c r="U251" s="46">
        <f t="shared" si="32"/>
        <v>0</v>
      </c>
      <c r="V251" s="46">
        <f t="array" ref="V251">AVERAGE((IF(('貼り付けシート（時刻別）'!$E$6:$E$8765=$B251)*('貼り付けシート（時刻別）'!$F$6:$F$8765=$C251)*('貼り付けシート（時刻別）'!$G$6:$G$8765=1),'貼り付けシート（時刻別）'!$C$6:$C$8765,"")))</f>
        <v>17.287500000000001</v>
      </c>
      <c r="W251" s="46">
        <f t="shared" si="37"/>
        <v>1</v>
      </c>
      <c r="X251" s="46">
        <f t="shared" si="38"/>
        <v>1</v>
      </c>
      <c r="Y251" s="46">
        <f t="shared" si="39"/>
        <v>52.260201757658336</v>
      </c>
      <c r="Z251" s="46">
        <f>IF($BH$4=8,($BH$38*'貼り付けシート（日別）'!O250+$BH$39*Y251+$BH$40)/3.6,0)</f>
        <v>0</v>
      </c>
      <c r="AA251" s="46">
        <f>IF(OR($BH$4=3,$BH$4=4,$BH$4=5),(($BH$42*'貼り付けシート（日別）'!O250+$BH$43*SUM(AU251:AW251,AY251)+$BH$44)*AB251+(0.01723*BA251+0.06099))*10^3/3600,0)</f>
        <v>0</v>
      </c>
      <c r="AB251" s="46">
        <f>IF('貼り付けシート（日別）'!O250&lt;7,1+(7-'貼り付けシート（日別）'!O250)*0.0091,1)</f>
        <v>1</v>
      </c>
      <c r="AC251" s="46">
        <f>IF(OR($BH$4=3,$BH$4=4,$BH$4=5),(($BH$45*'貼り付けシート（日別）'!O250+$BH$46*SUM(AU251:AW251,AY251)+$BH$47)*AE251+BA251/AD251),0)</f>
        <v>0</v>
      </c>
      <c r="AD251" s="46">
        <f>$BH$48*'貼り付けシート（日別）'!O250+$BH$49*BA251+$BH$50</f>
        <v>0.88550624999999994</v>
      </c>
      <c r="AE251" s="46">
        <f>IF('貼り付けシート（日別）'!O250&lt;7,1+(7-'貼り付けシート（日別）'!O250)*0.0205,1)</f>
        <v>1</v>
      </c>
      <c r="AF251" s="46">
        <f>IF($BH$4=7,((AL251*'貼り付けシート（日別）'!O250+AM251*(AU251+AV251+AW251+AY251)+AN251*AK251+AO251)*AG251+(0.01723*BA251+0.06099))*10^3/3600,0)</f>
        <v>0</v>
      </c>
      <c r="AG251" s="46">
        <f>IF(7&lt;='貼り付けシート（日別）'!O250,1,1+(7-'貼り付けシート（日別）'!O250)*0.0091)</f>
        <v>1</v>
      </c>
      <c r="AH251" s="46">
        <f>IF($BH$4=7,((AP251*'貼り付けシート（日別）'!O250+AQ251*(AU251+AV251+AW251+AY251)+AR251*AK251+AS251)*AJ251+BA251/AI251),0)</f>
        <v>0</v>
      </c>
      <c r="AI251" s="46">
        <f>$BH$52*'貼り付けシート（日別）'!O250+$BH$53*BA251+$BH$54</f>
        <v>0.88550624999999994</v>
      </c>
      <c r="AJ251" s="46">
        <f>IF(7&lt;='貼り付けシート（日別）'!O250,1,1+(7-'貼り付けシート（日別）'!O250)*0.0205)</f>
        <v>1</v>
      </c>
      <c r="AK251" s="46">
        <f>SUMIF('貼り付けシート（時刻別）'!$A$6:$A$8765,A251,'貼り付けシート（時刻別）'!$D$6:$D$8765)</f>
        <v>0</v>
      </c>
      <c r="AL251" s="120">
        <f>IF($AK251&gt;0,バックデータ一覧!$S$4,バックデータ一覧!$T$4)</f>
        <v>-0.18114</v>
      </c>
      <c r="AM251" s="120">
        <f>IF($AK251&gt;0,バックデータ一覧!$S$5,バックデータ一覧!$T$5)</f>
        <v>0.10483000000000001</v>
      </c>
      <c r="AN251" s="120">
        <f>IF($AK251&gt;0,バックデータ一覧!$S$6,バックデータ一覧!$T$6)</f>
        <v>0</v>
      </c>
      <c r="AO251" s="120">
        <f>IF($AK251&gt;0,バックデータ一覧!$S$7,バックデータ一覧!$T$7)</f>
        <v>5.8528500000000001</v>
      </c>
      <c r="AP251" s="120">
        <f>IF($AK251&gt;0,バックデータ一覧!$S$12,バックデータ一覧!$T$12)</f>
        <v>-5.7700000000000001E-2</v>
      </c>
      <c r="AQ251" s="120">
        <f>IF($AK251&gt;0,バックデータ一覧!$S$13,バックデータ一覧!$T$13)</f>
        <v>0.47525000000000001</v>
      </c>
      <c r="AR251" s="120">
        <f>IF($AK251&gt;0,バックデータ一覧!$S$14,バックデータ一覧!$T$14)</f>
        <v>0</v>
      </c>
      <c r="AS251" s="120">
        <f>IF($AK251&gt;0,バックデータ一覧!$S$15,バックデータ一覧!$T$15)</f>
        <v>-6.3459300000000001</v>
      </c>
      <c r="AT251" s="123">
        <f>IF(データ入力と計算結果!$E$9=バックデータ一覧!$A$24,'貼り付けシート（日別）'!P250,0)</f>
        <v>0</v>
      </c>
      <c r="AU251" s="132">
        <f>'貼り付けシート（日別）'!B250</f>
        <v>12.330816508010001</v>
      </c>
      <c r="AV251" s="132">
        <f>'貼り付けシート（日別）'!C250</f>
        <v>17.615452154300002</v>
      </c>
      <c r="AW251" s="132">
        <f>'貼り付けシート（日別）'!D250</f>
        <v>2.642317823145</v>
      </c>
      <c r="AX251" s="132">
        <f>'貼り付けシート（日別）'!E250</f>
        <v>0</v>
      </c>
      <c r="AY251" s="132">
        <f>'貼り付けシート（日別）'!F250</f>
        <v>15.853906938869999</v>
      </c>
      <c r="AZ251" s="132">
        <f>'貼り付けシート（日別）'!G250</f>
        <v>0</v>
      </c>
      <c r="BA251" s="132">
        <f>'貼り付けシート（日別）'!H250</f>
        <v>3.817708333333333</v>
      </c>
    </row>
    <row r="252" spans="1:53" x14ac:dyDescent="0.15">
      <c r="A252" s="50">
        <v>41885</v>
      </c>
      <c r="B252" s="42">
        <f t="shared" si="33"/>
        <v>9</v>
      </c>
      <c r="C252" s="42">
        <f t="shared" si="34"/>
        <v>3</v>
      </c>
      <c r="D252" s="127">
        <f t="shared" si="35"/>
        <v>9.4474675925925927E-2</v>
      </c>
      <c r="E252" s="127">
        <f t="shared" si="30"/>
        <v>32.190350849814614</v>
      </c>
      <c r="F252" s="127">
        <f t="shared" si="36"/>
        <v>0</v>
      </c>
      <c r="G252" s="130">
        <v>0</v>
      </c>
      <c r="H252" s="122">
        <f t="shared" si="31"/>
        <v>9.4474675925925927E-2</v>
      </c>
      <c r="I252" s="122">
        <f>IF(AND($BH$4&lt;&gt;1,$BH$4&lt;&gt;2,$BH$4&lt;&gt;6),0,((VLOOKUP(データ入力と計算結果!$E$6,バックデータ一覧!$V$10:$AA$11,2)*'貼り付けシート（日別）'!O251+VLOOKUP(データ入力と計算結果!$E$6,バックデータ一覧!$V$10:$AA$11,3)*('貼り付けシート（日別）'!I251+'貼り付けシート（日別）'!J251+'貼り付けシート（日別）'!K251+'貼り付けシート（日別）'!L251+'貼り付けシート（日別）'!N251)+(VLOOKUP(データ入力と計算結果!$E$6,バックデータ一覧!$V$10:$AA$11,4)))*10^3/3600))</f>
        <v>9.4474675925925927E-2</v>
      </c>
      <c r="J252" s="122">
        <f>IF(AND(OR($BH$4&lt;&gt;1,$BH$4&lt;&gt;2,$BH$4&lt;&gt;6),データ入力と計算結果!$E$7&lt;&gt;バックデータ一覧!$A$15,SUM(AX252:AY252)&gt;0),0.07*10^3/3600,0)</f>
        <v>0</v>
      </c>
      <c r="K252" s="122">
        <f>IF(AND(OR($BH$4=1,$BH$4=2),データ入力と計算結果!$E$7=バックデータ一覧!$A$17,AY252&gt;0),(VLOOKUP(データ入力と計算結果!$E$6,バックデータ一覧!$V$10:$AA$11,5,FALSE)*BA252+VLOOKUP(データ入力と計算結果!$E$6,バックデータ一覧!$V$10:$AA$11,6,FALSE))*10^3/3600,0)</f>
        <v>0</v>
      </c>
      <c r="L252" s="122">
        <f>IF(OR($BH$4=1,$BH$4=6),IF(データ入力と計算結果!$E$7=バックデータ一覧!$A$15,AU252/N252+AV252/O252+AW252/P252+AX252/Q252+AY252/S252,IF(データ入力と計算結果!$E$7=バックデータ一覧!$A$16,AU252/N252+AV252/O252+AW252/P252+AY252/R252+AZ252/S252,AU252/N252+AV252/O252+AW252/P252+AY252/R252+BA252/T252)),0)</f>
        <v>32.190350849814614</v>
      </c>
      <c r="M252" s="122">
        <f>IF($BH$4=2,IF(データ入力と計算結果!$E$7=バックデータ一覧!$A$15,AU252/N252+AV252/O252+AW252/P252+AX252/Q252+AZ252/S252,IF(データ入力と計算結果!$E$7=バックデータ一覧!$A$16,AU252/N252+AV252/O252+AW252/P252+AY252/R252+AZ252/S252,AU252/N252+AV252/O252+AW252/P252+AY252/R252+BA252/T252)),0)</f>
        <v>0</v>
      </c>
      <c r="N252" s="122">
        <f>MIN(1,$BH$6*'貼り付けシート（日別）'!O251+計算過程!$BH$13*(AU252+AW252)+$BH$20)</f>
        <v>0.63968883040128555</v>
      </c>
      <c r="O252" s="122">
        <f>MIN(1,$BH$7*'貼り付けシート（日別）'!O251+$BH$14*AV252+$BH$21)</f>
        <v>0.69333503729029389</v>
      </c>
      <c r="P252" s="122">
        <f>MIN(1,$BH$8*'貼り付けシート（日別）'!O251+$BH$15*(AU252+AW252)+$BH$22)</f>
        <v>0.63968883040128555</v>
      </c>
      <c r="Q252" s="46">
        <f>MIN(1,$BH$9*'貼り付けシート（日別）'!O251+$BH$16*AX252+$BH$23)</f>
        <v>0.71159348488590612</v>
      </c>
      <c r="R252" s="46">
        <f>MIN(1,$BH$10*'貼り付けシート（日別）'!O251+$BH$17*AY252+$BH$24)</f>
        <v>0.71059494829530212</v>
      </c>
      <c r="S252" s="46">
        <f>MIN(1,$BH$11*'貼り付けシート（日別）'!O251+$BH$18*AZ252+$BH$25)</f>
        <v>0.71159348488590612</v>
      </c>
      <c r="T252" s="46">
        <f>MIN(1,$BH$12*'貼り付けシート（日別）'!O251+$BH$19*BA252+$BH$26)</f>
        <v>0.59458201697718116</v>
      </c>
      <c r="U252" s="46">
        <f t="shared" si="32"/>
        <v>0</v>
      </c>
      <c r="V252" s="46">
        <f t="array" ref="V252">AVERAGE((IF(('貼り付けシート（時刻別）'!$E$6:$E$8765=$B252)*('貼り付けシート（時刻別）'!$F$6:$F$8765=$C252)*('貼り付けシート（時刻別）'!$G$6:$G$8765=1),'貼り付けシート（時刻別）'!$C$6:$C$8765,"")))</f>
        <v>20.837500000000002</v>
      </c>
      <c r="W252" s="46">
        <f t="shared" si="37"/>
        <v>1</v>
      </c>
      <c r="X252" s="46">
        <f t="shared" si="38"/>
        <v>1</v>
      </c>
      <c r="Y252" s="46">
        <f t="shared" si="39"/>
        <v>21.878350073124999</v>
      </c>
      <c r="Z252" s="46">
        <f>IF($BH$4=8,($BH$38*'貼り付けシート（日別）'!O251+$BH$39*Y252+$BH$40)/3.6,0)</f>
        <v>0</v>
      </c>
      <c r="AA252" s="46">
        <f>IF(OR($BH$4=3,$BH$4=4,$BH$4=5),(($BH$42*'貼り付けシート（日別）'!O251+$BH$43*SUM(AU252:AW252,AY252)+$BH$44)*AB252+(0.01723*BA252+0.06099))*10^3/3600,0)</f>
        <v>0</v>
      </c>
      <c r="AB252" s="46">
        <f>IF('貼り付けシート（日別）'!O251&lt;7,1+(7-'貼り付けシート（日別）'!O251)*0.0091,1)</f>
        <v>1</v>
      </c>
      <c r="AC252" s="46">
        <f>IF(OR($BH$4=3,$BH$4=4,$BH$4=5),(($BH$45*'貼り付けシート（日別）'!O251+$BH$46*SUM(AU252:AW252,AY252)+$BH$47)*AE252+BA252/AD252),0)</f>
        <v>0</v>
      </c>
      <c r="AD252" s="46">
        <f>$BH$48*'貼り付けシート（日別）'!O251+$BH$49*BA252+$BH$50</f>
        <v>0.86697999999999997</v>
      </c>
      <c r="AE252" s="46">
        <f>IF('貼り付けシート（日別）'!O251&lt;7,1+(7-'貼り付けシート（日別）'!O251)*0.0205,1)</f>
        <v>1</v>
      </c>
      <c r="AF252" s="46">
        <f>IF($BH$4=7,((AL252*'貼り付けシート（日別）'!O251+AM252*(AU252+AV252+AW252+AY252)+AN252*AK252+AO252)*AG252+(0.01723*BA252+0.06099))*10^3/3600,0)</f>
        <v>0</v>
      </c>
      <c r="AG252" s="46">
        <f>IF(7&lt;='貼り付けシート（日別）'!O251,1,1+(7-'貼り付けシート（日別）'!O251)*0.0091)</f>
        <v>1</v>
      </c>
      <c r="AH252" s="46">
        <f>IF($BH$4=7,((AP252*'貼り付けシート（日別）'!O251+AQ252*(AU252+AV252+AW252+AY252)+AR252*AK252+AS252)*AJ252+BA252/AI252),0)</f>
        <v>0</v>
      </c>
      <c r="AI252" s="46">
        <f>$BH$52*'貼り付けシート（日別）'!O251+$BH$53*BA252+$BH$54</f>
        <v>0.86697999999999997</v>
      </c>
      <c r="AJ252" s="46">
        <f>IF(7&lt;='貼り付けシート（日別）'!O251,1,1+(7-'貼り付けシート（日別）'!O251)*0.0205)</f>
        <v>1</v>
      </c>
      <c r="AK252" s="46">
        <f>SUMIF('貼り付けシート（時刻別）'!$A$6:$A$8765,A252,'貼り付けシート（時刻別）'!$D$6:$D$8765)</f>
        <v>0</v>
      </c>
      <c r="AL252" s="120">
        <f>IF($AK252&gt;0,バックデータ一覧!$S$4,バックデータ一覧!$T$4)</f>
        <v>-0.18114</v>
      </c>
      <c r="AM252" s="120">
        <f>IF($AK252&gt;0,バックデータ一覧!$S$5,バックデータ一覧!$T$5)</f>
        <v>0.10483000000000001</v>
      </c>
      <c r="AN252" s="120">
        <f>IF($AK252&gt;0,バックデータ一覧!$S$6,バックデータ一覧!$T$6)</f>
        <v>0</v>
      </c>
      <c r="AO252" s="120">
        <f>IF($AK252&gt;0,バックデータ一覧!$S$7,バックデータ一覧!$T$7)</f>
        <v>5.8528500000000001</v>
      </c>
      <c r="AP252" s="120">
        <f>IF($AK252&gt;0,バックデータ一覧!$S$12,バックデータ一覧!$T$12)</f>
        <v>-5.7700000000000001E-2</v>
      </c>
      <c r="AQ252" s="120">
        <f>IF($AK252&gt;0,バックデータ一覧!$S$13,バックデータ一覧!$T$13)</f>
        <v>0.47525000000000001</v>
      </c>
      <c r="AR252" s="120">
        <f>IF($AK252&gt;0,バックデータ一覧!$S$14,バックデータ一覧!$T$14)</f>
        <v>0</v>
      </c>
      <c r="AS252" s="120">
        <f>IF($AK252&gt;0,バックデータ一覧!$S$15,バックデータ一覧!$T$15)</f>
        <v>-6.3459300000000001</v>
      </c>
      <c r="AT252" s="123">
        <f>IF(データ入力と計算結果!$E$9=バックデータ一覧!$A$24,'貼り付けシート（日別）'!P251,0)</f>
        <v>0</v>
      </c>
      <c r="AU252" s="132">
        <f>'貼り付けシート（日別）'!B251</f>
        <v>2.80042880936</v>
      </c>
      <c r="AV252" s="132">
        <f>'貼り付けシート（日別）'!C251</f>
        <v>16.627546055574999</v>
      </c>
      <c r="AW252" s="132">
        <f>'貼り付けシート（日別）'!D251</f>
        <v>2.4503752081899997</v>
      </c>
      <c r="AX252" s="132">
        <f>'貼り付けシート（日別）'!E251</f>
        <v>0</v>
      </c>
      <c r="AY252" s="132">
        <f>'貼り付けシート（日別）'!F251</f>
        <v>0</v>
      </c>
      <c r="AZ252" s="132">
        <f>'貼り付けシート（日別）'!G251</f>
        <v>0</v>
      </c>
      <c r="BA252" s="132">
        <f>'貼り付けシート（日別）'!H251</f>
        <v>0</v>
      </c>
    </row>
    <row r="253" spans="1:53" x14ac:dyDescent="0.15">
      <c r="A253" s="50">
        <v>41886</v>
      </c>
      <c r="B253" s="42">
        <f t="shared" si="33"/>
        <v>9</v>
      </c>
      <c r="C253" s="42">
        <f t="shared" si="34"/>
        <v>4</v>
      </c>
      <c r="D253" s="127">
        <f t="shared" si="35"/>
        <v>0.1517465882523148</v>
      </c>
      <c r="E253" s="127">
        <f t="shared" si="30"/>
        <v>63.118092182127079</v>
      </c>
      <c r="F253" s="127">
        <f t="shared" si="36"/>
        <v>0</v>
      </c>
      <c r="G253" s="130">
        <v>0</v>
      </c>
      <c r="H253" s="122">
        <f t="shared" si="31"/>
        <v>0.1517465882523148</v>
      </c>
      <c r="I253" s="122">
        <f>IF(AND($BH$4&lt;&gt;1,$BH$4&lt;&gt;2,$BH$4&lt;&gt;6),0,((VLOOKUP(データ入力と計算結果!$E$6,バックデータ一覧!$V$10:$AA$11,2)*'貼り付けシート（日別）'!O252+VLOOKUP(データ入力と計算結果!$E$6,バックデータ一覧!$V$10:$AA$11,3)*('貼り付けシート（日別）'!I252+'貼り付けシート（日別）'!J252+'貼り付けシート（日別）'!K252+'貼り付けシート（日別）'!L252+'貼り付けシート（日別）'!N252)+(VLOOKUP(データ入力と計算結果!$E$6,バックデータ一覧!$V$10:$AA$11,4)))*10^3/3600))</f>
        <v>9.7091990740740736E-2</v>
      </c>
      <c r="J253" s="122">
        <f>IF(AND(OR($BH$4&lt;&gt;1,$BH$4&lt;&gt;2,$BH$4&lt;&gt;6),データ入力と計算結果!$E$7&lt;&gt;バックデータ一覧!$A$15,SUM(AX253:AY253)&gt;0),0.07*10^3/3600,0)</f>
        <v>1.9444444444444445E-2</v>
      </c>
      <c r="K253" s="122">
        <f>IF(AND(OR($BH$4=1,$BH$4=2),データ入力と計算結果!$E$7=バックデータ一覧!$A$17,AY253&gt;0),(VLOOKUP(データ入力と計算結果!$E$6,バックデータ一覧!$V$10:$AA$11,5,FALSE)*BA253+VLOOKUP(データ入力と計算結果!$E$6,バックデータ一覧!$V$10:$AA$11,6,FALSE))*10^3/3600,0)</f>
        <v>3.5210153067129629E-2</v>
      </c>
      <c r="L253" s="122">
        <f>IF(OR($BH$4=1,$BH$4=6),IF(データ入力と計算結果!$E$7=バックデータ一覧!$A$15,AU253/N253+AV253/O253+AW253/P253+AX253/Q253+AY253/S253,IF(データ入力と計算結果!$E$7=バックデータ一覧!$A$16,AU253/N253+AV253/O253+AW253/P253+AY253/R253+AZ253/S253,AU253/N253+AV253/O253+AW253/P253+AY253/R253+BA253/T253)),0)</f>
        <v>63.118092182127079</v>
      </c>
      <c r="M253" s="122">
        <f>IF($BH$4=2,IF(データ入力と計算結果!$E$7=バックデータ一覧!$A$15,AU253/N253+AV253/O253+AW253/P253+AX253/Q253+AZ253/S253,IF(データ入力と計算結果!$E$7=バックデータ一覧!$A$16,AU253/N253+AV253/O253+AW253/P253+AY253/R253+AZ253/S253,AU253/N253+AV253/O253+AW253/P253+AY253/R253+BA253/T253)),0)</f>
        <v>0</v>
      </c>
      <c r="N253" s="122">
        <f>MIN(1,$BH$6*'貼り付けシート（日別）'!O252+計算過程!$BH$13*(AU253+AW253)+$BH$20)</f>
        <v>0.64424189295429846</v>
      </c>
      <c r="O253" s="122">
        <f>MIN(1,$BH$7*'貼り付けシート（日別）'!O252+$BH$14*AV253+$BH$21)</f>
        <v>0.69121460447191041</v>
      </c>
      <c r="P253" s="122">
        <f>MIN(1,$BH$8*'貼り付けシート（日別）'!O252+$BH$15*(AU253+AW253)+$BH$22)</f>
        <v>0.64424189295429846</v>
      </c>
      <c r="Q253" s="46">
        <f>MIN(1,$BH$9*'貼り付けシート（日別）'!O252+$BH$16*AX253+$BH$23)</f>
        <v>0.71159348488590612</v>
      </c>
      <c r="R253" s="46">
        <f>MIN(1,$BH$10*'貼り付けシート（日別）'!O252+$BH$17*AY253+$BH$24)</f>
        <v>0.70348949420525131</v>
      </c>
      <c r="S253" s="46">
        <f>MIN(1,$BH$11*'貼り付けシート（日別）'!O252+$BH$18*AZ253+$BH$25)</f>
        <v>0.71159348488590612</v>
      </c>
      <c r="T253" s="46">
        <f>MIN(1,$BH$12*'貼り付けシート（日別）'!O252+$BH$19*BA253+$BH$26)</f>
        <v>0.65908012408751682</v>
      </c>
      <c r="U253" s="46">
        <f t="shared" si="32"/>
        <v>0</v>
      </c>
      <c r="V253" s="46">
        <f t="array" ref="V253">AVERAGE((IF(('貼り付けシート（時刻別）'!$E$6:$E$8765=$B253)*('貼り付けシート（時刻別）'!$F$6:$F$8765=$C253)*('貼り付けシート（時刻別）'!$G$6:$G$8765=1),'貼り付けシート（時刻別）'!$C$6:$C$8765,"")))</f>
        <v>20.724999999999998</v>
      </c>
      <c r="W253" s="46">
        <f t="shared" si="37"/>
        <v>1</v>
      </c>
      <c r="X253" s="46">
        <f t="shared" si="38"/>
        <v>1</v>
      </c>
      <c r="Y253" s="46">
        <f t="shared" si="39"/>
        <v>42.954250512566659</v>
      </c>
      <c r="Z253" s="46">
        <f>IF($BH$4=8,($BH$38*'貼り付けシート（日別）'!O252+$BH$39*Y253+$BH$40)/3.6,0)</f>
        <v>0</v>
      </c>
      <c r="AA253" s="46">
        <f>IF(OR($BH$4=3,$BH$4=4,$BH$4=5),(($BH$42*'貼り付けシート（日別）'!O252+$BH$43*SUM(AU253:AW253,AY253)+$BH$44)*AB253+(0.01723*BA253+0.06099))*10^3/3600,0)</f>
        <v>0</v>
      </c>
      <c r="AB253" s="46">
        <f>IF('貼り付けシート（日別）'!O252&lt;7,1+(7-'貼り付けシート（日別）'!O252)*0.0091,1)</f>
        <v>1</v>
      </c>
      <c r="AC253" s="46">
        <f>IF(OR($BH$4=3,$BH$4=4,$BH$4=5),(($BH$45*'貼り付けシート（日別）'!O252+$BH$46*SUM(AU253:AW253,AY253)+$BH$47)*AE253+BA253/AD253),0)</f>
        <v>0</v>
      </c>
      <c r="AD253" s="46">
        <f>$BH$48*'貼り付けシート（日別）'!O252+$BH$49*BA253+$BH$50</f>
        <v>0.88552187500000001</v>
      </c>
      <c r="AE253" s="46">
        <f>IF('貼り付けシート（日別）'!O252&lt;7,1+(7-'貼り付けシート（日別）'!O252)*0.0205,1)</f>
        <v>1</v>
      </c>
      <c r="AF253" s="46">
        <f>IF($BH$4=7,((AL253*'貼り付けシート（日別）'!O252+AM253*(AU253+AV253+AW253+AY253)+AN253*AK253+AO253)*AG253+(0.01723*BA253+0.06099))*10^3/3600,0)</f>
        <v>0</v>
      </c>
      <c r="AG253" s="46">
        <f>IF(7&lt;='貼り付けシート（日別）'!O252,1,1+(7-'貼り付けシート（日別）'!O252)*0.0091)</f>
        <v>1</v>
      </c>
      <c r="AH253" s="46">
        <f>IF($BH$4=7,((AP253*'貼り付けシート（日別）'!O252+AQ253*(AU253+AV253+AW253+AY253)+AR253*AK253+AS253)*AJ253+BA253/AI253),0)</f>
        <v>0</v>
      </c>
      <c r="AI253" s="46">
        <f>$BH$52*'貼り付けシート（日別）'!O252+$BH$53*BA253+$BH$54</f>
        <v>0.88552187500000001</v>
      </c>
      <c r="AJ253" s="46">
        <f>IF(7&lt;='貼り付けシート（日別）'!O252,1,1+(7-'貼り付けシート（日別）'!O252)*0.0205)</f>
        <v>1</v>
      </c>
      <c r="AK253" s="46">
        <f>SUMIF('貼り付けシート（時刻別）'!$A$6:$A$8765,A253,'貼り付けシート（時刻別）'!$D$6:$D$8765)</f>
        <v>0</v>
      </c>
      <c r="AL253" s="120">
        <f>IF($AK253&gt;0,バックデータ一覧!$S$4,バックデータ一覧!$T$4)</f>
        <v>-0.18114</v>
      </c>
      <c r="AM253" s="120">
        <f>IF($AK253&gt;0,バックデータ一覧!$S$5,バックデータ一覧!$T$5)</f>
        <v>0.10483000000000001</v>
      </c>
      <c r="AN253" s="120">
        <f>IF($AK253&gt;0,バックデータ一覧!$S$6,バックデータ一覧!$T$6)</f>
        <v>0</v>
      </c>
      <c r="AO253" s="120">
        <f>IF($AK253&gt;0,バックデータ一覧!$S$7,バックデータ一覧!$T$7)</f>
        <v>5.8528500000000001</v>
      </c>
      <c r="AP253" s="120">
        <f>IF($AK253&gt;0,バックデータ一覧!$S$12,バックデータ一覧!$T$12)</f>
        <v>-5.7700000000000001E-2</v>
      </c>
      <c r="AQ253" s="120">
        <f>IF($AK253&gt;0,バックデータ一覧!$S$13,バックデータ一覧!$T$13)</f>
        <v>0.47525000000000001</v>
      </c>
      <c r="AR253" s="120">
        <f>IF($AK253&gt;0,バックデータ一覧!$S$14,バックデータ一覧!$T$14)</f>
        <v>0</v>
      </c>
      <c r="AS253" s="120">
        <f>IF($AK253&gt;0,バックデータ一覧!$S$15,バックデータ一覧!$T$15)</f>
        <v>-6.3459300000000001</v>
      </c>
      <c r="AT253" s="123">
        <f>IF(データ入力と計算結果!$E$9=バックデータ一覧!$A$24,'貼り付けシート（日別）'!P252,0)</f>
        <v>0</v>
      </c>
      <c r="AU253" s="132">
        <f>'貼り付けシート（日別）'!B252</f>
        <v>8.0013976973840002</v>
      </c>
      <c r="AV253" s="132">
        <f>'貼り付けシート（日別）'!C252</f>
        <v>13.045757115300001</v>
      </c>
      <c r="AW253" s="132">
        <f>'貼り付けシート（日別）'!D252</f>
        <v>2.4352079948560004</v>
      </c>
      <c r="AX253" s="132">
        <f>'貼り付けシート（日別）'!E252</f>
        <v>0</v>
      </c>
      <c r="AY253" s="132">
        <f>'貼り付けシート（日別）'!F252</f>
        <v>15.654908538359999</v>
      </c>
      <c r="AZ253" s="132">
        <f>'貼り付けシート（日別）'!G252</f>
        <v>0</v>
      </c>
      <c r="BA253" s="132">
        <f>'貼り付けシート（日別）'!H252</f>
        <v>3.8169791666666657</v>
      </c>
    </row>
    <row r="254" spans="1:53" x14ac:dyDescent="0.15">
      <c r="A254" s="50">
        <v>41887</v>
      </c>
      <c r="B254" s="42">
        <f t="shared" si="33"/>
        <v>9</v>
      </c>
      <c r="C254" s="42">
        <f t="shared" si="34"/>
        <v>5</v>
      </c>
      <c r="D254" s="127">
        <f t="shared" si="35"/>
        <v>0.13899939670138889</v>
      </c>
      <c r="E254" s="127">
        <f t="shared" si="30"/>
        <v>49.802078871341742</v>
      </c>
      <c r="F254" s="127">
        <f t="shared" si="36"/>
        <v>0</v>
      </c>
      <c r="G254" s="130">
        <v>0</v>
      </c>
      <c r="H254" s="122">
        <f t="shared" si="31"/>
        <v>0.13899939670138889</v>
      </c>
      <c r="I254" s="122">
        <f>IF(AND($BH$4&lt;&gt;1,$BH$4&lt;&gt;2,$BH$4&lt;&gt;6),0,((VLOOKUP(データ入力と計算結果!$E$6,バックデータ一覧!$V$10:$AA$11,2)*'貼り付けシート（日別）'!O253+VLOOKUP(データ入力と計算結果!$E$6,バックデータ一覧!$V$10:$AA$11,3)*('貼り付けシート（日別）'!I253+'貼り付けシート（日別）'!J253+'貼り付けシート（日別）'!K253+'貼り付けシート（日別）'!L253+'貼り付けシート（日別）'!N253)+(VLOOKUP(データ入力と計算結果!$E$6,バックデータ一覧!$V$10:$AA$11,4)))*10^3/3600))</f>
        <v>8.5510416666666658E-2</v>
      </c>
      <c r="J254" s="122">
        <f>IF(AND(OR($BH$4&lt;&gt;1,$BH$4&lt;&gt;2,$BH$4&lt;&gt;6),データ入力と計算結果!$E$7&lt;&gt;バックデータ一覧!$A$15,SUM(AX254:AY254)&gt;0),0.07*10^3/3600,0)</f>
        <v>1.9444444444444445E-2</v>
      </c>
      <c r="K254" s="122">
        <f>IF(AND(OR($BH$4=1,$BH$4=2),データ入力と計算結果!$E$7=バックデータ一覧!$A$17,AY254&gt;0),(VLOOKUP(データ入力と計算結果!$E$6,バックデータ一覧!$V$10:$AA$11,5,FALSE)*BA254+VLOOKUP(データ入力と計算結果!$E$6,バックデータ一覧!$V$10:$AA$11,6,FALSE))*10^3/3600,0)</f>
        <v>3.4044535590277779E-2</v>
      </c>
      <c r="L254" s="122">
        <f>IF(OR($BH$4=1,$BH$4=6),IF(データ入力と計算結果!$E$7=バックデータ一覧!$A$15,AU254/N254+AV254/O254+AW254/P254+AX254/Q254+AY254/S254,IF(データ入力と計算結果!$E$7=バックデータ一覧!$A$16,AU254/N254+AV254/O254+AW254/P254+AY254/R254+AZ254/S254,AU254/N254+AV254/O254+AW254/P254+AY254/R254+BA254/T254)),0)</f>
        <v>49.802078871341742</v>
      </c>
      <c r="M254" s="122">
        <f>IF($BH$4=2,IF(データ入力と計算結果!$E$7=バックデータ一覧!$A$15,AU254/N254+AV254/O254+AW254/P254+AX254/Q254+AZ254/S254,IF(データ入力と計算結果!$E$7=バックデータ一覧!$A$16,AU254/N254+AV254/O254+AW254/P254+AY254/R254+AZ254/S254,AU254/N254+AV254/O254+AW254/P254+AY254/R254+BA254/T254)),0)</f>
        <v>0</v>
      </c>
      <c r="N254" s="122">
        <f>MIN(1,$BH$6*'貼り付けシート（日別）'!O253+計算過程!$BH$13*(AU254+AW254)+$BH$20)</f>
        <v>0.64151550533910473</v>
      </c>
      <c r="O254" s="122">
        <f>MIN(1,$BH$7*'貼り付けシート（日別）'!O253+$BH$14*AV254+$BH$21)</f>
        <v>0.69000162698431522</v>
      </c>
      <c r="P254" s="122">
        <f>MIN(1,$BH$8*'貼り付けシート（日別）'!O253+$BH$15*(AU254+AW254)+$BH$22)</f>
        <v>0.64151550533910473</v>
      </c>
      <c r="Q254" s="46">
        <f>MIN(1,$BH$9*'貼り付けシート（日別）'!O253+$BH$16*AX254+$BH$23)</f>
        <v>0.71159348488590612</v>
      </c>
      <c r="R254" s="46">
        <f>MIN(1,$BH$10*'貼り付けシート（日別）'!O253+$BH$17*AY254+$BH$24)</f>
        <v>0.70348449072487695</v>
      </c>
      <c r="S254" s="46">
        <f>MIN(1,$BH$11*'貼り付けシート（日別）'!O253+$BH$18*AZ254+$BH$25)</f>
        <v>0.71159348488590612</v>
      </c>
      <c r="T254" s="46">
        <f>MIN(1,$BH$12*'貼り付けシート（日別）'!O253+$BH$19*BA254+$BH$26)</f>
        <v>0.6589601105798657</v>
      </c>
      <c r="U254" s="46">
        <f t="shared" si="32"/>
        <v>0</v>
      </c>
      <c r="V254" s="46">
        <f t="array" ref="V254">AVERAGE((IF(('貼り付けシート（時刻別）'!$E$6:$E$8765=$B254)*('貼り付けシート（時刻別）'!$F$6:$F$8765=$C254)*('貼り付けシート（時刻別）'!$G$6:$G$8765=1),'貼り付けシート（時刻別）'!$C$6:$C$8765,"")))</f>
        <v>20.887499999999999</v>
      </c>
      <c r="W254" s="46">
        <f t="shared" si="37"/>
        <v>1</v>
      </c>
      <c r="X254" s="46">
        <f t="shared" si="38"/>
        <v>1</v>
      </c>
      <c r="Y254" s="46">
        <f t="shared" si="39"/>
        <v>34.034972581249995</v>
      </c>
      <c r="Z254" s="46">
        <f>IF($BH$4=8,($BH$38*'貼り付けシート（日別）'!O253+$BH$39*Y254+$BH$40)/3.6,0)</f>
        <v>0</v>
      </c>
      <c r="AA254" s="46">
        <f>IF(OR($BH$4=3,$BH$4=4,$BH$4=5),(($BH$42*'貼り付けシート（日別）'!O253+$BH$43*SUM(AU254:AW254,AY254)+$BH$44)*AB254+(0.01723*BA254+0.06099))*10^3/3600,0)</f>
        <v>0</v>
      </c>
      <c r="AB254" s="46">
        <f>IF('貼り付けシート（日別）'!O253&lt;7,1+(7-'貼り付けシート（日別）'!O253)*0.0091,1)</f>
        <v>1</v>
      </c>
      <c r="AC254" s="46">
        <f>IF(OR($BH$4=3,$BH$4=4,$BH$4=5),(($BH$45*'貼り付けシート（日別）'!O253+$BH$46*SUM(AU254:AW254,AY254)+$BH$47)*AE254+BA254/AD254),0)</f>
        <v>0</v>
      </c>
      <c r="AD254" s="46">
        <f>$BH$48*'貼り付けシート（日別）'!O253+$BH$49*BA254+$BH$50</f>
        <v>0.89074062499999995</v>
      </c>
      <c r="AE254" s="46">
        <f>IF('貼り付けシート（日別）'!O253&lt;7,1+(7-'貼り付けシート（日別）'!O253)*0.0205,1)</f>
        <v>1</v>
      </c>
      <c r="AF254" s="46">
        <f>IF($BH$4=7,((AL254*'貼り付けシート（日別）'!O253+AM254*(AU254+AV254+AW254+AY254)+AN254*AK254+AO254)*AG254+(0.01723*BA254+0.06099))*10^3/3600,0)</f>
        <v>0</v>
      </c>
      <c r="AG254" s="46">
        <f>IF(7&lt;='貼り付けシート（日別）'!O253,1,1+(7-'貼り付けシート（日別）'!O253)*0.0091)</f>
        <v>1</v>
      </c>
      <c r="AH254" s="46">
        <f>IF($BH$4=7,((AP254*'貼り付けシート（日別）'!O253+AQ254*(AU254+AV254+AW254+AY254)+AR254*AK254+AS254)*AJ254+BA254/AI254),0)</f>
        <v>0</v>
      </c>
      <c r="AI254" s="46">
        <f>$BH$52*'貼り付けシート（日別）'!O253+$BH$53*BA254+$BH$54</f>
        <v>0.89074062499999995</v>
      </c>
      <c r="AJ254" s="46">
        <f>IF(7&lt;='貼り付けシート（日別）'!O253,1,1+(7-'貼り付けシート（日別）'!O253)*0.0205)</f>
        <v>1</v>
      </c>
      <c r="AK254" s="46">
        <f>SUMIF('貼り付けシート（時刻別）'!$A$6:$A$8765,A254,'貼り付けシート（時刻別）'!$D$6:$D$8765)</f>
        <v>0</v>
      </c>
      <c r="AL254" s="120">
        <f>IF($AK254&gt;0,バックデータ一覧!$S$4,バックデータ一覧!$T$4)</f>
        <v>-0.18114</v>
      </c>
      <c r="AM254" s="120">
        <f>IF($AK254&gt;0,バックデータ一覧!$S$5,バックデータ一覧!$T$5)</f>
        <v>0.10483000000000001</v>
      </c>
      <c r="AN254" s="120">
        <f>IF($AK254&gt;0,バックデータ一覧!$S$6,バックデータ一覧!$T$6)</f>
        <v>0</v>
      </c>
      <c r="AO254" s="120">
        <f>IF($AK254&gt;0,バックデータ一覧!$S$7,バックデータ一覧!$T$7)</f>
        <v>5.8528500000000001</v>
      </c>
      <c r="AP254" s="120">
        <f>IF($AK254&gt;0,バックデータ一覧!$S$12,バックデータ一覧!$T$12)</f>
        <v>-5.7700000000000001E-2</v>
      </c>
      <c r="AQ254" s="120">
        <f>IF($AK254&gt;0,バックデータ一覧!$S$13,バックデータ一覧!$T$13)</f>
        <v>0.47525000000000001</v>
      </c>
      <c r="AR254" s="120">
        <f>IF($AK254&gt;0,バックデータ一覧!$S$14,バックデータ一覧!$T$14)</f>
        <v>0</v>
      </c>
      <c r="AS254" s="120">
        <f>IF($AK254&gt;0,バックデータ一覧!$S$15,バックデータ一覧!$T$15)</f>
        <v>-6.3459300000000001</v>
      </c>
      <c r="AT254" s="123">
        <f>IF(データ入力と計算結果!$E$9=バックデータ一覧!$A$24,'貼り付けシート（日別）'!P253,0)</f>
        <v>0</v>
      </c>
      <c r="AU254" s="132">
        <f>'貼り付けシート（日別）'!B253</f>
        <v>5.3960433572499999</v>
      </c>
      <c r="AV254" s="132">
        <f>'貼り付けシート（日別）'!C253</f>
        <v>8.7032957375000013</v>
      </c>
      <c r="AW254" s="132">
        <f>'貼り付けシート（日別）'!D253</f>
        <v>0.69626365899999998</v>
      </c>
      <c r="AX254" s="132">
        <f>'貼り付けシート（日別）'!E253</f>
        <v>0</v>
      </c>
      <c r="AY254" s="132">
        <f>'貼り付けシート（日別）'!F253</f>
        <v>15.6659323275</v>
      </c>
      <c r="AZ254" s="132">
        <f>'貼り付けシート（日別）'!G253</f>
        <v>0</v>
      </c>
      <c r="BA254" s="132">
        <f>'貼り付けシート（日別）'!H253</f>
        <v>3.5734374999999998</v>
      </c>
    </row>
    <row r="255" spans="1:53" x14ac:dyDescent="0.15">
      <c r="A255" s="50">
        <v>41888</v>
      </c>
      <c r="B255" s="42">
        <f t="shared" si="33"/>
        <v>9</v>
      </c>
      <c r="C255" s="42">
        <f t="shared" si="34"/>
        <v>6</v>
      </c>
      <c r="D255" s="127">
        <f t="shared" si="35"/>
        <v>0.15951032118055558</v>
      </c>
      <c r="E255" s="127">
        <f t="shared" si="30"/>
        <v>75.415806880579993</v>
      </c>
      <c r="F255" s="127">
        <f t="shared" si="36"/>
        <v>0</v>
      </c>
      <c r="G255" s="130">
        <v>0</v>
      </c>
      <c r="H255" s="122">
        <f t="shared" si="31"/>
        <v>0.15951032118055558</v>
      </c>
      <c r="I255" s="122">
        <f>IF(AND($BH$4&lt;&gt;1,$BH$4&lt;&gt;2,$BH$4&lt;&gt;6),0,((VLOOKUP(データ入力と計算結果!$E$6,バックデータ一覧!$V$10:$AA$11,2)*'貼り付けシート（日別）'!O254+VLOOKUP(データ入力と計算結果!$E$6,バックデータ一覧!$V$10:$AA$11,3)*('貼り付けシート（日別）'!I254+'貼り付けシート（日別）'!J254+'貼り付けシート（日別）'!K254+'貼り付けシート（日別）'!L254+'貼り付けシート（日別）'!N254)+(VLOOKUP(データ入力と計算結果!$E$6,バックデータ一覧!$V$10:$AA$11,4)))*10^3/3600))</f>
        <v>0.10662708333333334</v>
      </c>
      <c r="J255" s="122">
        <f>IF(AND(OR($BH$4&lt;&gt;1,$BH$4&lt;&gt;2,$BH$4&lt;&gt;6),データ入力と計算結果!$E$7&lt;&gt;バックデータ一覧!$A$15,SUM(AX255:AY255)&gt;0),0.07*10^3/3600,0)</f>
        <v>1.9444444444444445E-2</v>
      </c>
      <c r="K255" s="122">
        <f>IF(AND(OR($BH$4=1,$BH$4=2),データ入力と計算結果!$E$7=バックデータ一覧!$A$17,AY255&gt;0),(VLOOKUP(データ入力と計算結果!$E$6,バックデータ一覧!$V$10:$AA$11,5,FALSE)*BA255+VLOOKUP(データ入力と計算結果!$E$6,バックデータ一覧!$V$10:$AA$11,6,FALSE))*10^3/3600,0)</f>
        <v>3.3438793402777778E-2</v>
      </c>
      <c r="L255" s="122">
        <f>IF(OR($BH$4=1,$BH$4=6),IF(データ入力と計算結果!$E$7=バックデータ一覧!$A$15,AU255/N255+AV255/O255+AW255/P255+AX255/Q255+AY255/S255,IF(データ入力と計算結果!$E$7=バックデータ一覧!$A$16,AU255/N255+AV255/O255+AW255/P255+AY255/R255+AZ255/S255,AU255/N255+AV255/O255+AW255/P255+AY255/R255+BA255/T255)),0)</f>
        <v>75.415806880579993</v>
      </c>
      <c r="M255" s="122">
        <f>IF($BH$4=2,IF(データ入力と計算結果!$E$7=バックデータ一覧!$A$15,AU255/N255+AV255/O255+AW255/P255+AX255/Q255+AZ255/S255,IF(データ入力と計算結果!$E$7=バックデータ一覧!$A$16,AU255/N255+AV255/O255+AW255/P255+AY255/R255+AZ255/S255,AU255/N255+AV255/O255+AW255/P255+AY255/R255+BA255/T255)),0)</f>
        <v>0</v>
      </c>
      <c r="N255" s="122">
        <f>MIN(1,$BH$6*'貼り付けシート（日別）'!O254+計算過程!$BH$13*(AU255+AW255)+$BH$20)</f>
        <v>0.65444128225287634</v>
      </c>
      <c r="O255" s="122">
        <f>MIN(1,$BH$7*'貼り付けシート（日別）'!O254+$BH$14*AV255+$BH$21)</f>
        <v>0.69479963420206681</v>
      </c>
      <c r="P255" s="122">
        <f>MIN(1,$BH$8*'貼り付けシート（日別）'!O254+$BH$15*(AU255+AW255)+$BH$22)</f>
        <v>0.65444128225287634</v>
      </c>
      <c r="Q255" s="46">
        <f>MIN(1,$BH$9*'貼り付けシート（日別）'!O254+$BH$16*AX255+$BH$23)</f>
        <v>0.71159348488590612</v>
      </c>
      <c r="R255" s="46">
        <f>MIN(1,$BH$10*'貼り付けシート（日別）'!O254+$BH$17*AY255+$BH$24)</f>
        <v>0.70345679904901248</v>
      </c>
      <c r="S255" s="46">
        <f>MIN(1,$BH$11*'貼り付けシート（日別）'!O254+$BH$18*AZ255+$BH$25)</f>
        <v>0.71159348488590612</v>
      </c>
      <c r="T255" s="46">
        <f>MIN(1,$BH$12*'貼り付けシート（日別）'!O254+$BH$19*BA255+$BH$26)</f>
        <v>0.66122468944429524</v>
      </c>
      <c r="U255" s="46">
        <f t="shared" si="32"/>
        <v>0</v>
      </c>
      <c r="V255" s="46">
        <f t="array" ref="V255">AVERAGE((IF(('貼り付けシート（時刻別）'!$E$6:$E$8765=$B255)*('貼り付けシート（時刻別）'!$F$6:$F$8765=$C255)*('貼り付けシート（時刻別）'!$G$6:$G$8765=1),'貼り付けシート（時刻別）'!$C$6:$C$8765,"")))</f>
        <v>23.087499999999999</v>
      </c>
      <c r="W255" s="46">
        <f t="shared" si="37"/>
        <v>1</v>
      </c>
      <c r="X255" s="46">
        <f t="shared" si="38"/>
        <v>1</v>
      </c>
      <c r="Y255" s="46">
        <f t="shared" si="39"/>
        <v>51.501423967424998</v>
      </c>
      <c r="Z255" s="46">
        <f>IF($BH$4=8,($BH$38*'貼り付けシート（日別）'!O254+$BH$39*Y255+$BH$40)/3.6,0)</f>
        <v>0</v>
      </c>
      <c r="AA255" s="46">
        <f>IF(OR($BH$4=3,$BH$4=4,$BH$4=5),(($BH$42*'貼り付けシート（日別）'!O254+$BH$43*SUM(AU255:AW255,AY255)+$BH$44)*AB255+(0.01723*BA255+0.06099))*10^3/3600,0)</f>
        <v>0</v>
      </c>
      <c r="AB255" s="46">
        <f>IF('貼り付けシート（日別）'!O254&lt;7,1+(7-'貼り付けシート（日別）'!O254)*0.0091,1)</f>
        <v>1</v>
      </c>
      <c r="AC255" s="46">
        <f>IF(OR($BH$4=3,$BH$4=4,$BH$4=5),(($BH$45*'貼り付けシート（日別）'!O254+$BH$46*SUM(AU255:AW255,AY255)+$BH$47)*AE255+BA255/AD255),0)</f>
        <v>0</v>
      </c>
      <c r="AD255" s="46">
        <f>$BH$48*'貼り付けシート（日別）'!O254+$BH$49*BA255+$BH$50</f>
        <v>0.89718124999999993</v>
      </c>
      <c r="AE255" s="46">
        <f>IF('貼り付けシート（日別）'!O254&lt;7,1+(7-'貼り付けシート（日別）'!O254)*0.0205,1)</f>
        <v>1</v>
      </c>
      <c r="AF255" s="46">
        <f>IF($BH$4=7,((AL255*'貼り付けシート（日別）'!O254+AM255*(AU255+AV255+AW255+AY255)+AN255*AK255+AO255)*AG255+(0.01723*BA255+0.06099))*10^3/3600,0)</f>
        <v>0</v>
      </c>
      <c r="AG255" s="46">
        <f>IF(7&lt;='貼り付けシート（日別）'!O254,1,1+(7-'貼り付けシート（日別）'!O254)*0.0091)</f>
        <v>1</v>
      </c>
      <c r="AH255" s="46">
        <f>IF($BH$4=7,((AP255*'貼り付けシート（日別）'!O254+AQ255*(AU255+AV255+AW255+AY255)+AR255*AK255+AS255)*AJ255+BA255/AI255),0)</f>
        <v>0</v>
      </c>
      <c r="AI255" s="46">
        <f>$BH$52*'貼り付けシート（日別）'!O254+$BH$53*BA255+$BH$54</f>
        <v>0.89718124999999993</v>
      </c>
      <c r="AJ255" s="46">
        <f>IF(7&lt;='貼り付けシート（日別）'!O254,1,1+(7-'貼り付けシート（日別）'!O254)*0.0205)</f>
        <v>1</v>
      </c>
      <c r="AK255" s="46">
        <f>SUMIF('貼り付けシート（時刻別）'!$A$6:$A$8765,A255,'貼り付けシート（時刻別）'!$D$6:$D$8765)</f>
        <v>0</v>
      </c>
      <c r="AL255" s="120">
        <f>IF($AK255&gt;0,バックデータ一覧!$S$4,バックデータ一覧!$T$4)</f>
        <v>-0.18114</v>
      </c>
      <c r="AM255" s="120">
        <f>IF($AK255&gt;0,バックデータ一覧!$S$5,バックデータ一覧!$T$5)</f>
        <v>0.10483000000000001</v>
      </c>
      <c r="AN255" s="120">
        <f>IF($AK255&gt;0,バックデータ一覧!$S$6,バックデータ一覧!$T$6)</f>
        <v>0</v>
      </c>
      <c r="AO255" s="120">
        <f>IF($AK255&gt;0,バックデータ一覧!$S$7,バックデータ一覧!$T$7)</f>
        <v>5.8528500000000001</v>
      </c>
      <c r="AP255" s="120">
        <f>IF($AK255&gt;0,バックデータ一覧!$S$12,バックデータ一覧!$T$12)</f>
        <v>-5.7700000000000001E-2</v>
      </c>
      <c r="AQ255" s="120">
        <f>IF($AK255&gt;0,バックデータ一覧!$S$13,バックデータ一覧!$T$13)</f>
        <v>0.47525000000000001</v>
      </c>
      <c r="AR255" s="120">
        <f>IF($AK255&gt;0,バックデータ一覧!$S$14,バックデータ一覧!$T$14)</f>
        <v>0</v>
      </c>
      <c r="AS255" s="120">
        <f>IF($AK255&gt;0,バックデータ一覧!$S$15,バックデータ一覧!$T$15)</f>
        <v>-6.3459300000000001</v>
      </c>
      <c r="AT255" s="123">
        <f>IF(データ入力と計算結果!$E$9=バックデータ一覧!$A$24,'貼り付けシート（日別）'!P254,0)</f>
        <v>0</v>
      </c>
      <c r="AU255" s="132">
        <f>'貼り付けシート（日別）'!B254</f>
        <v>11.882579381035999</v>
      </c>
      <c r="AV255" s="132">
        <f>'貼り付けシート（日別）'!C254</f>
        <v>17.474381442699997</v>
      </c>
      <c r="AW255" s="132">
        <f>'貼り付けシート（日別）'!D254</f>
        <v>2.9706448452589997</v>
      </c>
      <c r="AX255" s="132">
        <f>'貼り付けシート（日別）'!E254</f>
        <v>0</v>
      </c>
      <c r="AY255" s="132">
        <f>'貼り付けシート（日別）'!F254</f>
        <v>15.726943298430001</v>
      </c>
      <c r="AZ255" s="132">
        <f>'貼り付けシート（日別）'!G254</f>
        <v>0</v>
      </c>
      <c r="BA255" s="132">
        <f>'貼り付けシート（日別）'!H254</f>
        <v>3.4468750000000004</v>
      </c>
    </row>
    <row r="256" spans="1:53" x14ac:dyDescent="0.15">
      <c r="A256" s="50">
        <v>41889</v>
      </c>
      <c r="B256" s="42">
        <f t="shared" si="33"/>
        <v>9</v>
      </c>
      <c r="C256" s="42">
        <f t="shared" si="34"/>
        <v>7</v>
      </c>
      <c r="D256" s="127">
        <f t="shared" si="35"/>
        <v>0.1415424013310185</v>
      </c>
      <c r="E256" s="127">
        <f t="shared" si="30"/>
        <v>50.540536845383706</v>
      </c>
      <c r="F256" s="127">
        <f t="shared" si="36"/>
        <v>0</v>
      </c>
      <c r="G256" s="130">
        <v>0</v>
      </c>
      <c r="H256" s="122">
        <f t="shared" si="31"/>
        <v>0.1415424013310185</v>
      </c>
      <c r="I256" s="122">
        <f>IF(AND($BH$4&lt;&gt;1,$BH$4&lt;&gt;2,$BH$4&lt;&gt;6),0,((VLOOKUP(データ入力と計算結果!$E$6,バックデータ一覧!$V$10:$AA$11,2)*'貼り付けシート（日別）'!O255+VLOOKUP(データ入力と計算結果!$E$6,バックデータ一覧!$V$10:$AA$11,3)*('貼り付けシート（日別）'!I255+'貼り付けシート（日別）'!J255+'貼り付けシート（日別）'!K255+'貼り付けシート（日別）'!L255+'貼り付けシート（日別）'!N255)+(VLOOKUP(データ入力と計算結果!$E$6,バックデータ一覧!$V$10:$AA$11,4)))*10^3/3600))</f>
        <v>8.6434120370370363E-2</v>
      </c>
      <c r="J256" s="122">
        <f>IF(AND(OR($BH$4&lt;&gt;1,$BH$4&lt;&gt;2,$BH$4&lt;&gt;6),データ入力と計算結果!$E$7&lt;&gt;バックデータ一覧!$A$15,SUM(AX256:AY256)&gt;0),0.07*10^3/3600,0)</f>
        <v>1.9444444444444445E-2</v>
      </c>
      <c r="K256" s="122">
        <f>IF(AND(OR($BH$4=1,$BH$4=2),データ入力と計算結果!$E$7=バックデータ一覧!$A$17,AY256&gt;0),(VLOOKUP(データ入力と計算結果!$E$6,バックデータ一覧!$V$10:$AA$11,5,FALSE)*BA256+VLOOKUP(データ入力と計算結果!$E$6,バックデータ一覧!$V$10:$AA$11,6,FALSE))*10^3/3600,0)</f>
        <v>3.5663836516203702E-2</v>
      </c>
      <c r="L256" s="122">
        <f>IF(OR($BH$4=1,$BH$4=6),IF(データ入力と計算結果!$E$7=バックデータ一覧!$A$15,AU256/N256+AV256/O256+AW256/P256+AX256/Q256+AY256/S256,IF(データ入力と計算結果!$E$7=バックデータ一覧!$A$16,AU256/N256+AV256/O256+AW256/P256+AY256/R256+AZ256/S256,AU256/N256+AV256/O256+AW256/P256+AY256/R256+BA256/T256)),0)</f>
        <v>50.540536845383706</v>
      </c>
      <c r="M256" s="122">
        <f>IF($BH$4=2,IF(データ入力と計算結果!$E$7=バックデータ一覧!$A$15,AU256/N256+AV256/O256+AW256/P256+AX256/Q256+AZ256/S256,IF(データ入力と計算結果!$E$7=バックデータ一覧!$A$16,AU256/N256+AV256/O256+AW256/P256+AY256/R256+AZ256/S256,AU256/N256+AV256/O256+AW256/P256+AY256/R256+BA256/T256)),0)</f>
        <v>0</v>
      </c>
      <c r="N256" s="122">
        <f>MIN(1,$BH$6*'貼り付けシート（日別）'!O255+計算過程!$BH$13*(AU256+AW256)+$BH$20)</f>
        <v>0.63820646812403015</v>
      </c>
      <c r="O256" s="122">
        <f>MIN(1,$BH$7*'貼り付けシート（日別）'!O255+$BH$14*AV256+$BH$21)</f>
        <v>0.68896261917020607</v>
      </c>
      <c r="P256" s="122">
        <f>MIN(1,$BH$8*'貼り付けシート（日別）'!O255+$BH$15*(AU256+AW256)+$BH$22)</f>
        <v>0.63820646812403015</v>
      </c>
      <c r="Q256" s="46">
        <f>MIN(1,$BH$9*'貼り付けシート（日別）'!O255+$BH$16*AX256+$BH$23)</f>
        <v>0.71159348488590612</v>
      </c>
      <c r="R256" s="46">
        <f>MIN(1,$BH$10*'貼り付けシート（日別）'!O255+$BH$17*AY256+$BH$24)</f>
        <v>0.7034593007891996</v>
      </c>
      <c r="S256" s="46">
        <f>MIN(1,$BH$11*'貼り付けシート（日別）'!O255+$BH$18*AZ256+$BH$25)</f>
        <v>0.71159348488590612</v>
      </c>
      <c r="T256" s="46">
        <f>MIN(1,$BH$12*'貼り付けシート（日別）'!O255+$BH$19*BA256+$BH$26)</f>
        <v>0.65912683593181209</v>
      </c>
      <c r="U256" s="46">
        <f t="shared" si="32"/>
        <v>0</v>
      </c>
      <c r="V256" s="46">
        <f t="array" ref="V256">AVERAGE((IF(('貼り付けシート（時刻別）'!$E$6:$E$8765=$B256)*('貼り付けシート（時刻別）'!$F$6:$F$8765=$C256)*('貼り付けシート（時刻別）'!$G$6:$G$8765=1),'貼り付けシート（時刻別）'!$C$6:$C$8765,"")))</f>
        <v>22.925000000000001</v>
      </c>
      <c r="W256" s="46">
        <f t="shared" si="37"/>
        <v>1</v>
      </c>
      <c r="X256" s="46">
        <f t="shared" si="38"/>
        <v>1</v>
      </c>
      <c r="Y256" s="46">
        <f t="shared" si="39"/>
        <v>34.481220785283327</v>
      </c>
      <c r="Z256" s="46">
        <f>IF($BH$4=8,($BH$38*'貼り付けシート（日別）'!O255+$BH$39*Y256+$BH$40)/3.6,0)</f>
        <v>0</v>
      </c>
      <c r="AA256" s="46">
        <f>IF(OR($BH$4=3,$BH$4=4,$BH$4=5),(($BH$42*'貼り付けシート（日別）'!O255+$BH$43*SUM(AU256:AW256,AY256)+$BH$44)*AB256+(0.01723*BA256+0.06099))*10^3/3600,0)</f>
        <v>0</v>
      </c>
      <c r="AB256" s="46">
        <f>IF('貼り付けシート（日別）'!O255&lt;7,1+(7-'貼り付けシート（日別）'!O255)*0.0091,1)</f>
        <v>1</v>
      </c>
      <c r="AC256" s="46">
        <f>IF(OR($BH$4=3,$BH$4=4,$BH$4=5),(($BH$45*'貼り付けシート（日別）'!O255+$BH$46*SUM(AU256:AW256,AY256)+$BH$47)*AE256+BA256/AD256),0)</f>
        <v>0</v>
      </c>
      <c r="AD256" s="46">
        <f>$BH$48*'貼り付けシート（日別）'!O255+$BH$49*BA256+$BH$50</f>
        <v>0.88349062499999997</v>
      </c>
      <c r="AE256" s="46">
        <f>IF('貼り付けシート（日別）'!O255&lt;7,1+(7-'貼り付けシート（日別）'!O255)*0.0205,1)</f>
        <v>1</v>
      </c>
      <c r="AF256" s="46">
        <f>IF($BH$4=7,((AL256*'貼り付けシート（日別）'!O255+AM256*(AU256+AV256+AW256+AY256)+AN256*AK256+AO256)*AG256+(0.01723*BA256+0.06099))*10^3/3600,0)</f>
        <v>0</v>
      </c>
      <c r="AG256" s="46">
        <f>IF(7&lt;='貼り付けシート（日別）'!O255,1,1+(7-'貼り付けシート（日別）'!O255)*0.0091)</f>
        <v>1</v>
      </c>
      <c r="AH256" s="46">
        <f>IF($BH$4=7,((AP256*'貼り付けシート（日別）'!O255+AQ256*(AU256+AV256+AW256+AY256)+AR256*AK256+AS256)*AJ256+BA256/AI256),0)</f>
        <v>0</v>
      </c>
      <c r="AI256" s="46">
        <f>$BH$52*'貼り付けシート（日別）'!O255+$BH$53*BA256+$BH$54</f>
        <v>0.88349062499999997</v>
      </c>
      <c r="AJ256" s="46">
        <f>IF(7&lt;='貼り付けシート（日別）'!O255,1,1+(7-'貼り付けシート（日別）'!O255)*0.0205)</f>
        <v>1</v>
      </c>
      <c r="AK256" s="46">
        <f>SUMIF('貼り付けシート（時刻別）'!$A$6:$A$8765,A256,'貼り付けシート（時刻別）'!$D$6:$D$8765)</f>
        <v>0</v>
      </c>
      <c r="AL256" s="120">
        <f>IF($AK256&gt;0,バックデータ一覧!$S$4,バックデータ一覧!$T$4)</f>
        <v>-0.18114</v>
      </c>
      <c r="AM256" s="120">
        <f>IF($AK256&gt;0,バックデータ一覧!$S$5,バックデータ一覧!$T$5)</f>
        <v>0.10483000000000001</v>
      </c>
      <c r="AN256" s="120">
        <f>IF($AK256&gt;0,バックデータ一覧!$S$6,バックデータ一覧!$T$6)</f>
        <v>0</v>
      </c>
      <c r="AO256" s="120">
        <f>IF($AK256&gt;0,バックデータ一覧!$S$7,バックデータ一覧!$T$7)</f>
        <v>5.8528500000000001</v>
      </c>
      <c r="AP256" s="120">
        <f>IF($AK256&gt;0,バックデータ一覧!$S$12,バックデータ一覧!$T$12)</f>
        <v>-5.7700000000000001E-2</v>
      </c>
      <c r="AQ256" s="120">
        <f>IF($AK256&gt;0,バックデータ一覧!$S$13,バックデータ一覧!$T$13)</f>
        <v>0.47525000000000001</v>
      </c>
      <c r="AR256" s="120">
        <f>IF($AK256&gt;0,バックデータ一覧!$S$14,バックデータ一覧!$T$14)</f>
        <v>0</v>
      </c>
      <c r="AS256" s="120">
        <f>IF($AK256&gt;0,バックデータ一覧!$S$15,バックデータ一覧!$T$15)</f>
        <v>-6.3459300000000001</v>
      </c>
      <c r="AT256" s="123">
        <f>IF(データ入力と計算結果!$E$9=バックデータ一覧!$A$24,'貼り付けシート（日別）'!P255,0)</f>
        <v>0</v>
      </c>
      <c r="AU256" s="132">
        <f>'貼り付けシート（日別）'!B255</f>
        <v>5.4151597057740002</v>
      </c>
      <c r="AV256" s="132">
        <f>'貼り付けシート（日別）'!C255</f>
        <v>8.7341285576999983</v>
      </c>
      <c r="AW256" s="132">
        <f>'貼り付けシート（日別）'!D255</f>
        <v>0.69873028461599995</v>
      </c>
      <c r="AX256" s="132">
        <f>'貼り付けシート（日別）'!E255</f>
        <v>0</v>
      </c>
      <c r="AY256" s="132">
        <f>'貼り付けシート（日別）'!F255</f>
        <v>15.721431403859997</v>
      </c>
      <c r="AZ256" s="132">
        <f>'貼り付けシート（日別）'!G255</f>
        <v>0</v>
      </c>
      <c r="BA256" s="132">
        <f>'貼り付けシート（日別）'!H255</f>
        <v>3.9117708333333328</v>
      </c>
    </row>
    <row r="257" spans="1:53" x14ac:dyDescent="0.15">
      <c r="A257" s="50">
        <v>41890</v>
      </c>
      <c r="B257" s="42">
        <f t="shared" si="33"/>
        <v>9</v>
      </c>
      <c r="C257" s="42">
        <f t="shared" si="34"/>
        <v>8</v>
      </c>
      <c r="D257" s="127">
        <f t="shared" si="35"/>
        <v>0.15418546122685187</v>
      </c>
      <c r="E257" s="127">
        <f t="shared" si="30"/>
        <v>64.619823720016541</v>
      </c>
      <c r="F257" s="127">
        <f t="shared" si="36"/>
        <v>0</v>
      </c>
      <c r="G257" s="130">
        <v>0</v>
      </c>
      <c r="H257" s="122">
        <f t="shared" si="31"/>
        <v>0.15418546122685187</v>
      </c>
      <c r="I257" s="122">
        <f>IF(AND($BH$4&lt;&gt;1,$BH$4&lt;&gt;2,$BH$4&lt;&gt;6),0,((VLOOKUP(データ入力と計算結果!$E$6,バックデータ一覧!$V$10:$AA$11,2)*'貼り付けシート（日別）'!O256+VLOOKUP(データ入力と計算結果!$E$6,バックデータ一覧!$V$10:$AA$11,3)*('貼り付けシート（日別）'!I256+'貼り付けシート（日別）'!J256+'貼り付けシート（日別）'!K256+'貼り付けシート（日別）'!L256+'貼り付けシート（日別）'!N256)+(VLOOKUP(データ入力と計算結果!$E$6,バックデータ一覧!$V$10:$AA$11,4)))*10^3/3600))</f>
        <v>9.7977870370370382E-2</v>
      </c>
      <c r="J257" s="122">
        <f>IF(AND(OR($BH$4&lt;&gt;1,$BH$4&lt;&gt;2,$BH$4&lt;&gt;6),データ入力と計算結果!$E$7&lt;&gt;バックデータ一覧!$A$15,SUM(AX257:AY257)&gt;0),0.07*10^3/3600,0)</f>
        <v>1.9444444444444445E-2</v>
      </c>
      <c r="K257" s="122">
        <f>IF(AND(OR($BH$4=1,$BH$4=2),データ入力と計算結果!$E$7=バックデータ一覧!$A$17,AY257&gt;0),(VLOOKUP(データ入力と計算結果!$E$6,バックデータ一覧!$V$10:$AA$11,5,FALSE)*BA257+VLOOKUP(データ入力と計算結果!$E$6,バックデータ一覧!$V$10:$AA$11,6,FALSE))*10^3/3600,0)</f>
        <v>3.676314641203704E-2</v>
      </c>
      <c r="L257" s="122">
        <f>IF(OR($BH$4=1,$BH$4=6),IF(データ入力と計算結果!$E$7=バックデータ一覧!$A$15,AU257/N257+AV257/O257+AW257/P257+AX257/Q257+AY257/S257,IF(データ入力と計算結果!$E$7=バックデータ一覧!$A$16,AU257/N257+AV257/O257+AW257/P257+AY257/R257+AZ257/S257,AU257/N257+AV257/O257+AW257/P257+AY257/R257+BA257/T257)),0)</f>
        <v>64.619823720016541</v>
      </c>
      <c r="M257" s="122">
        <f>IF($BH$4=2,IF(データ入力と計算結果!$E$7=バックデータ一覧!$A$15,AU257/N257+AV257/O257+AW257/P257+AX257/Q257+AZ257/S257,IF(データ入力と計算結果!$E$7=バックデータ一覧!$A$16,AU257/N257+AV257/O257+AW257/P257+AY257/R257+AZ257/S257,AU257/N257+AV257/O257+AW257/P257+AY257/R257+BA257/T257)),0)</f>
        <v>0</v>
      </c>
      <c r="N257" s="122">
        <f>MIN(1,$BH$6*'貼り付けシート（日別）'!O256+計算過程!$BH$13*(AU257+AW257)+$BH$20)</f>
        <v>0.64123831631757011</v>
      </c>
      <c r="O257" s="122">
        <f>MIN(1,$BH$7*'貼り付けシート（日別）'!O256+$BH$14*AV257+$BH$21)</f>
        <v>0.69029817668618332</v>
      </c>
      <c r="P257" s="122">
        <f>MIN(1,$BH$8*'貼り付けシート（日別）'!O256+$BH$15*(AU257+AW257)+$BH$22)</f>
        <v>0.64123831631757011</v>
      </c>
      <c r="Q257" s="46">
        <f>MIN(1,$BH$9*'貼り付けシート（日別）'!O256+$BH$16*AX257+$BH$23)</f>
        <v>0.71159348488590612</v>
      </c>
      <c r="R257" s="46">
        <f>MIN(1,$BH$10*'貼り付けシート（日別）'!O256+$BH$17*AY257+$BH$24)</f>
        <v>0.70337734723134526</v>
      </c>
      <c r="S257" s="46">
        <f>MIN(1,$BH$11*'貼り付けシート（日別）'!O256+$BH$18*AZ257+$BH$25)</f>
        <v>0.71159348488590612</v>
      </c>
      <c r="T257" s="46">
        <f>MIN(1,$BH$12*'貼り付けシート（日別）'!O256+$BH$19*BA257+$BH$26)</f>
        <v>0.65924002232375845</v>
      </c>
      <c r="U257" s="46">
        <f t="shared" si="32"/>
        <v>0</v>
      </c>
      <c r="V257" s="46">
        <f t="array" ref="V257">AVERAGE((IF(('貼り付けシート（時刻別）'!$E$6:$E$8765=$B257)*('貼り付けシート（時刻別）'!$F$6:$F$8765=$C257)*('貼り付けシート（時刻別）'!$G$6:$G$8765=1),'貼り付けシート（時刻別）'!$C$6:$C$8765,"")))</f>
        <v>19.2</v>
      </c>
      <c r="W257" s="46">
        <f t="shared" si="37"/>
        <v>1</v>
      </c>
      <c r="X257" s="46">
        <f t="shared" si="38"/>
        <v>1</v>
      </c>
      <c r="Y257" s="46">
        <f t="shared" si="39"/>
        <v>43.896442001733334</v>
      </c>
      <c r="Z257" s="46">
        <f>IF($BH$4=8,($BH$38*'貼り付けシート（日別）'!O256+$BH$39*Y257+$BH$40)/3.6,0)</f>
        <v>0</v>
      </c>
      <c r="AA257" s="46">
        <f>IF(OR($BH$4=3,$BH$4=4,$BH$4=5),(($BH$42*'貼り付けシート（日別）'!O256+$BH$43*SUM(AU257:AW257,AY257)+$BH$44)*AB257+(0.01723*BA257+0.06099))*10^3/3600,0)</f>
        <v>0</v>
      </c>
      <c r="AB257" s="46">
        <f>IF('貼り付けシート（日別）'!O256&lt;7,1+(7-'貼り付けシート（日別）'!O256)*0.0091,1)</f>
        <v>1</v>
      </c>
      <c r="AC257" s="46">
        <f>IF(OR($BH$4=3,$BH$4=4,$BH$4=5),(($BH$45*'貼り付けシート（日別）'!O256+$BH$46*SUM(AU257:AW257,AY257)+$BH$47)*AE257+BA257/AD257),0)</f>
        <v>0</v>
      </c>
      <c r="AD257" s="46">
        <f>$BH$48*'貼り付けシート（日別）'!O256+$BH$49*BA257+$BH$50</f>
        <v>0.8785687499999999</v>
      </c>
      <c r="AE257" s="46">
        <f>IF('貼り付けシート（日別）'!O256&lt;7,1+(7-'貼り付けシート（日別）'!O256)*0.0205,1)</f>
        <v>1</v>
      </c>
      <c r="AF257" s="46">
        <f>IF($BH$4=7,((AL257*'貼り付けシート（日別）'!O256+AM257*(AU257+AV257+AW257+AY257)+AN257*AK257+AO257)*AG257+(0.01723*BA257+0.06099))*10^3/3600,0)</f>
        <v>0</v>
      </c>
      <c r="AG257" s="46">
        <f>IF(7&lt;='貼り付けシート（日別）'!O256,1,1+(7-'貼り付けシート（日別）'!O256)*0.0091)</f>
        <v>1</v>
      </c>
      <c r="AH257" s="46">
        <f>IF($BH$4=7,((AP257*'貼り付けシート（日別）'!O256+AQ257*(AU257+AV257+AW257+AY257)+AR257*AK257+AS257)*AJ257+BA257/AI257),0)</f>
        <v>0</v>
      </c>
      <c r="AI257" s="46">
        <f>$BH$52*'貼り付けシート（日別）'!O256+$BH$53*BA257+$BH$54</f>
        <v>0.8785687499999999</v>
      </c>
      <c r="AJ257" s="46">
        <f>IF(7&lt;='貼り付けシート（日別）'!O256,1,1+(7-'貼り付けシート（日別）'!O256)*0.0205)</f>
        <v>1</v>
      </c>
      <c r="AK257" s="46">
        <f>SUMIF('貼り付けシート（時刻別）'!$A$6:$A$8765,A257,'貼り付けシート（時刻別）'!$D$6:$D$8765)</f>
        <v>0</v>
      </c>
      <c r="AL257" s="120">
        <f>IF($AK257&gt;0,バックデータ一覧!$S$4,バックデータ一覧!$T$4)</f>
        <v>-0.18114</v>
      </c>
      <c r="AM257" s="120">
        <f>IF($AK257&gt;0,バックデータ一覧!$S$5,バックデータ一覧!$T$5)</f>
        <v>0.10483000000000001</v>
      </c>
      <c r="AN257" s="120">
        <f>IF($AK257&gt;0,バックデータ一覧!$S$6,バックデータ一覧!$T$6)</f>
        <v>0</v>
      </c>
      <c r="AO257" s="120">
        <f>IF($AK257&gt;0,バックデータ一覧!$S$7,バックデータ一覧!$T$7)</f>
        <v>5.8528500000000001</v>
      </c>
      <c r="AP257" s="120">
        <f>IF($AK257&gt;0,バックデータ一覧!$S$12,バックデータ一覧!$T$12)</f>
        <v>-5.7700000000000001E-2</v>
      </c>
      <c r="AQ257" s="120">
        <f>IF($AK257&gt;0,バックデータ一覧!$S$13,バックデータ一覧!$T$13)</f>
        <v>0.47525000000000001</v>
      </c>
      <c r="AR257" s="120">
        <f>IF($AK257&gt;0,バックデータ一覧!$S$14,バックデータ一覧!$T$14)</f>
        <v>0</v>
      </c>
      <c r="AS257" s="120">
        <f>IF($AK257&gt;0,バックデータ一覧!$S$15,バックデータ一覧!$T$15)</f>
        <v>-6.3459300000000001</v>
      </c>
      <c r="AT257" s="123">
        <f>IF(データ入力と計算結果!$E$9=バックデータ一覧!$A$24,'貼り付けシート（日別）'!P256,0)</f>
        <v>0</v>
      </c>
      <c r="AU257" s="132">
        <f>'貼り付けシート（日別）'!B256</f>
        <v>8.1276855499840011</v>
      </c>
      <c r="AV257" s="132">
        <f>'貼り付けシート（日別）'!C256</f>
        <v>13.251661222799999</v>
      </c>
      <c r="AW257" s="132">
        <f>'貼り付けシート（日別）'!D256</f>
        <v>2.473643428256</v>
      </c>
      <c r="AX257" s="132">
        <f>'貼り付けシート（日別）'!E256</f>
        <v>0</v>
      </c>
      <c r="AY257" s="132">
        <f>'貼り付けシート（日別）'!F256</f>
        <v>15.901993467360002</v>
      </c>
      <c r="AZ257" s="132">
        <f>'貼り付けシート（日別）'!G256</f>
        <v>0</v>
      </c>
      <c r="BA257" s="132">
        <f>'貼り付けシート（日別）'!H256</f>
        <v>4.1414583333333335</v>
      </c>
    </row>
    <row r="258" spans="1:53" x14ac:dyDescent="0.15">
      <c r="A258" s="50">
        <v>41891</v>
      </c>
      <c r="B258" s="42">
        <f t="shared" si="33"/>
        <v>9</v>
      </c>
      <c r="C258" s="42">
        <f t="shared" si="34"/>
        <v>9</v>
      </c>
      <c r="D258" s="127">
        <f t="shared" si="35"/>
        <v>0.16472396556712962</v>
      </c>
      <c r="E258" s="127">
        <f t="shared" si="30"/>
        <v>78.515575824012728</v>
      </c>
      <c r="F258" s="127">
        <f t="shared" si="36"/>
        <v>0</v>
      </c>
      <c r="G258" s="130">
        <v>0</v>
      </c>
      <c r="H258" s="122">
        <f t="shared" si="31"/>
        <v>0.16472396556712962</v>
      </c>
      <c r="I258" s="122">
        <f>IF(AND($BH$4&lt;&gt;1,$BH$4&lt;&gt;2,$BH$4&lt;&gt;6),0,((VLOOKUP(データ入力と計算結果!$E$6,バックデータ一覧!$V$10:$AA$11,2)*'貼り付けシート（日別）'!O257+VLOOKUP(データ入力と計算結果!$E$6,バックデータ一覧!$V$10:$AA$11,3)*('貼り付けシート（日別）'!I257+'貼り付けシート（日別）'!J257+'貼り付けシート（日別）'!K257+'貼り付けシート（日別）'!L257+'貼り付けシート（日別）'!N257)+(VLOOKUP(データ入力と計算結果!$E$6,バックデータ一覧!$V$10:$AA$11,4)))*10^3/3600))</f>
        <v>0.10875717592592593</v>
      </c>
      <c r="J258" s="122">
        <f>IF(AND(OR($BH$4&lt;&gt;1,$BH$4&lt;&gt;2,$BH$4&lt;&gt;6),データ入力と計算結果!$E$7&lt;&gt;バックデータ一覧!$A$15,SUM(AX258:AY258)&gt;0),0.07*10^3/3600,0)</f>
        <v>1.9444444444444445E-2</v>
      </c>
      <c r="K258" s="122">
        <f>IF(AND(OR($BH$4=1,$BH$4=2),データ入力と計算結果!$E$7=バックデータ一覧!$A$17,AY258&gt;0),(VLOOKUP(データ入力と計算結果!$E$6,バックデータ一覧!$V$10:$AA$11,5,FALSE)*BA258+VLOOKUP(データ入力と計算結果!$E$6,バックデータ一覧!$V$10:$AA$11,6,FALSE))*10^3/3600,0)</f>
        <v>3.6522345196759252E-2</v>
      </c>
      <c r="L258" s="122">
        <f>IF(OR($BH$4=1,$BH$4=6),IF(データ入力と計算結果!$E$7=バックデータ一覧!$A$15,AU258/N258+AV258/O258+AW258/P258+AX258/Q258+AY258/S258,IF(データ入力と計算結果!$E$7=バックデータ一覧!$A$16,AU258/N258+AV258/O258+AW258/P258+AY258/R258+AZ258/S258,AU258/N258+AV258/O258+AW258/P258+AY258/R258+BA258/T258)),0)</f>
        <v>78.515575824012728</v>
      </c>
      <c r="M258" s="122">
        <f>IF($BH$4=2,IF(データ入力と計算結果!$E$7=バックデータ一覧!$A$15,AU258/N258+AV258/O258+AW258/P258+AX258/Q258+AZ258/S258,IF(データ入力と計算結果!$E$7=バックデータ一覧!$A$16,AU258/N258+AV258/O258+AW258/P258+AY258/R258+AZ258/S258,AU258/N258+AV258/O258+AW258/P258+AY258/R258+BA258/T258)),0)</f>
        <v>0</v>
      </c>
      <c r="N258" s="122">
        <f>MIN(1,$BH$6*'貼り付けシート（日別）'!O257+計算過程!$BH$13*(AU258+AW258)+$BH$20)</f>
        <v>0.64719050053925675</v>
      </c>
      <c r="O258" s="122">
        <f>MIN(1,$BH$7*'貼り付けシート（日別）'!O257+$BH$14*AV258+$BH$21)</f>
        <v>0.69256988449485035</v>
      </c>
      <c r="P258" s="122">
        <f>MIN(1,$BH$8*'貼り付けシート（日別）'!O257+$BH$15*(AU258+AW258)+$BH$22)</f>
        <v>0.64719050053925675</v>
      </c>
      <c r="Q258" s="46">
        <f>MIN(1,$BH$9*'貼り付けシート（日別）'!O257+$BH$16*AX258+$BH$23)</f>
        <v>0.71159348488590612</v>
      </c>
      <c r="R258" s="46">
        <f>MIN(1,$BH$10*'貼り付けシート（日別）'!O257+$BH$17*AY258+$BH$24)</f>
        <v>0.70327814029288993</v>
      </c>
      <c r="S258" s="46">
        <f>MIN(1,$BH$11*'貼り付けシート（日別）'!O257+$BH$18*AZ258+$BH$25)</f>
        <v>0.71159348488590612</v>
      </c>
      <c r="T258" s="46">
        <f>MIN(1,$BH$12*'貼り付けシート（日別）'!O257+$BH$19*BA258+$BH$26)</f>
        <v>0.65921522911409391</v>
      </c>
      <c r="U258" s="46">
        <f t="shared" si="32"/>
        <v>0</v>
      </c>
      <c r="V258" s="46">
        <f t="array" ref="V258">AVERAGE((IF(('貼り付けシート（時刻別）'!$E$6:$E$8765=$B258)*('貼り付けシート（時刻別）'!$F$6:$F$8765=$C258)*('貼り付けシート（時刻別）'!$G$6:$G$8765=1),'貼り付けシート（時刻別）'!$C$6:$C$8765,"")))</f>
        <v>20.100000000000001</v>
      </c>
      <c r="W258" s="46">
        <f t="shared" si="37"/>
        <v>1</v>
      </c>
      <c r="X258" s="46">
        <f t="shared" si="38"/>
        <v>1</v>
      </c>
      <c r="Y258" s="46">
        <f t="shared" si="39"/>
        <v>53.348438768183328</v>
      </c>
      <c r="Z258" s="46">
        <f>IF($BH$4=8,($BH$38*'貼り付けシート（日別）'!O257+$BH$39*Y258+$BH$40)/3.6,0)</f>
        <v>0</v>
      </c>
      <c r="AA258" s="46">
        <f>IF(OR($BH$4=3,$BH$4=4,$BH$4=5),(($BH$42*'貼り付けシート（日別）'!O257+$BH$43*SUM(AU258:AW258,AY258)+$BH$44)*AB258+(0.01723*BA258+0.06099))*10^3/3600,0)</f>
        <v>0</v>
      </c>
      <c r="AB258" s="46">
        <f>IF('貼り付けシート（日別）'!O257&lt;7,1+(7-'貼り付けシート（日別）'!O257)*0.0091,1)</f>
        <v>1</v>
      </c>
      <c r="AC258" s="46">
        <f>IF(OR($BH$4=3,$BH$4=4,$BH$4=5),(($BH$45*'貼り付けシート（日別）'!O257+$BH$46*SUM(AU258:AW258,AY258)+$BH$47)*AE258+BA258/AD258),0)</f>
        <v>0</v>
      </c>
      <c r="AD258" s="46">
        <f>$BH$48*'貼り付けシート（日別）'!O257+$BH$49*BA258+$BH$50</f>
        <v>0.87964687499999994</v>
      </c>
      <c r="AE258" s="46">
        <f>IF('貼り付けシート（日別）'!O257&lt;7,1+(7-'貼り付けシート（日別）'!O257)*0.0205,1)</f>
        <v>1</v>
      </c>
      <c r="AF258" s="46">
        <f>IF($BH$4=7,((AL258*'貼り付けシート（日別）'!O257+AM258*(AU258+AV258+AW258+AY258)+AN258*AK258+AO258)*AG258+(0.01723*BA258+0.06099))*10^3/3600,0)</f>
        <v>0</v>
      </c>
      <c r="AG258" s="46">
        <f>IF(7&lt;='貼り付けシート（日別）'!O257,1,1+(7-'貼り付けシート（日別）'!O257)*0.0091)</f>
        <v>1</v>
      </c>
      <c r="AH258" s="46">
        <f>IF($BH$4=7,((AP258*'貼り付けシート（日別）'!O257+AQ258*(AU258+AV258+AW258+AY258)+AR258*AK258+AS258)*AJ258+BA258/AI258),0)</f>
        <v>0</v>
      </c>
      <c r="AI258" s="46">
        <f>$BH$52*'貼り付けシート（日別）'!O257+$BH$53*BA258+$BH$54</f>
        <v>0.87964687499999994</v>
      </c>
      <c r="AJ258" s="46">
        <f>IF(7&lt;='貼り付けシート（日別）'!O257,1,1+(7-'貼り付けシート（日別）'!O257)*0.0205)</f>
        <v>1</v>
      </c>
      <c r="AK258" s="46">
        <f>SUMIF('貼り付けシート（時刻別）'!$A$6:$A$8765,A258,'貼り付けシート（時刻別）'!$D$6:$D$8765)</f>
        <v>0</v>
      </c>
      <c r="AL258" s="120">
        <f>IF($AK258&gt;0,バックデータ一覧!$S$4,バックデータ一覧!$T$4)</f>
        <v>-0.18114</v>
      </c>
      <c r="AM258" s="120">
        <f>IF($AK258&gt;0,バックデータ一覧!$S$5,バックデータ一覧!$T$5)</f>
        <v>0.10483000000000001</v>
      </c>
      <c r="AN258" s="120">
        <f>IF($AK258&gt;0,バックデータ一覧!$S$6,バックデータ一覧!$T$6)</f>
        <v>0</v>
      </c>
      <c r="AO258" s="120">
        <f>IF($AK258&gt;0,バックデータ一覧!$S$7,バックデータ一覧!$T$7)</f>
        <v>5.8528500000000001</v>
      </c>
      <c r="AP258" s="120">
        <f>IF($AK258&gt;0,バックデータ一覧!$S$12,バックデータ一覧!$T$12)</f>
        <v>-5.7700000000000001E-2</v>
      </c>
      <c r="AQ258" s="120">
        <f>IF($AK258&gt;0,バックデータ一覧!$S$13,バックデータ一覧!$T$13)</f>
        <v>0.47525000000000001</v>
      </c>
      <c r="AR258" s="120">
        <f>IF($AK258&gt;0,バックデータ一覧!$S$14,バックデータ一覧!$T$14)</f>
        <v>0</v>
      </c>
      <c r="AS258" s="120">
        <f>IF($AK258&gt;0,バックデータ一覧!$S$15,バックデータ一覧!$T$15)</f>
        <v>-6.3459300000000001</v>
      </c>
      <c r="AT258" s="123">
        <f>IF(データ入力と計算結果!$E$9=バックデータ一覧!$A$24,'貼り付けシート（日別）'!P257,0)</f>
        <v>0</v>
      </c>
      <c r="AU258" s="132">
        <f>'貼り付けシート（日別）'!B257</f>
        <v>12.538220019779999</v>
      </c>
      <c r="AV258" s="132">
        <f>'貼り付けシート（日別）'!C257</f>
        <v>17.911742885399999</v>
      </c>
      <c r="AW258" s="132">
        <f>'貼り付けシート（日別）'!D257</f>
        <v>2.6867614328100005</v>
      </c>
      <c r="AX258" s="132">
        <f>'貼り付けシート（日別）'!E257</f>
        <v>0</v>
      </c>
      <c r="AY258" s="132">
        <f>'貼り付けシート（日別）'!F257</f>
        <v>16.12056859686</v>
      </c>
      <c r="AZ258" s="132">
        <f>'貼り付けシート（日別）'!G257</f>
        <v>0</v>
      </c>
      <c r="BA258" s="132">
        <f>'貼り付けシート（日別）'!H257</f>
        <v>4.0911458333333321</v>
      </c>
    </row>
    <row r="259" spans="1:53" x14ac:dyDescent="0.15">
      <c r="A259" s="50">
        <v>41892</v>
      </c>
      <c r="B259" s="42">
        <f t="shared" si="33"/>
        <v>9</v>
      </c>
      <c r="C259" s="42">
        <f t="shared" si="34"/>
        <v>10</v>
      </c>
      <c r="D259" s="127">
        <f t="shared" si="35"/>
        <v>0.17610648437500001</v>
      </c>
      <c r="E259" s="127">
        <f t="shared" si="30"/>
        <v>92.71842320048448</v>
      </c>
      <c r="F259" s="127">
        <f t="shared" si="36"/>
        <v>0</v>
      </c>
      <c r="G259" s="130">
        <v>0</v>
      </c>
      <c r="H259" s="122">
        <f t="shared" si="31"/>
        <v>0.17610648437500001</v>
      </c>
      <c r="I259" s="122">
        <f>IF(AND($BH$4&lt;&gt;1,$BH$4&lt;&gt;2,$BH$4&lt;&gt;6),0,((VLOOKUP(データ入力と計算結果!$E$6,バックデータ一覧!$V$10:$AA$11,2)*'貼り付けシート（日別）'!O258+VLOOKUP(データ入力と計算結果!$E$6,バックデータ一覧!$V$10:$AA$11,3)*('貼り付けシート（日別）'!I258+'貼り付けシート（日別）'!J258+'貼り付けシート（日別）'!K258+'貼り付けシート（日別）'!L258+'貼り付けシート（日別）'!N258)+(VLOOKUP(データ入力と計算結果!$E$6,バックデータ一覧!$V$10:$AA$11,4)))*10^3/3600))</f>
        <v>0.11984305555555555</v>
      </c>
      <c r="J259" s="122">
        <f>IF(AND(OR($BH$4&lt;&gt;1,$BH$4&lt;&gt;2,$BH$4&lt;&gt;6),データ入力と計算結果!$E$7&lt;&gt;バックデータ一覧!$A$15,SUM(AX259:AY259)&gt;0),0.07*10^3/3600,0)</f>
        <v>1.9444444444444445E-2</v>
      </c>
      <c r="K259" s="122">
        <f>IF(AND(OR($BH$4=1,$BH$4=2),データ入力と計算結果!$E$7=バックデータ一覧!$A$17,AY259&gt;0),(VLOOKUP(データ入力と計算結果!$E$6,バックデータ一覧!$V$10:$AA$11,5,FALSE)*BA259+VLOOKUP(データ入力と計算結果!$E$6,バックデータ一覧!$V$10:$AA$11,6,FALSE))*10^3/3600,0)</f>
        <v>3.6818984374999995E-2</v>
      </c>
      <c r="L259" s="122">
        <f>IF(OR($BH$4=1,$BH$4=6),IF(データ入力と計算結果!$E$7=バックデータ一覧!$A$15,AU259/N259+AV259/O259+AW259/P259+AX259/Q259+AY259/S259,IF(データ入力と計算結果!$E$7=バックデータ一覧!$A$16,AU259/N259+AV259/O259+AW259/P259+AY259/R259+AZ259/S259,AU259/N259+AV259/O259+AW259/P259+AY259/R259+BA259/T259)),0)</f>
        <v>92.71842320048448</v>
      </c>
      <c r="M259" s="122">
        <f>IF($BH$4=2,IF(データ入力と計算結果!$E$7=バックデータ一覧!$A$15,AU259/N259+AV259/O259+AW259/P259+AX259/Q259+AZ259/S259,IF(データ入力と計算結果!$E$7=バックデータ一覧!$A$16,AU259/N259+AV259/O259+AW259/P259+AY259/R259+AZ259/S259,AU259/N259+AV259/O259+AW259/P259+AY259/R259+BA259/T259)),0)</f>
        <v>0</v>
      </c>
      <c r="N259" s="122">
        <f>MIN(1,$BH$6*'貼り付けシート（日別）'!O258+計算過程!$BH$13*(AU259+AW259)+$BH$20)</f>
        <v>0.65320347239941001</v>
      </c>
      <c r="O259" s="122">
        <f>MIN(1,$BH$7*'貼り付けシート（日別）'!O258+$BH$14*AV259+$BH$21)</f>
        <v>0.69411635493644253</v>
      </c>
      <c r="P259" s="122">
        <f>MIN(1,$BH$8*'貼り付けシート（日別）'!O258+$BH$15*(AU259+AW259)+$BH$22)</f>
        <v>0.65320347239941001</v>
      </c>
      <c r="Q259" s="46">
        <f>MIN(1,$BH$9*'貼り付けシート（日別）'!O258+$BH$16*AX259+$BH$23)</f>
        <v>0.71159348488590612</v>
      </c>
      <c r="R259" s="46">
        <f>MIN(1,$BH$10*'貼り付けシート（日別）'!O258+$BH$17*AY259+$BH$24)</f>
        <v>0.70319308112652734</v>
      </c>
      <c r="S259" s="46">
        <f>MIN(1,$BH$11*'貼り付けシート（日別）'!O258+$BH$18*AZ259+$BH$25)</f>
        <v>0.71159348488590612</v>
      </c>
      <c r="T259" s="46">
        <f>MIN(1,$BH$12*'貼り付けシート（日別）'!O258+$BH$19*BA259+$BH$26)</f>
        <v>0.65924577147382546</v>
      </c>
      <c r="U259" s="46">
        <f t="shared" si="32"/>
        <v>0</v>
      </c>
      <c r="V259" s="46">
        <f t="array" ref="V259">AVERAGE((IF(('貼り付けシート（時刻別）'!$E$6:$E$8765=$B259)*('貼り付けシート（時刻別）'!$F$6:$F$8765=$C259)*('貼り付けシート（時刻別）'!$G$6:$G$8765=1),'貼り付けシート（時刻別）'!$C$6:$C$8765,"")))</f>
        <v>17.612500000000001</v>
      </c>
      <c r="W259" s="46">
        <f t="shared" si="37"/>
        <v>1</v>
      </c>
      <c r="X259" s="46">
        <f t="shared" si="38"/>
        <v>1</v>
      </c>
      <c r="Y259" s="46">
        <f t="shared" si="39"/>
        <v>63.043027544200001</v>
      </c>
      <c r="Z259" s="46">
        <f>IF($BH$4=8,($BH$38*'貼り付けシート（日別）'!O258+$BH$39*Y259+$BH$40)/3.6,0)</f>
        <v>0</v>
      </c>
      <c r="AA259" s="46">
        <f>IF(OR($BH$4=3,$BH$4=4,$BH$4=5),(($BH$42*'貼り付けシート（日別）'!O258+$BH$43*SUM(AU259:AW259,AY259)+$BH$44)*AB259+(0.01723*BA259+0.06099))*10^3/3600,0)</f>
        <v>0</v>
      </c>
      <c r="AB259" s="46">
        <f>IF('貼り付けシート（日別）'!O258&lt;7,1+(7-'貼り付けシート（日別）'!O258)*0.0091,1)</f>
        <v>1</v>
      </c>
      <c r="AC259" s="46">
        <f>IF(OR($BH$4=3,$BH$4=4,$BH$4=5),(($BH$45*'貼り付けシート（日別）'!O258+$BH$46*SUM(AU259:AW259,AY259)+$BH$47)*AE259+BA259/AD259),0)</f>
        <v>0</v>
      </c>
      <c r="AD259" s="46">
        <f>$BH$48*'貼り付けシート（日別）'!O258+$BH$49*BA259+$BH$50</f>
        <v>0.87831874999999993</v>
      </c>
      <c r="AE259" s="46">
        <f>IF('貼り付けシート（日別）'!O258&lt;7,1+(7-'貼り付けシート（日別）'!O258)*0.0205,1)</f>
        <v>1</v>
      </c>
      <c r="AF259" s="46">
        <f>IF($BH$4=7,((AL259*'貼り付けシート（日別）'!O258+AM259*(AU259+AV259+AW259+AY259)+AN259*AK259+AO259)*AG259+(0.01723*BA259+0.06099))*10^3/3600,0)</f>
        <v>0</v>
      </c>
      <c r="AG259" s="46">
        <f>IF(7&lt;='貼り付けシート（日別）'!O258,1,1+(7-'貼り付けシート（日別）'!O258)*0.0091)</f>
        <v>1</v>
      </c>
      <c r="AH259" s="46">
        <f>IF($BH$4=7,((AP259*'貼り付けシート（日別）'!O258+AQ259*(AU259+AV259+AW259+AY259)+AR259*AK259+AS259)*AJ259+BA259/AI259),0)</f>
        <v>0</v>
      </c>
      <c r="AI259" s="46">
        <f>$BH$52*'貼り付けシート（日別）'!O258+$BH$53*BA259+$BH$54</f>
        <v>0.87831874999999993</v>
      </c>
      <c r="AJ259" s="46">
        <f>IF(7&lt;='貼り付けシート（日別）'!O258,1,1+(7-'貼り付けシート（日別）'!O258)*0.0205)</f>
        <v>1</v>
      </c>
      <c r="AK259" s="46">
        <f>SUMIF('貼り付けシート（時刻別）'!$A$6:$A$8765,A259,'貼り付けシート（時刻別）'!$D$6:$D$8765)</f>
        <v>0</v>
      </c>
      <c r="AL259" s="120">
        <f>IF($AK259&gt;0,バックデータ一覧!$S$4,バックデータ一覧!$T$4)</f>
        <v>-0.18114</v>
      </c>
      <c r="AM259" s="120">
        <f>IF($AK259&gt;0,バックデータ一覧!$S$5,バックデータ一覧!$T$5)</f>
        <v>0.10483000000000001</v>
      </c>
      <c r="AN259" s="120">
        <f>IF($AK259&gt;0,バックデータ一覧!$S$6,バックデータ一覧!$T$6)</f>
        <v>0</v>
      </c>
      <c r="AO259" s="120">
        <f>IF($AK259&gt;0,バックデータ一覧!$S$7,バックデータ一覧!$T$7)</f>
        <v>5.8528500000000001</v>
      </c>
      <c r="AP259" s="120">
        <f>IF($AK259&gt;0,バックデータ一覧!$S$12,バックデータ一覧!$T$12)</f>
        <v>-5.7700000000000001E-2</v>
      </c>
      <c r="AQ259" s="120">
        <f>IF($AK259&gt;0,バックデータ一覧!$S$13,バックデータ一覧!$T$13)</f>
        <v>0.47525000000000001</v>
      </c>
      <c r="AR259" s="120">
        <f>IF($AK259&gt;0,バックデータ一覧!$S$14,バックデータ一覧!$T$14)</f>
        <v>0</v>
      </c>
      <c r="AS259" s="120">
        <f>IF($AK259&gt;0,バックデータ一覧!$S$15,バックデータ一覧!$T$15)</f>
        <v>-6.3459300000000001</v>
      </c>
      <c r="AT259" s="123">
        <f>IF(データ入力と計算結果!$E$9=バックデータ一覧!$A$24,'貼り付けシート（日別）'!P258,0)</f>
        <v>0</v>
      </c>
      <c r="AU259" s="132">
        <f>'貼り付けシート（日別）'!B258</f>
        <v>16.670372412511998</v>
      </c>
      <c r="AV259" s="132">
        <f>'貼り付けシート（日別）'!C258</f>
        <v>21.743964016320003</v>
      </c>
      <c r="AW259" s="132">
        <f>'貼り付けシート（日別）'!D258</f>
        <v>4.1675931031279996</v>
      </c>
      <c r="AX259" s="132">
        <f>'貼り付けシート（日別）'!E258</f>
        <v>0</v>
      </c>
      <c r="AY259" s="132">
        <f>'貼り付けシート（日別）'!F258</f>
        <v>16.307973012240002</v>
      </c>
      <c r="AZ259" s="132">
        <f>'貼り付けシート（日別）'!G258</f>
        <v>0</v>
      </c>
      <c r="BA259" s="132">
        <f>'貼り付けシート（日別）'!H258</f>
        <v>4.1531249999999993</v>
      </c>
    </row>
    <row r="260" spans="1:53" x14ac:dyDescent="0.15">
      <c r="A260" s="50">
        <v>41893</v>
      </c>
      <c r="B260" s="42">
        <f t="shared" si="33"/>
        <v>9</v>
      </c>
      <c r="C260" s="42">
        <f t="shared" si="34"/>
        <v>11</v>
      </c>
      <c r="D260" s="127">
        <f t="shared" si="35"/>
        <v>0.15752315480324075</v>
      </c>
      <c r="E260" s="127">
        <f t="shared" si="30"/>
        <v>67.415254463035481</v>
      </c>
      <c r="F260" s="127">
        <f t="shared" si="36"/>
        <v>0</v>
      </c>
      <c r="G260" s="130">
        <v>0</v>
      </c>
      <c r="H260" s="122">
        <f t="shared" si="31"/>
        <v>0.15752315480324075</v>
      </c>
      <c r="I260" s="122">
        <f>IF(AND($BH$4&lt;&gt;1,$BH$4&lt;&gt;2,$BH$4&lt;&gt;6),0,((VLOOKUP(データ入力と計算結果!$E$6,バックデータ一覧!$V$10:$AA$11,2)*'貼り付けシート（日別）'!O259+VLOOKUP(データ入力と計算結果!$E$6,バックデータ一覧!$V$10:$AA$11,3)*('貼り付けシート（日別）'!I259+'貼り付けシート（日別）'!J259+'貼り付けシート（日別）'!K259+'貼り付けシート（日別）'!L259+'貼り付けシート（日別）'!N259)+(VLOOKUP(データ入力と計算結果!$E$6,バックデータ一覧!$V$10:$AA$11,4)))*10^3/3600))</f>
        <v>9.9190231481481483E-2</v>
      </c>
      <c r="J260" s="122">
        <f>IF(AND(OR($BH$4&lt;&gt;1,$BH$4&lt;&gt;2,$BH$4&lt;&gt;6),データ入力と計算結果!$E$7&lt;&gt;バックデータ一覧!$A$15,SUM(AX260:AY260)&gt;0),0.07*10^3/3600,0)</f>
        <v>1.9444444444444445E-2</v>
      </c>
      <c r="K260" s="122">
        <f>IF(AND(OR($BH$4=1,$BH$4=2),データ入力と計算結果!$E$7=バックデータ一覧!$A$17,AY260&gt;0),(VLOOKUP(データ入力と計算結果!$E$6,バックデータ一覧!$V$10:$AA$11,5,FALSE)*BA260+VLOOKUP(データ入力と計算結果!$E$6,バックデータ一覧!$V$10:$AA$11,6,FALSE))*10^3/3600,0)</f>
        <v>3.8888478877314815E-2</v>
      </c>
      <c r="L260" s="122">
        <f>IF(OR($BH$4=1,$BH$4=6),IF(データ入力と計算結果!$E$7=バックデータ一覧!$A$15,AU260/N260+AV260/O260+AW260/P260+AX260/Q260+AY260/S260,IF(データ入力と計算結果!$E$7=バックデータ一覧!$A$16,AU260/N260+AV260/O260+AW260/P260+AY260/R260+AZ260/S260,AU260/N260+AV260/O260+AW260/P260+AY260/R260+BA260/T260)),0)</f>
        <v>67.415254463035481</v>
      </c>
      <c r="M260" s="122">
        <f>IF($BH$4=2,IF(データ入力と計算結果!$E$7=バックデータ一覧!$A$15,AU260/N260+AV260/O260+AW260/P260+AX260/Q260+AZ260/S260,IF(データ入力と計算結果!$E$7=バックデータ一覧!$A$16,AU260/N260+AV260/O260+AW260/P260+AY260/R260+AZ260/S260,AU260/N260+AV260/O260+AW260/P260+AY260/R260+BA260/T260)),0)</f>
        <v>0</v>
      </c>
      <c r="N260" s="122">
        <f>MIN(1,$BH$6*'貼り付けシート（日別）'!O259+計算過程!$BH$13*(AU260+AW260)+$BH$20)</f>
        <v>0.6372855418610458</v>
      </c>
      <c r="O260" s="122">
        <f>MIN(1,$BH$7*'貼り付けシート（日別）'!O259+$BH$14*AV260+$BH$21)</f>
        <v>0.68911984493799627</v>
      </c>
      <c r="P260" s="122">
        <f>MIN(1,$BH$8*'貼り付けシート（日別）'!O259+$BH$15*(AU260+AW260)+$BH$22)</f>
        <v>0.6372855418610458</v>
      </c>
      <c r="Q260" s="46">
        <f>MIN(1,$BH$9*'貼り付けシート（日別）'!O259+$BH$16*AX260+$BH$23)</f>
        <v>0.71159348488590612</v>
      </c>
      <c r="R260" s="46">
        <f>MIN(1,$BH$10*'貼り付けシート（日別）'!O259+$BH$17*AY260+$BH$24)</f>
        <v>0.70313286682823006</v>
      </c>
      <c r="S260" s="46">
        <f>MIN(1,$BH$11*'貼り付けシート（日別）'!O259+$BH$18*AZ260+$BH$25)</f>
        <v>0.71159348488590612</v>
      </c>
      <c r="T260" s="46">
        <f>MIN(1,$BH$12*'貼り付けシート（日別）'!O259+$BH$19*BA260+$BH$26)</f>
        <v>0.65945884934818788</v>
      </c>
      <c r="U260" s="46">
        <f t="shared" si="32"/>
        <v>0</v>
      </c>
      <c r="V260" s="46">
        <f t="array" ref="V260">AVERAGE((IF(('貼り付けシート（時刻別）'!$E$6:$E$8765=$B260)*('貼り付けシート（時刻別）'!$F$6:$F$8765=$C260)*('貼り付けシート（時刻別）'!$G$6:$G$8765=1),'貼り付けシート（時刻別）'!$C$6:$C$8765,"")))</f>
        <v>17.05</v>
      </c>
      <c r="W260" s="46">
        <f t="shared" si="37"/>
        <v>1</v>
      </c>
      <c r="X260" s="46">
        <f t="shared" si="38"/>
        <v>1</v>
      </c>
      <c r="Y260" s="46">
        <f t="shared" si="39"/>
        <v>45.687117364783333</v>
      </c>
      <c r="Z260" s="46">
        <f>IF($BH$4=8,($BH$38*'貼り付けシート（日別）'!O259+$BH$39*Y260+$BH$40)/3.6,0)</f>
        <v>0</v>
      </c>
      <c r="AA260" s="46">
        <f>IF(OR($BH$4=3,$BH$4=4,$BH$4=5),(($BH$42*'貼り付けシート（日別）'!O259+$BH$43*SUM(AU260:AW260,AY260)+$BH$44)*AB260+(0.01723*BA260+0.06099))*10^3/3600,0)</f>
        <v>0</v>
      </c>
      <c r="AB260" s="46">
        <f>IF('貼り付けシート（日別）'!O259&lt;7,1+(7-'貼り付けシート（日別）'!O259)*0.0091,1)</f>
        <v>1</v>
      </c>
      <c r="AC260" s="46">
        <f>IF(OR($BH$4=3,$BH$4=4,$BH$4=5),(($BH$45*'貼り付けシート（日別）'!O259+$BH$46*SUM(AU260:AW260,AY260)+$BH$47)*AE260+BA260/AD260),0)</f>
        <v>0</v>
      </c>
      <c r="AD260" s="46">
        <f>$BH$48*'貼り付けシート（日別）'!O259+$BH$49*BA260+$BH$50</f>
        <v>0.86905312499999998</v>
      </c>
      <c r="AE260" s="46">
        <f>IF('貼り付けシート（日別）'!O259&lt;7,1+(7-'貼り付けシート（日別）'!O259)*0.0205,1)</f>
        <v>1</v>
      </c>
      <c r="AF260" s="46">
        <f>IF($BH$4=7,((AL260*'貼り付けシート（日別）'!O259+AM260*(AU260+AV260+AW260+AY260)+AN260*AK260+AO260)*AG260+(0.01723*BA260+0.06099))*10^3/3600,0)</f>
        <v>0</v>
      </c>
      <c r="AG260" s="46">
        <f>IF(7&lt;='貼り付けシート（日別）'!O259,1,1+(7-'貼り付けシート（日別）'!O259)*0.0091)</f>
        <v>1</v>
      </c>
      <c r="AH260" s="46">
        <f>IF($BH$4=7,((AP260*'貼り付けシート（日別）'!O259+AQ260*(AU260+AV260+AW260+AY260)+AR260*AK260+AS260)*AJ260+BA260/AI260),0)</f>
        <v>0</v>
      </c>
      <c r="AI260" s="46">
        <f>$BH$52*'貼り付けシート（日別）'!O259+$BH$53*BA260+$BH$54</f>
        <v>0.86905312499999998</v>
      </c>
      <c r="AJ260" s="46">
        <f>IF(7&lt;='貼り付けシート（日別）'!O259,1,1+(7-'貼り付けシート（日別）'!O259)*0.0205)</f>
        <v>1</v>
      </c>
      <c r="AK260" s="46">
        <f>SUMIF('貼り付けシート（時刻別）'!$A$6:$A$8765,A260,'貼り付けシート（時刻別）'!$D$6:$D$8765)</f>
        <v>0</v>
      </c>
      <c r="AL260" s="120">
        <f>IF($AK260&gt;0,バックデータ一覧!$S$4,バックデータ一覧!$T$4)</f>
        <v>-0.18114</v>
      </c>
      <c r="AM260" s="120">
        <f>IF($AK260&gt;0,バックデータ一覧!$S$5,バックデータ一覧!$T$5)</f>
        <v>0.10483000000000001</v>
      </c>
      <c r="AN260" s="120">
        <f>IF($AK260&gt;0,バックデータ一覧!$S$6,バックデータ一覧!$T$6)</f>
        <v>0</v>
      </c>
      <c r="AO260" s="120">
        <f>IF($AK260&gt;0,バックデータ一覧!$S$7,バックデータ一覧!$T$7)</f>
        <v>5.8528500000000001</v>
      </c>
      <c r="AP260" s="120">
        <f>IF($AK260&gt;0,バックデータ一覧!$S$12,バックデータ一覧!$T$12)</f>
        <v>-5.7700000000000001E-2</v>
      </c>
      <c r="AQ260" s="120">
        <f>IF($AK260&gt;0,バックデータ一覧!$S$13,バックデータ一覧!$T$13)</f>
        <v>0.47525000000000001</v>
      </c>
      <c r="AR260" s="120">
        <f>IF($AK260&gt;0,バックデータ一覧!$S$14,バックデータ一覧!$T$14)</f>
        <v>0</v>
      </c>
      <c r="AS260" s="120">
        <f>IF($AK260&gt;0,バックデータ一覧!$S$15,バックデータ一覧!$T$15)</f>
        <v>-6.3459300000000001</v>
      </c>
      <c r="AT260" s="123">
        <f>IF(データ入力と計算結果!$E$9=バックデータ一覧!$A$24,'貼り付けシート（日別）'!P259,0)</f>
        <v>0</v>
      </c>
      <c r="AU260" s="132">
        <f>'貼り付けシート（日別）'!B259</f>
        <v>8.402993068652</v>
      </c>
      <c r="AV260" s="132">
        <f>'貼り付けシート（日別）'!C259</f>
        <v>13.70053217715</v>
      </c>
      <c r="AW260" s="132">
        <f>'貼り付けシート（日別）'!D259</f>
        <v>2.5574326730679999</v>
      </c>
      <c r="AX260" s="132">
        <f>'貼り付けシート（日別）'!E259</f>
        <v>0</v>
      </c>
      <c r="AY260" s="132">
        <f>'貼り付けシート（日別）'!F259</f>
        <v>16.440638612580003</v>
      </c>
      <c r="AZ260" s="132">
        <f>'貼り付けシート（日別）'!G259</f>
        <v>0</v>
      </c>
      <c r="BA260" s="132">
        <f>'貼り付けシート（日別）'!H259</f>
        <v>4.5855208333333328</v>
      </c>
    </row>
    <row r="261" spans="1:53" x14ac:dyDescent="0.15">
      <c r="A261" s="50">
        <v>41894</v>
      </c>
      <c r="B261" s="42">
        <f t="shared" si="33"/>
        <v>9</v>
      </c>
      <c r="C261" s="42">
        <f t="shared" si="34"/>
        <v>12</v>
      </c>
      <c r="D261" s="127">
        <f t="shared" si="35"/>
        <v>0.14534594704861112</v>
      </c>
      <c r="E261" s="127">
        <f t="shared" si="30"/>
        <v>54.153020954111824</v>
      </c>
      <c r="F261" s="127">
        <f t="shared" si="36"/>
        <v>0</v>
      </c>
      <c r="G261" s="130">
        <v>0</v>
      </c>
      <c r="H261" s="122">
        <f t="shared" si="31"/>
        <v>0.14534594704861112</v>
      </c>
      <c r="I261" s="122">
        <f>IF(AND($BH$4&lt;&gt;1,$BH$4&lt;&gt;2,$BH$4&lt;&gt;6),0,((VLOOKUP(データ入力と計算結果!$E$6,バックデータ一覧!$V$10:$AA$11,2)*'貼り付けシート（日別）'!O260+VLOOKUP(データ入力と計算結果!$E$6,バックデータ一覧!$V$10:$AA$11,3)*('貼り付けシート（日別）'!I260+'貼り付けシート（日別）'!J260+'貼り付けシート（日別）'!K260+'貼り付けシート（日別）'!L260+'貼り付けシート（日別）'!N260)+(VLOOKUP(データ入力と計算結果!$E$6,バックデータ一覧!$V$10:$AA$11,4)))*10^3/3600))</f>
        <v>8.7815694444444467E-2</v>
      </c>
      <c r="J261" s="122">
        <f>IF(AND(OR($BH$4&lt;&gt;1,$BH$4&lt;&gt;2,$BH$4&lt;&gt;6),データ入力と計算結果!$E$7&lt;&gt;バックデータ一覧!$A$15,SUM(AX261:AY261)&gt;0),0.07*10^3/3600,0)</f>
        <v>1.9444444444444445E-2</v>
      </c>
      <c r="K261" s="122">
        <f>IF(AND(OR($BH$4=1,$BH$4=2),データ入力と計算結果!$E$7=バックデータ一覧!$A$17,AY261&gt;0),(VLOOKUP(データ入力と計算結果!$E$6,バックデータ一覧!$V$10:$AA$11,5,FALSE)*BA261+VLOOKUP(データ入力と計算結果!$E$6,バックデータ一覧!$V$10:$AA$11,6,FALSE))*10^3/3600,0)</f>
        <v>3.8085808159722213E-2</v>
      </c>
      <c r="L261" s="122">
        <f>IF(OR($BH$4=1,$BH$4=6),IF(データ入力と計算結果!$E$7=バックデータ一覧!$A$15,AU261/N261+AV261/O261+AW261/P261+AX261/Q261+AY261/S261,IF(データ入力と計算結果!$E$7=バックデータ一覧!$A$16,AU261/N261+AV261/O261+AW261/P261+AY261/R261+AZ261/S261,AU261/N261+AV261/O261+AW261/P261+AY261/R261+BA261/T261)),0)</f>
        <v>54.153020954111824</v>
      </c>
      <c r="M261" s="122">
        <f>IF($BH$4=2,IF(データ入力と計算結果!$E$7=バックデータ一覧!$A$15,AU261/N261+AV261/O261+AW261/P261+AX261/Q261+AZ261/S261,IF(データ入力と計算結果!$E$7=バックデータ一覧!$A$16,AU261/N261+AV261/O261+AW261/P261+AY261/R261+AZ261/S261,AU261/N261+AV261/O261+AW261/P261+AY261/R261+BA261/T261)),0)</f>
        <v>0</v>
      </c>
      <c r="N261" s="122">
        <f>MIN(1,$BH$6*'貼り付けシート（日別）'!O260+計算過程!$BH$13*(AU261+AW261)+$BH$20)</f>
        <v>0.63366122611582065</v>
      </c>
      <c r="O261" s="122">
        <f>MIN(1,$BH$7*'貼り付けシート（日別）'!O260+$BH$14*AV261+$BH$21)</f>
        <v>0.687630591822735</v>
      </c>
      <c r="P261" s="122">
        <f>MIN(1,$BH$8*'貼り付けシート（日別）'!O260+$BH$15*(AU261+AW261)+$BH$22)</f>
        <v>0.63366122611582065</v>
      </c>
      <c r="Q261" s="46">
        <f>MIN(1,$BH$9*'貼り付けシート（日別）'!O260+$BH$16*AX261+$BH$23)</f>
        <v>0.71159348488590612</v>
      </c>
      <c r="R261" s="46">
        <f>MIN(1,$BH$10*'貼り付けシート（日別）'!O260+$BH$17*AY261+$BH$24)</f>
        <v>0.70302201385786911</v>
      </c>
      <c r="S261" s="46">
        <f>MIN(1,$BH$11*'貼り付けシート（日別）'!O260+$BH$18*AZ261+$BH$25)</f>
        <v>0.71159348488590612</v>
      </c>
      <c r="T261" s="46">
        <f>MIN(1,$BH$12*'貼り付けシート（日別）'!O260+$BH$19*BA261+$BH$26)</f>
        <v>0.65937620531597307</v>
      </c>
      <c r="U261" s="46">
        <f t="shared" si="32"/>
        <v>0</v>
      </c>
      <c r="V261" s="46">
        <f t="array" ref="V261">AVERAGE((IF(('貼り付けシート（時刻別）'!$E$6:$E$8765=$B261)*('貼り付けシート（時刻別）'!$F$6:$F$8765=$C261)*('貼り付けシート（時刻別）'!$G$6:$G$8765=1),'貼り付けシート（時刻別）'!$C$6:$C$8765,"")))</f>
        <v>18.112500000000001</v>
      </c>
      <c r="W261" s="46">
        <f t="shared" si="37"/>
        <v>1</v>
      </c>
      <c r="X261" s="46">
        <f t="shared" si="38"/>
        <v>1</v>
      </c>
      <c r="Y261" s="46">
        <f t="shared" si="39"/>
        <v>36.860620258725</v>
      </c>
      <c r="Z261" s="46">
        <f>IF($BH$4=8,($BH$38*'貼り付けシート（日別）'!O260+$BH$39*Y261+$BH$40)/3.6,0)</f>
        <v>0</v>
      </c>
      <c r="AA261" s="46">
        <f>IF(OR($BH$4=3,$BH$4=4,$BH$4=5),(($BH$42*'貼り付けシート（日別）'!O260+$BH$43*SUM(AU261:AW261,AY261)+$BH$44)*AB261+(0.01723*BA261+0.06099))*10^3/3600,0)</f>
        <v>0</v>
      </c>
      <c r="AB261" s="46">
        <f>IF('貼り付けシート（日別）'!O260&lt;7,1+(7-'貼り付けシート（日別）'!O260)*0.0091,1)</f>
        <v>1</v>
      </c>
      <c r="AC261" s="46">
        <f>IF(OR($BH$4=3,$BH$4=4,$BH$4=5),(($BH$45*'貼り付けシート（日別）'!O260+$BH$46*SUM(AU261:AW261,AY261)+$BH$47)*AE261+BA261/AD261),0)</f>
        <v>0</v>
      </c>
      <c r="AD261" s="46">
        <f>$BH$48*'貼り付けシート（日別）'!O260+$BH$49*BA261+$BH$50</f>
        <v>0.87264687499999993</v>
      </c>
      <c r="AE261" s="46">
        <f>IF('貼り付けシート（日別）'!O260&lt;7,1+(7-'貼り付けシート（日別）'!O260)*0.0205,1)</f>
        <v>1</v>
      </c>
      <c r="AF261" s="46">
        <f>IF($BH$4=7,((AL261*'貼り付けシート（日別）'!O260+AM261*(AU261+AV261+AW261+AY261)+AN261*AK261+AO261)*AG261+(0.01723*BA261+0.06099))*10^3/3600,0)</f>
        <v>0</v>
      </c>
      <c r="AG261" s="46">
        <f>IF(7&lt;='貼り付けシート（日別）'!O260,1,1+(7-'貼り付けシート（日別）'!O260)*0.0091)</f>
        <v>1</v>
      </c>
      <c r="AH261" s="46">
        <f>IF($BH$4=7,((AP261*'貼り付けシート（日別）'!O260+AQ261*(AU261+AV261+AW261+AY261)+AR261*AK261+AS261)*AJ261+BA261/AI261),0)</f>
        <v>0</v>
      </c>
      <c r="AI261" s="46">
        <f>$BH$52*'貼り付けシート（日別）'!O260+$BH$53*BA261+$BH$54</f>
        <v>0.87264687499999993</v>
      </c>
      <c r="AJ261" s="46">
        <f>IF(7&lt;='貼り付けシート（日別）'!O260,1,1+(7-'貼り付けシート（日別）'!O260)*0.0205)</f>
        <v>1</v>
      </c>
      <c r="AK261" s="46">
        <f>SUMIF('貼り付けシート（時刻別）'!$A$6:$A$8765,A261,'貼り付けシート（時刻別）'!$D$6:$D$8765)</f>
        <v>0</v>
      </c>
      <c r="AL261" s="120">
        <f>IF($AK261&gt;0,バックデータ一覧!$S$4,バックデータ一覧!$T$4)</f>
        <v>-0.18114</v>
      </c>
      <c r="AM261" s="120">
        <f>IF($AK261&gt;0,バックデータ一覧!$S$5,バックデータ一覧!$T$5)</f>
        <v>0.10483000000000001</v>
      </c>
      <c r="AN261" s="120">
        <f>IF($AK261&gt;0,バックデータ一覧!$S$6,バックデータ一覧!$T$6)</f>
        <v>0</v>
      </c>
      <c r="AO261" s="120">
        <f>IF($AK261&gt;0,バックデータ一覧!$S$7,バックデータ一覧!$T$7)</f>
        <v>5.8528500000000001</v>
      </c>
      <c r="AP261" s="120">
        <f>IF($AK261&gt;0,バックデータ一覧!$S$12,バックデータ一覧!$T$12)</f>
        <v>-5.7700000000000001E-2</v>
      </c>
      <c r="AQ261" s="120">
        <f>IF($AK261&gt;0,バックデータ一覧!$S$13,バックデータ一覧!$T$13)</f>
        <v>0.47525000000000001</v>
      </c>
      <c r="AR261" s="120">
        <f>IF($AK261&gt;0,バックデータ一覧!$S$14,バックデータ一覧!$T$14)</f>
        <v>0</v>
      </c>
      <c r="AS261" s="120">
        <f>IF($AK261&gt;0,バックデータ一覧!$S$15,バックデータ一覧!$T$15)</f>
        <v>-6.3459300000000001</v>
      </c>
      <c r="AT261" s="123">
        <f>IF(データ入力と計算結果!$E$9=バックデータ一覧!$A$24,'貼り付けシート（日別）'!P260,0)</f>
        <v>0</v>
      </c>
      <c r="AU261" s="132">
        <f>'貼り付けシート（日別）'!B260</f>
        <v>5.7470116601169998</v>
      </c>
      <c r="AV261" s="132">
        <f>'貼り付けシート（日別）'!C260</f>
        <v>9.2693736453499991</v>
      </c>
      <c r="AW261" s="132">
        <f>'貼り付けシート（日別）'!D260</f>
        <v>0.741549891628</v>
      </c>
      <c r="AX261" s="132">
        <f>'貼り付けシート（日別）'!E260</f>
        <v>0</v>
      </c>
      <c r="AY261" s="132">
        <f>'貼り付けシート（日別）'!F260</f>
        <v>16.684872561630002</v>
      </c>
      <c r="AZ261" s="132">
        <f>'貼り付けシート（日別）'!G260</f>
        <v>0</v>
      </c>
      <c r="BA261" s="132">
        <f>'貼り付けシート（日別）'!H260</f>
        <v>4.4178124999999993</v>
      </c>
    </row>
    <row r="262" spans="1:53" x14ac:dyDescent="0.15">
      <c r="A262" s="50">
        <v>41895</v>
      </c>
      <c r="B262" s="42">
        <f t="shared" si="33"/>
        <v>9</v>
      </c>
      <c r="C262" s="42">
        <f t="shared" si="34"/>
        <v>13</v>
      </c>
      <c r="D262" s="127">
        <f t="shared" si="35"/>
        <v>0.15779718547453703</v>
      </c>
      <c r="E262" s="127">
        <f t="shared" si="30"/>
        <v>68.950091060581087</v>
      </c>
      <c r="F262" s="127">
        <f t="shared" si="36"/>
        <v>0</v>
      </c>
      <c r="G262" s="130">
        <v>0</v>
      </c>
      <c r="H262" s="122">
        <f t="shared" si="31"/>
        <v>0.15779718547453703</v>
      </c>
      <c r="I262" s="122">
        <f>IF(AND($BH$4&lt;&gt;1,$BH$4&lt;&gt;2,$BH$4&lt;&gt;6),0,((VLOOKUP(データ入力と計算結果!$E$6,バックデータ一覧!$V$10:$AA$11,2)*'貼り付けシート（日別）'!O261+VLOOKUP(データ入力と計算結果!$E$6,バックデータ一覧!$V$10:$AA$11,3)*('貼り付けシート（日別）'!I261+'貼り付けシート（日別）'!J261+'貼り付けシート（日別）'!K261+'貼り付けシート（日別）'!L261+'貼り付けシート（日別）'!N261)+(VLOOKUP(データ入力と計算結果!$E$6,バックデータ一覧!$V$10:$AA$11,4)))*10^3/3600))</f>
        <v>9.9289768518518506E-2</v>
      </c>
      <c r="J262" s="122">
        <f>IF(AND(OR($BH$4&lt;&gt;1,$BH$4&lt;&gt;2,$BH$4&lt;&gt;6),データ入力と計算結果!$E$7&lt;&gt;バックデータ一覧!$A$15,SUM(AX262:AY262)&gt;0),0.07*10^3/3600,0)</f>
        <v>1.9444444444444445E-2</v>
      </c>
      <c r="K262" s="122">
        <f>IF(AND(OR($BH$4=1,$BH$4=2),データ入力と計算結果!$E$7=バックデータ一覧!$A$17,AY262&gt;0),(VLOOKUP(データ入力と計算結果!$E$6,バックデータ一覧!$V$10:$AA$11,5,FALSE)*BA262+VLOOKUP(データ入力と計算結果!$E$6,バックデータ一覧!$V$10:$AA$11,6,FALSE))*10^3/3600,0)</f>
        <v>3.9062972511574069E-2</v>
      </c>
      <c r="L262" s="122">
        <f>IF(OR($BH$4=1,$BH$4=6),IF(データ入力と計算結果!$E$7=バックデータ一覧!$A$15,AU262/N262+AV262/O262+AW262/P262+AX262/Q262+AY262/S262,IF(データ入力と計算結果!$E$7=バックデータ一覧!$A$16,AU262/N262+AV262/O262+AW262/P262+AY262/R262+AZ262/S262,AU262/N262+AV262/O262+AW262/P262+AY262/R262+BA262/T262)),0)</f>
        <v>68.950091060581087</v>
      </c>
      <c r="M262" s="122">
        <f>IF($BH$4=2,IF(データ入力と計算結果!$E$7=バックデータ一覧!$A$15,AU262/N262+AV262/O262+AW262/P262+AX262/Q262+AZ262/S262,IF(データ入力と計算結果!$E$7=バックデータ一覧!$A$16,AU262/N262+AV262/O262+AW262/P262+AY262/R262+AZ262/S262,AU262/N262+AV262/O262+AW262/P262+AY262/R262+BA262/T262)),0)</f>
        <v>0</v>
      </c>
      <c r="N262" s="122">
        <f>MIN(1,$BH$6*'貼り付けシート（日別）'!O261+計算過程!$BH$13*(AU262+AW262)+$BH$20)</f>
        <v>0.63724142774317638</v>
      </c>
      <c r="O262" s="122">
        <f>MIN(1,$BH$7*'貼り付けシート（日別）'!O261+$BH$14*AV262+$BH$21)</f>
        <v>0.68915791706382701</v>
      </c>
      <c r="P262" s="122">
        <f>MIN(1,$BH$8*'貼り付けシート（日別）'!O261+$BH$15*(AU262+AW262)+$BH$22)</f>
        <v>0.63724142774317638</v>
      </c>
      <c r="Q262" s="46">
        <f>MIN(1,$BH$9*'貼り付けシート（日別）'!O261+$BH$16*AX262+$BH$23)</f>
        <v>0.71159348488590612</v>
      </c>
      <c r="R262" s="46">
        <f>MIN(1,$BH$10*'貼り付けシート（日別）'!O261+$BH$17*AY262+$BH$24)</f>
        <v>0.7029510161966962</v>
      </c>
      <c r="S262" s="46">
        <f>MIN(1,$BH$11*'貼り付けシート（日別）'!O261+$BH$18*AZ262+$BH$25)</f>
        <v>0.71159348488590612</v>
      </c>
      <c r="T262" s="46">
        <f>MIN(1,$BH$12*'貼り付けシート（日別）'!O261+$BH$19*BA262+$BH$26)</f>
        <v>0.65947681544214765</v>
      </c>
      <c r="U262" s="46">
        <f t="shared" si="32"/>
        <v>0</v>
      </c>
      <c r="V262" s="46">
        <f t="array" ref="V262">AVERAGE((IF(('貼り付けシート（時刻別）'!$E$6:$E$8765=$B262)*('貼り付けシート（時刻別）'!$F$6:$F$8765=$C262)*('貼り付けシート（時刻別）'!$G$6:$G$8765=1),'貼り付けシート（時刻別）'!$C$6:$C$8765,"")))</f>
        <v>15.725000000000001</v>
      </c>
      <c r="W262" s="46">
        <f t="shared" si="37"/>
        <v>1</v>
      </c>
      <c r="X262" s="46">
        <f t="shared" si="38"/>
        <v>1</v>
      </c>
      <c r="Y262" s="46">
        <f t="shared" si="39"/>
        <v>46.725219987216661</v>
      </c>
      <c r="Z262" s="46">
        <f>IF($BH$4=8,($BH$38*'貼り付けシート（日別）'!O261+$BH$39*Y262+$BH$40)/3.6,0)</f>
        <v>0</v>
      </c>
      <c r="AA262" s="46">
        <f>IF(OR($BH$4=3,$BH$4=4,$BH$4=5),(($BH$42*'貼り付けシート（日別）'!O261+$BH$43*SUM(AU262:AW262,AY262)+$BH$44)*AB262+(0.01723*BA262+0.06099))*10^3/3600,0)</f>
        <v>0</v>
      </c>
      <c r="AB262" s="46">
        <f>IF('貼り付けシート（日別）'!O261&lt;7,1+(7-'貼り付けシート（日別）'!O261)*0.0091,1)</f>
        <v>1</v>
      </c>
      <c r="AC262" s="46">
        <f>IF(OR($BH$4=3,$BH$4=4,$BH$4=5),(($BH$45*'貼り付けシート（日別）'!O261+$BH$46*SUM(AU262:AW262,AY262)+$BH$47)*AE262+BA262/AD262),0)</f>
        <v>0</v>
      </c>
      <c r="AD262" s="46">
        <f>$BH$48*'貼り付けシート（日別）'!O261+$BH$49*BA262+$BH$50</f>
        <v>0.86827187500000003</v>
      </c>
      <c r="AE262" s="46">
        <f>IF('貼り付けシート（日別）'!O261&lt;7,1+(7-'貼り付けシート（日別）'!O261)*0.0205,1)</f>
        <v>1</v>
      </c>
      <c r="AF262" s="46">
        <f>IF($BH$4=7,((AL262*'貼り付けシート（日別）'!O261+AM262*(AU262+AV262+AW262+AY262)+AN262*AK262+AO262)*AG262+(0.01723*BA262+0.06099))*10^3/3600,0)</f>
        <v>0</v>
      </c>
      <c r="AG262" s="46">
        <f>IF(7&lt;='貼り付けシート（日別）'!O261,1,1+(7-'貼り付けシート（日別）'!O261)*0.0091)</f>
        <v>1</v>
      </c>
      <c r="AH262" s="46">
        <f>IF($BH$4=7,((AP262*'貼り付けシート（日別）'!O261+AQ262*(AU262+AV262+AW262+AY262)+AR262*AK262+AS262)*AJ262+BA262/AI262),0)</f>
        <v>0</v>
      </c>
      <c r="AI262" s="46">
        <f>$BH$52*'貼り付けシート（日別）'!O261+$BH$53*BA262+$BH$54</f>
        <v>0.86827187500000003</v>
      </c>
      <c r="AJ262" s="46">
        <f>IF(7&lt;='貼り付けシート（日別）'!O261,1,1+(7-'貼り付けシート（日別）'!O261)*0.0205)</f>
        <v>1</v>
      </c>
      <c r="AK262" s="46">
        <f>SUMIF('貼り付けシート（時刻別）'!$A$6:$A$8765,A262,'貼り付けシート（時刻別）'!$D$6:$D$8765)</f>
        <v>0</v>
      </c>
      <c r="AL262" s="120">
        <f>IF($AK262&gt;0,バックデータ一覧!$S$4,バックデータ一覧!$T$4)</f>
        <v>-0.18114</v>
      </c>
      <c r="AM262" s="120">
        <f>IF($AK262&gt;0,バックデータ一覧!$S$5,バックデータ一覧!$T$5)</f>
        <v>0.10483000000000001</v>
      </c>
      <c r="AN262" s="120">
        <f>IF($AK262&gt;0,バックデータ一覧!$S$6,バックデータ一覧!$T$6)</f>
        <v>0</v>
      </c>
      <c r="AO262" s="120">
        <f>IF($AK262&gt;0,バックデータ一覧!$S$7,バックデータ一覧!$T$7)</f>
        <v>5.8528500000000001</v>
      </c>
      <c r="AP262" s="120">
        <f>IF($AK262&gt;0,バックデータ一覧!$S$12,バックデータ一覧!$T$12)</f>
        <v>-5.7700000000000001E-2</v>
      </c>
      <c r="AQ262" s="120">
        <f>IF($AK262&gt;0,バックデータ一覧!$S$13,バックデータ一覧!$T$13)</f>
        <v>0.47525000000000001</v>
      </c>
      <c r="AR262" s="120">
        <f>IF($AK262&gt;0,バックデータ一覧!$S$14,バックデータ一覧!$T$14)</f>
        <v>0</v>
      </c>
      <c r="AS262" s="120">
        <f>IF($AK262&gt;0,バックデータ一覧!$S$15,バックデータ一覧!$T$15)</f>
        <v>-6.3459300000000001</v>
      </c>
      <c r="AT262" s="123">
        <f>IF(データ入力と計算結果!$E$9=バックデータ一覧!$A$24,'貼り付けシート（日別）'!P261,0)</f>
        <v>0</v>
      </c>
      <c r="AU262" s="132">
        <f>'貼り付けシート（日別）'!B261</f>
        <v>8.6077736788679999</v>
      </c>
      <c r="AV262" s="132">
        <f>'貼り付けシート（日別）'!C261</f>
        <v>14.034413606850002</v>
      </c>
      <c r="AW262" s="132">
        <f>'貼り付けシート（日別）'!D261</f>
        <v>2.6197572066120003</v>
      </c>
      <c r="AX262" s="132">
        <f>'貼り付けシート（日別）'!E261</f>
        <v>0</v>
      </c>
      <c r="AY262" s="132">
        <f>'貼り付けシート（日別）'!F261</f>
        <v>16.84129632822</v>
      </c>
      <c r="AZ262" s="132">
        <f>'貼り付けシート（日別）'!G261</f>
        <v>0</v>
      </c>
      <c r="BA262" s="132">
        <f>'貼り付けシート（日別）'!H261</f>
        <v>4.6219791666666659</v>
      </c>
    </row>
    <row r="263" spans="1:53" x14ac:dyDescent="0.15">
      <c r="A263" s="50">
        <v>41896</v>
      </c>
      <c r="B263" s="42">
        <f t="shared" si="33"/>
        <v>9</v>
      </c>
      <c r="C263" s="42">
        <f t="shared" si="34"/>
        <v>14</v>
      </c>
      <c r="D263" s="127">
        <f t="shared" si="35"/>
        <v>0.15814246412037036</v>
      </c>
      <c r="E263" s="127">
        <f t="shared" ref="E263:E326" si="40">SUM(L263+AC263+AH263)</f>
        <v>69.956195699410969</v>
      </c>
      <c r="F263" s="127">
        <f t="shared" si="36"/>
        <v>0</v>
      </c>
      <c r="G263" s="130">
        <v>0</v>
      </c>
      <c r="H263" s="122">
        <f t="shared" ref="H263:H326" si="41">IF(OR($BH$4=1,$BH$4=2,$BH$4=6),I263+J263+K263,0)</f>
        <v>0.15814246412037036</v>
      </c>
      <c r="I263" s="122">
        <f>IF(AND($BH$4&lt;&gt;1,$BH$4&lt;&gt;2,$BH$4&lt;&gt;6),0,((VLOOKUP(データ入力と計算結果!$E$6,バックデータ一覧!$V$10:$AA$11,2)*'貼り付けシート（日別）'!O262+VLOOKUP(データ入力と計算結果!$E$6,バックデータ一覧!$V$10:$AA$11,3)*('貼り付けシート（日別）'!I262+'貼り付けシート（日別）'!J262+'貼り付けシート（日別）'!K262+'貼り付けシート（日別）'!L262+'貼り付けシート（日別）'!N262)+(VLOOKUP(データ入力と計算結果!$E$6,バックデータ一覧!$V$10:$AA$11,4)))*10^3/3600))</f>
        <v>9.941518518518519E-2</v>
      </c>
      <c r="J263" s="122">
        <f>IF(AND(OR($BH$4&lt;&gt;1,$BH$4&lt;&gt;2,$BH$4&lt;&gt;6),データ入力と計算結果!$E$7&lt;&gt;バックデータ一覧!$A$15,SUM(AX263:AY263)&gt;0),0.07*10^3/3600,0)</f>
        <v>1.9444444444444445E-2</v>
      </c>
      <c r="K263" s="122">
        <f>IF(AND(OR($BH$4=1,$BH$4=2),データ入力と計算結果!$E$7=バックデータ一覧!$A$17,AY263&gt;0),(VLOOKUP(データ入力と計算結果!$E$6,バックデータ一覧!$V$10:$AA$11,5,FALSE)*BA263+VLOOKUP(データ入力と計算結果!$E$6,バックデータ一覧!$V$10:$AA$11,6,FALSE))*10^3/3600,0)</f>
        <v>3.9282834490740735E-2</v>
      </c>
      <c r="L263" s="122">
        <f>IF(OR($BH$4=1,$BH$4=6),IF(データ入力と計算結果!$E$7=バックデータ一覧!$A$15,AU263/N263+AV263/O263+AW263/P263+AX263/Q263+AY263/S263,IF(データ入力と計算結果!$E$7=バックデータ一覧!$A$16,AU263/N263+AV263/O263+AW263/P263+AY263/R263+AZ263/S263,AU263/N263+AV263/O263+AW263/P263+AY263/R263+BA263/T263)),0)</f>
        <v>69.956195699410969</v>
      </c>
      <c r="M263" s="122">
        <f>IF($BH$4=2,IF(データ入力と計算結果!$E$7=バックデータ一覧!$A$15,AU263/N263+AV263/O263+AW263/P263+AX263/Q263+AZ263/S263,IF(データ入力と計算結果!$E$7=バックデータ一覧!$A$16,AU263/N263+AV263/O263+AW263/P263+AY263/R263+AZ263/S263,AU263/N263+AV263/O263+AW263/P263+AY263/R263+BA263/T263)),0)</f>
        <v>0</v>
      </c>
      <c r="N263" s="122">
        <f>MIN(1,$BH$6*'貼り付けシート（日別）'!O262+計算過程!$BH$13*(AU263+AW263)+$BH$20)</f>
        <v>0.63698635990806296</v>
      </c>
      <c r="O263" s="122">
        <f>MIN(1,$BH$7*'貼り付けシート（日別）'!O262+$BH$14*AV263+$BH$21)</f>
        <v>0.68910998215074004</v>
      </c>
      <c r="P263" s="122">
        <f>MIN(1,$BH$8*'貼り付けシート（日別）'!O262+$BH$15*(AU263+AW263)+$BH$22)</f>
        <v>0.63698635990806296</v>
      </c>
      <c r="Q263" s="46">
        <f>MIN(1,$BH$9*'貼り付けシート（日別）'!O262+$BH$16*AX263+$BH$23)</f>
        <v>0.71159348488590612</v>
      </c>
      <c r="R263" s="46">
        <f>MIN(1,$BH$10*'貼り付けシート（日別）'!O262+$BH$17*AY263+$BH$24)</f>
        <v>0.70283697135092416</v>
      </c>
      <c r="S263" s="46">
        <f>MIN(1,$BH$11*'貼り付けシート（日別）'!O262+$BH$18*AZ263+$BH$25)</f>
        <v>0.71159348488590612</v>
      </c>
      <c r="T263" s="46">
        <f>MIN(1,$BH$12*'貼り付けシート（日別）'!O262+$BH$19*BA263+$BH$26)</f>
        <v>0.65949945272053689</v>
      </c>
      <c r="U263" s="46">
        <f t="shared" ref="U263:U326" si="42">IF($BH$4=9,($BH$30*V263+$BH$31*Y263+$BH$32*$BH$36+$BH$33)*(1+$BH$34*$BH$35)*W263*X263*10^3/3600,0)</f>
        <v>0</v>
      </c>
      <c r="V263" s="46">
        <f t="array" ref="V263">AVERAGE((IF(('貼り付けシート（時刻別）'!$E$6:$E$8765=$B263)*('貼り付けシート（時刻別）'!$F$6:$F$8765=$C263)*('貼り付けシート（時刻別）'!$G$6:$G$8765=1),'貼り付けシート（時刻別）'!$C$6:$C$8765,"")))</f>
        <v>16.987500000000001</v>
      </c>
      <c r="W263" s="46">
        <f t="shared" si="37"/>
        <v>1</v>
      </c>
      <c r="X263" s="46">
        <f t="shared" si="38"/>
        <v>1</v>
      </c>
      <c r="Y263" s="46">
        <f t="shared" si="39"/>
        <v>47.399323402866663</v>
      </c>
      <c r="Z263" s="46">
        <f>IF($BH$4=8,($BH$38*'貼り付けシート（日別）'!O262+$BH$39*Y263+$BH$40)/3.6,0)</f>
        <v>0</v>
      </c>
      <c r="AA263" s="46">
        <f>IF(OR($BH$4=3,$BH$4=4,$BH$4=5),(($BH$42*'貼り付けシート（日別）'!O262+$BH$43*SUM(AU263:AW263,AY263)+$BH$44)*AB263+(0.01723*BA263+0.06099))*10^3/3600,0)</f>
        <v>0</v>
      </c>
      <c r="AB263" s="46">
        <f>IF('貼り付けシート（日別）'!O262&lt;7,1+(7-'貼り付けシート（日別）'!O262)*0.0091,1)</f>
        <v>1</v>
      </c>
      <c r="AC263" s="46">
        <f>IF(OR($BH$4=3,$BH$4=4,$BH$4=5),(($BH$45*'貼り付けシート（日別）'!O262+$BH$46*SUM(AU263:AW263,AY263)+$BH$47)*AE263+BA263/AD263),0)</f>
        <v>0</v>
      </c>
      <c r="AD263" s="46">
        <f>$BH$48*'貼り付けシート（日別）'!O262+$BH$49*BA263+$BH$50</f>
        <v>0.86728749999999999</v>
      </c>
      <c r="AE263" s="46">
        <f>IF('貼り付けシート（日別）'!O262&lt;7,1+(7-'貼り付けシート（日別）'!O262)*0.0205,1)</f>
        <v>1</v>
      </c>
      <c r="AF263" s="46">
        <f>IF($BH$4=7,((AL263*'貼り付けシート（日別）'!O262+AM263*(AU263+AV263+AW263+AY263)+AN263*AK263+AO263)*AG263+(0.01723*BA263+0.06099))*10^3/3600,0)</f>
        <v>0</v>
      </c>
      <c r="AG263" s="46">
        <f>IF(7&lt;='貼り付けシート（日別）'!O262,1,1+(7-'貼り付けシート（日別）'!O262)*0.0091)</f>
        <v>1</v>
      </c>
      <c r="AH263" s="46">
        <f>IF($BH$4=7,((AP263*'貼り付けシート（日別）'!O262+AQ263*(AU263+AV263+AW263+AY263)+AR263*AK263+AS263)*AJ263+BA263/AI263),0)</f>
        <v>0</v>
      </c>
      <c r="AI263" s="46">
        <f>$BH$52*'貼り付けシート（日別）'!O262+$BH$53*BA263+$BH$54</f>
        <v>0.86728749999999999</v>
      </c>
      <c r="AJ263" s="46">
        <f>IF(7&lt;='貼り付けシート（日別）'!O262,1,1+(7-'貼り付けシート（日別）'!O262)*0.0205)</f>
        <v>1</v>
      </c>
      <c r="AK263" s="46">
        <f>SUMIF('貼り付けシート（時刻別）'!$A$6:$A$8765,A263,'貼り付けシート（時刻別）'!$D$6:$D$8765)</f>
        <v>0</v>
      </c>
      <c r="AL263" s="120">
        <f>IF($AK263&gt;0,バックデータ一覧!$S$4,バックデータ一覧!$T$4)</f>
        <v>-0.18114</v>
      </c>
      <c r="AM263" s="120">
        <f>IF($AK263&gt;0,バックデータ一覧!$S$5,バックデータ一覧!$T$5)</f>
        <v>0.10483000000000001</v>
      </c>
      <c r="AN263" s="120">
        <f>IF($AK263&gt;0,バックデータ一覧!$S$6,バックデータ一覧!$T$6)</f>
        <v>0</v>
      </c>
      <c r="AO263" s="120">
        <f>IF($AK263&gt;0,バックデータ一覧!$S$7,バックデータ一覧!$T$7)</f>
        <v>5.8528500000000001</v>
      </c>
      <c r="AP263" s="120">
        <f>IF($AK263&gt;0,バックデータ一覧!$S$12,バックデータ一覧!$T$12)</f>
        <v>-5.7700000000000001E-2</v>
      </c>
      <c r="AQ263" s="120">
        <f>IF($AK263&gt;0,バックデータ一覧!$S$13,バックデータ一覧!$T$13)</f>
        <v>0.47525000000000001</v>
      </c>
      <c r="AR263" s="120">
        <f>IF($AK263&gt;0,バックデータ一覧!$S$14,バックデータ一覧!$T$14)</f>
        <v>0</v>
      </c>
      <c r="AS263" s="120">
        <f>IF($AK263&gt;0,バックデータ一覧!$S$15,バックデータ一覧!$T$15)</f>
        <v>-6.3459300000000001</v>
      </c>
      <c r="AT263" s="123">
        <f>IF(データ入力と計算結果!$E$9=バックデータ一覧!$A$24,'貼り付けシート（日別）'!P262,0)</f>
        <v>0</v>
      </c>
      <c r="AU263" s="132">
        <f>'貼り付けシート（日別）'!B262</f>
        <v>8.7361987105119994</v>
      </c>
      <c r="AV263" s="132">
        <f>'貼り付けシート（日別）'!C262</f>
        <v>14.2438022454</v>
      </c>
      <c r="AW263" s="132">
        <f>'貼り付けシート（日別）'!D262</f>
        <v>2.6588430858080003</v>
      </c>
      <c r="AX263" s="132">
        <f>'貼り付けシート（日別）'!E262</f>
        <v>0</v>
      </c>
      <c r="AY263" s="132">
        <f>'貼り付けシート（日別）'!F262</f>
        <v>17.092562694479998</v>
      </c>
      <c r="AZ263" s="132">
        <f>'貼り付けシート（日別）'!G262</f>
        <v>0</v>
      </c>
      <c r="BA263" s="132">
        <f>'貼り付けシート（日別）'!H262</f>
        <v>4.6679166666666658</v>
      </c>
    </row>
    <row r="264" spans="1:53" x14ac:dyDescent="0.15">
      <c r="A264" s="50">
        <v>41897</v>
      </c>
      <c r="B264" s="42">
        <f t="shared" ref="B264:B327" si="43">MONTH(A264)</f>
        <v>9</v>
      </c>
      <c r="C264" s="42">
        <f t="shared" ref="C264:C327" si="44">DAY(A264)</f>
        <v>15</v>
      </c>
      <c r="D264" s="127">
        <f t="shared" ref="D264:D327" si="45">SUM(H264+U264+Z264+AA264+AF264+AT264)</f>
        <v>9.6584861111111114E-2</v>
      </c>
      <c r="E264" s="127">
        <f t="shared" si="40"/>
        <v>35.5452646410141</v>
      </c>
      <c r="F264" s="127">
        <f t="shared" ref="F264:F327" si="46">M264</f>
        <v>0</v>
      </c>
      <c r="G264" s="130">
        <v>0</v>
      </c>
      <c r="H264" s="122">
        <f t="shared" si="41"/>
        <v>9.6584861111111114E-2</v>
      </c>
      <c r="I264" s="122">
        <f>IF(AND($BH$4&lt;&gt;1,$BH$4&lt;&gt;2,$BH$4&lt;&gt;6),0,((VLOOKUP(データ入力と計算結果!$E$6,バックデータ一覧!$V$10:$AA$11,2)*'貼り付けシート（日別）'!O263+VLOOKUP(データ入力と計算結果!$E$6,バックデータ一覧!$V$10:$AA$11,3)*('貼り付けシート（日別）'!I263+'貼り付けシート（日別）'!J263+'貼り付けシート（日別）'!K263+'貼り付けシート（日別）'!L263+'貼り付けシート（日別）'!N263)+(VLOOKUP(データ入力と計算結果!$E$6,バックデータ一覧!$V$10:$AA$11,4)))*10^3/3600))</f>
        <v>9.6584861111111114E-2</v>
      </c>
      <c r="J264" s="122">
        <f>IF(AND(OR($BH$4&lt;&gt;1,$BH$4&lt;&gt;2,$BH$4&lt;&gt;6),データ入力と計算結果!$E$7&lt;&gt;バックデータ一覧!$A$15,SUM(AX264:AY264)&gt;0),0.07*10^3/3600,0)</f>
        <v>0</v>
      </c>
      <c r="K264" s="122">
        <f>IF(AND(OR($BH$4=1,$BH$4=2),データ入力と計算結果!$E$7=バックデータ一覧!$A$17,AY264&gt;0),(VLOOKUP(データ入力と計算結果!$E$6,バックデータ一覧!$V$10:$AA$11,5,FALSE)*BA264+VLOOKUP(データ入力と計算結果!$E$6,バックデータ一覧!$V$10:$AA$11,6,FALSE))*10^3/3600,0)</f>
        <v>0</v>
      </c>
      <c r="L264" s="122">
        <f>IF(OR($BH$4=1,$BH$4=6),IF(データ入力と計算結果!$E$7=バックデータ一覧!$A$15,AU264/N264+AV264/O264+AW264/P264+AX264/Q264+AY264/S264,IF(データ入力と計算結果!$E$7=バックデータ一覧!$A$16,AU264/N264+AV264/O264+AW264/P264+AY264/R264+AZ264/S264,AU264/N264+AV264/O264+AW264/P264+AY264/R264+BA264/T264)),0)</f>
        <v>35.5452646410141</v>
      </c>
      <c r="M264" s="122">
        <f>IF($BH$4=2,IF(データ入力と計算結果!$E$7=バックデータ一覧!$A$15,AU264/N264+AV264/O264+AW264/P264+AX264/Q264+AZ264/S264,IF(データ入力と計算結果!$E$7=バックデータ一覧!$A$16,AU264/N264+AV264/O264+AW264/P264+AY264/R264+AZ264/S264,AU264/N264+AV264/O264+AW264/P264+AY264/R264+BA264/T264)),0)</f>
        <v>0</v>
      </c>
      <c r="N264" s="122">
        <f>MIN(1,$BH$6*'貼り付けシート（日別）'!O263+計算過程!$BH$13*(AU264+AW264)+$BH$20)</f>
        <v>0.63268562245006599</v>
      </c>
      <c r="O264" s="122">
        <f>MIN(1,$BH$7*'貼り付けシート（日別）'!O263+$BH$14*AV264+$BH$21)</f>
        <v>0.69167779891019465</v>
      </c>
      <c r="P264" s="122">
        <f>MIN(1,$BH$8*'貼り付けシート（日別）'!O263+$BH$15*(AU264+AW264)+$BH$22)</f>
        <v>0.63268562245006599</v>
      </c>
      <c r="Q264" s="46">
        <f>MIN(1,$BH$9*'貼り付けシート（日別）'!O263+$BH$16*AX264+$BH$23)</f>
        <v>0.71159348488590612</v>
      </c>
      <c r="R264" s="46">
        <f>MIN(1,$BH$10*'貼り付けシート（日別）'!O263+$BH$17*AY264+$BH$24)</f>
        <v>0.71059494829530212</v>
      </c>
      <c r="S264" s="46">
        <f>MIN(1,$BH$11*'貼り付けシート（日別）'!O263+$BH$18*AZ264+$BH$25)</f>
        <v>0.71159348488590612</v>
      </c>
      <c r="T264" s="46">
        <f>MIN(1,$BH$12*'貼り付けシート（日別）'!O263+$BH$19*BA264+$BH$26)</f>
        <v>0.58135140715167788</v>
      </c>
      <c r="U264" s="46">
        <f t="shared" si="42"/>
        <v>0</v>
      </c>
      <c r="V264" s="46">
        <f t="array" ref="V264">AVERAGE((IF(('貼り付けシート（時刻別）'!$E$6:$E$8765=$B264)*('貼り付けシート（時刻別）'!$F$6:$F$8765=$C264)*('貼り付けシート（時刻別）'!$G$6:$G$8765=1),'貼り付けシート（時刻別）'!$C$6:$C$8765,"")))</f>
        <v>15.975</v>
      </c>
      <c r="W264" s="46">
        <f t="shared" ref="W264:W327" si="47">IF(V264&lt;7,1+0.0133*(7-V264),1)</f>
        <v>1</v>
      </c>
      <c r="X264" s="46">
        <f t="shared" ref="X264:X327" si="48">IF(AND(V264&gt;=2,V264&lt;5),1.175-V264*0.035,IF(AND(V264&gt;=-2,V264&lt;2),1.12-V264*0.0075,IF(AND(V264&gt;=-15.5,V264&lt;-2),1.155+V264*0.01,1)))</f>
        <v>1</v>
      </c>
      <c r="Y264" s="46">
        <f t="shared" ref="Y264:Y327" si="49">SUM(AU264:BA264)</f>
        <v>24.047734631374997</v>
      </c>
      <c r="Z264" s="46">
        <f>IF($BH$4=8,($BH$38*'貼り付けシート（日別）'!O263+$BH$39*Y264+$BH$40)/3.6,0)</f>
        <v>0</v>
      </c>
      <c r="AA264" s="46">
        <f>IF(OR($BH$4=3,$BH$4=4,$BH$4=5),(($BH$42*'貼り付けシート（日別）'!O263+$BH$43*SUM(AU264:AW264,AY264)+$BH$44)*AB264+(0.01723*BA264+0.06099))*10^3/3600,0)</f>
        <v>0</v>
      </c>
      <c r="AB264" s="46">
        <f>IF('貼り付けシート（日別）'!O263&lt;7,1+(7-'貼り付けシート（日別）'!O263)*0.0091,1)</f>
        <v>1</v>
      </c>
      <c r="AC264" s="46">
        <f>IF(OR($BH$4=3,$BH$4=4,$BH$4=5),(($BH$45*'貼り付けシート（日別）'!O263+$BH$46*SUM(AU264:AW264,AY264)+$BH$47)*AE264+BA264/AD264),0)</f>
        <v>0</v>
      </c>
      <c r="AD264" s="46">
        <f>$BH$48*'貼り付けシート（日別）'!O263+$BH$49*BA264+$BH$50</f>
        <v>0.84577999999999998</v>
      </c>
      <c r="AE264" s="46">
        <f>IF('貼り付けシート（日別）'!O263&lt;7,1+(7-'貼り付けシート（日別）'!O263)*0.0205,1)</f>
        <v>1</v>
      </c>
      <c r="AF264" s="46">
        <f>IF($BH$4=7,((AL264*'貼り付けシート（日別）'!O263+AM264*(AU264+AV264+AW264+AY264)+AN264*AK264+AO264)*AG264+(0.01723*BA264+0.06099))*10^3/3600,0)</f>
        <v>0</v>
      </c>
      <c r="AG264" s="46">
        <f>IF(7&lt;='貼り付けシート（日別）'!O263,1,1+(7-'貼り付けシート（日別）'!O263)*0.0091)</f>
        <v>1</v>
      </c>
      <c r="AH264" s="46">
        <f>IF($BH$4=7,((AP264*'貼り付けシート（日別）'!O263+AQ264*(AU264+AV264+AW264+AY264)+AR264*AK264+AS264)*AJ264+BA264/AI264),0)</f>
        <v>0</v>
      </c>
      <c r="AI264" s="46">
        <f>$BH$52*'貼り付けシート（日別）'!O263+$BH$53*BA264+$BH$54</f>
        <v>0.84577999999999998</v>
      </c>
      <c r="AJ264" s="46">
        <f>IF(7&lt;='貼り付けシート（日別）'!O263,1,1+(7-'貼り付けシート（日別）'!O263)*0.0205)</f>
        <v>1</v>
      </c>
      <c r="AK264" s="46">
        <f>SUMIF('貼り付けシート（時刻別）'!$A$6:$A$8765,A264,'貼り付けシート（時刻別）'!$D$6:$D$8765)</f>
        <v>0</v>
      </c>
      <c r="AL264" s="120">
        <f>IF($AK264&gt;0,バックデータ一覧!$S$4,バックデータ一覧!$T$4)</f>
        <v>-0.18114</v>
      </c>
      <c r="AM264" s="120">
        <f>IF($AK264&gt;0,バックデータ一覧!$S$5,バックデータ一覧!$T$5)</f>
        <v>0.10483000000000001</v>
      </c>
      <c r="AN264" s="120">
        <f>IF($AK264&gt;0,バックデータ一覧!$S$6,バックデータ一覧!$T$6)</f>
        <v>0</v>
      </c>
      <c r="AO264" s="120">
        <f>IF($AK264&gt;0,バックデータ一覧!$S$7,バックデータ一覧!$T$7)</f>
        <v>5.8528500000000001</v>
      </c>
      <c r="AP264" s="120">
        <f>IF($AK264&gt;0,バックデータ一覧!$S$12,バックデータ一覧!$T$12)</f>
        <v>-5.7700000000000001E-2</v>
      </c>
      <c r="AQ264" s="120">
        <f>IF($AK264&gt;0,バックデータ一覧!$S$13,バックデータ一覧!$T$13)</f>
        <v>0.47525000000000001</v>
      </c>
      <c r="AR264" s="120">
        <f>IF($AK264&gt;0,バックデータ一覧!$S$14,バックデータ一覧!$T$14)</f>
        <v>0</v>
      </c>
      <c r="AS264" s="120">
        <f>IF($AK264&gt;0,バックデータ一覧!$S$15,バックデータ一覧!$T$15)</f>
        <v>-6.3459300000000001</v>
      </c>
      <c r="AT264" s="123">
        <f>IF(データ入力と計算結果!$E$9=バックデータ一覧!$A$24,'貼り付けシート（日別）'!P263,0)</f>
        <v>0</v>
      </c>
      <c r="AU264" s="132">
        <f>'貼り付けシート（日別）'!B263</f>
        <v>3.0781100328159998</v>
      </c>
      <c r="AV264" s="132">
        <f>'貼り付けシート（日別）'!C263</f>
        <v>18.276278319844998</v>
      </c>
      <c r="AW264" s="132">
        <f>'貼り付けシート（日別）'!D263</f>
        <v>2.6933462787139999</v>
      </c>
      <c r="AX264" s="132">
        <f>'貼り付けシート（日別）'!E263</f>
        <v>0</v>
      </c>
      <c r="AY264" s="132">
        <f>'貼り付けシート（日別）'!F263</f>
        <v>0</v>
      </c>
      <c r="AZ264" s="132">
        <f>'貼り付けシート（日別）'!G263</f>
        <v>0</v>
      </c>
      <c r="BA264" s="132">
        <f>'貼り付けシート（日別）'!H263</f>
        <v>0</v>
      </c>
    </row>
    <row r="265" spans="1:53" x14ac:dyDescent="0.15">
      <c r="A265" s="50">
        <v>41898</v>
      </c>
      <c r="B265" s="42">
        <f t="shared" si="43"/>
        <v>9</v>
      </c>
      <c r="C265" s="42">
        <f t="shared" si="44"/>
        <v>16</v>
      </c>
      <c r="D265" s="127">
        <f t="shared" si="45"/>
        <v>0.16834665104166668</v>
      </c>
      <c r="E265" s="127">
        <f t="shared" si="40"/>
        <v>85.782423356937016</v>
      </c>
      <c r="F265" s="127">
        <f t="shared" si="46"/>
        <v>0</v>
      </c>
      <c r="G265" s="130">
        <v>0</v>
      </c>
      <c r="H265" s="122">
        <f t="shared" si="41"/>
        <v>0.16834665104166668</v>
      </c>
      <c r="I265" s="122">
        <f>IF(AND($BH$4&lt;&gt;1,$BH$4&lt;&gt;2,$BH$4&lt;&gt;6),0,((VLOOKUP(データ入力と計算結果!$E$6,バックデータ一覧!$V$10:$AA$11,2)*'貼り付けシート（日別）'!O264+VLOOKUP(データ入力と計算結果!$E$6,バックデータ一覧!$V$10:$AA$11,3)*('貼り付けシート（日別）'!I264+'貼り付けシート（日別）'!J264+'貼り付けシート（日別）'!K264+'貼り付けシート（日別）'!L264+'貼り付けシート（日別）'!N264)+(VLOOKUP(データ入力と計算結果!$E$6,バックデータ一覧!$V$10:$AA$11,4)))*10^3/3600))</f>
        <v>0.11007305555555556</v>
      </c>
      <c r="J265" s="122">
        <f>IF(AND(OR($BH$4&lt;&gt;1,$BH$4&lt;&gt;2,$BH$4&lt;&gt;6),データ入力と計算結果!$E$7&lt;&gt;バックデータ一覧!$A$15,SUM(AX265:AY265)&gt;0),0.07*10^3/3600,0)</f>
        <v>1.9444444444444445E-2</v>
      </c>
      <c r="K265" s="122">
        <f>IF(AND(OR($BH$4=1,$BH$4=2),データ入力と計算結果!$E$7=バックデータ一覧!$A$17,AY265&gt;0),(VLOOKUP(データ入力と計算結果!$E$6,バックデータ一覧!$V$10:$AA$11,5,FALSE)*BA265+VLOOKUP(データ入力と計算結果!$E$6,バックデータ一覧!$V$10:$AA$11,6,FALSE))*10^3/3600,0)</f>
        <v>3.8829151041666662E-2</v>
      </c>
      <c r="L265" s="122">
        <f>IF(OR($BH$4=1,$BH$4=6),IF(データ入力と計算結果!$E$7=バックデータ一覧!$A$15,AU265/N265+AV265/O265+AW265/P265+AX265/Q265+AY265/S265,IF(データ入力と計算結果!$E$7=バックデータ一覧!$A$16,AU265/N265+AV265/O265+AW265/P265+AY265/R265+AZ265/S265,AU265/N265+AV265/O265+AW265/P265+AY265/R265+BA265/T265)),0)</f>
        <v>85.782423356937016</v>
      </c>
      <c r="M265" s="122">
        <f>IF($BH$4=2,IF(データ入力と計算結果!$E$7=バックデータ一覧!$A$15,AU265/N265+AV265/O265+AW265/P265+AX265/Q265+AZ265/S265,IF(データ入力と計算結果!$E$7=バックデータ一覧!$A$16,AU265/N265+AV265/O265+AW265/P265+AY265/R265+AZ265/S265,AU265/N265+AV265/O265+AW265/P265+AY265/R265+BA265/T265)),0)</f>
        <v>0</v>
      </c>
      <c r="N265" s="122">
        <f>MIN(1,$BH$6*'貼り付けシート（日別）'!O264+計算過程!$BH$13*(AU265+AW265)+$BH$20)</f>
        <v>0.64401990526686992</v>
      </c>
      <c r="O265" s="122">
        <f>MIN(1,$BH$7*'貼り付けシート（日別）'!O264+$BH$14*AV265+$BH$21)</f>
        <v>0.69178457942505278</v>
      </c>
      <c r="P265" s="122">
        <f>MIN(1,$BH$8*'貼り付けシート（日別）'!O264+$BH$15*(AU265+AW265)+$BH$22)</f>
        <v>0.64401990526686992</v>
      </c>
      <c r="Q265" s="46">
        <f>MIN(1,$BH$9*'貼り付けシート（日別）'!O264+$BH$16*AX265+$BH$23)</f>
        <v>0.71159348488590612</v>
      </c>
      <c r="R265" s="46">
        <f>MIN(1,$BH$10*'貼り付けシート（日別）'!O264+$BH$17*AY265+$BH$24)</f>
        <v>0.70263484799718423</v>
      </c>
      <c r="S265" s="46">
        <f>MIN(1,$BH$11*'貼り付けシート（日別）'!O264+$BH$18*AZ265+$BH$25)</f>
        <v>0.71159348488590612</v>
      </c>
      <c r="T265" s="46">
        <f>MIN(1,$BH$12*'貼り付けシート（日別）'!O264+$BH$19*BA265+$BH$26)</f>
        <v>0.65945274087624162</v>
      </c>
      <c r="U265" s="46">
        <f t="shared" si="42"/>
        <v>0</v>
      </c>
      <c r="V265" s="46">
        <f t="array" ref="V265">AVERAGE((IF(('貼り付けシート（時刻別）'!$E$6:$E$8765=$B265)*('貼り付けシート（時刻別）'!$F$6:$F$8765=$C265)*('貼り付けシート（時刻別）'!$G$6:$G$8765=1),'貼り付けシート（時刻別）'!$C$6:$C$8765,"")))</f>
        <v>16.337500000000002</v>
      </c>
      <c r="W265" s="46">
        <f t="shared" si="47"/>
        <v>1</v>
      </c>
      <c r="X265" s="46">
        <f t="shared" si="48"/>
        <v>1</v>
      </c>
      <c r="Y265" s="46">
        <f t="shared" si="49"/>
        <v>58.161109274825002</v>
      </c>
      <c r="Z265" s="46">
        <f>IF($BH$4=8,($BH$38*'貼り付けシート（日別）'!O264+$BH$39*Y265+$BH$40)/3.6,0)</f>
        <v>0</v>
      </c>
      <c r="AA265" s="46">
        <f>IF(OR($BH$4=3,$BH$4=4,$BH$4=5),(($BH$42*'貼り付けシート（日別）'!O264+$BH$43*SUM(AU265:AW265,AY265)+$BH$44)*AB265+(0.01723*BA265+0.06099))*10^3/3600,0)</f>
        <v>0</v>
      </c>
      <c r="AB265" s="46">
        <f>IF('貼り付けシート（日別）'!O264&lt;7,1+(7-'貼り付けシート（日別）'!O264)*0.0091,1)</f>
        <v>1</v>
      </c>
      <c r="AC265" s="46">
        <f>IF(OR($BH$4=3,$BH$4=4,$BH$4=5),(($BH$45*'貼り付けシート（日別）'!O264+$BH$46*SUM(AU265:AW265,AY265)+$BH$47)*AE265+BA265/AD265),0)</f>
        <v>0</v>
      </c>
      <c r="AD265" s="46">
        <f>$BH$48*'貼り付けシート（日別）'!O264+$BH$49*BA265+$BH$50</f>
        <v>0.86931874999999992</v>
      </c>
      <c r="AE265" s="46">
        <f>IF('貼り付けシート（日別）'!O264&lt;7,1+(7-'貼り付けシート（日別）'!O264)*0.0205,1)</f>
        <v>1</v>
      </c>
      <c r="AF265" s="46">
        <f>IF($BH$4=7,((AL265*'貼り付けシート（日別）'!O264+AM265*(AU265+AV265+AW265+AY265)+AN265*AK265+AO265)*AG265+(0.01723*BA265+0.06099))*10^3/3600,0)</f>
        <v>0</v>
      </c>
      <c r="AG265" s="46">
        <f>IF(7&lt;='貼り付けシート（日別）'!O264,1,1+(7-'貼り付けシート（日別）'!O264)*0.0091)</f>
        <v>1</v>
      </c>
      <c r="AH265" s="46">
        <f>IF($BH$4=7,((AP265*'貼り付けシート（日別）'!O264+AQ265*(AU265+AV265+AW265+AY265)+AR265*AK265+AS265)*AJ265+BA265/AI265),0)</f>
        <v>0</v>
      </c>
      <c r="AI265" s="46">
        <f>$BH$52*'貼り付けシート（日別）'!O264+$BH$53*BA265+$BH$54</f>
        <v>0.86931874999999992</v>
      </c>
      <c r="AJ265" s="46">
        <f>IF(7&lt;='貼り付けシート（日別）'!O264,1,1+(7-'貼り付けシート（日別）'!O264)*0.0205)</f>
        <v>1</v>
      </c>
      <c r="AK265" s="46">
        <f>SUMIF('貼り付けシート（時刻別）'!$A$6:$A$8765,A265,'貼り付けシート（時刻別）'!$D$6:$D$8765)</f>
        <v>0</v>
      </c>
      <c r="AL265" s="120">
        <f>IF($AK265&gt;0,バックデータ一覧!$S$4,バックデータ一覧!$T$4)</f>
        <v>-0.18114</v>
      </c>
      <c r="AM265" s="120">
        <f>IF($AK265&gt;0,バックデータ一覧!$S$5,バックデータ一覧!$T$5)</f>
        <v>0.10483000000000001</v>
      </c>
      <c r="AN265" s="120">
        <f>IF($AK265&gt;0,バックデータ一覧!$S$6,バックデータ一覧!$T$6)</f>
        <v>0</v>
      </c>
      <c r="AO265" s="120">
        <f>IF($AK265&gt;0,バックデータ一覧!$S$7,バックデータ一覧!$T$7)</f>
        <v>5.8528500000000001</v>
      </c>
      <c r="AP265" s="120">
        <f>IF($AK265&gt;0,バックデータ一覧!$S$12,バックデータ一覧!$T$12)</f>
        <v>-5.7700000000000001E-2</v>
      </c>
      <c r="AQ265" s="120">
        <f>IF($AK265&gt;0,バックデータ一覧!$S$13,バックデータ一覧!$T$13)</f>
        <v>0.47525000000000001</v>
      </c>
      <c r="AR265" s="120">
        <f>IF($AK265&gt;0,バックデータ一覧!$S$14,バックデータ一覧!$T$14)</f>
        <v>0</v>
      </c>
      <c r="AS265" s="120">
        <f>IF($AK265&gt;0,バックデータ一覧!$S$15,バックデータ一覧!$T$15)</f>
        <v>-6.3459300000000001</v>
      </c>
      <c r="AT265" s="123">
        <f>IF(データ入力と計算結果!$E$9=バックデータ一覧!$A$24,'貼り付けシート（日別）'!P264,0)</f>
        <v>0</v>
      </c>
      <c r="AU265" s="132">
        <f>'貼り付けシート（日別）'!B264</f>
        <v>13.640577815409999</v>
      </c>
      <c r="AV265" s="132">
        <f>'貼り付けシート（日別）'!C264</f>
        <v>19.486539736300003</v>
      </c>
      <c r="AW265" s="132">
        <f>'貼り付けシート（日別）'!D264</f>
        <v>2.9229809604449999</v>
      </c>
      <c r="AX265" s="132">
        <f>'貼り付けシート（日別）'!E264</f>
        <v>0</v>
      </c>
      <c r="AY265" s="132">
        <f>'貼り付けシート（日別）'!F264</f>
        <v>17.537885762670001</v>
      </c>
      <c r="AZ265" s="132">
        <f>'貼り付けシート（日別）'!G264</f>
        <v>0</v>
      </c>
      <c r="BA265" s="132">
        <f>'貼り付けシート（日別）'!H264</f>
        <v>4.5731250000000001</v>
      </c>
    </row>
    <row r="266" spans="1:53" x14ac:dyDescent="0.15">
      <c r="A266" s="50">
        <v>41899</v>
      </c>
      <c r="B266" s="42">
        <f t="shared" si="43"/>
        <v>9</v>
      </c>
      <c r="C266" s="42">
        <f t="shared" si="44"/>
        <v>17</v>
      </c>
      <c r="D266" s="127">
        <f t="shared" si="45"/>
        <v>9.8163518518518525E-2</v>
      </c>
      <c r="E266" s="127">
        <f t="shared" si="40"/>
        <v>36.822461868508881</v>
      </c>
      <c r="F266" s="127">
        <f t="shared" si="46"/>
        <v>0</v>
      </c>
      <c r="G266" s="130">
        <v>0</v>
      </c>
      <c r="H266" s="122">
        <f t="shared" si="41"/>
        <v>9.8163518518518525E-2</v>
      </c>
      <c r="I266" s="122">
        <f>IF(AND($BH$4&lt;&gt;1,$BH$4&lt;&gt;2,$BH$4&lt;&gt;6),0,((VLOOKUP(データ入力と計算結果!$E$6,バックデータ一覧!$V$10:$AA$11,2)*'貼り付けシート（日別）'!O265+VLOOKUP(データ入力と計算結果!$E$6,バックデータ一覧!$V$10:$AA$11,3)*('貼り付けシート（日別）'!I265+'貼り付けシート（日別）'!J265+'貼り付けシート（日別）'!K265+'貼り付けシート（日別）'!L265+'貼り付けシート（日別）'!N265)+(VLOOKUP(データ入力と計算結果!$E$6,バックデータ一覧!$V$10:$AA$11,4)))*10^3/3600))</f>
        <v>9.8163518518518525E-2</v>
      </c>
      <c r="J266" s="122">
        <f>IF(AND(OR($BH$4&lt;&gt;1,$BH$4&lt;&gt;2,$BH$4&lt;&gt;6),データ入力と計算結果!$E$7&lt;&gt;バックデータ一覧!$A$15,SUM(AX266:AY266)&gt;0),0.07*10^3/3600,0)</f>
        <v>0</v>
      </c>
      <c r="K266" s="122">
        <f>IF(AND(OR($BH$4=1,$BH$4=2),データ入力と計算結果!$E$7=バックデータ一覧!$A$17,AY266&gt;0),(VLOOKUP(データ入力と計算結果!$E$6,バックデータ一覧!$V$10:$AA$11,5,FALSE)*BA266+VLOOKUP(データ入力と計算結果!$E$6,バックデータ一覧!$V$10:$AA$11,6,FALSE))*10^3/3600,0)</f>
        <v>0</v>
      </c>
      <c r="L266" s="122">
        <f>IF(OR($BH$4=1,$BH$4=6),IF(データ入力と計算結果!$E$7=バックデータ一覧!$A$15,AU266/N266+AV266/O266+AW266/P266+AX266/Q266+AY266/S266,IF(データ入力と計算結果!$E$7=バックデータ一覧!$A$16,AU266/N266+AV266/O266+AW266/P266+AY266/R266+AZ266/S266,AU266/N266+AV266/O266+AW266/P266+AY266/R266+BA266/T266)),0)</f>
        <v>36.822461868508881</v>
      </c>
      <c r="M266" s="122">
        <f>IF($BH$4=2,IF(データ入力と計算結果!$E$7=バックデータ一覧!$A$15,AU266/N266+AV266/O266+AW266/P266+AX266/Q266+AZ266/S266,IF(データ入力と計算結果!$E$7=バックデータ一覧!$A$16,AU266/N266+AV266/O266+AW266/P266+AY266/R266+AZ266/S266,AU266/N266+AV266/O266+AW266/P266+AY266/R266+BA266/T266)),0)</f>
        <v>0</v>
      </c>
      <c r="N266" s="122">
        <f>MIN(1,$BH$6*'貼り付けシート（日別）'!O265+計算過程!$BH$13*(AU266+AW266)+$BH$20)</f>
        <v>0.62720411828146905</v>
      </c>
      <c r="O266" s="122">
        <f>MIN(1,$BH$7*'貼り付けシート（日別）'!O265+$BH$14*AV266+$BH$21)</f>
        <v>0.69014287363763493</v>
      </c>
      <c r="P266" s="122">
        <f>MIN(1,$BH$8*'貼り付けシート（日別）'!O265+$BH$15*(AU266+AW266)+$BH$22)</f>
        <v>0.62720411828146905</v>
      </c>
      <c r="Q266" s="46">
        <f>MIN(1,$BH$9*'貼り付けシート（日別）'!O265+$BH$16*AX266+$BH$23)</f>
        <v>0.71159348488590612</v>
      </c>
      <c r="R266" s="46">
        <f>MIN(1,$BH$10*'貼り付けシート（日別）'!O265+$BH$17*AY266+$BH$24)</f>
        <v>0.71059494829530212</v>
      </c>
      <c r="S266" s="46">
        <f>MIN(1,$BH$11*'貼り付けシート（日別）'!O265+$BH$18*AZ266+$BH$25)</f>
        <v>0.71159348488590612</v>
      </c>
      <c r="T266" s="46">
        <f>MIN(1,$BH$12*'貼り付けシート（日別）'!O265+$BH$19*BA266+$BH$26)</f>
        <v>0.57145341319731535</v>
      </c>
      <c r="U266" s="46">
        <f t="shared" si="42"/>
        <v>0</v>
      </c>
      <c r="V266" s="46">
        <f t="array" ref="V266">AVERAGE((IF(('貼り付けシート（時刻別）'!$E$6:$E$8765=$B266)*('貼り付けシート（時刻別）'!$F$6:$F$8765=$C266)*('貼り付けシート（時刻別）'!$G$6:$G$8765=1),'貼り付けシート（時刻別）'!$C$6:$C$8765,"")))</f>
        <v>12.487500000000001</v>
      </c>
      <c r="W266" s="46">
        <f t="shared" si="47"/>
        <v>1</v>
      </c>
      <c r="X266" s="46">
        <f t="shared" si="48"/>
        <v>1</v>
      </c>
      <c r="Y266" s="46">
        <f t="shared" si="49"/>
        <v>24.815123401249998</v>
      </c>
      <c r="Z266" s="46">
        <f>IF($BH$4=8,($BH$38*'貼り付けシート（日別）'!O265+$BH$39*Y266+$BH$40)/3.6,0)</f>
        <v>0</v>
      </c>
      <c r="AA266" s="46">
        <f>IF(OR($BH$4=3,$BH$4=4,$BH$4=5),(($BH$42*'貼り付けシート（日別）'!O265+$BH$43*SUM(AU266:AW266,AY266)+$BH$44)*AB266+(0.01723*BA266+0.06099))*10^3/3600,0)</f>
        <v>0</v>
      </c>
      <c r="AB266" s="46">
        <f>IF('貼り付けシート（日別）'!O265&lt;7,1+(7-'貼り付けシート（日別）'!O265)*0.0091,1)</f>
        <v>1</v>
      </c>
      <c r="AC266" s="46">
        <f>IF(OR($BH$4=3,$BH$4=4,$BH$4=5),(($BH$45*'貼り付けシート（日別）'!O265+$BH$46*SUM(AU266:AW266,AY266)+$BH$47)*AE266+BA266/AD266),0)</f>
        <v>0</v>
      </c>
      <c r="AD266" s="46">
        <f>$BH$48*'貼り付けシート（日別）'!O265+$BH$49*BA266+$BH$50</f>
        <v>0.82991999999999999</v>
      </c>
      <c r="AE266" s="46">
        <f>IF('貼り付けシート（日別）'!O265&lt;7,1+(7-'貼り付けシート（日別）'!O265)*0.0205,1)</f>
        <v>1</v>
      </c>
      <c r="AF266" s="46">
        <f>IF($BH$4=7,((AL266*'貼り付けシート（日別）'!O265+AM266*(AU266+AV266+AW266+AY266)+AN266*AK266+AO266)*AG266+(0.01723*BA266+0.06099))*10^3/3600,0)</f>
        <v>0</v>
      </c>
      <c r="AG266" s="46">
        <f>IF(7&lt;='貼り付けシート（日別）'!O265,1,1+(7-'貼り付けシート（日別）'!O265)*0.0091)</f>
        <v>1</v>
      </c>
      <c r="AH266" s="46">
        <f>IF($BH$4=7,((AP266*'貼り付けシート（日別）'!O265+AQ266*(AU266+AV266+AW266+AY266)+AR266*AK266+AS266)*AJ266+BA266/AI266),0)</f>
        <v>0</v>
      </c>
      <c r="AI266" s="46">
        <f>$BH$52*'貼り付けシート（日別）'!O265+$BH$53*BA266+$BH$54</f>
        <v>0.82991999999999999</v>
      </c>
      <c r="AJ266" s="46">
        <f>IF(7&lt;='貼り付けシート（日別）'!O265,1,1+(7-'貼り付けシート（日別）'!O265)*0.0205)</f>
        <v>1</v>
      </c>
      <c r="AK266" s="46">
        <f>SUMIF('貼り付けシート（時刻別）'!$A$6:$A$8765,A266,'貼り付けシート（時刻別）'!$D$6:$D$8765)</f>
        <v>0</v>
      </c>
      <c r="AL266" s="120">
        <f>IF($AK266&gt;0,バックデータ一覧!$S$4,バックデータ一覧!$T$4)</f>
        <v>-0.18114</v>
      </c>
      <c r="AM266" s="120">
        <f>IF($AK266&gt;0,バックデータ一覧!$S$5,バックデータ一覧!$T$5)</f>
        <v>0.10483000000000001</v>
      </c>
      <c r="AN266" s="120">
        <f>IF($AK266&gt;0,バックデータ一覧!$S$6,バックデータ一覧!$T$6)</f>
        <v>0</v>
      </c>
      <c r="AO266" s="120">
        <f>IF($AK266&gt;0,バックデータ一覧!$S$7,バックデータ一覧!$T$7)</f>
        <v>5.8528500000000001</v>
      </c>
      <c r="AP266" s="120">
        <f>IF($AK266&gt;0,バックデータ一覧!$S$12,バックデータ一覧!$T$12)</f>
        <v>-5.7700000000000001E-2</v>
      </c>
      <c r="AQ266" s="120">
        <f>IF($AK266&gt;0,バックデータ一覧!$S$13,バックデータ一覧!$T$13)</f>
        <v>0.47525000000000001</v>
      </c>
      <c r="AR266" s="120">
        <f>IF($AK266&gt;0,バックデータ一覧!$S$14,バックデータ一覧!$T$14)</f>
        <v>0</v>
      </c>
      <c r="AS266" s="120">
        <f>IF($AK266&gt;0,バックデータ一覧!$S$15,バックデータ一覧!$T$15)</f>
        <v>-6.3459300000000001</v>
      </c>
      <c r="AT266" s="123">
        <f>IF(データ入力と計算結果!$E$9=バックデータ一覧!$A$24,'貼り付けシート（日別）'!P265,0)</f>
        <v>0</v>
      </c>
      <c r="AU266" s="132">
        <f>'貼り付けシート（日別）'!B265</f>
        <v>3.17633579536</v>
      </c>
      <c r="AV266" s="132">
        <f>'貼り付けシート（日別）'!C265</f>
        <v>18.859493784949997</v>
      </c>
      <c r="AW266" s="132">
        <f>'貼り付けシート（日別）'!D265</f>
        <v>2.77929382094</v>
      </c>
      <c r="AX266" s="132">
        <f>'貼り付けシート（日別）'!E265</f>
        <v>0</v>
      </c>
      <c r="AY266" s="132">
        <f>'貼り付けシート（日別）'!F265</f>
        <v>0</v>
      </c>
      <c r="AZ266" s="132">
        <f>'貼り付けシート（日別）'!G265</f>
        <v>0</v>
      </c>
      <c r="BA266" s="132">
        <f>'貼り付けシート（日別）'!H265</f>
        <v>0</v>
      </c>
    </row>
    <row r="267" spans="1:53" x14ac:dyDescent="0.15">
      <c r="A267" s="50">
        <v>41900</v>
      </c>
      <c r="B267" s="42">
        <f t="shared" si="43"/>
        <v>9</v>
      </c>
      <c r="C267" s="42">
        <f t="shared" si="44"/>
        <v>18</v>
      </c>
      <c r="D267" s="127">
        <f t="shared" si="45"/>
        <v>0.16046420833333333</v>
      </c>
      <c r="E267" s="127">
        <f t="shared" si="40"/>
        <v>74.423900014521564</v>
      </c>
      <c r="F267" s="127">
        <f t="shared" si="46"/>
        <v>0</v>
      </c>
      <c r="G267" s="130">
        <v>0</v>
      </c>
      <c r="H267" s="122">
        <f t="shared" si="41"/>
        <v>0.16046420833333333</v>
      </c>
      <c r="I267" s="122">
        <f>IF(AND($BH$4&lt;&gt;1,$BH$4&lt;&gt;2,$BH$4&lt;&gt;6),0,((VLOOKUP(データ入力と計算結果!$E$6,バックデータ一覧!$V$10:$AA$11,2)*'貼り付けシート（日別）'!O266+VLOOKUP(データ入力と計算結果!$E$6,バックデータ一覧!$V$10:$AA$11,3)*('貼り付けシート（日別）'!I266+'貼り付けシート（日別）'!J266+'貼り付けシート（日別）'!K266+'貼り付けシート（日別）'!L266+'貼り付けシート（日別）'!N266)+(VLOOKUP(データ入力と計算結果!$E$6,バックデータ一覧!$V$10:$AA$11,4)))*10^3/3600))</f>
        <v>0.10028314814814815</v>
      </c>
      <c r="J267" s="122">
        <f>IF(AND(OR($BH$4&lt;&gt;1,$BH$4&lt;&gt;2,$BH$4&lt;&gt;6),データ入力と計算結果!$E$7&lt;&gt;バックデータ一覧!$A$15,SUM(AX267:AY267)&gt;0),0.07*10^3/3600,0)</f>
        <v>1.9444444444444445E-2</v>
      </c>
      <c r="K267" s="122">
        <f>IF(AND(OR($BH$4=1,$BH$4=2),データ入力と計算結果!$E$7=バックデータ一覧!$A$17,AY267&gt;0),(VLOOKUP(データ入力と計算結果!$E$6,バックデータ一覧!$V$10:$AA$11,5,FALSE)*BA267+VLOOKUP(データ入力と計算結果!$E$6,バックデータ一覧!$V$10:$AA$11,6,FALSE))*10^3/3600,0)</f>
        <v>4.0736615740740736E-2</v>
      </c>
      <c r="L267" s="122">
        <f>IF(OR($BH$4=1,$BH$4=6),IF(データ入力と計算結果!$E$7=バックデータ一覧!$A$15,AU267/N267+AV267/O267+AW267/P267+AX267/Q267+AY267/S267,IF(データ入力と計算結果!$E$7=バックデータ一覧!$A$16,AU267/N267+AV267/O267+AW267/P267+AY267/R267+AZ267/S267,AU267/N267+AV267/O267+AW267/P267+AY267/R267+BA267/T267)),0)</f>
        <v>74.423900014521564</v>
      </c>
      <c r="M267" s="122">
        <f>IF($BH$4=2,IF(データ入力と計算結果!$E$7=バックデータ一覧!$A$15,AU267/N267+AV267/O267+AW267/P267+AX267/Q267+AZ267/S267,IF(データ入力と計算結果!$E$7=バックデータ一覧!$A$16,AU267/N267+AV267/O267+AW267/P267+AY267/R267+AZ267/S267,AU267/N267+AV267/O267+AW267/P267+AY267/R267+BA267/T267)),0)</f>
        <v>0</v>
      </c>
      <c r="N267" s="122">
        <f>MIN(1,$BH$6*'貼り付けシート（日別）'!O266+計算過程!$BH$13*(AU267+AW267)+$BH$20)</f>
        <v>0.63468729707804816</v>
      </c>
      <c r="O267" s="122">
        <f>MIN(1,$BH$7*'貼り付けシート（日別）'!O266+$BH$14*AV267+$BH$21)</f>
        <v>0.68852159237539101</v>
      </c>
      <c r="P267" s="122">
        <f>MIN(1,$BH$8*'貼り付けシート（日別）'!O266+$BH$15*(AU267+AW267)+$BH$22)</f>
        <v>0.63468729707804816</v>
      </c>
      <c r="Q267" s="46">
        <f>MIN(1,$BH$9*'貼り付けシート（日別）'!O266+$BH$16*AX267+$BH$23)</f>
        <v>0.71159348488590612</v>
      </c>
      <c r="R267" s="46">
        <f>MIN(1,$BH$10*'貼り付けシート（日別）'!O266+$BH$17*AY267+$BH$24)</f>
        <v>0.70235568829906114</v>
      </c>
      <c r="S267" s="46">
        <f>MIN(1,$BH$11*'貼り付けシート（日別）'!O266+$BH$18*AZ267+$BH$25)</f>
        <v>0.71159348488590612</v>
      </c>
      <c r="T267" s="46">
        <f>MIN(1,$BH$12*'貼り付けシート（日別）'!O266+$BH$19*BA267+$BH$26)</f>
        <v>0.6594066342056375</v>
      </c>
      <c r="U267" s="46">
        <f t="shared" si="42"/>
        <v>0</v>
      </c>
      <c r="V267" s="46">
        <f t="array" ref="V267">AVERAGE((IF(('貼り付けシート（時刻別）'!$E$6:$E$8765=$B267)*('貼り付けシート（時刻別）'!$F$6:$F$8765=$C267)*('貼り付けシート（時刻別）'!$G$6:$G$8765=1),'貼り付けシート（時刻別）'!$C$6:$C$8765,"")))</f>
        <v>11.950000000000001</v>
      </c>
      <c r="W267" s="46">
        <f t="shared" si="47"/>
        <v>1</v>
      </c>
      <c r="X267" s="46">
        <f t="shared" si="48"/>
        <v>1</v>
      </c>
      <c r="Y267" s="46">
        <f t="shared" si="49"/>
        <v>50.35400959304166</v>
      </c>
      <c r="Z267" s="46">
        <f>IF($BH$4=8,($BH$38*'貼り付けシート（日別）'!O266+$BH$39*Y267+$BH$40)/3.6,0)</f>
        <v>0</v>
      </c>
      <c r="AA267" s="46">
        <f>IF(OR($BH$4=3,$BH$4=4,$BH$4=5),(($BH$42*'貼り付けシート（日別）'!O266+$BH$43*SUM(AU267:AW267,AY267)+$BH$44)*AB267+(0.01723*BA267+0.06099))*10^3/3600,0)</f>
        <v>0</v>
      </c>
      <c r="AB267" s="46">
        <f>IF('貼り付けシート（日別）'!O266&lt;7,1+(7-'貼り付けシート（日別）'!O266)*0.0091,1)</f>
        <v>1</v>
      </c>
      <c r="AC267" s="46">
        <f>IF(OR($BH$4=3,$BH$4=4,$BH$4=5),(($BH$45*'貼り付けシート（日別）'!O266+$BH$46*SUM(AU267:AW267,AY267)+$BH$47)*AE267+BA267/AD267),0)</f>
        <v>0</v>
      </c>
      <c r="AD267" s="46">
        <f>$BH$48*'貼り付けシート（日別）'!O266+$BH$49*BA267+$BH$50</f>
        <v>0.86038999999999999</v>
      </c>
      <c r="AE267" s="46">
        <f>IF('貼り付けシート（日別）'!O266&lt;7,1+(7-'貼り付けシート（日別）'!O266)*0.0205,1)</f>
        <v>1</v>
      </c>
      <c r="AF267" s="46">
        <f>IF($BH$4=7,((AL267*'貼り付けシート（日別）'!O266+AM267*(AU267+AV267+AW267+AY267)+AN267*AK267+AO267)*AG267+(0.01723*BA267+0.06099))*10^3/3600,0)</f>
        <v>0</v>
      </c>
      <c r="AG267" s="46">
        <f>IF(7&lt;='貼り付けシート（日別）'!O266,1,1+(7-'貼り付けシート（日別）'!O266)*0.0091)</f>
        <v>1</v>
      </c>
      <c r="AH267" s="46">
        <f>IF($BH$4=7,((AP267*'貼り付けシート（日別）'!O266+AQ267*(AU267+AV267+AW267+AY267)+AR267*AK267+AS267)*AJ267+BA267/AI267),0)</f>
        <v>0</v>
      </c>
      <c r="AI267" s="46">
        <f>$BH$52*'貼り付けシート（日別）'!O266+$BH$53*BA267+$BH$54</f>
        <v>0.86038999999999999</v>
      </c>
      <c r="AJ267" s="46">
        <f>IF(7&lt;='貼り付けシート（日別）'!O266,1,1+(7-'貼り付けシート（日別）'!O266)*0.0205)</f>
        <v>1</v>
      </c>
      <c r="AK267" s="46">
        <f>SUMIF('貼り付けシート（時刻別）'!$A$6:$A$8765,A267,'貼り付けシート（時刻別）'!$D$6:$D$8765)</f>
        <v>0</v>
      </c>
      <c r="AL267" s="120">
        <f>IF($AK267&gt;0,バックデータ一覧!$S$4,バックデータ一覧!$T$4)</f>
        <v>-0.18114</v>
      </c>
      <c r="AM267" s="120">
        <f>IF($AK267&gt;0,バックデータ一覧!$S$5,バックデータ一覧!$T$5)</f>
        <v>0.10483000000000001</v>
      </c>
      <c r="AN267" s="120">
        <f>IF($AK267&gt;0,バックデータ一覧!$S$6,バックデータ一覧!$T$6)</f>
        <v>0</v>
      </c>
      <c r="AO267" s="120">
        <f>IF($AK267&gt;0,バックデータ一覧!$S$7,バックデータ一覧!$T$7)</f>
        <v>5.8528500000000001</v>
      </c>
      <c r="AP267" s="120">
        <f>IF($AK267&gt;0,バックデータ一覧!$S$12,バックデータ一覧!$T$12)</f>
        <v>-5.7700000000000001E-2</v>
      </c>
      <c r="AQ267" s="120">
        <f>IF($AK267&gt;0,バックデータ一覧!$S$13,バックデータ一覧!$T$13)</f>
        <v>0.47525000000000001</v>
      </c>
      <c r="AR267" s="120">
        <f>IF($AK267&gt;0,バックデータ一覧!$S$14,バックデータ一覧!$T$14)</f>
        <v>0</v>
      </c>
      <c r="AS267" s="120">
        <f>IF($AK267&gt;0,バックデータ一覧!$S$15,バックデータ一覧!$T$15)</f>
        <v>-6.3459300000000001</v>
      </c>
      <c r="AT267" s="123">
        <f>IF(データ入力と計算結果!$E$9=バックデータ一覧!$A$24,'貼り付けシート（日別）'!P266,0)</f>
        <v>0</v>
      </c>
      <c r="AU267" s="132">
        <f>'貼り付けシート（日別）'!B266</f>
        <v>9.2781678871699995</v>
      </c>
      <c r="AV267" s="132">
        <f>'貼り付けシート（日別）'!C266</f>
        <v>15.127447642125</v>
      </c>
      <c r="AW267" s="132">
        <f>'貼り付けシート（日別）'!D266</f>
        <v>2.8237902265299999</v>
      </c>
      <c r="AX267" s="132">
        <f>'貼り付けシート（日別）'!E266</f>
        <v>0</v>
      </c>
      <c r="AY267" s="132">
        <f>'貼り付けシート（日別）'!F266</f>
        <v>18.152937170549997</v>
      </c>
      <c r="AZ267" s="132">
        <f>'貼り付けシート（日別）'!G266</f>
        <v>0</v>
      </c>
      <c r="BA267" s="132">
        <f>'貼り付けシート（日別）'!H266</f>
        <v>4.9716666666666667</v>
      </c>
    </row>
    <row r="268" spans="1:53" x14ac:dyDescent="0.15">
      <c r="A268" s="50">
        <v>41901</v>
      </c>
      <c r="B268" s="42">
        <f t="shared" si="43"/>
        <v>9</v>
      </c>
      <c r="C268" s="42">
        <f t="shared" si="44"/>
        <v>19</v>
      </c>
      <c r="D268" s="127">
        <f t="shared" si="45"/>
        <v>0.14862335387731479</v>
      </c>
      <c r="E268" s="127">
        <f t="shared" si="40"/>
        <v>59.72485794697851</v>
      </c>
      <c r="F268" s="127">
        <f t="shared" si="46"/>
        <v>0</v>
      </c>
      <c r="G268" s="130">
        <v>0</v>
      </c>
      <c r="H268" s="122">
        <f t="shared" si="41"/>
        <v>0.14862335387731479</v>
      </c>
      <c r="I268" s="122">
        <f>IF(AND($BH$4&lt;&gt;1,$BH$4&lt;&gt;2,$BH$4&lt;&gt;6),0,((VLOOKUP(データ入力と計算結果!$E$6,バックデータ一覧!$V$10:$AA$11,2)*'貼り付けシート（日別）'!O267+VLOOKUP(データ入力と計算結果!$E$6,バックデータ一覧!$V$10:$AA$11,3)*('貼り付けシート（日別）'!I267+'貼り付けシート（日別）'!J267+'貼り付けシート（日別）'!K267+'貼り付けシート（日別）'!L267+'貼り付けシート（日別）'!N267)+(VLOOKUP(データ入力と計算結果!$E$6,バックデータ一覧!$V$10:$AA$11,4)))*10^3/3600))</f>
        <v>8.9006157407407402E-2</v>
      </c>
      <c r="J268" s="122">
        <f>IF(AND(OR($BH$4&lt;&gt;1,$BH$4&lt;&gt;2,$BH$4&lt;&gt;6),データ入力と計算結果!$E$7&lt;&gt;バックデータ一覧!$A$15,SUM(AX268:AY268)&gt;0),0.07*10^3/3600,0)</f>
        <v>1.9444444444444445E-2</v>
      </c>
      <c r="K268" s="122">
        <f>IF(AND(OR($BH$4=1,$BH$4=2),データ入力と計算結果!$E$7=バックデータ一覧!$A$17,AY268&gt;0),(VLOOKUP(データ入力と計算結果!$E$6,バックデータ一覧!$V$10:$AA$11,5,FALSE)*BA268+VLOOKUP(データ入力と計算結果!$E$6,バックデータ一覧!$V$10:$AA$11,6,FALSE))*10^3/3600,0)</f>
        <v>4.0172752025462957E-2</v>
      </c>
      <c r="L268" s="122">
        <f>IF(OR($BH$4=1,$BH$4=6),IF(データ入力と計算結果!$E$7=バックデータ一覧!$A$15,AU268/N268+AV268/O268+AW268/P268+AX268/Q268+AY268/S268,IF(データ入力と計算結果!$E$7=バックデータ一覧!$A$16,AU268/N268+AV268/O268+AW268/P268+AY268/R268+AZ268/S268,AU268/N268+AV268/O268+AW268/P268+AY268/R268+BA268/T268)),0)</f>
        <v>59.72485794697851</v>
      </c>
      <c r="M268" s="122">
        <f>IF($BH$4=2,IF(データ入力と計算結果!$E$7=バックデータ一覧!$A$15,AU268/N268+AV268/O268+AW268/P268+AX268/Q268+AZ268/S268,IF(データ入力と計算結果!$E$7=バックデータ一覧!$A$16,AU268/N268+AV268/O268+AW268/P268+AY268/R268+AZ268/S268,AU268/N268+AV268/O268+AW268/P268+AY268/R268+BA268/T268)),0)</f>
        <v>0</v>
      </c>
      <c r="N268" s="122">
        <f>MIN(1,$BH$6*'貼り付けシート（日別）'!O267+計算過程!$BH$13*(AU268+AW268)+$BH$20)</f>
        <v>0.63013847265794565</v>
      </c>
      <c r="O268" s="122">
        <f>MIN(1,$BH$7*'貼り付けシート（日別）'!O267+$BH$14*AV268+$BH$21)</f>
        <v>0.68669916906032114</v>
      </c>
      <c r="P268" s="122">
        <f>MIN(1,$BH$8*'貼り付けシート（日別）'!O267+$BH$15*(AU268+AW268)+$BH$22)</f>
        <v>0.63013847265794565</v>
      </c>
      <c r="Q268" s="46">
        <f>MIN(1,$BH$9*'貼り付けシート（日別）'!O267+$BH$16*AX268+$BH$23)</f>
        <v>0.71159348488590612</v>
      </c>
      <c r="R268" s="46">
        <f>MIN(1,$BH$10*'貼り付けシート（日別）'!O267+$BH$17*AY268+$BH$24)</f>
        <v>0.70225579122538173</v>
      </c>
      <c r="S268" s="46">
        <f>MIN(1,$BH$11*'貼り付けシート（日別）'!O267+$BH$18*AZ268+$BH$25)</f>
        <v>0.71159348488590612</v>
      </c>
      <c r="T268" s="46">
        <f>MIN(1,$BH$12*'貼り付けシート（日別）'!O267+$BH$19*BA268+$BH$26)</f>
        <v>0.65959107979973153</v>
      </c>
      <c r="U268" s="46">
        <f t="shared" si="42"/>
        <v>0</v>
      </c>
      <c r="V268" s="46">
        <f t="array" ref="V268">AVERAGE((IF(('貼り付けシート（時刻別）'!$E$6:$E$8765=$B268)*('貼り付けシート（時刻別）'!$F$6:$F$8765=$C268)*('貼り付けシート（時刻別）'!$G$6:$G$8765=1),'貼り付けシート（時刻別）'!$C$6:$C$8765,"")))</f>
        <v>16.074999999999999</v>
      </c>
      <c r="W268" s="46">
        <f t="shared" si="47"/>
        <v>1</v>
      </c>
      <c r="X268" s="46">
        <f t="shared" si="48"/>
        <v>1</v>
      </c>
      <c r="Y268" s="46">
        <f t="shared" si="49"/>
        <v>40.57919576634167</v>
      </c>
      <c r="Z268" s="46">
        <f>IF($BH$4=8,($BH$38*'貼り付けシート（日別）'!O267+$BH$39*Y268+$BH$40)/3.6,0)</f>
        <v>0</v>
      </c>
      <c r="AA268" s="46">
        <f>IF(OR($BH$4=3,$BH$4=4,$BH$4=5),(($BH$42*'貼り付けシート（日別）'!O267+$BH$43*SUM(AU268:AW268,AY268)+$BH$44)*AB268+(0.01723*BA268+0.06099))*10^3/3600,0)</f>
        <v>0</v>
      </c>
      <c r="AB268" s="46">
        <f>IF('貼り付けシート（日別）'!O267&lt;7,1+(7-'貼り付けシート（日別）'!O267)*0.0091,1)</f>
        <v>1</v>
      </c>
      <c r="AC268" s="46">
        <f>IF(OR($BH$4=3,$BH$4=4,$BH$4=5),(($BH$45*'貼り付けシート（日別）'!O267+$BH$46*SUM(AU268:AW268,AY268)+$BH$47)*AE268+BA268/AD268),0)</f>
        <v>0</v>
      </c>
      <c r="AD268" s="46">
        <f>$BH$48*'貼り付けシート（日別）'!O267+$BH$49*BA268+$BH$50</f>
        <v>0.86330312499999995</v>
      </c>
      <c r="AE268" s="46">
        <f>IF('貼り付けシート（日別）'!O267&lt;7,1+(7-'貼り付けシート（日別）'!O267)*0.0205,1)</f>
        <v>1</v>
      </c>
      <c r="AF268" s="46">
        <f>IF($BH$4=7,((AL268*'貼り付けシート（日別）'!O267+AM268*(AU268+AV268+AW268+AY268)+AN268*AK268+AO268)*AG268+(0.01723*BA268+0.06099))*10^3/3600,0)</f>
        <v>0</v>
      </c>
      <c r="AG268" s="46">
        <f>IF(7&lt;='貼り付けシート（日別）'!O267,1,1+(7-'貼り付けシート（日別）'!O267)*0.0091)</f>
        <v>1</v>
      </c>
      <c r="AH268" s="46">
        <f>IF($BH$4=7,((AP268*'貼り付けシート（日別）'!O267+AQ268*(AU268+AV268+AW268+AY268)+AR268*AK268+AS268)*AJ268+BA268/AI268),0)</f>
        <v>0</v>
      </c>
      <c r="AI268" s="46">
        <f>$BH$52*'貼り付けシート（日別）'!O267+$BH$53*BA268+$BH$54</f>
        <v>0.86330312499999995</v>
      </c>
      <c r="AJ268" s="46">
        <f>IF(7&lt;='貼り付けシート（日別）'!O267,1,1+(7-'貼り付けシート（日別）'!O267)*0.0205)</f>
        <v>1</v>
      </c>
      <c r="AK268" s="46">
        <f>SUMIF('貼り付けシート（時刻別）'!$A$6:$A$8765,A268,'貼り付けシート（時刻別）'!$D$6:$D$8765)</f>
        <v>0</v>
      </c>
      <c r="AL268" s="120">
        <f>IF($AK268&gt;0,バックデータ一覧!$S$4,バックデータ一覧!$T$4)</f>
        <v>-0.18114</v>
      </c>
      <c r="AM268" s="120">
        <f>IF($AK268&gt;0,バックデータ一覧!$S$5,バックデータ一覧!$T$5)</f>
        <v>0.10483000000000001</v>
      </c>
      <c r="AN268" s="120">
        <f>IF($AK268&gt;0,バックデータ一覧!$S$6,バックデータ一覧!$T$6)</f>
        <v>0</v>
      </c>
      <c r="AO268" s="120">
        <f>IF($AK268&gt;0,バックデータ一覧!$S$7,バックデータ一覧!$T$7)</f>
        <v>5.8528500000000001</v>
      </c>
      <c r="AP268" s="120">
        <f>IF($AK268&gt;0,バックデータ一覧!$S$12,バックデータ一覧!$T$12)</f>
        <v>-5.7700000000000001E-2</v>
      </c>
      <c r="AQ268" s="120">
        <f>IF($AK268&gt;0,バックデータ一覧!$S$13,バックデータ一覧!$T$13)</f>
        <v>0.47525000000000001</v>
      </c>
      <c r="AR268" s="120">
        <f>IF($AK268&gt;0,バックデータ一覧!$S$14,バックデータ一覧!$T$14)</f>
        <v>0</v>
      </c>
      <c r="AS268" s="120">
        <f>IF($AK268&gt;0,バックデータ一覧!$S$15,バックデータ一覧!$T$15)</f>
        <v>-6.3459300000000001</v>
      </c>
      <c r="AT268" s="123">
        <f>IF(データ入力と計算結果!$E$9=バックデータ一覧!$A$24,'貼り付けシート（日別）'!P267,0)</f>
        <v>0</v>
      </c>
      <c r="AU268" s="132">
        <f>'貼り付けシート（日別）'!B267</f>
        <v>6.3284890833710001</v>
      </c>
      <c r="AV268" s="132">
        <f>'貼り付けシート（日別）'!C267</f>
        <v>10.20724045705</v>
      </c>
      <c r="AW268" s="132">
        <f>'貼り付けシート（日別）'!D267</f>
        <v>0.816579236564</v>
      </c>
      <c r="AX268" s="132">
        <f>'貼り付けシート（日別）'!E267</f>
        <v>0</v>
      </c>
      <c r="AY268" s="132">
        <f>'貼り付けシート（日別）'!F267</f>
        <v>18.37303282269</v>
      </c>
      <c r="AZ268" s="132">
        <f>'貼り付けシート（日別）'!G267</f>
        <v>0</v>
      </c>
      <c r="BA268" s="132">
        <f>'貼り付けシート（日別）'!H267</f>
        <v>4.8538541666666664</v>
      </c>
    </row>
    <row r="269" spans="1:53" x14ac:dyDescent="0.15">
      <c r="A269" s="50">
        <v>41902</v>
      </c>
      <c r="B269" s="42">
        <f t="shared" si="43"/>
        <v>9</v>
      </c>
      <c r="C269" s="42">
        <f t="shared" si="44"/>
        <v>20</v>
      </c>
      <c r="D269" s="127">
        <f t="shared" si="45"/>
        <v>0.17094994241898148</v>
      </c>
      <c r="E269" s="127">
        <f t="shared" si="40"/>
        <v>91.09185899001524</v>
      </c>
      <c r="F269" s="127">
        <f t="shared" si="46"/>
        <v>0</v>
      </c>
      <c r="G269" s="130">
        <v>0</v>
      </c>
      <c r="H269" s="122">
        <f t="shared" si="41"/>
        <v>0.17094994241898148</v>
      </c>
      <c r="I269" s="122">
        <f>IF(AND($BH$4&lt;&gt;1,$BH$4&lt;&gt;2,$BH$4&lt;&gt;6),0,((VLOOKUP(データ入力と計算結果!$E$6,バックデータ一覧!$V$10:$AA$11,2)*'貼り付けシート（日別）'!O268+VLOOKUP(データ入力と計算結果!$E$6,バックデータ一覧!$V$10:$AA$11,3)*('貼り付けシート（日別）'!I268+'貼り付けシート（日別）'!J268+'貼り付けシート（日別）'!K268+'貼り付けシート（日別）'!L268+'貼り付けシート（日別）'!N268)+(VLOOKUP(データ入力と計算結果!$E$6,バックデータ一覧!$V$10:$AA$11,4)))*10^3/3600))</f>
        <v>0.11101865740740741</v>
      </c>
      <c r="J269" s="122">
        <f>IF(AND(OR($BH$4&lt;&gt;1,$BH$4&lt;&gt;2,$BH$4&lt;&gt;6),データ入力と計算結果!$E$7&lt;&gt;バックデータ一覧!$A$15,SUM(AX269:AY269)&gt;0),0.07*10^3/3600,0)</f>
        <v>1.9444444444444445E-2</v>
      </c>
      <c r="K269" s="122">
        <f>IF(AND(OR($BH$4=1,$BH$4=2),データ入力と計算結果!$E$7=バックデータ一覧!$A$17,AY269&gt;0),(VLOOKUP(データ入力と計算結果!$E$6,バックデータ一覧!$V$10:$AA$11,5,FALSE)*BA269+VLOOKUP(データ入力と計算結果!$E$6,バックデータ一覧!$V$10:$AA$11,6,FALSE))*10^3/3600,0)</f>
        <v>4.0486840567129631E-2</v>
      </c>
      <c r="L269" s="122">
        <f>IF(OR($BH$4=1,$BH$4=6),IF(データ入力と計算結果!$E$7=バックデータ一覧!$A$15,AU269/N269+AV269/O269+AW269/P269+AX269/Q269+AY269/S269,IF(データ入力と計算結果!$E$7=バックデータ一覧!$A$16,AU269/N269+AV269/O269+AW269/P269+AY269/R269+AZ269/S269,AU269/N269+AV269/O269+AW269/P269+AY269/R269+BA269/T269)),0)</f>
        <v>91.09185899001524</v>
      </c>
      <c r="M269" s="122">
        <f>IF($BH$4=2,IF(データ入力と計算結果!$E$7=バックデータ一覧!$A$15,AU269/N269+AV269/O269+AW269/P269+AX269/Q269+AZ269/S269,IF(データ入力と計算結果!$E$7=バックデータ一覧!$A$16,AU269/N269+AV269/O269+AW269/P269+AY269/R269+AZ269/S269,AU269/N269+AV269/O269+AW269/P269+AY269/R269+BA269/T269)),0)</f>
        <v>0</v>
      </c>
      <c r="N269" s="122">
        <f>MIN(1,$BH$6*'貼り付けシート（日別）'!O268+計算過程!$BH$13*(AU269+AW269)+$BH$20)</f>
        <v>0.64175871987527988</v>
      </c>
      <c r="O269" s="122">
        <f>MIN(1,$BH$7*'貼り付けシート（日別）'!O268+$BH$14*AV269+$BH$21)</f>
        <v>0.69122804929007475</v>
      </c>
      <c r="P269" s="122">
        <f>MIN(1,$BH$8*'貼り付けシート（日別）'!O268+$BH$15*(AU269+AW269)+$BH$22)</f>
        <v>0.64175871987527988</v>
      </c>
      <c r="Q269" s="46">
        <f>MIN(1,$BH$9*'貼り付けシート（日別）'!O268+$BH$16*AX269+$BH$23)</f>
        <v>0.71159348488590612</v>
      </c>
      <c r="R269" s="46">
        <f>MIN(1,$BH$10*'貼り付けシート（日別）'!O268+$BH$17*AY269+$BH$24)</f>
        <v>0.70216555604483888</v>
      </c>
      <c r="S269" s="46">
        <f>MIN(1,$BH$11*'貼り付けシート（日別）'!O268+$BH$18*AZ269+$BH$25)</f>
        <v>0.71159348488590612</v>
      </c>
      <c r="T269" s="46">
        <f>MIN(1,$BH$12*'貼り付けシート（日別）'!O268+$BH$19*BA269+$BH$26)</f>
        <v>0.65962341876885899</v>
      </c>
      <c r="U269" s="46">
        <f t="shared" si="42"/>
        <v>0</v>
      </c>
      <c r="V269" s="46">
        <f t="array" ref="V269">AVERAGE((IF(('貼り付けシート（時刻別）'!$E$6:$E$8765=$B269)*('貼り付けシート（時刻別）'!$F$6:$F$8765=$C269)*('貼り付けシート（時刻別）'!$G$6:$G$8765=1),'貼り付けシート（時刻別）'!$C$6:$C$8765,"")))</f>
        <v>15.737499999999999</v>
      </c>
      <c r="W269" s="46">
        <f t="shared" si="47"/>
        <v>1</v>
      </c>
      <c r="X269" s="46">
        <f t="shared" si="48"/>
        <v>1</v>
      </c>
      <c r="Y269" s="46">
        <f t="shared" si="49"/>
        <v>61.666771593491681</v>
      </c>
      <c r="Z269" s="46">
        <f>IF($BH$4=8,($BH$38*'貼り付けシート（日別）'!O268+$BH$39*Y269+$BH$40)/3.6,0)</f>
        <v>0</v>
      </c>
      <c r="AA269" s="46">
        <f>IF(OR($BH$4=3,$BH$4=4,$BH$4=5),(($BH$42*'貼り付けシート（日別）'!O268+$BH$43*SUM(AU269:AW269,AY269)+$BH$44)*AB269+(0.01723*BA269+0.06099))*10^3/3600,0)</f>
        <v>0</v>
      </c>
      <c r="AB269" s="46">
        <f>IF('貼り付けシート（日別）'!O268&lt;7,1+(7-'貼り付けシート（日別）'!O268)*0.0091,1)</f>
        <v>1</v>
      </c>
      <c r="AC269" s="46">
        <f>IF(OR($BH$4=3,$BH$4=4,$BH$4=5),(($BH$45*'貼り付けシート（日別）'!O268+$BH$46*SUM(AU269:AW269,AY269)+$BH$47)*AE269+BA269/AD269),0)</f>
        <v>0</v>
      </c>
      <c r="AD269" s="46">
        <f>$BH$48*'貼り付けシート（日別）'!O268+$BH$49*BA269+$BH$50</f>
        <v>0.86189687500000001</v>
      </c>
      <c r="AE269" s="46">
        <f>IF('貼り付けシート（日別）'!O268&lt;7,1+(7-'貼り付けシート（日別）'!O268)*0.0205,1)</f>
        <v>1</v>
      </c>
      <c r="AF269" s="46">
        <f>IF($BH$4=7,((AL269*'貼り付けシート（日別）'!O268+AM269*(AU269+AV269+AW269+AY269)+AN269*AK269+AO269)*AG269+(0.01723*BA269+0.06099))*10^3/3600,0)</f>
        <v>0</v>
      </c>
      <c r="AG269" s="46">
        <f>IF(7&lt;='貼り付けシート（日別）'!O268,1,1+(7-'貼り付けシート（日別）'!O268)*0.0091)</f>
        <v>1</v>
      </c>
      <c r="AH269" s="46">
        <f>IF($BH$4=7,((AP269*'貼り付けシート（日別）'!O268+AQ269*(AU269+AV269+AW269+AY269)+AR269*AK269+AS269)*AJ269+BA269/AI269),0)</f>
        <v>0</v>
      </c>
      <c r="AI269" s="46">
        <f>$BH$52*'貼り付けシート（日別）'!O268+$BH$53*BA269+$BH$54</f>
        <v>0.86189687500000001</v>
      </c>
      <c r="AJ269" s="46">
        <f>IF(7&lt;='貼り付けシート（日別）'!O268,1,1+(7-'貼り付けシート（日別）'!O268)*0.0205)</f>
        <v>1</v>
      </c>
      <c r="AK269" s="46">
        <f>SUMIF('貼り付けシート（時刻別）'!$A$6:$A$8765,A269,'貼り付けシート（時刻別）'!$D$6:$D$8765)</f>
        <v>0</v>
      </c>
      <c r="AL269" s="120">
        <f>IF($AK269&gt;0,バックデータ一覧!$S$4,バックデータ一覧!$T$4)</f>
        <v>-0.18114</v>
      </c>
      <c r="AM269" s="120">
        <f>IF($AK269&gt;0,バックデータ一覧!$S$5,バックデータ一覧!$T$5)</f>
        <v>0.10483000000000001</v>
      </c>
      <c r="AN269" s="120">
        <f>IF($AK269&gt;0,バックデータ一覧!$S$6,バックデータ一覧!$T$6)</f>
        <v>0</v>
      </c>
      <c r="AO269" s="120">
        <f>IF($AK269&gt;0,バックデータ一覧!$S$7,バックデータ一覧!$T$7)</f>
        <v>5.8528500000000001</v>
      </c>
      <c r="AP269" s="120">
        <f>IF($AK269&gt;0,バックデータ一覧!$S$12,バックデータ一覧!$T$12)</f>
        <v>-5.7700000000000001E-2</v>
      </c>
      <c r="AQ269" s="120">
        <f>IF($AK269&gt;0,バックデータ一覧!$S$13,バックデータ一覧!$T$13)</f>
        <v>0.47525000000000001</v>
      </c>
      <c r="AR269" s="120">
        <f>IF($AK269&gt;0,バックデータ一覧!$S$14,バックデータ一覧!$T$14)</f>
        <v>0</v>
      </c>
      <c r="AS269" s="120">
        <f>IF($AK269&gt;0,バックデータ一覧!$S$15,バックデータ一覧!$T$15)</f>
        <v>-6.3459300000000001</v>
      </c>
      <c r="AT269" s="123">
        <f>IF(データ入力と計算結果!$E$9=バックデータ一覧!$A$24,'貼り付けシート（日別）'!P268,0)</f>
        <v>0</v>
      </c>
      <c r="AU269" s="132">
        <f>'貼り付けシート（日別）'!B268</f>
        <v>14.032057763724001</v>
      </c>
      <c r="AV269" s="132">
        <f>'貼り付けシート（日別）'!C268</f>
        <v>20.635379064300004</v>
      </c>
      <c r="AW269" s="132">
        <f>'貼り付けシート（日別）'!D268</f>
        <v>3.5080144409310003</v>
      </c>
      <c r="AX269" s="132">
        <f>'貼り付けシート（日別）'!E268</f>
        <v>0</v>
      </c>
      <c r="AY269" s="132">
        <f>'貼り付けシート（日別）'!F268</f>
        <v>18.571841157870004</v>
      </c>
      <c r="AZ269" s="132">
        <f>'貼り付けシート（日別）'!G268</f>
        <v>0</v>
      </c>
      <c r="BA269" s="132">
        <f>'貼り付けシート（日別）'!H268</f>
        <v>4.9194791666666662</v>
      </c>
    </row>
    <row r="270" spans="1:53" x14ac:dyDescent="0.15">
      <c r="A270" s="50">
        <v>41903</v>
      </c>
      <c r="B270" s="42">
        <f t="shared" si="43"/>
        <v>9</v>
      </c>
      <c r="C270" s="42">
        <f t="shared" si="44"/>
        <v>21</v>
      </c>
      <c r="D270" s="127">
        <f t="shared" si="45"/>
        <v>0.14962078038194446</v>
      </c>
      <c r="E270" s="127">
        <f t="shared" si="40"/>
        <v>61.092922419040399</v>
      </c>
      <c r="F270" s="127">
        <f t="shared" si="46"/>
        <v>0</v>
      </c>
      <c r="G270" s="130">
        <v>0</v>
      </c>
      <c r="H270" s="122">
        <f t="shared" si="41"/>
        <v>0.14962078038194446</v>
      </c>
      <c r="I270" s="122">
        <f>IF(AND($BH$4&lt;&gt;1,$BH$4&lt;&gt;2,$BH$4&lt;&gt;6),0,((VLOOKUP(データ入力と計算結果!$E$6,バックデータ一覧!$V$10:$AA$11,2)*'貼り付けシート（日別）'!O269+VLOOKUP(データ入力と計算結果!$E$6,バックデータ一覧!$V$10:$AA$11,3)*('貼り付けシート（日別）'!I269+'貼り付けシート（日別）'!J269+'貼り付けシート（日別）'!K269+'貼り付けシート（日別）'!L269+'貼り付けシート（日別）'!N269)+(VLOOKUP(データ入力と計算結果!$E$6,バックデータ一覧!$V$10:$AA$11,4)))*10^3/3600))</f>
        <v>8.939435185185185E-2</v>
      </c>
      <c r="J270" s="122">
        <f>IF(AND(OR($BH$4&lt;&gt;1,$BH$4&lt;&gt;2,$BH$4&lt;&gt;6),データ入力と計算結果!$E$7&lt;&gt;バックデータ一覧!$A$15,SUM(AX270:AY270)&gt;0),0.07*10^3/3600,0)</f>
        <v>1.9444444444444445E-2</v>
      </c>
      <c r="K270" s="122">
        <f>IF(AND(OR($BH$4=1,$BH$4=2),データ入力と計算結果!$E$7=バックデータ一覧!$A$17,AY270&gt;0),(VLOOKUP(データ入力と計算結果!$E$6,バックデータ一覧!$V$10:$AA$11,5,FALSE)*BA270+VLOOKUP(データ入力と計算結果!$E$6,バックデータ一覧!$V$10:$AA$11,6,FALSE))*10^3/3600,0)</f>
        <v>4.0781984085648156E-2</v>
      </c>
      <c r="L270" s="122">
        <f>IF(OR($BH$4=1,$BH$4=6),IF(データ入力と計算結果!$E$7=バックデータ一覧!$A$15,AU270/N270+AV270/O270+AW270/P270+AX270/Q270+AY270/S270,IF(データ入力と計算結果!$E$7=バックデータ一覧!$A$16,AU270/N270+AV270/O270+AW270/P270+AY270/R270+AZ270/S270,AU270/N270+AV270/O270+AW270/P270+AY270/R270+BA270/T270)),0)</f>
        <v>61.092922419040399</v>
      </c>
      <c r="M270" s="122">
        <f>IF($BH$4=2,IF(データ入力と計算結果!$E$7=バックデータ一覧!$A$15,AU270/N270+AV270/O270+AW270/P270+AX270/Q270+AZ270/S270,IF(データ入力と計算結果!$E$7=バックデータ一覧!$A$16,AU270/N270+AV270/O270+AW270/P270+AY270/R270+AZ270/S270,AU270/N270+AV270/O270+AW270/P270+AY270/R270+BA270/T270)),0)</f>
        <v>0</v>
      </c>
      <c r="N270" s="122">
        <f>MIN(1,$BH$6*'貼り付けシート（日別）'!O269+計算過程!$BH$13*(AU270+AW270)+$BH$20)</f>
        <v>0.62892002904352728</v>
      </c>
      <c r="O270" s="122">
        <f>MIN(1,$BH$7*'貼り付けシート（日別）'!O269+$BH$14*AV270+$BH$21)</f>
        <v>0.68635713674057663</v>
      </c>
      <c r="P270" s="122">
        <f>MIN(1,$BH$8*'貼り付けシート（日別）'!O269+$BH$15*(AU270+AW270)+$BH$22)</f>
        <v>0.62892002904352728</v>
      </c>
      <c r="Q270" s="46">
        <f>MIN(1,$BH$9*'貼り付けシート（日別）'!O269+$BH$16*AX270+$BH$23)</f>
        <v>0.71159348488590612</v>
      </c>
      <c r="R270" s="46">
        <f>MIN(1,$BH$10*'貼り付けシート（日別）'!O269+$BH$17*AY270+$BH$24)</f>
        <v>0.70207488952978103</v>
      </c>
      <c r="S270" s="46">
        <f>MIN(1,$BH$11*'貼り付けシート（日別）'!O269+$BH$18*AZ270+$BH$25)</f>
        <v>0.71159348488590612</v>
      </c>
      <c r="T270" s="46">
        <f>MIN(1,$BH$12*'貼り付けシート（日別）'!O269+$BH$19*BA270+$BH$26)</f>
        <v>0.65939882368268454</v>
      </c>
      <c r="U270" s="46">
        <f t="shared" si="42"/>
        <v>0</v>
      </c>
      <c r="V270" s="46">
        <f t="array" ref="V270">AVERAGE((IF(('貼り付けシート（時刻別）'!$E$6:$E$8765=$B270)*('貼り付けシート（時刻別）'!$F$6:$F$8765=$C270)*('貼り付けシート（時刻別）'!$G$6:$G$8765=1),'貼り付けシート（時刻別）'!$C$6:$C$8765,"")))</f>
        <v>14.25</v>
      </c>
      <c r="W270" s="46">
        <f t="shared" si="47"/>
        <v>1</v>
      </c>
      <c r="X270" s="46">
        <f t="shared" si="48"/>
        <v>1</v>
      </c>
      <c r="Y270" s="46">
        <f t="shared" si="49"/>
        <v>41.481478816083332</v>
      </c>
      <c r="Z270" s="46">
        <f>IF($BH$4=8,($BH$38*'貼り付けシート（日別）'!O269+$BH$39*Y270+$BH$40)/3.6,0)</f>
        <v>0</v>
      </c>
      <c r="AA270" s="46">
        <f>IF(OR($BH$4=3,$BH$4=4,$BH$4=5),(($BH$42*'貼り付けシート（日別）'!O269+$BH$43*SUM(AU270:AW270,AY270)+$BH$44)*AB270+(0.01723*BA270+0.06099))*10^3/3600,0)</f>
        <v>0</v>
      </c>
      <c r="AB270" s="46">
        <f>IF('貼り付けシート（日別）'!O269&lt;7,1+(7-'貼り付けシート（日別）'!O269)*0.0091,1)</f>
        <v>1</v>
      </c>
      <c r="AC270" s="46">
        <f>IF(OR($BH$4=3,$BH$4=4,$BH$4=5),(($BH$45*'貼り付けシート（日別）'!O269+$BH$46*SUM(AU270:AW270,AY270)+$BH$47)*AE270+BA270/AD270),0)</f>
        <v>0</v>
      </c>
      <c r="AD270" s="46">
        <f>$BH$48*'貼り付けシート（日別）'!O269+$BH$49*BA270+$BH$50</f>
        <v>0.860166875</v>
      </c>
      <c r="AE270" s="46">
        <f>IF('貼り付けシート（日別）'!O269&lt;7,1+(7-'貼り付けシート（日別）'!O269)*0.0205,1)</f>
        <v>1</v>
      </c>
      <c r="AF270" s="46">
        <f>IF($BH$4=7,((AL270*'貼り付けシート（日別）'!O269+AM270*(AU270+AV270+AW270+AY270)+AN270*AK270+AO270)*AG270+(0.01723*BA270+0.06099))*10^3/3600,0)</f>
        <v>0</v>
      </c>
      <c r="AG270" s="46">
        <f>IF(7&lt;='貼り付けシート（日別）'!O269,1,1+(7-'貼り付けシート（日別）'!O269)*0.0091)</f>
        <v>1</v>
      </c>
      <c r="AH270" s="46">
        <f>IF($BH$4=7,((AP270*'貼り付けシート（日別）'!O269+AQ270*(AU270+AV270+AW270+AY270)+AR270*AK270+AS270)*AJ270+BA270/AI270),0)</f>
        <v>0</v>
      </c>
      <c r="AI270" s="46">
        <f>$BH$52*'貼り付けシート（日別）'!O269+$BH$53*BA270+$BH$54</f>
        <v>0.860166875</v>
      </c>
      <c r="AJ270" s="46">
        <f>IF(7&lt;='貼り付けシート（日別）'!O269,1,1+(7-'貼り付けシート（日別）'!O269)*0.0205)</f>
        <v>1</v>
      </c>
      <c r="AK270" s="46">
        <f>SUMIF('貼り付けシート（時刻別）'!$A$6:$A$8765,A270,'貼り付けシート（時刻別）'!$D$6:$D$8765)</f>
        <v>0</v>
      </c>
      <c r="AL270" s="120">
        <f>IF($AK270&gt;0,バックデータ一覧!$S$4,バックデータ一覧!$T$4)</f>
        <v>-0.18114</v>
      </c>
      <c r="AM270" s="120">
        <f>IF($AK270&gt;0,バックデータ一覧!$S$5,バックデータ一覧!$T$5)</f>
        <v>0.10483000000000001</v>
      </c>
      <c r="AN270" s="120">
        <f>IF($AK270&gt;0,バックデータ一覧!$S$6,バックデータ一覧!$T$6)</f>
        <v>0</v>
      </c>
      <c r="AO270" s="120">
        <f>IF($AK270&gt;0,バックデータ一覧!$S$7,バックデータ一覧!$T$7)</f>
        <v>5.8528500000000001</v>
      </c>
      <c r="AP270" s="120">
        <f>IF($AK270&gt;0,バックデータ一覧!$S$12,バックデータ一覧!$T$12)</f>
        <v>-5.7700000000000001E-2</v>
      </c>
      <c r="AQ270" s="120">
        <f>IF($AK270&gt;0,バックデータ一覧!$S$13,バックデータ一覧!$T$13)</f>
        <v>0.47525000000000001</v>
      </c>
      <c r="AR270" s="120">
        <f>IF($AK270&gt;0,バックデータ一覧!$S$14,バックデータ一覧!$T$14)</f>
        <v>0</v>
      </c>
      <c r="AS270" s="120">
        <f>IF($AK270&gt;0,バックデータ一覧!$S$15,バックデータ一覧!$T$15)</f>
        <v>-6.3459300000000001</v>
      </c>
      <c r="AT270" s="123">
        <f>IF(データ入力と計算結果!$E$9=バックデータ一覧!$A$24,'貼り付けシート（日別）'!P269,0)</f>
        <v>0</v>
      </c>
      <c r="AU270" s="132">
        <f>'貼り付けシート（日別）'!B269</f>
        <v>6.4657732712300007</v>
      </c>
      <c r="AV270" s="132">
        <f>'貼り付けシート（日別）'!C269</f>
        <v>10.4286665665</v>
      </c>
      <c r="AW270" s="132">
        <f>'貼り付けシート（日別）'!D269</f>
        <v>0.83429332532</v>
      </c>
      <c r="AX270" s="132">
        <f>'貼り付けシート（日別）'!E269</f>
        <v>0</v>
      </c>
      <c r="AY270" s="132">
        <f>'貼り付けシート（日別）'!F269</f>
        <v>18.771599819699997</v>
      </c>
      <c r="AZ270" s="132">
        <f>'貼り付けシート（日別）'!G269</f>
        <v>0</v>
      </c>
      <c r="BA270" s="132">
        <f>'貼り付けシート（日別）'!H269</f>
        <v>4.9811458333333336</v>
      </c>
    </row>
    <row r="271" spans="1:53" x14ac:dyDescent="0.15">
      <c r="A271" s="50">
        <v>41904</v>
      </c>
      <c r="B271" s="42">
        <f t="shared" si="43"/>
        <v>9</v>
      </c>
      <c r="C271" s="42">
        <f t="shared" si="44"/>
        <v>22</v>
      </c>
      <c r="D271" s="127">
        <f t="shared" si="45"/>
        <v>0.15770949565972225</v>
      </c>
      <c r="E271" s="127">
        <f t="shared" si="40"/>
        <v>76.381178191541679</v>
      </c>
      <c r="F271" s="127">
        <f t="shared" si="46"/>
        <v>0</v>
      </c>
      <c r="G271" s="130">
        <v>0</v>
      </c>
      <c r="H271" s="122">
        <f t="shared" si="41"/>
        <v>0.15770949565972225</v>
      </c>
      <c r="I271" s="122">
        <f>IF(AND($BH$4&lt;&gt;1,$BH$4&lt;&gt;2,$BH$4&lt;&gt;6),0,((VLOOKUP(データ入力と計算結果!$E$6,バックデータ一覧!$V$10:$AA$11,2)*'貼り付けシート（日別）'!O270+VLOOKUP(データ入力と計算結果!$E$6,バックデータ一覧!$V$10:$AA$11,3)*('貼り付けシート（日別）'!I270+'貼り付けシート（日別）'!J270+'貼り付けシート（日別）'!K270+'貼り付けシート（日別）'!L270+'貼り付けシート（日別）'!N270)+(VLOOKUP(データ入力と計算結果!$E$6,バックデータ一覧!$V$10:$AA$11,4)))*10^3/3600))</f>
        <v>9.9257916666666682E-2</v>
      </c>
      <c r="J271" s="122">
        <f>IF(AND(OR($BH$4&lt;&gt;1,$BH$4&lt;&gt;2,$BH$4&lt;&gt;6),データ入力と計算結果!$E$7&lt;&gt;バックデータ一覧!$A$15,SUM(AX271:AY271)&gt;0),0.07*10^3/3600,0)</f>
        <v>1.9444444444444445E-2</v>
      </c>
      <c r="K271" s="122">
        <f>IF(AND(OR($BH$4=1,$BH$4=2),データ入力と計算結果!$E$7=バックデータ一覧!$A$17,AY271&gt;0),(VLOOKUP(データ入力と計算結果!$E$6,バックデータ一覧!$V$10:$AA$11,5,FALSE)*BA271+VLOOKUP(データ入力と計算結果!$E$6,バックデータ一覧!$V$10:$AA$11,6,FALSE))*10^3/3600,0)</f>
        <v>3.9007134548611114E-2</v>
      </c>
      <c r="L271" s="122">
        <f>IF(OR($BH$4=1,$BH$4=6),IF(データ入力と計算結果!$E$7=バックデータ一覧!$A$15,AU271/N271+AV271/O271+AW271/P271+AX271/Q271+AY271/S271,IF(データ入力と計算結果!$E$7=バックデータ一覧!$A$16,AU271/N271+AV271/O271+AW271/P271+AY271/R271+AZ271/S271,AU271/N271+AV271/O271+AW271/P271+AY271/R271+BA271/T271)),0)</f>
        <v>76.381178191541679</v>
      </c>
      <c r="M271" s="122">
        <f>IF($BH$4=2,IF(データ入力と計算結果!$E$7=バックデータ一覧!$A$15,AU271/N271+AV271/O271+AW271/P271+AX271/Q271+AZ271/S271,IF(データ入力と計算結果!$E$7=バックデータ一覧!$A$16,AU271/N271+AV271/O271+AW271/P271+AY271/R271+AZ271/S271,AU271/N271+AV271/O271+AW271/P271+AY271/R271+BA271/T271)),0)</f>
        <v>0</v>
      </c>
      <c r="N271" s="122">
        <f>MIN(1,$BH$6*'貼り付けシート（日別）'!O270+計算過程!$BH$13*(AU271+AW271)+$BH$20)</f>
        <v>0.63895921529558386</v>
      </c>
      <c r="O271" s="122">
        <f>MIN(1,$BH$7*'貼り付けシート（日別）'!O270+$BH$14*AV271+$BH$21)</f>
        <v>0.68996480659639259</v>
      </c>
      <c r="P271" s="122">
        <f>MIN(1,$BH$8*'貼り付けシート（日別）'!O270+$BH$15*(AU271+AW271)+$BH$22)</f>
        <v>0.63895921529558386</v>
      </c>
      <c r="Q271" s="46">
        <f>MIN(1,$BH$9*'貼り付けシート（日別）'!O270+$BH$16*AX271+$BH$23)</f>
        <v>0.71159348488590612</v>
      </c>
      <c r="R271" s="46">
        <f>MIN(1,$BH$10*'貼り付けシート（日別）'!O270+$BH$17*AY271+$BH$24)</f>
        <v>0.70202632126338937</v>
      </c>
      <c r="S271" s="46">
        <f>MIN(1,$BH$11*'貼り付けシート（日別）'!O270+$BH$18*AZ271+$BH$25)</f>
        <v>0.71159348488590612</v>
      </c>
      <c r="T271" s="46">
        <f>MIN(1,$BH$12*'貼り付けシート（日別）'!O270+$BH$19*BA271+$BH$26)</f>
        <v>0.65947106629208052</v>
      </c>
      <c r="U271" s="46">
        <f t="shared" si="42"/>
        <v>0</v>
      </c>
      <c r="V271" s="46">
        <f t="array" ref="V271">AVERAGE((IF(('貼り付けシート（時刻別）'!$E$6:$E$8765=$B271)*('貼り付けシート（時刻別）'!$F$6:$F$8765=$C271)*('貼り付けシート（時刻別）'!$G$6:$G$8765=1),'貼り付けシート（時刻別）'!$C$6:$C$8765,"")))</f>
        <v>15.5375</v>
      </c>
      <c r="W271" s="46">
        <f t="shared" si="47"/>
        <v>1</v>
      </c>
      <c r="X271" s="46">
        <f t="shared" si="48"/>
        <v>1</v>
      </c>
      <c r="Y271" s="46">
        <f t="shared" si="49"/>
        <v>51.806829001225005</v>
      </c>
      <c r="Z271" s="46">
        <f>IF($BH$4=8,($BH$38*'貼り付けシート（日別）'!O270+$BH$39*Y271+$BH$40)/3.6,0)</f>
        <v>0</v>
      </c>
      <c r="AA271" s="46">
        <f>IF(OR($BH$4=3,$BH$4=4,$BH$4=5),(($BH$42*'貼り付けシート（日別）'!O270+$BH$43*SUM(AU271:AW271,AY271)+$BH$44)*AB271+(0.01723*BA271+0.06099))*10^3/3600,0)</f>
        <v>0</v>
      </c>
      <c r="AB271" s="46">
        <f>IF('貼り付けシート（日別）'!O270&lt;7,1+(7-'貼り付けシート（日別）'!O270)*0.0091,1)</f>
        <v>1</v>
      </c>
      <c r="AC271" s="46">
        <f>IF(OR($BH$4=3,$BH$4=4,$BH$4=5),(($BH$45*'貼り付けシート（日別）'!O270+$BH$46*SUM(AU271:AW271,AY271)+$BH$47)*AE271+BA271/AD271),0)</f>
        <v>0</v>
      </c>
      <c r="AD271" s="46">
        <f>$BH$48*'貼り付けシート（日別）'!O270+$BH$49*BA271+$BH$50</f>
        <v>0.868521875</v>
      </c>
      <c r="AE271" s="46">
        <f>IF('貼り付けシート（日別）'!O270&lt;7,1+(7-'貼り付けシート（日別）'!O270)*0.0205,1)</f>
        <v>1</v>
      </c>
      <c r="AF271" s="46">
        <f>IF($BH$4=7,((AL271*'貼り付けシート（日別）'!O270+AM271*(AU271+AV271+AW271+AY271)+AN271*AK271+AO271)*AG271+(0.01723*BA271+0.06099))*10^3/3600,0)</f>
        <v>0</v>
      </c>
      <c r="AG271" s="46">
        <f>IF(7&lt;='貼り付けシート（日別）'!O270,1,1+(7-'貼り付けシート（日別）'!O270)*0.0091)</f>
        <v>1</v>
      </c>
      <c r="AH271" s="46">
        <f>IF($BH$4=7,((AP271*'貼り付けシート（日別）'!O270+AQ271*(AU271+AV271+AW271+AY271)+AR271*AK271+AS271)*AJ271+BA271/AI271),0)</f>
        <v>0</v>
      </c>
      <c r="AI271" s="46">
        <f>$BH$52*'貼り付けシート（日別）'!O270+$BH$53*BA271+$BH$54</f>
        <v>0.868521875</v>
      </c>
      <c r="AJ271" s="46">
        <f>IF(7&lt;='貼り付けシート（日別）'!O270,1,1+(7-'貼り付けシート（日別）'!O270)*0.0205)</f>
        <v>1</v>
      </c>
      <c r="AK271" s="46">
        <f>SUMIF('貼り付けシート（時刻別）'!$A$6:$A$8765,A271,'貼り付けシート（時刻別）'!$D$6:$D$8765)</f>
        <v>0</v>
      </c>
      <c r="AL271" s="120">
        <f>IF($AK271&gt;0,バックデータ一覧!$S$4,バックデータ一覧!$T$4)</f>
        <v>-0.18114</v>
      </c>
      <c r="AM271" s="120">
        <f>IF($AK271&gt;0,バックデータ一覧!$S$5,バックデータ一覧!$T$5)</f>
        <v>0.10483000000000001</v>
      </c>
      <c r="AN271" s="120">
        <f>IF($AK271&gt;0,バックデータ一覧!$S$6,バックデータ一覧!$T$6)</f>
        <v>0</v>
      </c>
      <c r="AO271" s="120">
        <f>IF($AK271&gt;0,バックデータ一覧!$S$7,バックデータ一覧!$T$7)</f>
        <v>5.8528500000000001</v>
      </c>
      <c r="AP271" s="120">
        <f>IF($AK271&gt;0,バックデータ一覧!$S$12,バックデータ一覧!$T$12)</f>
        <v>-5.7700000000000001E-2</v>
      </c>
      <c r="AQ271" s="120">
        <f>IF($AK271&gt;0,バックデータ一覧!$S$13,バックデータ一覧!$T$13)</f>
        <v>0.47525000000000001</v>
      </c>
      <c r="AR271" s="120">
        <f>IF($AK271&gt;0,バックデータ一覧!$S$14,バックデータ一覧!$T$14)</f>
        <v>0</v>
      </c>
      <c r="AS271" s="120">
        <f>IF($AK271&gt;0,バックデータ一覧!$S$15,バックデータ一覧!$T$15)</f>
        <v>-6.3459300000000001</v>
      </c>
      <c r="AT271" s="123">
        <f>IF(データ入力と計算結果!$E$9=バックデータ一覧!$A$24,'貼り付けシート（日別）'!P270,0)</f>
        <v>0</v>
      </c>
      <c r="AU271" s="132">
        <f>'貼り付けシート（日別）'!B270</f>
        <v>9.6490655958060003</v>
      </c>
      <c r="AV271" s="132">
        <f>'貼り付けシート（日別）'!C270</f>
        <v>15.732172167074999</v>
      </c>
      <c r="AW271" s="132">
        <f>'貼り付けシート（日別）'!D270</f>
        <v>2.9366721378539999</v>
      </c>
      <c r="AX271" s="132">
        <f>'貼り付けシート（日別）'!E270</f>
        <v>0</v>
      </c>
      <c r="AY271" s="132">
        <f>'貼り付けシート（日別）'!F270</f>
        <v>18.878606600490002</v>
      </c>
      <c r="AZ271" s="132">
        <f>'貼り付けシート（日別）'!G270</f>
        <v>0</v>
      </c>
      <c r="BA271" s="132">
        <f>'貼り付けシート（日別）'!H270</f>
        <v>4.6103125</v>
      </c>
    </row>
    <row r="272" spans="1:53" x14ac:dyDescent="0.15">
      <c r="A272" s="50">
        <v>41905</v>
      </c>
      <c r="B272" s="42">
        <f t="shared" si="43"/>
        <v>9</v>
      </c>
      <c r="C272" s="42">
        <f t="shared" si="44"/>
        <v>23</v>
      </c>
      <c r="D272" s="127">
        <f t="shared" si="45"/>
        <v>0.1693276808449074</v>
      </c>
      <c r="E272" s="127">
        <f t="shared" si="40"/>
        <v>92.23281010618031</v>
      </c>
      <c r="F272" s="127">
        <f t="shared" si="46"/>
        <v>0</v>
      </c>
      <c r="G272" s="130">
        <v>0</v>
      </c>
      <c r="H272" s="122">
        <f t="shared" si="41"/>
        <v>0.1693276808449074</v>
      </c>
      <c r="I272" s="122">
        <f>IF(AND($BH$4&lt;&gt;1,$BH$4&lt;&gt;2,$BH$4&lt;&gt;6),0,((VLOOKUP(データ入力と計算結果!$E$6,バックデータ一覧!$V$10:$AA$11,2)*'貼り付けシート（日別）'!O271+VLOOKUP(データ入力と計算結果!$E$6,バックデータ一覧!$V$10:$AA$11,3)*('貼り付けシート（日別）'!I271+'貼り付けシート（日別）'!J271+'貼り付けシート（日別）'!K271+'貼り付けシート（日別）'!L271+'貼り付けシート（日別）'!N271)+(VLOOKUP(データ入力と計算結果!$E$6,バックデータ一覧!$V$10:$AA$11,4)))*10^3/3600))</f>
        <v>0.11042939814814816</v>
      </c>
      <c r="J272" s="122">
        <f>IF(AND(OR($BH$4&lt;&gt;1,$BH$4&lt;&gt;2,$BH$4&lt;&gt;6),データ入力と計算結果!$E$7&lt;&gt;バックデータ一覧!$A$15,SUM(AX272:AY272)&gt;0),0.07*10^3/3600,0)</f>
        <v>1.9444444444444445E-2</v>
      </c>
      <c r="K272" s="122">
        <f>IF(AND(OR($BH$4=1,$BH$4=2),データ入力と計算結果!$E$7=バックデータ一覧!$A$17,AY272&gt;0),(VLOOKUP(データ入力と計算結果!$E$6,バックデータ一覧!$V$10:$AA$11,5,FALSE)*BA272+VLOOKUP(データ入力と計算結果!$E$6,バックデータ一覧!$V$10:$AA$11,6,FALSE))*10^3/3600,0)</f>
        <v>3.9453838252314813E-2</v>
      </c>
      <c r="L272" s="122">
        <f>IF(OR($BH$4=1,$BH$4=6),IF(データ入力と計算結果!$E$7=バックデータ一覧!$A$15,AU272/N272+AV272/O272+AW272/P272+AX272/Q272+AY272/S272,IF(データ入力と計算結果!$E$7=バックデータ一覧!$A$16,AU272/N272+AV272/O272+AW272/P272+AY272/R272+AZ272/S272,AU272/N272+AV272/O272+AW272/P272+AY272/R272+BA272/T272)),0)</f>
        <v>92.23281010618031</v>
      </c>
      <c r="M272" s="122">
        <f>IF($BH$4=2,IF(データ入力と計算結果!$E$7=バックデータ一覧!$A$15,AU272/N272+AV272/O272+AW272/P272+AX272/Q272+AZ272/S272,IF(データ入力と計算結果!$E$7=バックデータ一覧!$A$16,AU272/N272+AV272/O272+AW272/P272+AY272/R272+AZ272/S272,AU272/N272+AV272/O272+AW272/P272+AY272/R272+BA272/T272)),0)</f>
        <v>0</v>
      </c>
      <c r="N272" s="122">
        <f>MIN(1,$BH$6*'貼り付けシート（日別）'!O271+計算過程!$BH$13*(AU272+AW272)+$BH$20)</f>
        <v>0.64428372809888157</v>
      </c>
      <c r="O272" s="122">
        <f>MIN(1,$BH$7*'貼り付けシート（日別）'!O271+$BH$14*AV272+$BH$21)</f>
        <v>0.69207980235832656</v>
      </c>
      <c r="P272" s="122">
        <f>MIN(1,$BH$8*'貼り付けシート（日別）'!O271+$BH$15*(AU272+AW272)+$BH$22)</f>
        <v>0.64428372809888157</v>
      </c>
      <c r="Q272" s="46">
        <f>MIN(1,$BH$9*'貼り付けシート（日別）'!O271+$BH$16*AX272+$BH$23)</f>
        <v>0.71159348488590612</v>
      </c>
      <c r="R272" s="46">
        <f>MIN(1,$BH$10*'貼り付けシート（日別）'!O271+$BH$17*AY272+$BH$24)</f>
        <v>0.70200354680099619</v>
      </c>
      <c r="S272" s="46">
        <f>MIN(1,$BH$11*'貼り付けシート（日別）'!O271+$BH$18*AZ272+$BH$25)</f>
        <v>0.71159348488590612</v>
      </c>
      <c r="T272" s="46">
        <f>MIN(1,$BH$12*'貼り付けシート（日別）'!O271+$BH$19*BA272+$BH$26)</f>
        <v>0.65951705949261741</v>
      </c>
      <c r="U272" s="46">
        <f t="shared" si="42"/>
        <v>0</v>
      </c>
      <c r="V272" s="46">
        <f t="array" ref="V272">AVERAGE((IF(('貼り付けシート（時刻別）'!$E$6:$E$8765=$B272)*('貼り付けシート（時刻別）'!$F$6:$F$8765=$C272)*('貼り付けシート（時刻別）'!$G$6:$G$8765=1),'貼り付けシート（時刻別）'!$C$6:$C$8765,"")))</f>
        <v>14.75</v>
      </c>
      <c r="W272" s="46">
        <f t="shared" si="47"/>
        <v>1</v>
      </c>
      <c r="X272" s="46">
        <f t="shared" si="48"/>
        <v>1</v>
      </c>
      <c r="Y272" s="46">
        <f t="shared" si="49"/>
        <v>62.54159647880833</v>
      </c>
      <c r="Z272" s="46">
        <f>IF($BH$4=8,($BH$38*'貼り付けシート（日別）'!O271+$BH$39*Y272+$BH$40)/3.6,0)</f>
        <v>0</v>
      </c>
      <c r="AA272" s="46">
        <f>IF(OR($BH$4=3,$BH$4=4,$BH$4=5),(($BH$42*'貼り付けシート（日別）'!O271+$BH$43*SUM(AU272:AW272,AY272)+$BH$44)*AB272+(0.01723*BA272+0.06099))*10^3/3600,0)</f>
        <v>0</v>
      </c>
      <c r="AB272" s="46">
        <f>IF('貼り付けシート（日別）'!O271&lt;7,1+(7-'貼り付けシート（日別）'!O271)*0.0091,1)</f>
        <v>1</v>
      </c>
      <c r="AC272" s="46">
        <f>IF(OR($BH$4=3,$BH$4=4,$BH$4=5),(($BH$45*'貼り付けシート（日別）'!O271+$BH$46*SUM(AU272:AW272,AY272)+$BH$47)*AE272+BA272/AD272),0)</f>
        <v>0</v>
      </c>
      <c r="AD272" s="46">
        <f>$BH$48*'貼り付けシート（日別）'!O271+$BH$49*BA272+$BH$50</f>
        <v>0.866521875</v>
      </c>
      <c r="AE272" s="46">
        <f>IF('貼り付けシート（日別）'!O271&lt;7,1+(7-'貼り付けシート（日別）'!O271)*0.0205,1)</f>
        <v>1</v>
      </c>
      <c r="AF272" s="46">
        <f>IF($BH$4=7,((AL272*'貼り付けシート（日別）'!O271+AM272*(AU272+AV272+AW272+AY272)+AN272*AK272+AO272)*AG272+(0.01723*BA272+0.06099))*10^3/3600,0)</f>
        <v>0</v>
      </c>
      <c r="AG272" s="46">
        <f>IF(7&lt;='貼り付けシート（日別）'!O271,1,1+(7-'貼り付けシート（日別）'!O271)*0.0091)</f>
        <v>1</v>
      </c>
      <c r="AH272" s="46">
        <f>IF($BH$4=7,((AP272*'貼り付けシート（日別）'!O271+AQ272*(AU272+AV272+AW272+AY272)+AR272*AK272+AS272)*AJ272+BA272/AI272),0)</f>
        <v>0</v>
      </c>
      <c r="AI272" s="46">
        <f>$BH$52*'貼り付けシート（日別）'!O271+$BH$53*BA272+$BH$54</f>
        <v>0.866521875</v>
      </c>
      <c r="AJ272" s="46">
        <f>IF(7&lt;='貼り付けシート（日別）'!O271,1,1+(7-'貼り付けシート（日別）'!O271)*0.0205)</f>
        <v>1</v>
      </c>
      <c r="AK272" s="46">
        <f>SUMIF('貼り付けシート（時刻別）'!$A$6:$A$8765,A272,'貼り付けシート（時刻別）'!$D$6:$D$8765)</f>
        <v>0</v>
      </c>
      <c r="AL272" s="120">
        <f>IF($AK272&gt;0,バックデータ一覧!$S$4,バックデータ一覧!$T$4)</f>
        <v>-0.18114</v>
      </c>
      <c r="AM272" s="120">
        <f>IF($AK272&gt;0,バックデータ一覧!$S$5,バックデータ一覧!$T$5)</f>
        <v>0.10483000000000001</v>
      </c>
      <c r="AN272" s="120">
        <f>IF($AK272&gt;0,バックデータ一覧!$S$6,バックデータ一覧!$T$6)</f>
        <v>0</v>
      </c>
      <c r="AO272" s="120">
        <f>IF($AK272&gt;0,バックデータ一覧!$S$7,バックデータ一覧!$T$7)</f>
        <v>5.8528500000000001</v>
      </c>
      <c r="AP272" s="120">
        <f>IF($AK272&gt;0,バックデータ一覧!$S$12,バックデータ一覧!$T$12)</f>
        <v>-5.7700000000000001E-2</v>
      </c>
      <c r="AQ272" s="120">
        <f>IF($AK272&gt;0,バックデータ一覧!$S$13,バックデータ一覧!$T$13)</f>
        <v>0.47525000000000001</v>
      </c>
      <c r="AR272" s="120">
        <f>IF($AK272&gt;0,バックデータ一覧!$S$14,バックデータ一覧!$T$14)</f>
        <v>0</v>
      </c>
      <c r="AS272" s="120">
        <f>IF($AK272&gt;0,バックデータ一覧!$S$15,バックデータ一覧!$T$15)</f>
        <v>-6.3459300000000001</v>
      </c>
      <c r="AT272" s="123">
        <f>IF(データ入力と計算結果!$E$9=バックデータ一覧!$A$24,'貼り付けシート（日別）'!P271,0)</f>
        <v>0</v>
      </c>
      <c r="AU272" s="132">
        <f>'貼り付けシート（日別）'!B271</f>
        <v>14.722387437029999</v>
      </c>
      <c r="AV272" s="132">
        <f>'貼り付けシート（日別）'!C271</f>
        <v>21.031982052899998</v>
      </c>
      <c r="AW272" s="132">
        <f>'貼り付けシート（日別）'!D271</f>
        <v>3.154797307935</v>
      </c>
      <c r="AX272" s="132">
        <f>'貼り付けシート（日別）'!E271</f>
        <v>0</v>
      </c>
      <c r="AY272" s="132">
        <f>'貼り付けシート（日別）'!F271</f>
        <v>18.928783847609999</v>
      </c>
      <c r="AZ272" s="132">
        <f>'貼り付けシート（日別）'!G271</f>
        <v>0</v>
      </c>
      <c r="BA272" s="132">
        <f>'貼り付けシート（日別）'!H271</f>
        <v>4.7036458333333329</v>
      </c>
    </row>
    <row r="273" spans="1:53" x14ac:dyDescent="0.15">
      <c r="A273" s="50">
        <v>41906</v>
      </c>
      <c r="B273" s="42">
        <f t="shared" si="43"/>
        <v>9</v>
      </c>
      <c r="C273" s="42">
        <f t="shared" si="44"/>
        <v>24</v>
      </c>
      <c r="D273" s="127">
        <f t="shared" si="45"/>
        <v>0.18060058738425924</v>
      </c>
      <c r="E273" s="127">
        <f t="shared" si="40"/>
        <v>107.79151083475071</v>
      </c>
      <c r="F273" s="127">
        <f t="shared" si="46"/>
        <v>0</v>
      </c>
      <c r="G273" s="130">
        <v>0</v>
      </c>
      <c r="H273" s="122">
        <f t="shared" si="41"/>
        <v>0.18060058738425924</v>
      </c>
      <c r="I273" s="122">
        <f>IF(AND($BH$4&lt;&gt;1,$BH$4&lt;&gt;2,$BH$4&lt;&gt;6),0,((VLOOKUP(データ入力と計算結果!$E$6,バックデータ一覧!$V$10:$AA$11,2)*'貼り付けシート（日別）'!O272+VLOOKUP(データ入力と計算結果!$E$6,バックデータ一覧!$V$10:$AA$11,3)*('貼り付けシート（日別）'!I272+'貼り付けシート（日別）'!J272+'貼り付けシート（日別）'!K272+'貼り付けシート（日別）'!L272+'貼り付けシート（日別）'!N272)+(VLOOKUP(データ入力と計算結果!$E$6,バックデータ一覧!$V$10:$AA$11,4)))*10^3/3600))</f>
        <v>0.12147546296296297</v>
      </c>
      <c r="J273" s="122">
        <f>IF(AND(OR($BH$4&lt;&gt;1,$BH$4&lt;&gt;2,$BH$4&lt;&gt;6),データ入力と計算結果!$E$7&lt;&gt;バックデータ一覧!$A$15,SUM(AX273:AY273)&gt;0),0.07*10^3/3600,0)</f>
        <v>1.9444444444444445E-2</v>
      </c>
      <c r="K273" s="122">
        <f>IF(AND(OR($BH$4=1,$BH$4=2),データ入力と計算結果!$E$7=バックデータ一覧!$A$17,AY273&gt;0),(VLOOKUP(データ入力と計算結果!$E$6,バックデータ一覧!$V$10:$AA$11,5,FALSE)*BA273+VLOOKUP(データ入力と計算結果!$E$6,バックデータ一覧!$V$10:$AA$11,6,FALSE))*10^3/3600,0)</f>
        <v>3.9680679976851853E-2</v>
      </c>
      <c r="L273" s="122">
        <f>IF(OR($BH$4=1,$BH$4=6),IF(データ入力と計算結果!$E$7=バックデータ一覧!$A$15,AU273/N273+AV273/O273+AW273/P273+AX273/Q273+AY273/S273,IF(データ入力と計算結果!$E$7=バックデータ一覧!$A$16,AU273/N273+AV273/O273+AW273/P273+AY273/R273+AZ273/S273,AU273/N273+AV273/O273+AW273/P273+AY273/R273+BA273/T273)),0)</f>
        <v>107.79151083475071</v>
      </c>
      <c r="M273" s="122">
        <f>IF($BH$4=2,IF(データ入力と計算結果!$E$7=バックデータ一覧!$A$15,AU273/N273+AV273/O273+AW273/P273+AX273/Q273+AZ273/S273,IF(データ入力と計算結果!$E$7=バックデータ一覧!$A$16,AU273/N273+AV273/O273+AW273/P273+AY273/R273+AZ273/S273,AU273/N273+AV273/O273+AW273/P273+AY273/R273+BA273/T273)),0)</f>
        <v>0</v>
      </c>
      <c r="N273" s="122">
        <f>MIN(1,$BH$6*'貼り付けシート（日別）'!O272+計算過程!$BH$13*(AU273+AW273)+$BH$20)</f>
        <v>0.65129458990708056</v>
      </c>
      <c r="O273" s="122">
        <f>MIN(1,$BH$7*'貼り付けシート（日別）'!O272+$BH$14*AV273+$BH$21)</f>
        <v>0.6938543741273282</v>
      </c>
      <c r="P273" s="122">
        <f>MIN(1,$BH$8*'貼り付けシート（日別）'!O272+$BH$15*(AU273+AW273)+$BH$22)</f>
        <v>0.65129458990708056</v>
      </c>
      <c r="Q273" s="46">
        <f>MIN(1,$BH$9*'貼り付けシート（日別）'!O272+$BH$16*AX273+$BH$23)</f>
        <v>0.71159348488590612</v>
      </c>
      <c r="R273" s="46">
        <f>MIN(1,$BH$10*'貼り付けシート（日別）'!O272+$BH$17*AY273+$BH$24)</f>
        <v>0.70199388490785963</v>
      </c>
      <c r="S273" s="46">
        <f>MIN(1,$BH$11*'貼り付けシート（日別）'!O272+$BH$18*AZ273+$BH$25)</f>
        <v>0.71159348488590612</v>
      </c>
      <c r="T273" s="46">
        <f>MIN(1,$BH$12*'貼り付けシート（日別）'!O272+$BH$19*BA273+$BH$26)</f>
        <v>0.65954041541476505</v>
      </c>
      <c r="U273" s="46">
        <f t="shared" si="42"/>
        <v>0</v>
      </c>
      <c r="V273" s="46">
        <f t="array" ref="V273">AVERAGE((IF(('貼り付けシート（時刻別）'!$E$6:$E$8765=$B273)*('貼り付けシート（時刻別）'!$F$6:$F$8765=$C273)*('貼り付けシート（時刻別）'!$G$6:$G$8765=1),'貼り付けシート（時刻別）'!$C$6:$C$8765,"")))</f>
        <v>12.525000000000002</v>
      </c>
      <c r="W273" s="46">
        <f t="shared" si="47"/>
        <v>1</v>
      </c>
      <c r="X273" s="46">
        <f t="shared" si="48"/>
        <v>1</v>
      </c>
      <c r="Y273" s="46">
        <f t="shared" si="49"/>
        <v>73.181854205391659</v>
      </c>
      <c r="Z273" s="46">
        <f>IF($BH$4=8,($BH$38*'貼り付けシート（日別）'!O272+$BH$39*Y273+$BH$40)/3.6,0)</f>
        <v>0</v>
      </c>
      <c r="AA273" s="46">
        <f>IF(OR($BH$4=3,$BH$4=4,$BH$4=5),(($BH$42*'貼り付けシート（日別）'!O272+$BH$43*SUM(AU273:AW273,AY273)+$BH$44)*AB273+(0.01723*BA273+0.06099))*10^3/3600,0)</f>
        <v>0</v>
      </c>
      <c r="AB273" s="46">
        <f>IF('貼り付けシート（日別）'!O272&lt;7,1+(7-'貼り付けシート（日別）'!O272)*0.0091,1)</f>
        <v>1</v>
      </c>
      <c r="AC273" s="46">
        <f>IF(OR($BH$4=3,$BH$4=4,$BH$4=5),(($BH$45*'貼り付けシート（日別）'!O272+$BH$46*SUM(AU273:AW273,AY273)+$BH$47)*AE273+BA273/AD273),0)</f>
        <v>0</v>
      </c>
      <c r="AD273" s="46">
        <f>$BH$48*'貼り付けシート（日別）'!O272+$BH$49*BA273+$BH$50</f>
        <v>0.86550624999999992</v>
      </c>
      <c r="AE273" s="46">
        <f>IF('貼り付けシート（日別）'!O272&lt;7,1+(7-'貼り付けシート（日別）'!O272)*0.0205,1)</f>
        <v>1</v>
      </c>
      <c r="AF273" s="46">
        <f>IF($BH$4=7,((AL273*'貼り付けシート（日別）'!O272+AM273*(AU273+AV273+AW273+AY273)+AN273*AK273+AO273)*AG273+(0.01723*BA273+0.06099))*10^3/3600,0)</f>
        <v>0</v>
      </c>
      <c r="AG273" s="46">
        <f>IF(7&lt;='貼り付けシート（日別）'!O272,1,1+(7-'貼り付けシート（日別）'!O272)*0.0091)</f>
        <v>1</v>
      </c>
      <c r="AH273" s="46">
        <f>IF($BH$4=7,((AP273*'貼り付けシート（日別）'!O272+AQ273*(AU273+AV273+AW273+AY273)+AR273*AK273+AS273)*AJ273+BA273/AI273),0)</f>
        <v>0</v>
      </c>
      <c r="AI273" s="46">
        <f>$BH$52*'貼り付けシート（日別）'!O272+$BH$53*BA273+$BH$54</f>
        <v>0.86550624999999992</v>
      </c>
      <c r="AJ273" s="46">
        <f>IF(7&lt;='貼り付けシート（日別）'!O272,1,1+(7-'貼り付けシート（日別）'!O272)*0.0205)</f>
        <v>1</v>
      </c>
      <c r="AK273" s="46">
        <f>SUMIF('貼り付けシート（時刻別）'!$A$6:$A$8765,A273,'貼り付けシート（時刻別）'!$D$6:$D$8765)</f>
        <v>0</v>
      </c>
      <c r="AL273" s="120">
        <f>IF($AK273&gt;0,バックデータ一覧!$S$4,バックデータ一覧!$T$4)</f>
        <v>-0.18114</v>
      </c>
      <c r="AM273" s="120">
        <f>IF($AK273&gt;0,バックデータ一覧!$S$5,バックデータ一覧!$T$5)</f>
        <v>0.10483000000000001</v>
      </c>
      <c r="AN273" s="120">
        <f>IF($AK273&gt;0,バックデータ一覧!$S$6,バックデータ一覧!$T$6)</f>
        <v>0</v>
      </c>
      <c r="AO273" s="120">
        <f>IF($AK273&gt;0,バックデータ一覧!$S$7,バックデータ一覧!$T$7)</f>
        <v>5.8528500000000001</v>
      </c>
      <c r="AP273" s="120">
        <f>IF($AK273&gt;0,バックデータ一覧!$S$12,バックデータ一覧!$T$12)</f>
        <v>-5.7700000000000001E-2</v>
      </c>
      <c r="AQ273" s="120">
        <f>IF($AK273&gt;0,バックデータ一覧!$S$13,バックデータ一覧!$T$13)</f>
        <v>0.47525000000000001</v>
      </c>
      <c r="AR273" s="120">
        <f>IF($AK273&gt;0,バックデータ一覧!$S$14,バックデータ一覧!$T$14)</f>
        <v>0</v>
      </c>
      <c r="AS273" s="120">
        <f>IF($AK273&gt;0,バックデータ一覧!$S$15,バックデータ一覧!$T$15)</f>
        <v>-6.3459300000000001</v>
      </c>
      <c r="AT273" s="123">
        <f>IF(データ入力と計算結果!$E$9=バックデータ一覧!$A$24,'貼り付けシート（日別）'!P272,0)</f>
        <v>0</v>
      </c>
      <c r="AU273" s="132">
        <f>'貼り付けシート（日別）'!B272</f>
        <v>19.371183857116002</v>
      </c>
      <c r="AV273" s="132">
        <f>'貼り付けシート（日別）'!C272</f>
        <v>25.266761552759998</v>
      </c>
      <c r="AW273" s="132">
        <f>'貼り付けシート（日別）'!D272</f>
        <v>4.8427959642790004</v>
      </c>
      <c r="AX273" s="132">
        <f>'貼り付けシート（日別）'!E272</f>
        <v>0</v>
      </c>
      <c r="AY273" s="132">
        <f>'貼り付けシート（日別）'!F272</f>
        <v>18.950071164570002</v>
      </c>
      <c r="AZ273" s="132">
        <f>'貼り付けシート（日別）'!G272</f>
        <v>0</v>
      </c>
      <c r="BA273" s="132">
        <f>'貼り付けシート（日別）'!H272</f>
        <v>4.7510416666666666</v>
      </c>
    </row>
    <row r="274" spans="1:53" x14ac:dyDescent="0.15">
      <c r="A274" s="50">
        <v>41907</v>
      </c>
      <c r="B274" s="42">
        <f t="shared" si="43"/>
        <v>9</v>
      </c>
      <c r="C274" s="42">
        <f t="shared" si="44"/>
        <v>25</v>
      </c>
      <c r="D274" s="127">
        <f t="shared" si="45"/>
        <v>0.15858639380787037</v>
      </c>
      <c r="E274" s="127">
        <f t="shared" si="40"/>
        <v>76.945707704539728</v>
      </c>
      <c r="F274" s="127">
        <f t="shared" si="46"/>
        <v>0</v>
      </c>
      <c r="G274" s="130">
        <v>0</v>
      </c>
      <c r="H274" s="122">
        <f t="shared" si="41"/>
        <v>0.15858639380787037</v>
      </c>
      <c r="I274" s="122">
        <f>IF(AND($BH$4&lt;&gt;1,$BH$4&lt;&gt;2,$BH$4&lt;&gt;6),0,((VLOOKUP(データ入力と計算結果!$E$6,バックデータ一覧!$V$10:$AA$11,2)*'貼り付けシート（日別）'!O273+VLOOKUP(データ入力と計算結果!$E$6,バックデータ一覧!$V$10:$AA$11,3)*('貼り付けシート（日別）'!I273+'貼り付けシート（日別）'!J273+'貼り付けシート（日別）'!K273+'貼り付けシート（日別）'!L273+'貼り付けシート（日別）'!N273)+(VLOOKUP(データ入力と計算結果!$E$6,バックデータ一覧!$V$10:$AA$11,4)))*10^3/3600))</f>
        <v>9.9576435185185191E-2</v>
      </c>
      <c r="J274" s="122">
        <f>IF(AND(OR($BH$4&lt;&gt;1,$BH$4&lt;&gt;2,$BH$4&lt;&gt;6),データ入力と計算結果!$E$7&lt;&gt;バックデータ一覧!$A$15,SUM(AX274:AY274)&gt;0),0.07*10^3/3600,0)</f>
        <v>1.9444444444444445E-2</v>
      </c>
      <c r="K274" s="122">
        <f>IF(AND(OR($BH$4=1,$BH$4=2),データ入力と計算結果!$E$7=バックデータ一覧!$A$17,AY274&gt;0),(VLOOKUP(データ入力と計算結果!$E$6,バックデータ一覧!$V$10:$AA$11,5,FALSE)*BA274+VLOOKUP(データ入力と計算結果!$E$6,バックデータ一覧!$V$10:$AA$11,6,FALSE))*10^3/3600,0)</f>
        <v>3.9565514178240738E-2</v>
      </c>
      <c r="L274" s="122">
        <f>IF(OR($BH$4=1,$BH$4=6),IF(データ入力と計算結果!$E$7=バックデータ一覧!$A$15,AU274/N274+AV274/O274+AW274/P274+AX274/Q274+AY274/S274,IF(データ入力と計算結果!$E$7=バックデータ一覧!$A$16,AU274/N274+AV274/O274+AW274/P274+AY274/R274+AZ274/S274,AU274/N274+AV274/O274+AW274/P274+AY274/R274+BA274/T274)),0)</f>
        <v>76.945707704539728</v>
      </c>
      <c r="M274" s="122">
        <f>IF($BH$4=2,IF(データ入力と計算結果!$E$7=バックデータ一覧!$A$15,AU274/N274+AV274/O274+AW274/P274+AX274/Q274+AZ274/S274,IF(データ入力と計算結果!$E$7=バックデータ一覧!$A$16,AU274/N274+AV274/O274+AW274/P274+AY274/R274+AZ274/S274,AU274/N274+AV274/O274+AW274/P274+AY274/R274+BA274/T274)),0)</f>
        <v>0</v>
      </c>
      <c r="N274" s="122">
        <f>MIN(1,$BH$6*'貼り付けシート（日別）'!O273+計算過程!$BH$13*(AU274+AW274)+$BH$20)</f>
        <v>0.6378826546384464</v>
      </c>
      <c r="O274" s="122">
        <f>MIN(1,$BH$7*'貼り付けシート（日別）'!O273+$BH$14*AV274+$BH$21)</f>
        <v>0.6896369280336877</v>
      </c>
      <c r="P274" s="122">
        <f>MIN(1,$BH$8*'貼り付けシート（日別）'!O273+$BH$15*(AU274+AW274)+$BH$22)</f>
        <v>0.6378826546384464</v>
      </c>
      <c r="Q274" s="46">
        <f>MIN(1,$BH$9*'貼り付けシート（日別）'!O273+$BH$16*AX274+$BH$23)</f>
        <v>0.71159348488590612</v>
      </c>
      <c r="R274" s="46">
        <f>MIN(1,$BH$10*'貼り付けシート（日別）'!O273+$BH$17*AY274+$BH$24)</f>
        <v>0.70198405048091717</v>
      </c>
      <c r="S274" s="46">
        <f>MIN(1,$BH$11*'貼り付けシート（日別）'!O273+$BH$18*AZ274+$BH$25)</f>
        <v>0.71159348488590612</v>
      </c>
      <c r="T274" s="46">
        <f>MIN(1,$BH$12*'貼り付けシート（日別）'!O273+$BH$19*BA274+$BH$26)</f>
        <v>0.65952855779275166</v>
      </c>
      <c r="U274" s="46">
        <f t="shared" si="42"/>
        <v>0</v>
      </c>
      <c r="V274" s="46">
        <f t="array" ref="V274">AVERAGE((IF(('貼り付けシート（時刻別）'!$E$6:$E$8765=$B274)*('貼り付けシート（時刻別）'!$F$6:$F$8765=$C274)*('貼り付けシート（時刻別）'!$G$6:$G$8765=1),'貼り付けシート（時刻別）'!$C$6:$C$8765,"")))</f>
        <v>13.987499999999999</v>
      </c>
      <c r="W274" s="46">
        <f t="shared" si="47"/>
        <v>1</v>
      </c>
      <c r="X274" s="46">
        <f t="shared" si="48"/>
        <v>1</v>
      </c>
      <c r="Y274" s="46">
        <f t="shared" si="49"/>
        <v>52.156325697141668</v>
      </c>
      <c r="Z274" s="46">
        <f>IF($BH$4=8,($BH$38*'貼り付けシート（日別）'!O273+$BH$39*Y274+$BH$40)/3.6,0)</f>
        <v>0</v>
      </c>
      <c r="AA274" s="46">
        <f>IF(OR($BH$4=3,$BH$4=4,$BH$4=5),(($BH$42*'貼り付けシート（日別）'!O273+$BH$43*SUM(AU274:AW274,AY274)+$BH$44)*AB274+(0.01723*BA274+0.06099))*10^3/3600,0)</f>
        <v>0</v>
      </c>
      <c r="AB274" s="46">
        <f>IF('貼り付けシート（日別）'!O273&lt;7,1+(7-'貼り付けシート（日別）'!O273)*0.0091,1)</f>
        <v>1</v>
      </c>
      <c r="AC274" s="46">
        <f>IF(OR($BH$4=3,$BH$4=4,$BH$4=5),(($BH$45*'貼り付けシート（日別）'!O273+$BH$46*SUM(AU274:AW274,AY274)+$BH$47)*AE274+BA274/AD274),0)</f>
        <v>0</v>
      </c>
      <c r="AD274" s="46">
        <f>$BH$48*'貼り付けシート（日別）'!O273+$BH$49*BA274+$BH$50</f>
        <v>0.86602187499999994</v>
      </c>
      <c r="AE274" s="46">
        <f>IF('貼り付けシート（日別）'!O273&lt;7,1+(7-'貼り付けシート（日別）'!O273)*0.0205,1)</f>
        <v>1</v>
      </c>
      <c r="AF274" s="46">
        <f>IF($BH$4=7,((AL274*'貼り付けシート（日別）'!O273+AM274*(AU274+AV274+AW274+AY274)+AN274*AK274+AO274)*AG274+(0.01723*BA274+0.06099))*10^3/3600,0)</f>
        <v>0</v>
      </c>
      <c r="AG274" s="46">
        <f>IF(7&lt;='貼り付けシート（日別）'!O273,1,1+(7-'貼り付けシート（日別）'!O273)*0.0091)</f>
        <v>1</v>
      </c>
      <c r="AH274" s="46">
        <f>IF($BH$4=7,((AP274*'貼り付けシート（日別）'!O273+AQ274*(AU274+AV274+AW274+AY274)+AR274*AK274+AS274)*AJ274+BA274/AI274),0)</f>
        <v>0</v>
      </c>
      <c r="AI274" s="46">
        <f>$BH$52*'貼り付けシート（日別）'!O273+$BH$53*BA274+$BH$54</f>
        <v>0.86602187499999994</v>
      </c>
      <c r="AJ274" s="46">
        <f>IF(7&lt;='貼り付けシート（日別）'!O273,1,1+(7-'貼り付けシート（日別）'!O273)*0.0205)</f>
        <v>1</v>
      </c>
      <c r="AK274" s="46">
        <f>SUMIF('貼り付けシート（時刻別）'!$A$6:$A$8765,A274,'貼り付けシート（時刻別）'!$D$6:$D$8765)</f>
        <v>0</v>
      </c>
      <c r="AL274" s="120">
        <f>IF($AK274&gt;0,バックデータ一覧!$S$4,バックデータ一覧!$T$4)</f>
        <v>-0.18114</v>
      </c>
      <c r="AM274" s="120">
        <f>IF($AK274&gt;0,バックデータ一覧!$S$5,バックデータ一覧!$T$5)</f>
        <v>0.10483000000000001</v>
      </c>
      <c r="AN274" s="120">
        <f>IF($AK274&gt;0,バックデータ一覧!$S$6,バックデータ一覧!$T$6)</f>
        <v>0</v>
      </c>
      <c r="AO274" s="120">
        <f>IF($AK274&gt;0,バックデータ一覧!$S$7,バックデータ一覧!$T$7)</f>
        <v>5.8528500000000001</v>
      </c>
      <c r="AP274" s="120">
        <f>IF($AK274&gt;0,バックデータ一覧!$S$12,バックデータ一覧!$T$12)</f>
        <v>-5.7700000000000001E-2</v>
      </c>
      <c r="AQ274" s="120">
        <f>IF($AK274&gt;0,バックデータ一覧!$S$13,バックデータ一覧!$T$13)</f>
        <v>0.47525000000000001</v>
      </c>
      <c r="AR274" s="120">
        <f>IF($AK274&gt;0,バックデータ一覧!$S$14,バックデータ一覧!$T$14)</f>
        <v>0</v>
      </c>
      <c r="AS274" s="120">
        <f>IF($AK274&gt;0,バックデータ一覧!$S$15,バックデータ一覧!$T$15)</f>
        <v>-6.3459300000000001</v>
      </c>
      <c r="AT274" s="123">
        <f>IF(データ入力と計算結果!$E$9=バックデータ一覧!$A$24,'貼り付けシート（日別）'!P273,0)</f>
        <v>0</v>
      </c>
      <c r="AU274" s="132">
        <f>'貼り付けシート（日別）'!B273</f>
        <v>9.6966664017860005</v>
      </c>
      <c r="AV274" s="132">
        <f>'貼り付けシート（日別）'!C273</f>
        <v>15.809782176824999</v>
      </c>
      <c r="AW274" s="132">
        <f>'貼り付けシート（日別）'!D273</f>
        <v>2.9511593396740001</v>
      </c>
      <c r="AX274" s="132">
        <f>'貼り付けシート（日別）'!E273</f>
        <v>0</v>
      </c>
      <c r="AY274" s="132">
        <f>'貼り付けシート（日別）'!F273</f>
        <v>18.971738612190002</v>
      </c>
      <c r="AZ274" s="132">
        <f>'貼り付けシート（日別）'!G273</f>
        <v>0</v>
      </c>
      <c r="BA274" s="132">
        <f>'貼り付けシート（日別）'!H273</f>
        <v>4.7269791666666663</v>
      </c>
    </row>
    <row r="275" spans="1:53" x14ac:dyDescent="0.15">
      <c r="A275" s="50">
        <v>41908</v>
      </c>
      <c r="B275" s="42">
        <f t="shared" si="43"/>
        <v>9</v>
      </c>
      <c r="C275" s="42">
        <f t="shared" si="44"/>
        <v>26</v>
      </c>
      <c r="D275" s="127">
        <f t="shared" si="45"/>
        <v>0.14943768359375001</v>
      </c>
      <c r="E275" s="127">
        <f t="shared" si="40"/>
        <v>61.842089784075725</v>
      </c>
      <c r="F275" s="127">
        <f t="shared" si="46"/>
        <v>0</v>
      </c>
      <c r="G275" s="130">
        <v>0</v>
      </c>
      <c r="H275" s="122">
        <f t="shared" si="41"/>
        <v>0.14943768359375001</v>
      </c>
      <c r="I275" s="122">
        <f>IF(AND($BH$4&lt;&gt;1,$BH$4&lt;&gt;2,$BH$4&lt;&gt;6),0,((VLOOKUP(データ入力と計算結果!$E$6,バックデータ一覧!$V$10:$AA$11,2)*'貼り付けシート（日別）'!O274+VLOOKUP(データ入力と計算結果!$E$6,バックデータ一覧!$V$10:$AA$11,3)*('貼り付けシート（日別）'!I274+'貼り付けシート（日別）'!J274+'貼り付けシート（日別）'!K274+'貼り付けシート（日別）'!L274+'貼り付けシート（日別）'!N274)+(VLOOKUP(データ入力と計算結果!$E$6,バックデータ一覧!$V$10:$AA$11,4)))*10^3/3600))</f>
        <v>8.9324675925925939E-2</v>
      </c>
      <c r="J275" s="122">
        <f>IF(AND(OR($BH$4&lt;&gt;1,$BH$4&lt;&gt;2,$BH$4&lt;&gt;6),データ入力と計算結果!$E$7&lt;&gt;バックデータ一覧!$A$15,SUM(AX275:AY275)&gt;0),0.07*10^3/3600,0)</f>
        <v>1.9444444444444445E-2</v>
      </c>
      <c r="K275" s="122">
        <f>IF(AND(OR($BH$4=1,$BH$4=2),データ入力と計算結果!$E$7=バックデータ一覧!$A$17,AY275&gt;0),(VLOOKUP(データ入力と計算結果!$E$6,バックデータ一覧!$V$10:$AA$11,5,FALSE)*BA275+VLOOKUP(データ入力と計算結果!$E$6,バックデータ一覧!$V$10:$AA$11,6,FALSE))*10^3/3600,0)</f>
        <v>4.0668563223379632E-2</v>
      </c>
      <c r="L275" s="122">
        <f>IF(OR($BH$4=1,$BH$4=6),IF(データ入力と計算結果!$E$7=バックデータ一覧!$A$15,AU275/N275+AV275/O275+AW275/P275+AX275/Q275+AY275/S275,IF(データ入力と計算結果!$E$7=バックデータ一覧!$A$16,AU275/N275+AV275/O275+AW275/P275+AY275/R275+AZ275/S275,AU275/N275+AV275/O275+AW275/P275+AY275/R275+BA275/T275)),0)</f>
        <v>61.842089784075725</v>
      </c>
      <c r="M275" s="122">
        <f>IF($BH$4=2,IF(データ入力と計算結果!$E$7=バックデータ一覧!$A$15,AU275/N275+AV275/O275+AW275/P275+AX275/Q275+AZ275/S275,IF(データ入力と計算結果!$E$7=バックデータ一覧!$A$16,AU275/N275+AV275/O275+AW275/P275+AY275/R275+AZ275/S275,AU275/N275+AV275/O275+AW275/P275+AY275/R275+BA275/T275)),0)</f>
        <v>0</v>
      </c>
      <c r="N275" s="122">
        <f>MIN(1,$BH$6*'貼り付けシート（日別）'!O274+計算過程!$BH$13*(AU275+AW275)+$BH$20)</f>
        <v>0.62929881625279716</v>
      </c>
      <c r="O275" s="122">
        <f>MIN(1,$BH$7*'貼り付けシート（日別）'!O274+$BH$14*AV275+$BH$21)</f>
        <v>0.68650648990504748</v>
      </c>
      <c r="P275" s="122">
        <f>MIN(1,$BH$8*'貼り付けシート（日別）'!O274+$BH$15*(AU275+AW275)+$BH$22)</f>
        <v>0.62929881625279716</v>
      </c>
      <c r="Q275" s="46">
        <f>MIN(1,$BH$9*'貼り付けシート（日別）'!O274+$BH$16*AX275+$BH$23)</f>
        <v>0.71159348488590612</v>
      </c>
      <c r="R275" s="46">
        <f>MIN(1,$BH$10*'貼り付けシート（日別）'!O274+$BH$17*AY275+$BH$24)</f>
        <v>0.70194902611829724</v>
      </c>
      <c r="S275" s="46">
        <f>MIN(1,$BH$11*'貼り付けシート（日別）'!O274+$BH$18*AZ275+$BH$25)</f>
        <v>0.71159348488590612</v>
      </c>
      <c r="T275" s="46">
        <f>MIN(1,$BH$12*'貼り付けシート（日別）'!O274+$BH$19*BA275+$BH$26)</f>
        <v>0.6594183499900671</v>
      </c>
      <c r="U275" s="46">
        <f t="shared" si="42"/>
        <v>0</v>
      </c>
      <c r="V275" s="46">
        <f t="array" ref="V275">AVERAGE((IF(('貼り付けシート（時刻別）'!$E$6:$E$8765=$B275)*('貼り付けシート（時刻別）'!$F$6:$F$8765=$C275)*('貼り付けシート（時刻別）'!$G$6:$G$8765=1),'貼り付けシート（時刻別）'!$C$6:$C$8765,"")))</f>
        <v>11.775</v>
      </c>
      <c r="W275" s="46">
        <f t="shared" si="47"/>
        <v>1</v>
      </c>
      <c r="X275" s="46">
        <f t="shared" si="48"/>
        <v>1</v>
      </c>
      <c r="Y275" s="46">
        <f t="shared" si="49"/>
        <v>41.996985681441664</v>
      </c>
      <c r="Z275" s="46">
        <f>IF($BH$4=8,($BH$38*'貼り付けシート（日別）'!O274+$BH$39*Y275+$BH$40)/3.6,0)</f>
        <v>0</v>
      </c>
      <c r="AA275" s="46">
        <f>IF(OR($BH$4=3,$BH$4=4,$BH$4=5),(($BH$42*'貼り付けシート（日別）'!O274+$BH$43*SUM(AU275:AW275,AY275)+$BH$44)*AB275+(0.01723*BA275+0.06099))*10^3/3600,0)</f>
        <v>0</v>
      </c>
      <c r="AB275" s="46">
        <f>IF('貼り付けシート（日別）'!O274&lt;7,1+(7-'貼り付けシート（日別）'!O274)*0.0091,1)</f>
        <v>1</v>
      </c>
      <c r="AC275" s="46">
        <f>IF(OR($BH$4=3,$BH$4=4,$BH$4=5),(($BH$45*'貼り付けシート（日別）'!O274+$BH$46*SUM(AU275:AW275,AY275)+$BH$47)*AE275+BA275/AD275),0)</f>
        <v>0</v>
      </c>
      <c r="AD275" s="46">
        <f>$BH$48*'貼り付けシート（日別）'!O274+$BH$49*BA275+$BH$50</f>
        <v>0.86072468749999997</v>
      </c>
      <c r="AE275" s="46">
        <f>IF('貼り付けシート（日別）'!O274&lt;7,1+(7-'貼り付けシート（日別）'!O274)*0.0205,1)</f>
        <v>1</v>
      </c>
      <c r="AF275" s="46">
        <f>IF($BH$4=7,((AL275*'貼り付けシート（日別）'!O274+AM275*(AU275+AV275+AW275+AY275)+AN275*AK275+AO275)*AG275+(0.01723*BA275+0.06099))*10^3/3600,0)</f>
        <v>0</v>
      </c>
      <c r="AG275" s="46">
        <f>IF(7&lt;='貼り付けシート（日別）'!O274,1,1+(7-'貼り付けシート（日別）'!O274)*0.0091)</f>
        <v>1</v>
      </c>
      <c r="AH275" s="46">
        <f>IF($BH$4=7,((AP275*'貼り付けシート（日別）'!O274+AQ275*(AU275+AV275+AW275+AY275)+AR275*AK275+AS275)*AJ275+BA275/AI275),0)</f>
        <v>0</v>
      </c>
      <c r="AI275" s="46">
        <f>$BH$52*'貼り付けシート（日別）'!O274+$BH$53*BA275+$BH$54</f>
        <v>0.86072468749999997</v>
      </c>
      <c r="AJ275" s="46">
        <f>IF(7&lt;='貼り付けシート（日別）'!O274,1,1+(7-'貼り付けシート（日別）'!O274)*0.0205)</f>
        <v>1</v>
      </c>
      <c r="AK275" s="46">
        <f>SUMIF('貼り付けシート（時刻別）'!$A$6:$A$8765,A275,'貼り付けシート（時刻別）'!$D$6:$D$8765)</f>
        <v>0</v>
      </c>
      <c r="AL275" s="120">
        <f>IF($AK275&gt;0,バックデータ一覧!$S$4,バックデータ一覧!$T$4)</f>
        <v>-0.18114</v>
      </c>
      <c r="AM275" s="120">
        <f>IF($AK275&gt;0,バックデータ一覧!$S$5,バックデータ一覧!$T$5)</f>
        <v>0.10483000000000001</v>
      </c>
      <c r="AN275" s="120">
        <f>IF($AK275&gt;0,バックデータ一覧!$S$6,バックデータ一覧!$T$6)</f>
        <v>0</v>
      </c>
      <c r="AO275" s="120">
        <f>IF($AK275&gt;0,バックデータ一覧!$S$7,バックデータ一覧!$T$7)</f>
        <v>5.8528500000000001</v>
      </c>
      <c r="AP275" s="120">
        <f>IF($AK275&gt;0,バックデータ一覧!$S$12,バックデータ一覧!$T$12)</f>
        <v>-5.7700000000000001E-2</v>
      </c>
      <c r="AQ275" s="120">
        <f>IF($AK275&gt;0,バックデータ一覧!$S$13,バックデータ一覧!$T$13)</f>
        <v>0.47525000000000001</v>
      </c>
      <c r="AR275" s="120">
        <f>IF($AK275&gt;0,バックデータ一覧!$S$14,バックデータ一覧!$T$14)</f>
        <v>0</v>
      </c>
      <c r="AS275" s="120">
        <f>IF($AK275&gt;0,バックデータ一覧!$S$15,バックデータ一覧!$T$15)</f>
        <v>-6.3459300000000001</v>
      </c>
      <c r="AT275" s="123">
        <f>IF(データ入力と計算結果!$E$9=バックデータ一覧!$A$24,'貼り付けシート（日別）'!P274,0)</f>
        <v>0</v>
      </c>
      <c r="AU275" s="132">
        <f>'貼り付けシート（日別）'!B274</f>
        <v>6.5612895469029988</v>
      </c>
      <c r="AV275" s="132">
        <f>'貼り付けシート（日別）'!C274</f>
        <v>10.58272507565</v>
      </c>
      <c r="AW275" s="132">
        <f>'貼り付けシート（日別）'!D274</f>
        <v>0.84661800605199999</v>
      </c>
      <c r="AX275" s="132">
        <f>'貼り付けシート（日別）'!E274</f>
        <v>0</v>
      </c>
      <c r="AY275" s="132">
        <f>'貼り付けシート（日別）'!F274</f>
        <v>19.048905136169999</v>
      </c>
      <c r="AZ275" s="132">
        <f>'貼り付けシート（日別）'!G274</f>
        <v>0</v>
      </c>
      <c r="BA275" s="132">
        <f>'貼り付けシート（日別）'!H274</f>
        <v>4.9574479166666672</v>
      </c>
    </row>
    <row r="276" spans="1:53" x14ac:dyDescent="0.15">
      <c r="A276" s="50">
        <v>41909</v>
      </c>
      <c r="B276" s="42">
        <f t="shared" si="43"/>
        <v>9</v>
      </c>
      <c r="C276" s="42">
        <f t="shared" si="44"/>
        <v>27</v>
      </c>
      <c r="D276" s="127">
        <f t="shared" si="45"/>
        <v>0.15902484288194443</v>
      </c>
      <c r="E276" s="127">
        <f t="shared" si="40"/>
        <v>77.719224682760014</v>
      </c>
      <c r="F276" s="127">
        <f t="shared" si="46"/>
        <v>0</v>
      </c>
      <c r="G276" s="130">
        <v>0</v>
      </c>
      <c r="H276" s="122">
        <f t="shared" si="41"/>
        <v>0.15902484288194443</v>
      </c>
      <c r="I276" s="122">
        <f>IF(AND($BH$4&lt;&gt;1,$BH$4&lt;&gt;2,$BH$4&lt;&gt;6),0,((VLOOKUP(データ入力と計算結果!$E$6,バックデータ一覧!$V$10:$AA$11,2)*'貼り付けシート（日別）'!O275+VLOOKUP(データ入力と計算結果!$E$6,バックデータ一覧!$V$10:$AA$11,3)*('貼り付けシート（日別）'!I275+'貼り付けシート（日別）'!J275+'貼り付けシート（日別）'!K275+'貼り付けシート（日別）'!L275+'貼り付けシート（日別）'!N275)+(VLOOKUP(データ入力と計算結果!$E$6,バックデータ一覧!$V$10:$AA$11,4)))*10^3/3600))</f>
        <v>9.9735694444444439E-2</v>
      </c>
      <c r="J276" s="122">
        <f>IF(AND(OR($BH$4&lt;&gt;1,$BH$4&lt;&gt;2,$BH$4&lt;&gt;6),データ入力と計算結果!$E$7&lt;&gt;バックデータ一覧!$A$15,SUM(AX276:AY276)&gt;0),0.07*10^3/3600,0)</f>
        <v>1.9444444444444445E-2</v>
      </c>
      <c r="K276" s="122">
        <f>IF(AND(OR($BH$4=1,$BH$4=2),データ入力と計算結果!$E$7=バックデータ一覧!$A$17,AY276&gt;0),(VLOOKUP(データ入力と計算結果!$E$6,バックデータ一覧!$V$10:$AA$11,5,FALSE)*BA276+VLOOKUP(データ入力と計算結果!$E$6,バックデータ一覧!$V$10:$AA$11,6,FALSE))*10^3/3600,0)</f>
        <v>3.984470399305555E-2</v>
      </c>
      <c r="L276" s="122">
        <f>IF(OR($BH$4=1,$BH$4=6),IF(データ入力と計算結果!$E$7=バックデータ一覧!$A$15,AU276/N276+AV276/O276+AW276/P276+AX276/Q276+AY276/S276,IF(データ入力と計算結果!$E$7=バックデータ一覧!$A$16,AU276/N276+AV276/O276+AW276/P276+AY276/R276+AZ276/S276,AU276/N276+AV276/O276+AW276/P276+AY276/R276+BA276/T276)),0)</f>
        <v>77.719224682760014</v>
      </c>
      <c r="M276" s="122">
        <f>IF($BH$4=2,IF(データ入力と計算結果!$E$7=バックデータ一覧!$A$15,AU276/N276+AV276/O276+AW276/P276+AX276/Q276+AZ276/S276,IF(データ入力と計算結果!$E$7=バックデータ一覧!$A$16,AU276/N276+AV276/O276+AW276/P276+AY276/R276+AZ276/S276,AU276/N276+AV276/O276+AW276/P276+AY276/R276+BA276/T276)),0)</f>
        <v>0</v>
      </c>
      <c r="N276" s="122">
        <f>MIN(1,$BH$6*'貼り付けシート（日別）'!O275+計算過程!$BH$13*(AU276+AW276)+$BH$20)</f>
        <v>0.63744994199464777</v>
      </c>
      <c r="O276" s="122">
        <f>MIN(1,$BH$7*'貼り付けシート（日別）'!O275+$BH$14*AV276+$BH$21)</f>
        <v>0.68952374244693637</v>
      </c>
      <c r="P276" s="122">
        <f>MIN(1,$BH$8*'貼り付けシート（日別）'!O275+$BH$15*(AU276+AW276)+$BH$22)</f>
        <v>0.63744994199464777</v>
      </c>
      <c r="Q276" s="46">
        <f>MIN(1,$BH$9*'貼り付けシート（日別）'!O275+$BH$16*AX276+$BH$23)</f>
        <v>0.71159348488590612</v>
      </c>
      <c r="R276" s="46">
        <f>MIN(1,$BH$10*'貼り付けシート（日別）'!O275+$BH$17*AY276+$BH$24)</f>
        <v>0.70190201065615976</v>
      </c>
      <c r="S276" s="46">
        <f>MIN(1,$BH$11*'貼り付けシート（日別）'!O275+$BH$18*AZ276+$BH$25)</f>
        <v>0.71159348488590612</v>
      </c>
      <c r="T276" s="46">
        <f>MIN(1,$BH$12*'貼り付けシート（日別）'!O275+$BH$19*BA276+$BH$26)</f>
        <v>0.65955730354308728</v>
      </c>
      <c r="U276" s="46">
        <f t="shared" si="42"/>
        <v>0</v>
      </c>
      <c r="V276" s="46">
        <f t="array" ref="V276">AVERAGE((IF(('貼り付けシート（時刻別）'!$E$6:$E$8765=$B276)*('貼り付けシート（時刻別）'!$F$6:$F$8765=$C276)*('貼り付けシート（時刻別）'!$G$6:$G$8765=1),'貼り付けシート（時刻別）'!$C$6:$C$8765,"")))</f>
        <v>14.524999999999999</v>
      </c>
      <c r="W276" s="46">
        <f t="shared" si="47"/>
        <v>1</v>
      </c>
      <c r="X276" s="46">
        <f t="shared" si="48"/>
        <v>1</v>
      </c>
      <c r="Y276" s="46">
        <f t="shared" si="49"/>
        <v>52.666539352550004</v>
      </c>
      <c r="Z276" s="46">
        <f>IF($BH$4=8,($BH$38*'貼り付けシート（日別）'!O275+$BH$39*Y276+$BH$40)/3.6,0)</f>
        <v>0</v>
      </c>
      <c r="AA276" s="46">
        <f>IF(OR($BH$4=3,$BH$4=4,$BH$4=5),(($BH$42*'貼り付けシート（日別）'!O275+$BH$43*SUM(AU276:AW276,AY276)+$BH$44)*AB276+(0.01723*BA276+0.06099))*10^3/3600,0)</f>
        <v>0</v>
      </c>
      <c r="AB276" s="46">
        <f>IF('貼り付けシート（日別）'!O275&lt;7,1+(7-'貼り付けシート（日別）'!O275)*0.0091,1)</f>
        <v>1</v>
      </c>
      <c r="AC276" s="46">
        <f>IF(OR($BH$4=3,$BH$4=4,$BH$4=5),(($BH$45*'貼り付けシート（日別）'!O275+$BH$46*SUM(AU276:AW276,AY276)+$BH$47)*AE276+BA276/AD276),0)</f>
        <v>0</v>
      </c>
      <c r="AD276" s="46">
        <f>$BH$48*'貼り付けシート（日別）'!O275+$BH$49*BA276+$BH$50</f>
        <v>0.86477187499999997</v>
      </c>
      <c r="AE276" s="46">
        <f>IF('貼り付けシート（日別）'!O275&lt;7,1+(7-'貼り付けシート（日別）'!O275)*0.0205,1)</f>
        <v>1</v>
      </c>
      <c r="AF276" s="46">
        <f>IF($BH$4=7,((AL276*'貼り付けシート（日別）'!O275+AM276*(AU276+AV276+AW276+AY276)+AN276*AK276+AO276)*AG276+(0.01723*BA276+0.06099))*10^3/3600,0)</f>
        <v>0</v>
      </c>
      <c r="AG276" s="46">
        <f>IF(7&lt;='貼り付けシート（日別）'!O275,1,1+(7-'貼り付けシート（日別）'!O275)*0.0091)</f>
        <v>1</v>
      </c>
      <c r="AH276" s="46">
        <f>IF($BH$4=7,((AP276*'貼り付けシート（日別）'!O275+AQ276*(AU276+AV276+AW276+AY276)+AR276*AK276+AS276)*AJ276+BA276/AI276),0)</f>
        <v>0</v>
      </c>
      <c r="AI276" s="46">
        <f>$BH$52*'貼り付けシート（日別）'!O275+$BH$53*BA276+$BH$54</f>
        <v>0.86477187499999997</v>
      </c>
      <c r="AJ276" s="46">
        <f>IF(7&lt;='貼り付けシート（日別）'!O275,1,1+(7-'貼り付けシート（日別）'!O275)*0.0205)</f>
        <v>1</v>
      </c>
      <c r="AK276" s="46">
        <f>SUMIF('貼り付けシート（時刻別）'!$A$6:$A$8765,A276,'貼り付けシート（時刻別）'!$D$6:$D$8765)</f>
        <v>0</v>
      </c>
      <c r="AL276" s="120">
        <f>IF($AK276&gt;0,バックデータ一覧!$S$4,バックデータ一覧!$T$4)</f>
        <v>-0.18114</v>
      </c>
      <c r="AM276" s="120">
        <f>IF($AK276&gt;0,バックデータ一覧!$S$5,バックデータ一覧!$T$5)</f>
        <v>0.10483000000000001</v>
      </c>
      <c r="AN276" s="120">
        <f>IF($AK276&gt;0,バックデータ一覧!$S$6,バックデータ一覧!$T$6)</f>
        <v>0</v>
      </c>
      <c r="AO276" s="120">
        <f>IF($AK276&gt;0,バックデータ一覧!$S$7,バックデータ一覧!$T$7)</f>
        <v>5.8528500000000001</v>
      </c>
      <c r="AP276" s="120">
        <f>IF($AK276&gt;0,バックデータ一覧!$S$12,バックデータ一覧!$T$12)</f>
        <v>-5.7700000000000001E-2</v>
      </c>
      <c r="AQ276" s="120">
        <f>IF($AK276&gt;0,バックデータ一覧!$S$13,バックデータ一覧!$T$13)</f>
        <v>0.47525000000000001</v>
      </c>
      <c r="AR276" s="120">
        <f>IF($AK276&gt;0,バックデータ一覧!$S$14,バックデータ一覧!$T$14)</f>
        <v>0</v>
      </c>
      <c r="AS276" s="120">
        <f>IF($AK276&gt;0,バックデータ一覧!$S$15,バックデータ一覧!$T$15)</f>
        <v>-6.3459300000000001</v>
      </c>
      <c r="AT276" s="123">
        <f>IF(データ入力と計算結果!$E$9=バックデータ一覧!$A$24,'貼り付けシート（日別）'!P275,0)</f>
        <v>0</v>
      </c>
      <c r="AU276" s="132">
        <f>'貼り付けシート（日別）'!B275</f>
        <v>9.7890508231879991</v>
      </c>
      <c r="AV276" s="132">
        <f>'貼り付けシート（日別）'!C275</f>
        <v>15.960408950849999</v>
      </c>
      <c r="AW276" s="132">
        <f>'貼り付けシート（日別）'!D275</f>
        <v>2.9792763374919997</v>
      </c>
      <c r="AX276" s="132">
        <f>'貼り付けシート（日別）'!E275</f>
        <v>0</v>
      </c>
      <c r="AY276" s="132">
        <f>'貼り付けシート（日別）'!F275</f>
        <v>19.152490741019999</v>
      </c>
      <c r="AZ276" s="132">
        <f>'貼り付けシート（日別）'!G275</f>
        <v>0</v>
      </c>
      <c r="BA276" s="132">
        <f>'貼り付けシート（日別）'!H275</f>
        <v>4.7853124999999999</v>
      </c>
    </row>
    <row r="277" spans="1:53" x14ac:dyDescent="0.15">
      <c r="A277" s="50">
        <v>41910</v>
      </c>
      <c r="B277" s="42">
        <f t="shared" si="43"/>
        <v>9</v>
      </c>
      <c r="C277" s="42">
        <f t="shared" si="44"/>
        <v>28</v>
      </c>
      <c r="D277" s="127">
        <f t="shared" si="45"/>
        <v>0.15419094184027776</v>
      </c>
      <c r="E277" s="127">
        <f t="shared" si="40"/>
        <v>76.270197474506574</v>
      </c>
      <c r="F277" s="127">
        <f t="shared" si="46"/>
        <v>0</v>
      </c>
      <c r="G277" s="130">
        <v>0</v>
      </c>
      <c r="H277" s="122">
        <f t="shared" si="41"/>
        <v>0.15419094184027776</v>
      </c>
      <c r="I277" s="122">
        <f>IF(AND($BH$4&lt;&gt;1,$BH$4&lt;&gt;2,$BH$4&lt;&gt;6),0,((VLOOKUP(データ入力と計算結果!$E$6,バックデータ一覧!$V$10:$AA$11,2)*'貼り付けシート（日別）'!O276+VLOOKUP(データ入力と計算結果!$E$6,バックデータ一覧!$V$10:$AA$11,3)*('貼り付けシート（日別）'!I276+'貼り付けシート（日別）'!J276+'貼り付けシート（日別）'!K276+'貼り付けシート（日別）'!L276+'貼り付けシート（日別）'!N276)+(VLOOKUP(データ入力と計算結果!$E$6,バックデータ一覧!$V$10:$AA$11,4)))*10^3/3600))</f>
        <v>9.7979861111111122E-2</v>
      </c>
      <c r="J277" s="122">
        <f>IF(AND(OR($BH$4&lt;&gt;1,$BH$4&lt;&gt;2,$BH$4&lt;&gt;6),データ入力と計算結果!$E$7&lt;&gt;バックデータ一覧!$A$15,SUM(AX277:AY277)&gt;0),0.07*10^3/3600,0)</f>
        <v>1.9444444444444445E-2</v>
      </c>
      <c r="K277" s="122">
        <f>IF(AND(OR($BH$4=1,$BH$4=2),データ入力と計算結果!$E$7=バックデータ一覧!$A$17,AY277&gt;0),(VLOOKUP(データ入力と計算結果!$E$6,バックデータ一覧!$V$10:$AA$11,5,FALSE)*BA277+VLOOKUP(データ入力と計算結果!$E$6,バックデータ一覧!$V$10:$AA$11,6,FALSE))*10^3/3600,0)</f>
        <v>3.6766636284722209E-2</v>
      </c>
      <c r="L277" s="122">
        <f>IF(OR($BH$4=1,$BH$4=6),IF(データ入力と計算結果!$E$7=バックデータ一覧!$A$15,AU277/N277+AV277/O277+AW277/P277+AX277/Q277+AY277/S277,IF(データ入力と計算結果!$E$7=バックデータ一覧!$A$16,AU277/N277+AV277/O277+AW277/P277+AY277/R277+AZ277/S277,AU277/N277+AV277/O277+AW277/P277+AY277/R277+BA277/T277)),0)</f>
        <v>76.270197474506574</v>
      </c>
      <c r="M277" s="122">
        <f>IF($BH$4=2,IF(データ入力と計算結果!$E$7=バックデータ一覧!$A$15,AU277/N277+AV277/O277+AW277/P277+AX277/Q277+AZ277/S277,IF(データ入力と計算結果!$E$7=バックデータ一覧!$A$16,AU277/N277+AV277/O277+AW277/P277+AY277/R277+AZ277/S277,AU277/N277+AV277/O277+AW277/P277+AY277/R277+BA277/T277)),0)</f>
        <v>0</v>
      </c>
      <c r="N277" s="122">
        <f>MIN(1,$BH$6*'貼り付けシート（日別）'!O276+計算過程!$BH$13*(AU277+AW277)+$BH$20)</f>
        <v>0.64374247444898891</v>
      </c>
      <c r="O277" s="122">
        <f>MIN(1,$BH$7*'貼り付けシート（日別）'!O276+$BH$14*AV277+$BH$21)</f>
        <v>0.69150328448147691</v>
      </c>
      <c r="P277" s="122">
        <f>MIN(1,$BH$8*'貼り付けシート（日別）'!O276+$BH$15*(AU277+AW277)+$BH$22)</f>
        <v>0.64374247444898891</v>
      </c>
      <c r="Q277" s="46">
        <f>MIN(1,$BH$9*'貼り付けシート（日別）'!O276+$BH$16*AX277+$BH$23)</f>
        <v>0.71159348488590612</v>
      </c>
      <c r="R277" s="46">
        <f>MIN(1,$BH$10*'貼り付けシート（日別）'!O276+$BH$17*AY277+$BH$24)</f>
        <v>0.70192849459538209</v>
      </c>
      <c r="S277" s="46">
        <f>MIN(1,$BH$11*'貼り付けシート（日別）'!O276+$BH$18*AZ277+$BH$25)</f>
        <v>0.71159348488590612</v>
      </c>
      <c r="T277" s="46">
        <f>MIN(1,$BH$12*'貼り付けシート（日別）'!O276+$BH$19*BA277+$BH$26)</f>
        <v>0.65924038164563759</v>
      </c>
      <c r="U277" s="46">
        <f t="shared" si="42"/>
        <v>0</v>
      </c>
      <c r="V277" s="46">
        <f t="array" ref="V277">AVERAGE((IF(('貼り付けシート（時刻別）'!$E$6:$E$8765=$B277)*('貼り付けシート（時刻別）'!$F$6:$F$8765=$C277)*('貼り付けシート（時刻別）'!$G$6:$G$8765=1),'貼り付けシート（時刻別）'!$C$6:$C$8765,"")))</f>
        <v>22.912500000000001</v>
      </c>
      <c r="W277" s="46">
        <f t="shared" si="47"/>
        <v>1</v>
      </c>
      <c r="X277" s="46">
        <f t="shared" si="48"/>
        <v>1</v>
      </c>
      <c r="Y277" s="46">
        <f t="shared" si="49"/>
        <v>51.877539211775002</v>
      </c>
      <c r="Z277" s="46">
        <f>IF($BH$4=8,($BH$38*'貼り付けシート（日別）'!O276+$BH$39*Y277+$BH$40)/3.6,0)</f>
        <v>0</v>
      </c>
      <c r="AA277" s="46">
        <f>IF(OR($BH$4=3,$BH$4=4,$BH$4=5),(($BH$42*'貼り付けシート（日別）'!O276+$BH$43*SUM(AU277:AW277,AY277)+$BH$44)*AB277+(0.01723*BA277+0.06099))*10^3/3600,0)</f>
        <v>0</v>
      </c>
      <c r="AB277" s="46">
        <f>IF('貼り付けシート（日別）'!O276&lt;7,1+(7-'貼り付けシート（日別）'!O276)*0.0091,1)</f>
        <v>1</v>
      </c>
      <c r="AC277" s="46">
        <f>IF(OR($BH$4=3,$BH$4=4,$BH$4=5),(($BH$45*'貼り付けシート（日別）'!O276+$BH$46*SUM(AU277:AW277,AY277)+$BH$47)*AE277+BA277/AD277),0)</f>
        <v>0</v>
      </c>
      <c r="AD277" s="46">
        <f>$BH$48*'貼り付けシート（日別）'!O276+$BH$49*BA277+$BH$50</f>
        <v>0.87855312499999993</v>
      </c>
      <c r="AE277" s="46">
        <f>IF('貼り付けシート（日別）'!O276&lt;7,1+(7-'貼り付けシート（日別）'!O276)*0.0205,1)</f>
        <v>1</v>
      </c>
      <c r="AF277" s="46">
        <f>IF($BH$4=7,((AL277*'貼り付けシート（日別）'!O276+AM277*(AU277+AV277+AW277+AY277)+AN277*AK277+AO277)*AG277+(0.01723*BA277+0.06099))*10^3/3600,0)</f>
        <v>0</v>
      </c>
      <c r="AG277" s="46">
        <f>IF(7&lt;='貼り付けシート（日別）'!O276,1,1+(7-'貼り付けシート（日別）'!O276)*0.0091)</f>
        <v>1</v>
      </c>
      <c r="AH277" s="46">
        <f>IF($BH$4=7,((AP277*'貼り付けシート（日別）'!O276+AQ277*(AU277+AV277+AW277+AY277)+AR277*AK277+AS277)*AJ277+BA277/AI277),0)</f>
        <v>0</v>
      </c>
      <c r="AI277" s="46">
        <f>$BH$52*'貼り付けシート（日別）'!O276+$BH$53*BA277+$BH$54</f>
        <v>0.87855312499999993</v>
      </c>
      <c r="AJ277" s="46">
        <f>IF(7&lt;='貼り付けシート（日別）'!O276,1,1+(7-'貼り付けシート（日別）'!O276)*0.0205)</f>
        <v>1</v>
      </c>
      <c r="AK277" s="46">
        <f>SUMIF('貼り付けシート（時刻別）'!$A$6:$A$8765,A277,'貼り付けシート（時刻別）'!$D$6:$D$8765)</f>
        <v>0</v>
      </c>
      <c r="AL277" s="120">
        <f>IF($AK277&gt;0,バックデータ一覧!$S$4,バックデータ一覧!$T$4)</f>
        <v>-0.18114</v>
      </c>
      <c r="AM277" s="120">
        <f>IF($AK277&gt;0,バックデータ一覧!$S$5,バックデータ一覧!$T$5)</f>
        <v>0.10483000000000001</v>
      </c>
      <c r="AN277" s="120">
        <f>IF($AK277&gt;0,バックデータ一覧!$S$6,バックデータ一覧!$T$6)</f>
        <v>0</v>
      </c>
      <c r="AO277" s="120">
        <f>IF($AK277&gt;0,バックデータ一覧!$S$7,バックデータ一覧!$T$7)</f>
        <v>5.8528500000000001</v>
      </c>
      <c r="AP277" s="120">
        <f>IF($AK277&gt;0,バックデータ一覧!$S$12,バックデータ一覧!$T$12)</f>
        <v>-5.7700000000000001E-2</v>
      </c>
      <c r="AQ277" s="120">
        <f>IF($AK277&gt;0,バックデータ一覧!$S$13,バックデータ一覧!$T$13)</f>
        <v>0.47525000000000001</v>
      </c>
      <c r="AR277" s="120">
        <f>IF($AK277&gt;0,バックデータ一覧!$S$14,バックデータ一覧!$T$14)</f>
        <v>0</v>
      </c>
      <c r="AS277" s="120">
        <f>IF($AK277&gt;0,バックデータ一覧!$S$15,バックデータ一覧!$T$15)</f>
        <v>-6.3459300000000001</v>
      </c>
      <c r="AT277" s="123">
        <f>IF(データ入力と計算結果!$E$9=バックデータ一覧!$A$24,'貼り付けシート（日別）'!P276,0)</f>
        <v>0</v>
      </c>
      <c r="AU277" s="132">
        <f>'貼り付けシート（日別）'!B276</f>
        <v>9.7592274610740013</v>
      </c>
      <c r="AV277" s="132">
        <f>'貼り付けシート（日別）'!C276</f>
        <v>15.911783903925</v>
      </c>
      <c r="AW277" s="132">
        <f>'貼り付けシート（日別）'!D276</f>
        <v>2.9701996620659998</v>
      </c>
      <c r="AX277" s="132">
        <f>'貼り付けシート（日別）'!E276</f>
        <v>0</v>
      </c>
      <c r="AY277" s="132">
        <f>'貼り付けシート（日別）'!F276</f>
        <v>19.094140684709998</v>
      </c>
      <c r="AZ277" s="132">
        <f>'貼り付けシート（日別）'!G276</f>
        <v>0</v>
      </c>
      <c r="BA277" s="132">
        <f>'貼り付けシート（日別）'!H276</f>
        <v>4.1421874999999995</v>
      </c>
    </row>
    <row r="278" spans="1:53" x14ac:dyDescent="0.15">
      <c r="A278" s="50">
        <v>41911</v>
      </c>
      <c r="B278" s="42">
        <f t="shared" si="43"/>
        <v>9</v>
      </c>
      <c r="C278" s="42">
        <f t="shared" si="44"/>
        <v>29</v>
      </c>
      <c r="D278" s="127">
        <f t="shared" si="45"/>
        <v>0.16100303602430555</v>
      </c>
      <c r="E278" s="127">
        <f t="shared" si="40"/>
        <v>77.20457433279816</v>
      </c>
      <c r="F278" s="127">
        <f t="shared" si="46"/>
        <v>0</v>
      </c>
      <c r="G278" s="130">
        <v>0</v>
      </c>
      <c r="H278" s="122">
        <f t="shared" si="41"/>
        <v>0.16100303602430555</v>
      </c>
      <c r="I278" s="122">
        <f>IF(AND($BH$4&lt;&gt;1,$BH$4&lt;&gt;2,$BH$4&lt;&gt;6),0,((VLOOKUP(データ入力と計算結果!$E$6,バックデータ一覧!$V$10:$AA$11,2)*'貼り付けシート（日別）'!O277+VLOOKUP(データ入力と計算結果!$E$6,バックデータ一覧!$V$10:$AA$11,3)*('貼り付けシート（日別）'!I277+'貼り付けシート（日別）'!J277+'貼り付けシート（日別）'!K277+'貼り付けシート（日別）'!L277+'貼り付けシート（日別）'!N277)+(VLOOKUP(データ入力と計算結果!$E$6,バックデータ一覧!$V$10:$AA$11,4)))*10^3/3600))</f>
        <v>0.10048819444444444</v>
      </c>
      <c r="J278" s="122">
        <f>IF(AND(OR($BH$4&lt;&gt;1,$BH$4&lt;&gt;2,$BH$4&lt;&gt;6),データ入力と計算結果!$E$7&lt;&gt;バックデータ一覧!$A$15,SUM(AX278:AY278)&gt;0),0.07*10^3/3600,0)</f>
        <v>1.9444444444444445E-2</v>
      </c>
      <c r="K278" s="122">
        <f>IF(AND(OR($BH$4=1,$BH$4=2),データ入力と計算結果!$E$7=バックデータ一覧!$A$17,AY278&gt;0),(VLOOKUP(データ入力と計算結果!$E$6,バックデータ一覧!$V$10:$AA$11,5,FALSE)*BA278+VLOOKUP(データ入力と計算結果!$E$6,バックデータ一覧!$V$10:$AA$11,6,FALSE))*10^3/3600,0)</f>
        <v>4.1070397135416659E-2</v>
      </c>
      <c r="L278" s="122">
        <f>IF(OR($BH$4=1,$BH$4=6),IF(データ入力と計算結果!$E$7=バックデータ一覧!$A$15,AU278/N278+AV278/O278+AW278/P278+AX278/Q278+AY278/S278,IF(データ入力と計算結果!$E$7=バックデータ一覧!$A$16,AU278/N278+AV278/O278+AW278/P278+AY278/R278+AZ278/S278,AU278/N278+AV278/O278+AW278/P278+AY278/R278+BA278/T278)),0)</f>
        <v>77.20457433279816</v>
      </c>
      <c r="M278" s="122">
        <f>IF($BH$4=2,IF(データ入力と計算結果!$E$7=バックデータ一覧!$A$15,AU278/N278+AV278/O278+AW278/P278+AX278/Q278+AZ278/S278,IF(データ入力と計算結果!$E$7=バックデータ一覧!$A$16,AU278/N278+AV278/O278+AW278/P278+AY278/R278+AZ278/S278,AU278/N278+AV278/O278+AW278/P278+AY278/R278+BA278/T278)),0)</f>
        <v>0</v>
      </c>
      <c r="N278" s="122">
        <f>MIN(1,$BH$6*'貼り付けシート（日別）'!O277+計算過程!$BH$13*(AU278+AW278)+$BH$20)</f>
        <v>0.63451455769487175</v>
      </c>
      <c r="O278" s="122">
        <f>MIN(1,$BH$7*'貼り付けシート（日別）'!O277+$BH$14*AV278+$BH$21)</f>
        <v>0.68856066311788811</v>
      </c>
      <c r="P278" s="122">
        <f>MIN(1,$BH$8*'貼り付けシート（日別）'!O277+$BH$15*(AU278+AW278)+$BH$22)</f>
        <v>0.63451455769487175</v>
      </c>
      <c r="Q278" s="46">
        <f>MIN(1,$BH$9*'貼り付けシート（日別）'!O277+$BH$16*AX278+$BH$23)</f>
        <v>0.71159348488590612</v>
      </c>
      <c r="R278" s="46">
        <f>MIN(1,$BH$10*'貼り付けシート（日別）'!O277+$BH$17*AY278+$BH$24)</f>
        <v>0.70202830540215855</v>
      </c>
      <c r="S278" s="46">
        <f>MIN(1,$BH$11*'貼り付けシート（日別）'!O277+$BH$18*AZ278+$BH$25)</f>
        <v>0.71159348488590612</v>
      </c>
      <c r="T278" s="46">
        <f>MIN(1,$BH$12*'貼り付けシート（日別）'!O277+$BH$19*BA278+$BH$26)</f>
        <v>0.65934917107248325</v>
      </c>
      <c r="U278" s="46">
        <f t="shared" si="42"/>
        <v>0</v>
      </c>
      <c r="V278" s="46">
        <f t="array" ref="V278">AVERAGE((IF(('貼り付けシート（時刻別）'!$E$6:$E$8765=$B278)*('貼り付けシート（時刻別）'!$F$6:$F$8765=$C278)*('貼り付けシート（時刻別）'!$G$6:$G$8765=1),'貼り付けシート（時刻別）'!$C$6:$C$8765,"")))</f>
        <v>14.3375</v>
      </c>
      <c r="W278" s="46">
        <f t="shared" si="47"/>
        <v>1</v>
      </c>
      <c r="X278" s="46">
        <f t="shared" si="48"/>
        <v>1</v>
      </c>
      <c r="Y278" s="46">
        <f t="shared" si="49"/>
        <v>52.226993994750003</v>
      </c>
      <c r="Z278" s="46">
        <f>IF($BH$4=8,($BH$38*'貼り付けシート（日別）'!O277+$BH$39*Y278+$BH$40)/3.6,0)</f>
        <v>0</v>
      </c>
      <c r="AA278" s="46">
        <f>IF(OR($BH$4=3,$BH$4=4,$BH$4=5),(($BH$42*'貼り付けシート（日別）'!O277+$BH$43*SUM(AU278:AW278,AY278)+$BH$44)*AB278+(0.01723*BA278+0.06099))*10^3/3600,0)</f>
        <v>0</v>
      </c>
      <c r="AB278" s="46">
        <f>IF('貼り付けシート（日別）'!O277&lt;7,1+(7-'貼り付けシート（日別）'!O277)*0.0091,1)</f>
        <v>1</v>
      </c>
      <c r="AC278" s="46">
        <f>IF(OR($BH$4=3,$BH$4=4,$BH$4=5),(($BH$45*'貼り付けシート（日別）'!O277+$BH$46*SUM(AU278:AW278,AY278)+$BH$47)*AE278+BA278/AD278),0)</f>
        <v>0</v>
      </c>
      <c r="AD278" s="46">
        <f>$BH$48*'貼り付けシート（日別）'!O277+$BH$49*BA278+$BH$50</f>
        <v>0.85874843749999996</v>
      </c>
      <c r="AE278" s="46">
        <f>IF('貼り付けシート（日別）'!O277&lt;7,1+(7-'貼り付けシート（日別）'!O277)*0.0205,1)</f>
        <v>1</v>
      </c>
      <c r="AF278" s="46">
        <f>IF($BH$4=7,((AL278*'貼り付けシート（日別）'!O277+AM278*(AU278+AV278+AW278+AY278)+AN278*AK278+AO278)*AG278+(0.01723*BA278+0.06099))*10^3/3600,0)</f>
        <v>0</v>
      </c>
      <c r="AG278" s="46">
        <f>IF(7&lt;='貼り付けシート（日別）'!O277,1,1+(7-'貼り付けシート（日別）'!O277)*0.0091)</f>
        <v>1</v>
      </c>
      <c r="AH278" s="46">
        <f>IF($BH$4=7,((AP278*'貼り付けシート（日別）'!O277+AQ278*(AU278+AV278+AW278+AY278)+AR278*AK278+AS278)*AJ278+BA278/AI278),0)</f>
        <v>0</v>
      </c>
      <c r="AI278" s="46">
        <f>$BH$52*'貼り付けシート（日別）'!O277+$BH$53*BA278+$BH$54</f>
        <v>0.85874843749999996</v>
      </c>
      <c r="AJ278" s="46">
        <f>IF(7&lt;='貼り付けシート（日別）'!O277,1,1+(7-'貼り付けシート（日別）'!O277)*0.0205)</f>
        <v>1</v>
      </c>
      <c r="AK278" s="46">
        <f>SUMIF('貼り付けシート（時刻別）'!$A$6:$A$8765,A278,'貼り付けシート（時刻別）'!$D$6:$D$8765)</f>
        <v>0</v>
      </c>
      <c r="AL278" s="120">
        <f>IF($AK278&gt;0,バックデータ一覧!$S$4,バックデータ一覧!$T$4)</f>
        <v>-0.18114</v>
      </c>
      <c r="AM278" s="120">
        <f>IF($AK278&gt;0,バックデータ一覧!$S$5,バックデータ一覧!$T$5)</f>
        <v>0.10483000000000001</v>
      </c>
      <c r="AN278" s="120">
        <f>IF($AK278&gt;0,バックデータ一覧!$S$6,バックデータ一覧!$T$6)</f>
        <v>0</v>
      </c>
      <c r="AO278" s="120">
        <f>IF($AK278&gt;0,バックデータ一覧!$S$7,バックデータ一覧!$T$7)</f>
        <v>5.8528500000000001</v>
      </c>
      <c r="AP278" s="120">
        <f>IF($AK278&gt;0,バックデータ一覧!$S$12,バックデータ一覧!$T$12)</f>
        <v>-5.7700000000000001E-2</v>
      </c>
      <c r="AQ278" s="120">
        <f>IF($AK278&gt;0,バックデータ一覧!$S$13,バックデータ一覧!$T$13)</f>
        <v>0.47525000000000001</v>
      </c>
      <c r="AR278" s="120">
        <f>IF($AK278&gt;0,バックデータ一覧!$S$14,バックデータ一覧!$T$14)</f>
        <v>0</v>
      </c>
      <c r="AS278" s="120">
        <f>IF($AK278&gt;0,バックデータ一覧!$S$15,バックデータ一覧!$T$15)</f>
        <v>-6.3459300000000001</v>
      </c>
      <c r="AT278" s="123">
        <f>IF(データ入力と計算結果!$E$9=バックデータ一覧!$A$24,'貼り付けシート（日別）'!P277,0)</f>
        <v>0</v>
      </c>
      <c r="AU278" s="132">
        <f>'貼り付けシート（日別）'!B277</f>
        <v>9.64683127226</v>
      </c>
      <c r="AV278" s="132">
        <f>'貼り付けシート（日別）'!C277</f>
        <v>15.72852924825</v>
      </c>
      <c r="AW278" s="132">
        <f>'貼り付けシート（日別）'!D277</f>
        <v>2.9359921263400004</v>
      </c>
      <c r="AX278" s="132">
        <f>'貼り付けシート（日別）'!E277</f>
        <v>0</v>
      </c>
      <c r="AY278" s="132">
        <f>'貼り付けシート（日別）'!F277</f>
        <v>18.874235097900002</v>
      </c>
      <c r="AZ278" s="132">
        <f>'貼り付けシート（日別）'!G277</f>
        <v>0</v>
      </c>
      <c r="BA278" s="132">
        <f>'貼り付けシート（日別）'!H277</f>
        <v>5.0414062499999996</v>
      </c>
    </row>
    <row r="279" spans="1:53" x14ac:dyDescent="0.15">
      <c r="A279" s="50">
        <v>41912</v>
      </c>
      <c r="B279" s="42">
        <f t="shared" si="43"/>
        <v>9</v>
      </c>
      <c r="C279" s="42">
        <f t="shared" si="44"/>
        <v>30</v>
      </c>
      <c r="D279" s="127">
        <f t="shared" si="45"/>
        <v>0.17492249001736113</v>
      </c>
      <c r="E279" s="127">
        <f t="shared" si="40"/>
        <v>93.777444568164725</v>
      </c>
      <c r="F279" s="127">
        <f t="shared" si="46"/>
        <v>0</v>
      </c>
      <c r="G279" s="130">
        <v>0</v>
      </c>
      <c r="H279" s="122">
        <f t="shared" si="41"/>
        <v>0.17492249001736113</v>
      </c>
      <c r="I279" s="122">
        <f>IF(AND($BH$4&lt;&gt;1,$BH$4&lt;&gt;2,$BH$4&lt;&gt;6),0,((VLOOKUP(データ入力と計算結果!$E$6,バックデータ一覧!$V$10:$AA$11,2)*'貼り付けシート（日別）'!O278+VLOOKUP(データ入力と計算結果!$E$6,バックデータ一覧!$V$10:$AA$11,3)*('貼り付けシート（日別）'!I278+'貼り付けシート（日別）'!J278+'貼り付けシート（日別）'!K278+'貼り付けシート（日別）'!L278+'貼り付けシート（日別）'!N278)+(VLOOKUP(データ入力と計算結果!$E$6,バックデータ一覧!$V$10:$AA$11,4)))*10^3/3600))</f>
        <v>0.11254754629629631</v>
      </c>
      <c r="J279" s="122">
        <f>IF(AND(OR($BH$4&lt;&gt;1,$BH$4&lt;&gt;2,$BH$4&lt;&gt;6),データ入力と計算結果!$E$7&lt;&gt;バックデータ一覧!$A$15,SUM(AX279:AY279)&gt;0),0.07*10^3/3600,0)</f>
        <v>1.9444444444444445E-2</v>
      </c>
      <c r="K279" s="122">
        <f>IF(AND(OR($BH$4=1,$BH$4=2),データ入力と計算結果!$E$7=バックデータ一覧!$A$17,AY279&gt;0),(VLOOKUP(データ入力と計算結果!$E$6,バックデータ一覧!$V$10:$AA$11,5,FALSE)*BA279+VLOOKUP(データ入力と計算結果!$E$6,バックデータ一覧!$V$10:$AA$11,6,FALSE))*10^3/3600,0)</f>
        <v>4.2930499276620369E-2</v>
      </c>
      <c r="L279" s="122">
        <f>IF(OR($BH$4=1,$BH$4=6),IF(データ入力と計算結果!$E$7=バックデータ一覧!$A$15,AU279/N279+AV279/O279+AW279/P279+AX279/Q279+AY279/S279,IF(データ入力と計算結果!$E$7=バックデータ一覧!$A$16,AU279/N279+AV279/O279+AW279/P279+AY279/R279+AZ279/S279,AU279/N279+AV279/O279+AW279/P279+AY279/R279+BA279/T279)),0)</f>
        <v>93.777444568164725</v>
      </c>
      <c r="M279" s="122">
        <f>IF($BH$4=2,IF(データ入力と計算結果!$E$7=バックデータ一覧!$A$15,AU279/N279+AV279/O279+AW279/P279+AX279/Q279+AZ279/S279,IF(データ入力と計算結果!$E$7=バックデータ一覧!$A$16,AU279/N279+AV279/O279+AW279/P279+AY279/R279+AZ279/S279,AU279/N279+AV279/O279+AW279/P279+AY279/R279+BA279/T279)),0)</f>
        <v>0</v>
      </c>
      <c r="N279" s="122">
        <f>MIN(1,$BH$6*'貼り付けシート（日別）'!O278+計算過程!$BH$13*(AU279+AW279)+$BH$20)</f>
        <v>0.63663672301010099</v>
      </c>
      <c r="O279" s="122">
        <f>MIN(1,$BH$7*'貼り付けシート（日別）'!O278+$BH$14*AV279+$BH$21)</f>
        <v>0.68966487177379521</v>
      </c>
      <c r="P279" s="122">
        <f>MIN(1,$BH$8*'貼り付けシート（日別）'!O278+$BH$15*(AU279+AW279)+$BH$22)</f>
        <v>0.63663672301010099</v>
      </c>
      <c r="Q279" s="46">
        <f>MIN(1,$BH$9*'貼り付けシート（日別）'!O278+$BH$16*AX279+$BH$23)</f>
        <v>0.71159348488590612</v>
      </c>
      <c r="R279" s="46">
        <f>MIN(1,$BH$10*'貼り付けシート（日別）'!O278+$BH$17*AY279+$BH$24)</f>
        <v>0.70200380560170517</v>
      </c>
      <c r="S279" s="46">
        <f>MIN(1,$BH$11*'貼り付けシート（日別）'!O278+$BH$18*AZ279+$BH$25)</f>
        <v>0.71159348488590612</v>
      </c>
      <c r="T279" s="46">
        <f>MIN(1,$BH$12*'貼り付けシート（日別）'!O278+$BH$19*BA279+$BH$26)</f>
        <v>0.65902893963140941</v>
      </c>
      <c r="U279" s="46">
        <f t="shared" si="42"/>
        <v>0</v>
      </c>
      <c r="V279" s="46">
        <f t="array" ref="V279">AVERAGE((IF(('貼り付けシート（時刻別）'!$E$6:$E$8765=$B279)*('貼り付けシート（時刻別）'!$F$6:$F$8765=$C279)*('貼り付けシート（時刻別）'!$G$6:$G$8765=1),'貼り付けシート（時刻別）'!$C$6:$C$8765,"")))</f>
        <v>7.6749999999999998</v>
      </c>
      <c r="W279" s="46">
        <f t="shared" si="47"/>
        <v>1</v>
      </c>
      <c r="X279" s="46">
        <f t="shared" si="48"/>
        <v>1</v>
      </c>
      <c r="Y279" s="46">
        <f t="shared" si="49"/>
        <v>63.266260463283331</v>
      </c>
      <c r="Z279" s="46">
        <f>IF($BH$4=8,($BH$38*'貼り付けシート（日別）'!O278+$BH$39*Y279+$BH$40)/3.6,0)</f>
        <v>0</v>
      </c>
      <c r="AA279" s="46">
        <f>IF(OR($BH$4=3,$BH$4=4,$BH$4=5),(($BH$42*'貼り付けシート（日別）'!O278+$BH$43*SUM(AU279:AW279,AY279)+$BH$44)*AB279+(0.01723*BA279+0.06099))*10^3/3600,0)</f>
        <v>0</v>
      </c>
      <c r="AB279" s="46">
        <f>IF('貼り付けシート（日別）'!O278&lt;7,1+(7-'貼り付けシート（日別）'!O278)*0.0091,1)</f>
        <v>1</v>
      </c>
      <c r="AC279" s="46">
        <f>IF(OR($BH$4=3,$BH$4=4,$BH$4=5),(($BH$45*'貼り付けシート（日別）'!O278+$BH$46*SUM(AU279:AW279,AY279)+$BH$47)*AE279+BA279/AD279),0)</f>
        <v>0</v>
      </c>
      <c r="AD279" s="46">
        <f>$BH$48*'貼り付けシート（日別）'!O278+$BH$49*BA279+$BH$50</f>
        <v>0.84960031250000001</v>
      </c>
      <c r="AE279" s="46">
        <f>IF('貼り付けシート（日別）'!O278&lt;7,1+(7-'貼り付けシート（日別）'!O278)*0.0205,1)</f>
        <v>1</v>
      </c>
      <c r="AF279" s="46">
        <f>IF($BH$4=7,((AL279*'貼り付けシート（日別）'!O278+AM279*(AU279+AV279+AW279+AY279)+AN279*AK279+AO279)*AG279+(0.01723*BA279+0.06099))*10^3/3600,0)</f>
        <v>0</v>
      </c>
      <c r="AG279" s="46">
        <f>IF(7&lt;='貼り付けシート（日別）'!O278,1,1+(7-'貼り付けシート（日別）'!O278)*0.0091)</f>
        <v>1</v>
      </c>
      <c r="AH279" s="46">
        <f>IF($BH$4=7,((AP279*'貼り付けシート（日別）'!O278+AQ279*(AU279+AV279+AW279+AY279)+AR279*AK279+AS279)*AJ279+BA279/AI279),0)</f>
        <v>0</v>
      </c>
      <c r="AI279" s="46">
        <f>$BH$52*'貼り付けシート（日別）'!O278+$BH$53*BA279+$BH$54</f>
        <v>0.84960031250000001</v>
      </c>
      <c r="AJ279" s="46">
        <f>IF(7&lt;='貼り付けシート（日別）'!O278,1,1+(7-'貼り付けシート（日別）'!O278)*0.0205)</f>
        <v>1</v>
      </c>
      <c r="AK279" s="46">
        <f>SUMIF('貼り付けシート（時刻別）'!$A$6:$A$8765,A279,'貼り付けシート（時刻別）'!$D$6:$D$8765)</f>
        <v>10.805687257574414</v>
      </c>
      <c r="AL279" s="120">
        <f>IF($AK279&gt;0,バックデータ一覧!$S$4,バックデータ一覧!$T$4)</f>
        <v>-0.51375000000000004</v>
      </c>
      <c r="AM279" s="120">
        <f>IF($AK279&gt;0,バックデータ一覧!$S$5,バックデータ一覧!$T$5)</f>
        <v>-1.7819999999999999E-2</v>
      </c>
      <c r="AN279" s="120">
        <f>IF($AK279&gt;0,バックデータ一覧!$S$6,バックデータ一覧!$T$6)</f>
        <v>0.27639999999999998</v>
      </c>
      <c r="AO279" s="120">
        <f>IF($AK279&gt;0,バックデータ一覧!$S$7,バックデータ一覧!$T$7)</f>
        <v>9.4067100000000003</v>
      </c>
      <c r="AP279" s="120">
        <f>IF($AK279&gt;0,バックデータ一覧!$S$12,バックデータ一覧!$T$12)</f>
        <v>-0.19841</v>
      </c>
      <c r="AQ279" s="120">
        <f>IF($AK279&gt;0,バックデータ一覧!$S$13,バックデータ一覧!$T$13)</f>
        <v>1.10632</v>
      </c>
      <c r="AR279" s="120">
        <f>IF($AK279&gt;0,バックデータ一覧!$S$14,バックデータ一覧!$T$14)</f>
        <v>0.19306999999999999</v>
      </c>
      <c r="AS279" s="120">
        <f>IF($AK279&gt;0,バックデータ一覧!$S$15,バックデータ一覧!$T$15)</f>
        <v>-10.36669</v>
      </c>
      <c r="AT279" s="123">
        <f>IF(データ入力と計算結果!$E$9=バックデータ一覧!$A$24,'貼り付けシート（日別）'!P278,0)</f>
        <v>0</v>
      </c>
      <c r="AU279" s="132">
        <f>'貼り付けシート（日別）'!B278</f>
        <v>14.721943951260002</v>
      </c>
      <c r="AV279" s="132">
        <f>'貼り付けシート（日別）'!C278</f>
        <v>21.0313485018</v>
      </c>
      <c r="AW279" s="132">
        <f>'貼り付けシート（日別）'!D278</f>
        <v>3.15470227527</v>
      </c>
      <c r="AX279" s="132">
        <f>'貼り付けシート（日別）'!E278</f>
        <v>0</v>
      </c>
      <c r="AY279" s="132">
        <f>'貼り付けシート（日別）'!F278</f>
        <v>18.928213651620002</v>
      </c>
      <c r="AZ279" s="132">
        <f>'貼り付けシート（日別）'!G278</f>
        <v>0</v>
      </c>
      <c r="BA279" s="132">
        <f>'貼り付けシート（日別）'!H278</f>
        <v>5.430052083333333</v>
      </c>
    </row>
    <row r="280" spans="1:53" x14ac:dyDescent="0.15">
      <c r="A280" s="50">
        <v>41913</v>
      </c>
      <c r="B280" s="42">
        <f t="shared" si="43"/>
        <v>10</v>
      </c>
      <c r="C280" s="42">
        <f t="shared" si="44"/>
        <v>1</v>
      </c>
      <c r="D280" s="127">
        <f t="shared" si="45"/>
        <v>9.8577592592592592E-2</v>
      </c>
      <c r="E280" s="127">
        <f t="shared" si="40"/>
        <v>39.322630561649397</v>
      </c>
      <c r="F280" s="127">
        <f t="shared" si="46"/>
        <v>0</v>
      </c>
      <c r="G280" s="130">
        <v>0</v>
      </c>
      <c r="H280" s="122">
        <f t="shared" si="41"/>
        <v>9.8577592592592592E-2</v>
      </c>
      <c r="I280" s="122">
        <f>IF(AND($BH$4&lt;&gt;1,$BH$4&lt;&gt;2,$BH$4&lt;&gt;6),0,((VLOOKUP(データ入力と計算結果!$E$6,バックデータ一覧!$V$10:$AA$11,2)*'貼り付けシート（日別）'!O279+VLOOKUP(データ入力と計算結果!$E$6,バックデータ一覧!$V$10:$AA$11,3)*('貼り付けシート（日別）'!I279+'貼り付けシート（日別）'!J279+'貼り付けシート（日別）'!K279+'貼り付けシート（日別）'!L279+'貼り付けシート（日別）'!N279)+(VLOOKUP(データ入力と計算結果!$E$6,バックデータ一覧!$V$10:$AA$11,4)))*10^3/3600))</f>
        <v>9.8577592592592592E-2</v>
      </c>
      <c r="J280" s="122">
        <f>IF(AND(OR($BH$4&lt;&gt;1,$BH$4&lt;&gt;2,$BH$4&lt;&gt;6),データ入力と計算結果!$E$7&lt;&gt;バックデータ一覧!$A$15,SUM(AX280:AY280)&gt;0),0.07*10^3/3600,0)</f>
        <v>0</v>
      </c>
      <c r="K280" s="122">
        <f>IF(AND(OR($BH$4=1,$BH$4=2),データ入力と計算結果!$E$7=バックデータ一覧!$A$17,AY280&gt;0),(VLOOKUP(データ入力と計算結果!$E$6,バックデータ一覧!$V$10:$AA$11,5,FALSE)*BA280+VLOOKUP(データ入力と計算結果!$E$6,バックデータ一覧!$V$10:$AA$11,6,FALSE))*10^3/3600,0)</f>
        <v>0</v>
      </c>
      <c r="L280" s="122">
        <f>IF(OR($BH$4=1,$BH$4=6),IF(データ入力と計算結果!$E$7=バックデータ一覧!$A$15,AU280/N280+AV280/O280+AW280/P280+AX280/Q280+AY280/S280,IF(データ入力と計算結果!$E$7=バックデータ一覧!$A$16,AU280/N280+AV280/O280+AW280/P280+AY280/R280+AZ280/S280,AU280/N280+AV280/O280+AW280/P280+AY280/R280+BA280/T280)),0)</f>
        <v>39.322630561649397</v>
      </c>
      <c r="M280" s="122">
        <f>IF($BH$4=2,IF(データ入力と計算結果!$E$7=バックデータ一覧!$A$15,AU280/N280+AV280/O280+AW280/P280+AX280/Q280+AZ280/S280,IF(データ入力と計算結果!$E$7=バックデータ一覧!$A$16,AU280/N280+AV280/O280+AW280/P280+AY280/R280+AZ280/S280,AU280/N280+AV280/O280+AW280/P280+AY280/R280+BA280/T280)),0)</f>
        <v>0</v>
      </c>
      <c r="N280" s="122">
        <f>MIN(1,$BH$6*'貼り付けシート（日別）'!O279+計算過程!$BH$13*(AU280+AW280)+$BH$20)</f>
        <v>0.6261842443161868</v>
      </c>
      <c r="O280" s="122">
        <f>MIN(1,$BH$7*'貼り付けシート（日別）'!O279+$BH$14*AV280+$BH$21)</f>
        <v>0.69024924815787503</v>
      </c>
      <c r="P280" s="122">
        <f>MIN(1,$BH$8*'貼り付けシート（日別）'!O279+$BH$15*(AU280+AW280)+$BH$22)</f>
        <v>0.6261842443161868</v>
      </c>
      <c r="Q280" s="46">
        <f>MIN(1,$BH$9*'貼り付けシート（日別）'!O279+$BH$16*AX280+$BH$23)</f>
        <v>0.71159348488590612</v>
      </c>
      <c r="R280" s="46">
        <f>MIN(1,$BH$10*'貼り付けシート（日別）'!O279+$BH$17*AY280+$BH$24)</f>
        <v>0.71059494829530212</v>
      </c>
      <c r="S280" s="46">
        <f>MIN(1,$BH$11*'貼り付けシート（日別）'!O279+$BH$18*AZ280+$BH$25)</f>
        <v>0.71159348488590612</v>
      </c>
      <c r="T280" s="46">
        <f>MIN(1,$BH$12*'貼り付けシート（日別）'!O279+$BH$19*BA280+$BH$26)</f>
        <v>0.56885721806174494</v>
      </c>
      <c r="U280" s="46">
        <f t="shared" si="42"/>
        <v>0</v>
      </c>
      <c r="V280" s="46">
        <f t="array" ref="V280">AVERAGE((IF(('貼り付けシート（時刻別）'!$E$6:$E$8765=$B280)*('貼り付けシート（時刻別）'!$F$6:$F$8765=$C280)*('貼り付けシート（時刻別）'!$G$6:$G$8765=1),'貼り付けシート（時刻別）'!$C$6:$C$8765,"")))</f>
        <v>9.6375000000000011</v>
      </c>
      <c r="W280" s="46">
        <f t="shared" si="47"/>
        <v>1</v>
      </c>
      <c r="X280" s="46">
        <f t="shared" si="48"/>
        <v>1</v>
      </c>
      <c r="Y280" s="46">
        <f t="shared" si="49"/>
        <v>26.491921979250002</v>
      </c>
      <c r="Z280" s="46">
        <f>IF($BH$4=8,($BH$38*'貼り付けシート（日別）'!O279+$BH$39*Y280+$BH$40)/3.6,0)</f>
        <v>0</v>
      </c>
      <c r="AA280" s="46">
        <f>IF(OR($BH$4=3,$BH$4=4,$BH$4=5),(($BH$42*'貼り付けシート（日別）'!O279+$BH$43*SUM(AU280:AW280,AY280)+$BH$44)*AB280+(0.01723*BA280+0.06099))*10^3/3600,0)</f>
        <v>0</v>
      </c>
      <c r="AB280" s="46">
        <f>IF('貼り付けシート（日別）'!O279&lt;7,1+(7-'貼り付けシート（日別）'!O279)*0.0091,1)</f>
        <v>1</v>
      </c>
      <c r="AC280" s="46">
        <f>IF(OR($BH$4=3,$BH$4=4,$BH$4=5),(($BH$45*'貼り付けシート（日別）'!O279+$BH$46*SUM(AU280:AW280,AY280)+$BH$47)*AE280+BA280/AD280),0)</f>
        <v>0</v>
      </c>
      <c r="AD280" s="46">
        <f>$BH$48*'貼り付けシート（日別）'!O279+$BH$49*BA280+$BH$50</f>
        <v>0.82575999999999994</v>
      </c>
      <c r="AE280" s="46">
        <f>IF('貼り付けシート（日別）'!O279&lt;7,1+(7-'貼り付けシート（日別）'!O279)*0.0205,1)</f>
        <v>1</v>
      </c>
      <c r="AF280" s="46">
        <f>IF($BH$4=7,((AL280*'貼り付けシート（日別）'!O279+AM280*(AU280+AV280+AW280+AY280)+AN280*AK280+AO280)*AG280+(0.01723*BA280+0.06099))*10^3/3600,0)</f>
        <v>0</v>
      </c>
      <c r="AG280" s="46">
        <f>IF(7&lt;='貼り付けシート（日別）'!O279,1,1+(7-'貼り付けシート（日別）'!O279)*0.0091)</f>
        <v>1</v>
      </c>
      <c r="AH280" s="46">
        <f>IF($BH$4=7,((AP280*'貼り付けシート（日別）'!O279+AQ280*(AU280+AV280+AW280+AY280)+AR280*AK280+AS280)*AJ280+BA280/AI280),0)</f>
        <v>0</v>
      </c>
      <c r="AI280" s="46">
        <f>$BH$52*'貼り付けシート（日別）'!O279+$BH$53*BA280+$BH$54</f>
        <v>0.82575999999999994</v>
      </c>
      <c r="AJ280" s="46">
        <f>IF(7&lt;='貼り付けシート（日別）'!O279,1,1+(7-'貼り付けシート（日別）'!O279)*0.0205)</f>
        <v>1</v>
      </c>
      <c r="AK280" s="46">
        <f>SUMIF('貼り付けシート（時刻別）'!$A$6:$A$8765,A280,'貼り付けシート（時刻別）'!$D$6:$D$8765)</f>
        <v>10.523043618837921</v>
      </c>
      <c r="AL280" s="120">
        <f>IF($AK280&gt;0,バックデータ一覧!$S$4,バックデータ一覧!$T$4)</f>
        <v>-0.51375000000000004</v>
      </c>
      <c r="AM280" s="120">
        <f>IF($AK280&gt;0,バックデータ一覧!$S$5,バックデータ一覧!$T$5)</f>
        <v>-1.7819999999999999E-2</v>
      </c>
      <c r="AN280" s="120">
        <f>IF($AK280&gt;0,バックデータ一覧!$S$6,バックデータ一覧!$T$6)</f>
        <v>0.27639999999999998</v>
      </c>
      <c r="AO280" s="120">
        <f>IF($AK280&gt;0,バックデータ一覧!$S$7,バックデータ一覧!$T$7)</f>
        <v>9.4067100000000003</v>
      </c>
      <c r="AP280" s="120">
        <f>IF($AK280&gt;0,バックデータ一覧!$S$12,バックデータ一覧!$T$12)</f>
        <v>-0.19841</v>
      </c>
      <c r="AQ280" s="120">
        <f>IF($AK280&gt;0,バックデータ一覧!$S$13,バックデータ一覧!$T$13)</f>
        <v>1.10632</v>
      </c>
      <c r="AR280" s="120">
        <f>IF($AK280&gt;0,バックデータ一覧!$S$14,バックデータ一覧!$T$14)</f>
        <v>0.19306999999999999</v>
      </c>
      <c r="AS280" s="120">
        <f>IF($AK280&gt;0,バックデータ一覧!$S$15,バックデータ一覧!$T$15)</f>
        <v>-10.36669</v>
      </c>
      <c r="AT280" s="123">
        <f>IF(データ入力と計算結果!$E$9=バックデータ一覧!$A$24,'貼り付けシート（日別）'!P279,0)</f>
        <v>0</v>
      </c>
      <c r="AU280" s="132">
        <f>'貼り付けシート（日別）'!B279</f>
        <v>3.3909660133440003</v>
      </c>
      <c r="AV280" s="132">
        <f>'貼り付けシート（日別）'!C279</f>
        <v>20.133860704230003</v>
      </c>
      <c r="AW280" s="132">
        <f>'貼り付けシート（日別）'!D279</f>
        <v>2.967095261676</v>
      </c>
      <c r="AX280" s="132">
        <f>'貼り付けシート（日別）'!E279</f>
        <v>0</v>
      </c>
      <c r="AY280" s="132">
        <f>'貼り付けシート（日別）'!F279</f>
        <v>0</v>
      </c>
      <c r="AZ280" s="132">
        <f>'貼り付けシート（日別）'!G279</f>
        <v>0</v>
      </c>
      <c r="BA280" s="132">
        <f>'貼り付けシート（日別）'!H279</f>
        <v>0</v>
      </c>
    </row>
    <row r="281" spans="1:53" x14ac:dyDescent="0.15">
      <c r="A281" s="50">
        <v>41914</v>
      </c>
      <c r="B281" s="42">
        <f t="shared" si="43"/>
        <v>10</v>
      </c>
      <c r="C281" s="42">
        <f t="shared" si="44"/>
        <v>2</v>
      </c>
      <c r="D281" s="127">
        <f t="shared" si="45"/>
        <v>0.1614581623263889</v>
      </c>
      <c r="E281" s="127">
        <f t="shared" si="40"/>
        <v>78.211249566163588</v>
      </c>
      <c r="F281" s="127">
        <f t="shared" si="46"/>
        <v>0</v>
      </c>
      <c r="G281" s="130">
        <v>0</v>
      </c>
      <c r="H281" s="122">
        <f t="shared" si="41"/>
        <v>0.1614581623263889</v>
      </c>
      <c r="I281" s="122">
        <f>IF(AND($BH$4&lt;&gt;1,$BH$4&lt;&gt;2,$BH$4&lt;&gt;6),0,((VLOOKUP(データ入力と計算結果!$E$6,バックデータ一覧!$V$10:$AA$11,2)*'貼り付けシート（日別）'!O280+VLOOKUP(データ入力と計算結果!$E$6,バックデータ一覧!$V$10:$AA$11,3)*('貼り付けシート（日別）'!I280+'貼り付けシート（日別）'!J280+'貼り付けシート（日別）'!K280+'貼り付けシート（日別）'!L280+'貼り付けシート（日別）'!N280)+(VLOOKUP(データ入力と計算結果!$E$6,バックデータ一覧!$V$10:$AA$11,4)))*10^3/3600))</f>
        <v>0.1006613888888889</v>
      </c>
      <c r="J281" s="122">
        <f>IF(AND(OR($BH$4&lt;&gt;1,$BH$4&lt;&gt;2,$BH$4&lt;&gt;6),データ入力と計算結果!$E$7&lt;&gt;バックデータ一覧!$A$15,SUM(AX281:AY281)&gt;0),0.07*10^3/3600,0)</f>
        <v>1.9444444444444445E-2</v>
      </c>
      <c r="K281" s="122">
        <f>IF(AND(OR($BH$4=1,$BH$4=2),データ入力と計算結果!$E$7=バックデータ一覧!$A$17,AY281&gt;0),(VLOOKUP(データ入力と計算結果!$E$6,バックデータ一覧!$V$10:$AA$11,5,FALSE)*BA281+VLOOKUP(データ入力と計算結果!$E$6,バックデータ一覧!$V$10:$AA$11,6,FALSE))*10^3/3600,0)</f>
        <v>4.1352328993055555E-2</v>
      </c>
      <c r="L281" s="122">
        <f>IF(OR($BH$4=1,$BH$4=6),IF(データ入力と計算結果!$E$7=バックデータ一覧!$A$15,AU281/N281+AV281/O281+AW281/P281+AX281/Q281+AY281/S281,IF(データ入力と計算結果!$E$7=バックデータ一覧!$A$16,AU281/N281+AV281/O281+AW281/P281+AY281/R281+AZ281/S281,AU281/N281+AV281/O281+AW281/P281+AY281/R281+BA281/T281)),0)</f>
        <v>78.211249566163588</v>
      </c>
      <c r="M281" s="122">
        <f>IF($BH$4=2,IF(データ入力と計算結果!$E$7=バックデータ一覧!$A$15,AU281/N281+AV281/O281+AW281/P281+AX281/Q281+AZ281/S281,IF(データ入力と計算結果!$E$7=バックデータ一覧!$A$16,AU281/N281+AV281/O281+AW281/P281+AY281/R281+AZ281/S281,AU281/N281+AV281/O281+AW281/P281+AY281/R281+BA281/T281)),0)</f>
        <v>0</v>
      </c>
      <c r="N281" s="122">
        <f>MIN(1,$BH$6*'貼り付けシート（日別）'!O280+計算過程!$BH$13*(AU281+AW281)+$BH$20)</f>
        <v>0.63408043606860909</v>
      </c>
      <c r="O281" s="122">
        <f>MIN(1,$BH$7*'貼り付けシート（日別）'!O280+$BH$14*AV281+$BH$21)</f>
        <v>0.68845509945280958</v>
      </c>
      <c r="P281" s="122">
        <f>MIN(1,$BH$8*'貼り付けシート（日別）'!O280+$BH$15*(AU281+AW281)+$BH$22)</f>
        <v>0.63408043606860909</v>
      </c>
      <c r="Q281" s="46">
        <f>MIN(1,$BH$9*'貼り付けシート（日別）'!O280+$BH$16*AX281+$BH$23)</f>
        <v>0.71159348488590612</v>
      </c>
      <c r="R281" s="46">
        <f>MIN(1,$BH$10*'貼り付けシート（日別）'!O280+$BH$17*AY281+$BH$24)</f>
        <v>0.70191805630011861</v>
      </c>
      <c r="S281" s="46">
        <f>MIN(1,$BH$11*'貼り付けシート（日別）'!O280+$BH$18*AZ281+$BH$25)</f>
        <v>0.71159348488590612</v>
      </c>
      <c r="T281" s="46">
        <f>MIN(1,$BH$12*'貼り付けシート（日別）'!O280+$BH$19*BA281+$BH$26)</f>
        <v>0.65930063425127516</v>
      </c>
      <c r="U281" s="46">
        <f t="shared" si="42"/>
        <v>0</v>
      </c>
      <c r="V281" s="46">
        <f t="array" ref="V281">AVERAGE((IF(('貼り付けシート（時刻別）'!$E$6:$E$8765=$B281)*('貼り付けシート（時刻別）'!$F$6:$F$8765=$C281)*('貼り付けシート（時刻別）'!$G$6:$G$8765=1),'貼り付けシート（時刻別）'!$C$6:$C$8765,"")))</f>
        <v>11.237499999999999</v>
      </c>
      <c r="W281" s="46">
        <f t="shared" si="47"/>
        <v>1</v>
      </c>
      <c r="X281" s="46">
        <f t="shared" si="48"/>
        <v>1</v>
      </c>
      <c r="Y281" s="46">
        <f t="shared" si="49"/>
        <v>52.893158974100004</v>
      </c>
      <c r="Z281" s="46">
        <f>IF($BH$4=8,($BH$38*'貼り付けシート（日別）'!O280+$BH$39*Y281+$BH$40)/3.6,0)</f>
        <v>0</v>
      </c>
      <c r="AA281" s="46">
        <f>IF(OR($BH$4=3,$BH$4=4,$BH$4=5),(($BH$42*'貼り付けシート（日別）'!O280+$BH$43*SUM(AU281:AW281,AY281)+$BH$44)*AB281+(0.01723*BA281+0.06099))*10^3/3600,0)</f>
        <v>0</v>
      </c>
      <c r="AB281" s="46">
        <f>IF('貼り付けシート（日別）'!O280&lt;7,1+(7-'貼り付けシート（日別）'!O280)*0.0091,1)</f>
        <v>1</v>
      </c>
      <c r="AC281" s="46">
        <f>IF(OR($BH$4=3,$BH$4=4,$BH$4=5),(($BH$45*'貼り付けシート（日別）'!O280+$BH$46*SUM(AU281:AW281,AY281)+$BH$47)*AE281+BA281/AD281),0)</f>
        <v>0</v>
      </c>
      <c r="AD281" s="46">
        <f>$BH$48*'貼り付けシート（日別）'!O280+$BH$49*BA281+$BH$50</f>
        <v>0.85736187499999994</v>
      </c>
      <c r="AE281" s="46">
        <f>IF('貼り付けシート（日別）'!O280&lt;7,1+(7-'貼り付けシート（日別）'!O280)*0.0205,1)</f>
        <v>1</v>
      </c>
      <c r="AF281" s="46">
        <f>IF($BH$4=7,((AL281*'貼り付けシート（日別）'!O280+AM281*(AU281+AV281+AW281+AY281)+AN281*AK281+AO281)*AG281+(0.01723*BA281+0.06099))*10^3/3600,0)</f>
        <v>0</v>
      </c>
      <c r="AG281" s="46">
        <f>IF(7&lt;='貼り付けシート（日別）'!O280,1,1+(7-'貼り付けシート（日別）'!O280)*0.0091)</f>
        <v>1</v>
      </c>
      <c r="AH281" s="46">
        <f>IF($BH$4=7,((AP281*'貼り付けシート（日別）'!O280+AQ281*(AU281+AV281+AW281+AY281)+AR281*AK281+AS281)*AJ281+BA281/AI281),0)</f>
        <v>0</v>
      </c>
      <c r="AI281" s="46">
        <f>$BH$52*'貼り付けシート（日別）'!O280+$BH$53*BA281+$BH$54</f>
        <v>0.85736187499999994</v>
      </c>
      <c r="AJ281" s="46">
        <f>IF(7&lt;='貼り付けシート（日別）'!O280,1,1+(7-'貼り付けシート（日別）'!O280)*0.0205)</f>
        <v>1</v>
      </c>
      <c r="AK281" s="46">
        <f>SUMIF('貼り付けシート（時刻別）'!$A$6:$A$8765,A281,'貼り付けシート（時刻別）'!$D$6:$D$8765)</f>
        <v>3.5630329225397084</v>
      </c>
      <c r="AL281" s="120">
        <f>IF($AK281&gt;0,バックデータ一覧!$S$4,バックデータ一覧!$T$4)</f>
        <v>-0.51375000000000004</v>
      </c>
      <c r="AM281" s="120">
        <f>IF($AK281&gt;0,バックデータ一覧!$S$5,バックデータ一覧!$T$5)</f>
        <v>-1.7819999999999999E-2</v>
      </c>
      <c r="AN281" s="120">
        <f>IF($AK281&gt;0,バックデータ一覧!$S$6,バックデータ一覧!$T$6)</f>
        <v>0.27639999999999998</v>
      </c>
      <c r="AO281" s="120">
        <f>IF($AK281&gt;0,バックデータ一覧!$S$7,バックデータ一覧!$T$7)</f>
        <v>9.4067100000000003</v>
      </c>
      <c r="AP281" s="120">
        <f>IF($AK281&gt;0,バックデータ一覧!$S$12,バックデータ一覧!$T$12)</f>
        <v>-0.19841</v>
      </c>
      <c r="AQ281" s="120">
        <f>IF($AK281&gt;0,バックデータ一覧!$S$13,バックデータ一覧!$T$13)</f>
        <v>1.10632</v>
      </c>
      <c r="AR281" s="120">
        <f>IF($AK281&gt;0,バックデータ一覧!$S$14,バックデータ一覧!$T$14)</f>
        <v>0.19306999999999999</v>
      </c>
      <c r="AS281" s="120">
        <f>IF($AK281&gt;0,バックデータ一覧!$S$15,バックデータ一覧!$T$15)</f>
        <v>-10.36669</v>
      </c>
      <c r="AT281" s="123">
        <f>IF(データ入力と計算結果!$E$9=バックデータ一覧!$A$24,'貼り付けシート（日別）'!P280,0)</f>
        <v>0</v>
      </c>
      <c r="AU281" s="132">
        <f>'貼り付けシート（日別）'!B280</f>
        <v>9.7709819458160005</v>
      </c>
      <c r="AV281" s="132">
        <f>'貼り付けシート（日別）'!C280</f>
        <v>15.930948824700002</v>
      </c>
      <c r="AW281" s="132">
        <f>'貼り付けシート（日別）'!D280</f>
        <v>2.9737771139440001</v>
      </c>
      <c r="AX281" s="132">
        <f>'貼り付けシート（日別）'!E280</f>
        <v>0</v>
      </c>
      <c r="AY281" s="132">
        <f>'貼り付けシート（日別）'!F280</f>
        <v>19.11713858964</v>
      </c>
      <c r="AZ281" s="132">
        <f>'貼り付けシート（日別）'!G280</f>
        <v>0</v>
      </c>
      <c r="BA281" s="132">
        <f>'貼り付けシート（日別）'!H280</f>
        <v>5.1003124999999994</v>
      </c>
    </row>
    <row r="282" spans="1:53" x14ac:dyDescent="0.15">
      <c r="A282" s="50">
        <v>41915</v>
      </c>
      <c r="B282" s="42">
        <f t="shared" si="43"/>
        <v>10</v>
      </c>
      <c r="C282" s="42">
        <f t="shared" si="44"/>
        <v>3</v>
      </c>
      <c r="D282" s="127">
        <f t="shared" si="45"/>
        <v>0.14941256221064816</v>
      </c>
      <c r="E282" s="127">
        <f t="shared" si="40"/>
        <v>62.416065663531505</v>
      </c>
      <c r="F282" s="127">
        <f t="shared" si="46"/>
        <v>0</v>
      </c>
      <c r="G282" s="130">
        <v>0</v>
      </c>
      <c r="H282" s="122">
        <f t="shared" si="41"/>
        <v>0.14941256221064816</v>
      </c>
      <c r="I282" s="122">
        <f>IF(AND($BH$4&lt;&gt;1,$BH$4&lt;&gt;2,$BH$4&lt;&gt;6),0,((VLOOKUP(データ入力と計算結果!$E$6,バックデータ一覧!$V$10:$AA$11,2)*'貼り付けシート（日別）'!O281+VLOOKUP(データ入力と計算結果!$E$6,バックデータ一覧!$V$10:$AA$11,3)*('貼り付けシート（日別）'!I281+'貼り付けシート（日別）'!J281+'貼り付けシート（日別）'!K281+'貼り付けシート（日別）'!L281+'貼り付けシート（日別）'!N281)+(VLOOKUP(データ入力と計算結果!$E$6,バックデータ一覧!$V$10:$AA$11,4)))*10^3/3600))</f>
        <v>8.9292824074074087E-2</v>
      </c>
      <c r="J282" s="122">
        <f>IF(AND(OR($BH$4&lt;&gt;1,$BH$4&lt;&gt;2,$BH$4&lt;&gt;6),データ入力と計算結果!$E$7&lt;&gt;バックデータ一覧!$A$15,SUM(AX282:AY282)&gt;0),0.07*10^3/3600,0)</f>
        <v>1.9444444444444445E-2</v>
      </c>
      <c r="K282" s="122">
        <f>IF(AND(OR($BH$4=1,$BH$4=2),データ入力と計算結果!$E$7=バックデータ一覧!$A$17,AY282&gt;0),(VLOOKUP(データ入力と計算結果!$E$6,バックデータ一覧!$V$10:$AA$11,5,FALSE)*BA282+VLOOKUP(データ入力と計算結果!$E$6,バックデータ一覧!$V$10:$AA$11,6,FALSE))*10^3/3600,0)</f>
        <v>4.0675293692129626E-2</v>
      </c>
      <c r="L282" s="122">
        <f>IF(OR($BH$4=1,$BH$4=6),IF(データ入力と計算結果!$E$7=バックデータ一覧!$A$15,AU282/N282+AV282/O282+AW282/P282+AX282/Q282+AY282/S282,IF(データ入力と計算結果!$E$7=バックデータ一覧!$A$16,AU282/N282+AV282/O282+AW282/P282+AY282/R282+AZ282/S282,AU282/N282+AV282/O282+AW282/P282+AY282/R282+BA282/T282)),0)</f>
        <v>62.416065663531505</v>
      </c>
      <c r="M282" s="122">
        <f>IF($BH$4=2,IF(データ入力と計算結果!$E$7=バックデータ一覧!$A$15,AU282/N282+AV282/O282+AW282/P282+AX282/Q282+AZ282/S282,IF(データ入力と計算結果!$E$7=バックデータ一覧!$A$16,AU282/N282+AV282/O282+AW282/P282+AY282/R282+AZ282/S282,AU282/N282+AV282/O282+AW282/P282+AY282/R282+BA282/T282)),0)</f>
        <v>0</v>
      </c>
      <c r="N282" s="122">
        <f>MIN(1,$BH$6*'貼り付けシート（日別）'!O281+計算過程!$BH$13*(AU282+AW282)+$BH$20)</f>
        <v>0.62950660710543416</v>
      </c>
      <c r="O282" s="122">
        <f>MIN(1,$BH$7*'貼り付けシート（日別）'!O281+$BH$14*AV282+$BH$21)</f>
        <v>0.68659379365141116</v>
      </c>
      <c r="P282" s="122">
        <f>MIN(1,$BH$8*'貼り付けシート（日別）'!O281+$BH$15*(AU282+AW282)+$BH$22)</f>
        <v>0.62950660710543416</v>
      </c>
      <c r="Q282" s="46">
        <f>MIN(1,$BH$9*'貼り付けシート（日別）'!O281+$BH$16*AX282+$BH$23)</f>
        <v>0.71159348488590612</v>
      </c>
      <c r="R282" s="46">
        <f>MIN(1,$BH$10*'貼り付けシート（日別）'!O281+$BH$17*AY282+$BH$24)</f>
        <v>0.70185723813350032</v>
      </c>
      <c r="S282" s="46">
        <f>MIN(1,$BH$11*'貼り付けシート（日別）'!O281+$BH$18*AZ282+$BH$25)</f>
        <v>0.71159348488590612</v>
      </c>
      <c r="T282" s="46">
        <f>MIN(1,$BH$12*'貼り付けシート（日別）'!O281+$BH$19*BA282+$BH$26)</f>
        <v>0.65964282215033554</v>
      </c>
      <c r="U282" s="46">
        <f t="shared" si="42"/>
        <v>0</v>
      </c>
      <c r="V282" s="46">
        <f t="array" ref="V282">AVERAGE((IF(('貼り付けシート（時刻別）'!$E$6:$E$8765=$B282)*('貼り付けシート（時刻別）'!$F$6:$F$8765=$C282)*('貼り付けシート（時刻別）'!$G$6:$G$8765=1),'貼り付けシート（時刻別）'!$C$6:$C$8765,"")))</f>
        <v>11.362500000000001</v>
      </c>
      <c r="W282" s="46">
        <f t="shared" si="47"/>
        <v>1</v>
      </c>
      <c r="X282" s="46">
        <f t="shared" si="48"/>
        <v>1</v>
      </c>
      <c r="Y282" s="46">
        <f t="shared" si="49"/>
        <v>42.391615980841664</v>
      </c>
      <c r="Z282" s="46">
        <f>IF($BH$4=8,($BH$38*'貼り付けシート（日別）'!O281+$BH$39*Y282+$BH$40)/3.6,0)</f>
        <v>0</v>
      </c>
      <c r="AA282" s="46">
        <f>IF(OR($BH$4=3,$BH$4=4,$BH$4=5),(($BH$42*'貼り付けシート（日別）'!O281+$BH$43*SUM(AU282:AW282,AY282)+$BH$44)*AB282+(0.01723*BA282+0.06099))*10^3/3600,0)</f>
        <v>0</v>
      </c>
      <c r="AB282" s="46">
        <f>IF('貼り付けシート（日別）'!O281&lt;7,1+(7-'貼り付けシート（日別）'!O281)*0.0091,1)</f>
        <v>1</v>
      </c>
      <c r="AC282" s="46">
        <f>IF(OR($BH$4=3,$BH$4=4,$BH$4=5),(($BH$45*'貼り付けシート（日別）'!O281+$BH$46*SUM(AU282:AW282,AY282)+$BH$47)*AE282+BA282/AD282),0)</f>
        <v>0</v>
      </c>
      <c r="AD282" s="46">
        <f>$BH$48*'貼り付けシート（日別）'!O281+$BH$49*BA282+$BH$50</f>
        <v>0.86105312499999997</v>
      </c>
      <c r="AE282" s="46">
        <f>IF('貼り付けシート（日別）'!O281&lt;7,1+(7-'貼り付けシート（日別）'!O281)*0.0205,1)</f>
        <v>1</v>
      </c>
      <c r="AF282" s="46">
        <f>IF($BH$4=7,((AL282*'貼り付けシート（日別）'!O281+AM282*(AU282+AV282+AW282+AY282)+AN282*AK282+AO282)*AG282+(0.01723*BA282+0.06099))*10^3/3600,0)</f>
        <v>0</v>
      </c>
      <c r="AG282" s="46">
        <f>IF(7&lt;='貼り付けシート（日別）'!O281,1,1+(7-'貼り付けシート（日別）'!O281)*0.0091)</f>
        <v>1</v>
      </c>
      <c r="AH282" s="46">
        <f>IF($BH$4=7,((AP282*'貼り付けシート（日別）'!O281+AQ282*(AU282+AV282+AW282+AY282)+AR282*AK282+AS282)*AJ282+BA282/AI282),0)</f>
        <v>0</v>
      </c>
      <c r="AI282" s="46">
        <f>$BH$52*'貼り付けシート（日別）'!O281+$BH$53*BA282+$BH$54</f>
        <v>0.86105312499999997</v>
      </c>
      <c r="AJ282" s="46">
        <f>IF(7&lt;='貼り付けシート（日別）'!O281,1,1+(7-'貼り付けシート（日別）'!O281)*0.0205)</f>
        <v>1</v>
      </c>
      <c r="AK282" s="46">
        <f>SUMIF('貼り付けシート（時刻別）'!$A$6:$A$8765,A282,'貼り付けシート（時刻別）'!$D$6:$D$8765)</f>
        <v>4.6866222866427858</v>
      </c>
      <c r="AL282" s="120">
        <f>IF($AK282&gt;0,バックデータ一覧!$S$4,バックデータ一覧!$T$4)</f>
        <v>-0.51375000000000004</v>
      </c>
      <c r="AM282" s="120">
        <f>IF($AK282&gt;0,バックデータ一覧!$S$5,バックデータ一覧!$T$5)</f>
        <v>-1.7819999999999999E-2</v>
      </c>
      <c r="AN282" s="120">
        <f>IF($AK282&gt;0,バックデータ一覧!$S$6,バックデータ一覧!$T$6)</f>
        <v>0.27639999999999998</v>
      </c>
      <c r="AO282" s="120">
        <f>IF($AK282&gt;0,バックデータ一覧!$S$7,バックデータ一覧!$T$7)</f>
        <v>9.4067100000000003</v>
      </c>
      <c r="AP282" s="120">
        <f>IF($AK282&gt;0,バックデータ一覧!$S$12,バックデータ一覧!$T$12)</f>
        <v>-0.19841</v>
      </c>
      <c r="AQ282" s="120">
        <f>IF($AK282&gt;0,バックデータ一覧!$S$13,バックデータ一覧!$T$13)</f>
        <v>1.10632</v>
      </c>
      <c r="AR282" s="120">
        <f>IF($AK282&gt;0,バックデータ一覧!$S$14,バックデータ一覧!$T$14)</f>
        <v>0.19306999999999999</v>
      </c>
      <c r="AS282" s="120">
        <f>IF($AK282&gt;0,バックデータ一覧!$S$15,バックデータ一覧!$T$15)</f>
        <v>-10.36669</v>
      </c>
      <c r="AT282" s="123">
        <f>IF(データ入力と計算結果!$E$9=バックデータ一覧!$A$24,'貼り付けシート（日別）'!P281,0)</f>
        <v>0</v>
      </c>
      <c r="AU282" s="132">
        <f>'貼り付けシート（日別）'!B281</f>
        <v>6.6309463785110001</v>
      </c>
      <c r="AV282" s="132">
        <f>'貼り付けシート（日別）'!C281</f>
        <v>10.695074804049998</v>
      </c>
      <c r="AW282" s="132">
        <f>'貼り付けシート（日別）'!D281</f>
        <v>0.85560598432399992</v>
      </c>
      <c r="AX282" s="132">
        <f>'貼り付けシート（日別）'!E281</f>
        <v>0</v>
      </c>
      <c r="AY282" s="132">
        <f>'貼り付けシート（日別）'!F281</f>
        <v>19.251134647289998</v>
      </c>
      <c r="AZ282" s="132">
        <f>'貼り付けシート（日別）'!G281</f>
        <v>0</v>
      </c>
      <c r="BA282" s="132">
        <f>'貼り付けシート（日別）'!H281</f>
        <v>4.9588541666666668</v>
      </c>
    </row>
    <row r="283" spans="1:53" x14ac:dyDescent="0.15">
      <c r="A283" s="50">
        <v>41916</v>
      </c>
      <c r="B283" s="42">
        <f t="shared" si="43"/>
        <v>10</v>
      </c>
      <c r="C283" s="42">
        <f t="shared" si="44"/>
        <v>4</v>
      </c>
      <c r="D283" s="127">
        <f t="shared" si="45"/>
        <v>0.17406455078125002</v>
      </c>
      <c r="E283" s="127">
        <f t="shared" si="40"/>
        <v>95.276642614814818</v>
      </c>
      <c r="F283" s="127">
        <f t="shared" si="46"/>
        <v>0</v>
      </c>
      <c r="G283" s="130">
        <v>0</v>
      </c>
      <c r="H283" s="122">
        <f t="shared" si="41"/>
        <v>0.17406455078125002</v>
      </c>
      <c r="I283" s="122">
        <f>IF(AND($BH$4&lt;&gt;1,$BH$4&lt;&gt;2,$BH$4&lt;&gt;6),0,((VLOOKUP(データ入力と計算結果!$E$6,バックデータ一覧!$V$10:$AA$11,2)*'貼り付けシート（日別）'!O282+VLOOKUP(データ入力と計算結果!$E$6,バックデータ一覧!$V$10:$AA$11,3)*('貼り付けシート（日別）'!I282+'貼り付けシート（日別）'!J282+'貼り付けシート（日別）'!K282+'貼り付けシート（日別）'!L282+'貼り付けシート（日別）'!N282)+(VLOOKUP(データ入力と計算結果!$E$6,バックデータ一覧!$V$10:$AA$11,4)))*10^3/3600))</f>
        <v>0.11222106481481482</v>
      </c>
      <c r="J283" s="122">
        <f>IF(AND(OR($BH$4&lt;&gt;1,$BH$4&lt;&gt;2,$BH$4&lt;&gt;6),データ入力と計算結果!$E$7&lt;&gt;バックデータ一覧!$A$15,SUM(AX283:AY283)&gt;0),0.07*10^3/3600,0)</f>
        <v>1.9444444444444445E-2</v>
      </c>
      <c r="K283" s="122">
        <f>IF(AND(OR($BH$4=1,$BH$4=2),データ入力と計算結果!$E$7=バックデータ一覧!$A$17,AY283&gt;0),(VLOOKUP(データ入力と計算結果!$E$6,バックデータ一覧!$V$10:$AA$11,5,FALSE)*BA283+VLOOKUP(データ入力と計算結果!$E$6,バックデータ一覧!$V$10:$AA$11,6,FALSE))*10^3/3600,0)</f>
        <v>4.2399041521990748E-2</v>
      </c>
      <c r="L283" s="122">
        <f>IF(OR($BH$4=1,$BH$4=6),IF(データ入力と計算結果!$E$7=バックデータ一覧!$A$15,AU283/N283+AV283/O283+AW283/P283+AX283/Q283+AY283/S283,IF(データ入力と計算結果!$E$7=バックデータ一覧!$A$16,AU283/N283+AV283/O283+AW283/P283+AY283/R283+AZ283/S283,AU283/N283+AV283/O283+AW283/P283+AY283/R283+BA283/T283)),0)</f>
        <v>95.276642614814818</v>
      </c>
      <c r="M283" s="122">
        <f>IF($BH$4=2,IF(データ入力と計算結果!$E$7=バックデータ一覧!$A$15,AU283/N283+AV283/O283+AW283/P283+AX283/Q283+AZ283/S283,IF(データ入力と計算結果!$E$7=バックデータ一覧!$A$16,AU283/N283+AV283/O283+AW283/P283+AY283/R283+AZ283/S283,AU283/N283+AV283/O283+AW283/P283+AY283/R283+BA283/T283)),0)</f>
        <v>0</v>
      </c>
      <c r="N283" s="122">
        <f>MIN(1,$BH$6*'貼り付けシート（日別）'!O282+計算過程!$BH$13*(AU283+AW283)+$BH$20)</f>
        <v>0.63824934494520036</v>
      </c>
      <c r="O283" s="122">
        <f>MIN(1,$BH$7*'貼り付けシート（日別）'!O282+$BH$14*AV283+$BH$21)</f>
        <v>0.6902334545764367</v>
      </c>
      <c r="P283" s="122">
        <f>MIN(1,$BH$8*'貼り付けシート（日別）'!O282+$BH$15*(AU283+AW283)+$BH$22)</f>
        <v>0.63824934494520036</v>
      </c>
      <c r="Q283" s="46">
        <f>MIN(1,$BH$9*'貼り付けシート（日別）'!O282+$BH$16*AX283+$BH$23)</f>
        <v>0.71159348488590612</v>
      </c>
      <c r="R283" s="46">
        <f>MIN(1,$BH$10*'貼り付けシート（日別）'!O282+$BH$17*AY283+$BH$24)</f>
        <v>0.70182704471744872</v>
      </c>
      <c r="S283" s="46">
        <f>MIN(1,$BH$11*'貼り付けシート（日別）'!O282+$BH$18*AZ283+$BH$25)</f>
        <v>0.71159348488590612</v>
      </c>
      <c r="T283" s="46">
        <f>MIN(1,$BH$12*'貼り付けシート（日別）'!O282+$BH$19*BA283+$BH$26)</f>
        <v>0.65912043432885903</v>
      </c>
      <c r="U283" s="46">
        <f t="shared" si="42"/>
        <v>0</v>
      </c>
      <c r="V283" s="46">
        <f t="array" ref="V283">AVERAGE((IF(('貼り付けシート（時刻別）'!$E$6:$E$8765=$B283)*('貼り付けシート（時刻別）'!$F$6:$F$8765=$C283)*('貼り付けシート（時刻別）'!$G$6:$G$8765=1),'貼り付けシート（時刻別）'!$C$6:$C$8765,"")))</f>
        <v>14.600000000000001</v>
      </c>
      <c r="W283" s="46">
        <f t="shared" si="47"/>
        <v>1</v>
      </c>
      <c r="X283" s="46">
        <f t="shared" si="48"/>
        <v>1</v>
      </c>
      <c r="Y283" s="46">
        <f t="shared" si="49"/>
        <v>64.345186150191665</v>
      </c>
      <c r="Z283" s="46">
        <f>IF($BH$4=8,($BH$38*'貼り付けシート（日別）'!O282+$BH$39*Y283+$BH$40)/3.6,0)</f>
        <v>0</v>
      </c>
      <c r="AA283" s="46">
        <f>IF(OR($BH$4=3,$BH$4=4,$BH$4=5),(($BH$42*'貼り付けシート（日別）'!O282+$BH$43*SUM(AU283:AW283,AY283)+$BH$44)*AB283+(0.01723*BA283+0.06099))*10^3/3600,0)</f>
        <v>0</v>
      </c>
      <c r="AB283" s="46">
        <f>IF('貼り付けシート（日別）'!O282&lt;7,1+(7-'貼り付けシート（日別）'!O282)*0.0091,1)</f>
        <v>1</v>
      </c>
      <c r="AC283" s="46">
        <f>IF(OR($BH$4=3,$BH$4=4,$BH$4=5),(($BH$45*'貼り付けシート（日別）'!O282+$BH$46*SUM(AU283:AW283,AY283)+$BH$47)*AE283+BA283/AD283),0)</f>
        <v>0</v>
      </c>
      <c r="AD283" s="46">
        <f>$BH$48*'貼り付けシート（日別）'!O282+$BH$49*BA283+$BH$50</f>
        <v>0.85221406249999987</v>
      </c>
      <c r="AE283" s="46">
        <f>IF('貼り付けシート（日別）'!O282&lt;7,1+(7-'貼り付けシート（日別）'!O282)*0.0205,1)</f>
        <v>1</v>
      </c>
      <c r="AF283" s="46">
        <f>IF($BH$4=7,((AL283*'貼り付けシート（日別）'!O282+AM283*(AU283+AV283+AW283+AY283)+AN283*AK283+AO283)*AG283+(0.01723*BA283+0.06099))*10^3/3600,0)</f>
        <v>0</v>
      </c>
      <c r="AG283" s="46">
        <f>IF(7&lt;='貼り付けシート（日別）'!O282,1,1+(7-'貼り付けシート（日別）'!O282)*0.0091)</f>
        <v>1</v>
      </c>
      <c r="AH283" s="46">
        <f>IF($BH$4=7,((AP283*'貼り付けシート（日別）'!O282+AQ283*(AU283+AV283+AW283+AY283)+AR283*AK283+AS283)*AJ283+BA283/AI283),0)</f>
        <v>0</v>
      </c>
      <c r="AI283" s="46">
        <f>$BH$52*'貼り付けシート（日別）'!O282+$BH$53*BA283+$BH$54</f>
        <v>0.85221406249999987</v>
      </c>
      <c r="AJ283" s="46">
        <f>IF(7&lt;='貼り付けシート（日別）'!O282,1,1+(7-'貼り付けシート（日別）'!O282)*0.0205)</f>
        <v>1</v>
      </c>
      <c r="AK283" s="46">
        <f>SUMIF('貼り付けシート（時刻別）'!$A$6:$A$8765,A283,'貼り付けシート（時刻別）'!$D$6:$D$8765)</f>
        <v>8.1419490404640129</v>
      </c>
      <c r="AL283" s="120">
        <f>IF($AK283&gt;0,バックデータ一覧!$S$4,バックデータ一覧!$T$4)</f>
        <v>-0.51375000000000004</v>
      </c>
      <c r="AM283" s="120">
        <f>IF($AK283&gt;0,バックデータ一覧!$S$5,バックデータ一覧!$T$5)</f>
        <v>-1.7819999999999999E-2</v>
      </c>
      <c r="AN283" s="120">
        <f>IF($AK283&gt;0,バックデータ一覧!$S$6,バックデータ一覧!$T$6)</f>
        <v>0.27639999999999998</v>
      </c>
      <c r="AO283" s="120">
        <f>IF($AK283&gt;0,バックデータ一覧!$S$7,バックデータ一覧!$T$7)</f>
        <v>9.4067100000000003</v>
      </c>
      <c r="AP283" s="120">
        <f>IF($AK283&gt;0,バックデータ一覧!$S$12,バックデータ一覧!$T$12)</f>
        <v>-0.19841</v>
      </c>
      <c r="AQ283" s="120">
        <f>IF($AK283&gt;0,バックデータ一覧!$S$13,バックデータ一覧!$T$13)</f>
        <v>1.10632</v>
      </c>
      <c r="AR283" s="120">
        <f>IF($AK283&gt;0,バックデータ一覧!$S$14,バックデータ一覧!$T$14)</f>
        <v>0.19306999999999999</v>
      </c>
      <c r="AS283" s="120">
        <f>IF($AK283&gt;0,バックデータ一覧!$S$15,バックデータ一覧!$T$15)</f>
        <v>-10.36669</v>
      </c>
      <c r="AT283" s="123">
        <f>IF(データ入力と計算結果!$E$9=バックデータ一覧!$A$24,'貼り付けシート（日別）'!P282,0)</f>
        <v>0</v>
      </c>
      <c r="AU283" s="132">
        <f>'貼り付けシート（日別）'!B282</f>
        <v>14.595563454107999</v>
      </c>
      <c r="AV283" s="132">
        <f>'貼り付けシート（日別）'!C282</f>
        <v>21.464063903100005</v>
      </c>
      <c r="AW283" s="132">
        <f>'貼り付けシート（日別）'!D282</f>
        <v>3.6488908635269999</v>
      </c>
      <c r="AX283" s="132">
        <f>'貼り付けシート（日別）'!E282</f>
        <v>0</v>
      </c>
      <c r="AY283" s="132">
        <f>'貼り付けシート（日別）'!F282</f>
        <v>19.317657512789999</v>
      </c>
      <c r="AZ283" s="132">
        <f>'貼り付けシート（日別）'!G282</f>
        <v>0</v>
      </c>
      <c r="BA283" s="132">
        <f>'貼り付けシート（日別）'!H282</f>
        <v>5.3190104166666679</v>
      </c>
    </row>
    <row r="284" spans="1:53" x14ac:dyDescent="0.15">
      <c r="A284" s="50">
        <v>41917</v>
      </c>
      <c r="B284" s="42">
        <f t="shared" si="43"/>
        <v>10</v>
      </c>
      <c r="C284" s="42">
        <f t="shared" si="44"/>
        <v>5</v>
      </c>
      <c r="D284" s="127">
        <f t="shared" si="45"/>
        <v>0.15643721223958335</v>
      </c>
      <c r="E284" s="127">
        <f t="shared" si="40"/>
        <v>64.703129301045948</v>
      </c>
      <c r="F284" s="127">
        <f t="shared" si="46"/>
        <v>0</v>
      </c>
      <c r="G284" s="130">
        <v>0</v>
      </c>
      <c r="H284" s="122">
        <f t="shared" si="41"/>
        <v>0.15643721223958335</v>
      </c>
      <c r="I284" s="122">
        <f>IF(AND($BH$4&lt;&gt;1,$BH$4&lt;&gt;2,$BH$4&lt;&gt;6),0,((VLOOKUP(データ入力と計算結果!$E$6,バックデータ一覧!$V$10:$AA$11,2)*'貼り付けシート（日別）'!O283+VLOOKUP(データ入力と計算結果!$E$6,バックデータ一覧!$V$10:$AA$11,3)*('貼り付けシート（日別）'!I283+'貼り付けシート（日別）'!J283+'貼り付けシート（日別）'!K283+'貼り付けシート（日別）'!L283+'貼り付けシート（日別）'!N283)+(VLOOKUP(データ入力と計算結果!$E$6,バックデータ一覧!$V$10:$AA$11,4)))*10^3/3600))</f>
        <v>9.1988287037037042E-2</v>
      </c>
      <c r="J284" s="122">
        <f>IF(AND(OR($BH$4&lt;&gt;1,$BH$4&lt;&gt;2,$BH$4&lt;&gt;6),データ入力と計算結果!$E$7&lt;&gt;バックデータ一覧!$A$15,SUM(AX284:AY284)&gt;0),0.07*10^3/3600,0)</f>
        <v>1.9444444444444445E-2</v>
      </c>
      <c r="K284" s="122">
        <f>IF(AND(OR($BH$4=1,$BH$4=2),データ入力と計算結果!$E$7=バックデータ一覧!$A$17,AY284&gt;0),(VLOOKUP(データ入力と計算結果!$E$6,バックデータ一覧!$V$10:$AA$11,5,FALSE)*BA284+VLOOKUP(データ入力と計算結果!$E$6,バックデータ一覧!$V$10:$AA$11,6,FALSE))*10^3/3600,0)</f>
        <v>4.5004480758101852E-2</v>
      </c>
      <c r="L284" s="122">
        <f>IF(OR($BH$4=1,$BH$4=6),IF(データ入力と計算結果!$E$7=バックデータ一覧!$A$15,AU284/N284+AV284/O284+AW284/P284+AX284/Q284+AY284/S284,IF(データ入力と計算結果!$E$7=バックデータ一覧!$A$16,AU284/N284+AV284/O284+AW284/P284+AY284/R284+AZ284/S284,AU284/N284+AV284/O284+AW284/P284+AY284/R284+BA284/T284)),0)</f>
        <v>64.703129301045948</v>
      </c>
      <c r="M284" s="122">
        <f>IF($BH$4=2,IF(データ入力と計算結果!$E$7=バックデータ一覧!$A$15,AU284/N284+AV284/O284+AW284/P284+AX284/Q284+AZ284/S284,IF(データ入力と計算結果!$E$7=バックデータ一覧!$A$16,AU284/N284+AV284/O284+AW284/P284+AY284/R284+AZ284/S284,AU284/N284+AV284/O284+AW284/P284+AY284/R284+BA284/T284)),0)</f>
        <v>0</v>
      </c>
      <c r="N284" s="122">
        <f>MIN(1,$BH$6*'貼り付けシート（日別）'!O283+計算過程!$BH$13*(AU284+AW284)+$BH$20)</f>
        <v>0.61987953274446028</v>
      </c>
      <c r="O284" s="122">
        <f>MIN(1,$BH$7*'貼り付けシート（日別）'!O283+$BH$14*AV284+$BH$21)</f>
        <v>0.68357781661177286</v>
      </c>
      <c r="P284" s="122">
        <f>MIN(1,$BH$8*'貼り付けシート（日別）'!O283+$BH$15*(AU284+AW284)+$BH$22)</f>
        <v>0.61987953274446028</v>
      </c>
      <c r="Q284" s="46">
        <f>MIN(1,$BH$9*'貼り付けシート（日別）'!O283+$BH$16*AX284+$BH$23)</f>
        <v>0.71159348488590612</v>
      </c>
      <c r="R284" s="46">
        <f>MIN(1,$BH$10*'貼り付けシート（日別）'!O283+$BH$17*AY284+$BH$24)</f>
        <v>0.7017550118534398</v>
      </c>
      <c r="S284" s="46">
        <f>MIN(1,$BH$11*'貼り付けシート（日別）'!O283+$BH$18*AZ284+$BH$25)</f>
        <v>0.71159348488590612</v>
      </c>
      <c r="T284" s="46">
        <f>MIN(1,$BH$12*'貼り付けシート（日別）'!O283+$BH$19*BA284+$BH$26)</f>
        <v>0.65867188715355707</v>
      </c>
      <c r="U284" s="46">
        <f t="shared" si="42"/>
        <v>0</v>
      </c>
      <c r="V284" s="46">
        <f t="array" ref="V284">AVERAGE((IF(('貼り付けシート（時刻別）'!$E$6:$E$8765=$B284)*('貼り付けシート（時刻別）'!$F$6:$F$8765=$C284)*('貼り付けシート（時刻別）'!$G$6:$G$8765=1),'貼り付けシート（時刻別）'!$C$6:$C$8765,"")))</f>
        <v>7.5250000000000004</v>
      </c>
      <c r="W284" s="46">
        <f t="shared" si="47"/>
        <v>1</v>
      </c>
      <c r="X284" s="46">
        <f t="shared" si="48"/>
        <v>1</v>
      </c>
      <c r="Y284" s="46">
        <f t="shared" si="49"/>
        <v>43.734089428716665</v>
      </c>
      <c r="Z284" s="46">
        <f>IF($BH$4=8,($BH$38*'貼り付けシート（日別）'!O283+$BH$39*Y284+$BH$40)/3.6,0)</f>
        <v>0</v>
      </c>
      <c r="AA284" s="46">
        <f>IF(OR($BH$4=3,$BH$4=4,$BH$4=5),(($BH$42*'貼り付けシート（日別）'!O283+$BH$43*SUM(AU284:AW284,AY284)+$BH$44)*AB284+(0.01723*BA284+0.06099))*10^3/3600,0)</f>
        <v>0</v>
      </c>
      <c r="AB284" s="46">
        <f>IF('貼り付けシート（日別）'!O283&lt;7,1+(7-'貼り付けシート（日別）'!O283)*0.0091,1)</f>
        <v>1</v>
      </c>
      <c r="AC284" s="46">
        <f>IF(OR($BH$4=3,$BH$4=4,$BH$4=5),(($BH$45*'貼り付けシート（日別）'!O283+$BH$46*SUM(AU284:AW284,AY284)+$BH$47)*AE284+BA284/AD284),0)</f>
        <v>0</v>
      </c>
      <c r="AD284" s="46">
        <f>$BH$48*'貼り付けシート（日別）'!O283+$BH$49*BA284+$BH$50</f>
        <v>0.83940031250000002</v>
      </c>
      <c r="AE284" s="46">
        <f>IF('貼り付けシート（日別）'!O283&lt;7,1+(7-'貼り付けシート（日別）'!O283)*0.0205,1)</f>
        <v>1</v>
      </c>
      <c r="AF284" s="46">
        <f>IF($BH$4=7,((AL284*'貼り付けシート（日別）'!O283+AM284*(AU284+AV284+AW284+AY284)+AN284*AK284+AO284)*AG284+(0.01723*BA284+0.06099))*10^3/3600,0)</f>
        <v>0</v>
      </c>
      <c r="AG284" s="46">
        <f>IF(7&lt;='貼り付けシート（日別）'!O283,1,1+(7-'貼り付けシート（日別）'!O283)*0.0091)</f>
        <v>1</v>
      </c>
      <c r="AH284" s="46">
        <f>IF($BH$4=7,((AP284*'貼り付けシート（日別）'!O283+AQ284*(AU284+AV284+AW284+AY284)+AR284*AK284+AS284)*AJ284+BA284/AI284),0)</f>
        <v>0</v>
      </c>
      <c r="AI284" s="46">
        <f>$BH$52*'貼り付けシート（日別）'!O283+$BH$53*BA284+$BH$54</f>
        <v>0.83940031250000002</v>
      </c>
      <c r="AJ284" s="46">
        <f>IF(7&lt;='貼り付けシート（日別）'!O283,1,1+(7-'貼り付けシート（日別）'!O283)*0.0205)</f>
        <v>1</v>
      </c>
      <c r="AK284" s="46">
        <f>SUMIF('貼り付けシート（時刻別）'!$A$6:$A$8765,A284,'貼り付けシート（時刻別）'!$D$6:$D$8765)</f>
        <v>29.026804759666327</v>
      </c>
      <c r="AL284" s="120">
        <f>IF($AK284&gt;0,バックデータ一覧!$S$4,バックデータ一覧!$T$4)</f>
        <v>-0.51375000000000004</v>
      </c>
      <c r="AM284" s="120">
        <f>IF($AK284&gt;0,バックデータ一覧!$S$5,バックデータ一覧!$T$5)</f>
        <v>-1.7819999999999999E-2</v>
      </c>
      <c r="AN284" s="120">
        <f>IF($AK284&gt;0,バックデータ一覧!$S$6,バックデータ一覧!$T$6)</f>
        <v>0.27639999999999998</v>
      </c>
      <c r="AO284" s="120">
        <f>IF($AK284&gt;0,バックデータ一覧!$S$7,バックデータ一覧!$T$7)</f>
        <v>9.4067100000000003</v>
      </c>
      <c r="AP284" s="120">
        <f>IF($AK284&gt;0,バックデータ一覧!$S$12,バックデータ一覧!$T$12)</f>
        <v>-0.19841</v>
      </c>
      <c r="AQ284" s="120">
        <f>IF($AK284&gt;0,バックデータ一覧!$S$13,バックデータ一覧!$T$13)</f>
        <v>1.10632</v>
      </c>
      <c r="AR284" s="120">
        <f>IF($AK284&gt;0,バックデータ一覧!$S$14,バックデータ一覧!$T$14)</f>
        <v>0.19306999999999999</v>
      </c>
      <c r="AS284" s="120">
        <f>IF($AK284&gt;0,バックデータ一覧!$S$15,バックデータ一覧!$T$15)</f>
        <v>-10.36669</v>
      </c>
      <c r="AT284" s="123">
        <f>IF(データ入力と計算結果!$E$9=バックデータ一覧!$A$24,'貼り付けシート（日別）'!P283,0)</f>
        <v>0</v>
      </c>
      <c r="AU284" s="132">
        <f>'貼り付けシート（日別）'!B283</f>
        <v>6.7085247107060004</v>
      </c>
      <c r="AV284" s="132">
        <f>'貼り付けシート（日別）'!C283</f>
        <v>10.820201146300001</v>
      </c>
      <c r="AW284" s="132">
        <f>'貼り付けシート（日別）'!D283</f>
        <v>0.86561609170400011</v>
      </c>
      <c r="AX284" s="132">
        <f>'貼り付けシート（日別）'!E283</f>
        <v>0</v>
      </c>
      <c r="AY284" s="132">
        <f>'貼り付けシート（日別）'!F283</f>
        <v>19.476362063339998</v>
      </c>
      <c r="AZ284" s="132">
        <f>'貼り付けシート（日別）'!G283</f>
        <v>0</v>
      </c>
      <c r="BA284" s="132">
        <f>'貼り付けシート（日別）'!H283</f>
        <v>5.8633854166666666</v>
      </c>
    </row>
    <row r="285" spans="1:53" x14ac:dyDescent="0.15">
      <c r="A285" s="50">
        <v>41918</v>
      </c>
      <c r="B285" s="42">
        <f t="shared" si="43"/>
        <v>10</v>
      </c>
      <c r="C285" s="42">
        <f t="shared" si="44"/>
        <v>6</v>
      </c>
      <c r="D285" s="127">
        <f t="shared" si="45"/>
        <v>0.16758928906250001</v>
      </c>
      <c r="E285" s="127">
        <f t="shared" si="40"/>
        <v>82.278057751158528</v>
      </c>
      <c r="F285" s="127">
        <f t="shared" si="46"/>
        <v>0</v>
      </c>
      <c r="G285" s="130">
        <v>0</v>
      </c>
      <c r="H285" s="122">
        <f t="shared" si="41"/>
        <v>0.16758928906250001</v>
      </c>
      <c r="I285" s="122">
        <f>IF(AND($BH$4&lt;&gt;1,$BH$4&lt;&gt;2,$BH$4&lt;&gt;6),0,((VLOOKUP(データ入力と計算結果!$E$6,バックデータ一覧!$V$10:$AA$11,2)*'貼り付けシート（日別）'!O284+VLOOKUP(データ入力と計算結果!$E$6,バックデータ一覧!$V$10:$AA$11,3)*('貼り付けシート（日別）'!I284+'貼り付けシート（日別）'!J284+'貼り付けシート（日別）'!K284+'貼り付けシート（日別）'!L284+'貼り付けシート（日別）'!N284)+(VLOOKUP(データ入力と計算結果!$E$6,バックデータ一覧!$V$10:$AA$11,4)))*10^3/3600))</f>
        <v>0.10299453703703705</v>
      </c>
      <c r="J285" s="122">
        <f>IF(AND(OR($BH$4&lt;&gt;1,$BH$4&lt;&gt;2,$BH$4&lt;&gt;6),データ入力と計算結果!$E$7&lt;&gt;バックデータ一覧!$A$15,SUM(AX285:AY285)&gt;0),0.07*10^3/3600,0)</f>
        <v>1.9444444444444445E-2</v>
      </c>
      <c r="K285" s="122">
        <f>IF(AND(OR($BH$4=1,$BH$4=2),データ入力と計算結果!$E$7=バックデータ一覧!$A$17,AY285&gt;0),(VLOOKUP(データ入力と計算結果!$E$6,バックデータ一覧!$V$10:$AA$11,5,FALSE)*BA285+VLOOKUP(データ入力と計算結果!$E$6,バックデータ一覧!$V$10:$AA$11,6,FALSE))*10^3/3600,0)</f>
        <v>4.5150307581018519E-2</v>
      </c>
      <c r="L285" s="122">
        <f>IF(OR($BH$4=1,$BH$4=6),IF(データ入力と計算結果!$E$7=バックデータ一覧!$A$15,AU285/N285+AV285/O285+AW285/P285+AX285/Q285+AY285/S285,IF(データ入力と計算結果!$E$7=バックデータ一覧!$A$16,AU285/N285+AV285/O285+AW285/P285+AY285/R285+AZ285/S285,AU285/N285+AV285/O285+AW285/P285+AY285/R285+BA285/T285)),0)</f>
        <v>82.278057751158528</v>
      </c>
      <c r="M285" s="122">
        <f>IF($BH$4=2,IF(データ入力と計算結果!$E$7=バックデータ一覧!$A$15,AU285/N285+AV285/O285+AW285/P285+AX285/Q285+AZ285/S285,IF(データ入力と計算結果!$E$7=バックデータ一覧!$A$16,AU285/N285+AV285/O285+AW285/P285+AY285/R285+AZ285/S285,AU285/N285+AV285/O285+AW285/P285+AY285/R285+BA285/T285)),0)</f>
        <v>0</v>
      </c>
      <c r="N285" s="122">
        <f>MIN(1,$BH$6*'貼り付けシート（日別）'!O284+計算過程!$BH$13*(AU285+AW285)+$BH$20)</f>
        <v>0.62619055458169137</v>
      </c>
      <c r="O285" s="122">
        <f>MIN(1,$BH$7*'貼り付けシート（日別）'!O284+$BH$14*AV285+$BH$21)</f>
        <v>0.68605143000340729</v>
      </c>
      <c r="P285" s="122">
        <f>MIN(1,$BH$8*'貼り付けシート（日別）'!O284+$BH$15*(AU285+AW285)+$BH$22)</f>
        <v>0.62619055458169137</v>
      </c>
      <c r="Q285" s="46">
        <f>MIN(1,$BH$9*'貼り付けシート（日別）'!O284+$BH$16*AX285+$BH$23)</f>
        <v>0.71159348488590612</v>
      </c>
      <c r="R285" s="46">
        <f>MIN(1,$BH$10*'貼り付けシート（日別）'!O284+$BH$17*AY285+$BH$24)</f>
        <v>0.70161077359161605</v>
      </c>
      <c r="S285" s="46">
        <f>MIN(1,$BH$11*'貼り付けシート（日別）'!O284+$BH$18*AZ285+$BH$25)</f>
        <v>0.71159348488590612</v>
      </c>
      <c r="T285" s="46">
        <f>MIN(1,$BH$12*'貼り付けシート（日別）'!O284+$BH$19*BA285+$BH$26)</f>
        <v>0.65864678190120807</v>
      </c>
      <c r="U285" s="46">
        <f t="shared" si="42"/>
        <v>0</v>
      </c>
      <c r="V285" s="46">
        <f t="array" ref="V285">AVERAGE((IF(('貼り付けシート（時刻別）'!$E$6:$E$8765=$B285)*('貼り付けシート（時刻別）'!$F$6:$F$8765=$C285)*('貼り付けシート（時刻別）'!$G$6:$G$8765=1),'貼り付けシート（時刻別）'!$C$6:$C$8765,"")))</f>
        <v>6.8250000000000002</v>
      </c>
      <c r="W285" s="46">
        <f t="shared" si="47"/>
        <v>1.0023275</v>
      </c>
      <c r="X285" s="46">
        <f t="shared" si="48"/>
        <v>1</v>
      </c>
      <c r="Y285" s="46">
        <f t="shared" si="49"/>
        <v>55.379232404416662</v>
      </c>
      <c r="Z285" s="46">
        <f>IF($BH$4=8,($BH$38*'貼り付けシート（日別）'!O284+$BH$39*Y285+$BH$40)/3.6,0)</f>
        <v>0</v>
      </c>
      <c r="AA285" s="46">
        <f>IF(OR($BH$4=3,$BH$4=4,$BH$4=5),(($BH$42*'貼り付けシート（日別）'!O284+$BH$43*SUM(AU285:AW285,AY285)+$BH$44)*AB285+(0.01723*BA285+0.06099))*10^3/3600,0)</f>
        <v>0</v>
      </c>
      <c r="AB285" s="46">
        <f>IF('貼り付けシート（日別）'!O284&lt;7,1+(7-'貼り付けシート（日別）'!O284)*0.0091,1)</f>
        <v>1</v>
      </c>
      <c r="AC285" s="46">
        <f>IF(OR($BH$4=3,$BH$4=4,$BH$4=5),(($BH$45*'貼り付けシート（日別）'!O284+$BH$46*SUM(AU285:AW285,AY285)+$BH$47)*AE285+BA285/AD285),0)</f>
        <v>0</v>
      </c>
      <c r="AD285" s="46">
        <f>$BH$48*'貼り付けシート（日別）'!O284+$BH$49*BA285+$BH$50</f>
        <v>0.83868312499999997</v>
      </c>
      <c r="AE285" s="46">
        <f>IF('貼り付けシート（日別）'!O284&lt;7,1+(7-'貼り付けシート（日別）'!O284)*0.0205,1)</f>
        <v>1</v>
      </c>
      <c r="AF285" s="46">
        <f>IF($BH$4=7,((AL285*'貼り付けシート（日別）'!O284+AM285*(AU285+AV285+AW285+AY285)+AN285*AK285+AO285)*AG285+(0.01723*BA285+0.06099))*10^3/3600,0)</f>
        <v>0</v>
      </c>
      <c r="AG285" s="46">
        <f>IF(7&lt;='貼り付けシート（日別）'!O284,1,1+(7-'貼り付けシート（日別）'!O284)*0.0091)</f>
        <v>1</v>
      </c>
      <c r="AH285" s="46">
        <f>IF($BH$4=7,((AP285*'貼り付けシート（日別）'!O284+AQ285*(AU285+AV285+AW285+AY285)+AR285*AK285+AS285)*AJ285+BA285/AI285),0)</f>
        <v>0</v>
      </c>
      <c r="AI285" s="46">
        <f>$BH$52*'貼り付けシート（日別）'!O284+$BH$53*BA285+$BH$54</f>
        <v>0.83868312499999997</v>
      </c>
      <c r="AJ285" s="46">
        <f>IF(7&lt;='貼り付けシート（日別）'!O284,1,1+(7-'貼り付けシート（日別）'!O284)*0.0205)</f>
        <v>1</v>
      </c>
      <c r="AK285" s="46">
        <f>SUMIF('貼り付けシート（時刻別）'!$A$6:$A$8765,A285,'貼り付けシート（時刻別）'!$D$6:$D$8765)</f>
        <v>25.925793758277056</v>
      </c>
      <c r="AL285" s="120">
        <f>IF($AK285&gt;0,バックデータ一覧!$S$4,バックデータ一覧!$T$4)</f>
        <v>-0.51375000000000004</v>
      </c>
      <c r="AM285" s="120">
        <f>IF($AK285&gt;0,バックデータ一覧!$S$5,バックデータ一覧!$T$5)</f>
        <v>-1.7819999999999999E-2</v>
      </c>
      <c r="AN285" s="120">
        <f>IF($AK285&gt;0,バックデータ一覧!$S$6,バックデータ一覧!$T$6)</f>
        <v>0.27639999999999998</v>
      </c>
      <c r="AO285" s="120">
        <f>IF($AK285&gt;0,バックデータ一覧!$S$7,バックデータ一覧!$T$7)</f>
        <v>9.4067100000000003</v>
      </c>
      <c r="AP285" s="120">
        <f>IF($AK285&gt;0,バックデータ一覧!$S$12,バックデータ一覧!$T$12)</f>
        <v>-0.19841</v>
      </c>
      <c r="AQ285" s="120">
        <f>IF($AK285&gt;0,バックデータ一覧!$S$13,バックデータ一覧!$T$13)</f>
        <v>1.10632</v>
      </c>
      <c r="AR285" s="120">
        <f>IF($AK285&gt;0,バックデータ一覧!$S$14,バックデータ一覧!$T$14)</f>
        <v>0.19306999999999999</v>
      </c>
      <c r="AS285" s="120">
        <f>IF($AK285&gt;0,バックデータ一覧!$S$15,バックデータ一覧!$T$15)</f>
        <v>-10.36669</v>
      </c>
      <c r="AT285" s="123">
        <f>IF(データ入力と計算結果!$E$9=バックデータ一覧!$A$24,'貼り付けシート（日別）'!P284,0)</f>
        <v>0</v>
      </c>
      <c r="AU285" s="132">
        <f>'貼り付けシート（日別）'!B284</f>
        <v>10.117010661940002</v>
      </c>
      <c r="AV285" s="132">
        <f>'貼り付けシート（日別）'!C284</f>
        <v>16.495126079249999</v>
      </c>
      <c r="AW285" s="132">
        <f>'貼り付けシート（日別）'!D284</f>
        <v>3.0790902014600001</v>
      </c>
      <c r="AX285" s="132">
        <f>'貼り付けシート（日別）'!E284</f>
        <v>0</v>
      </c>
      <c r="AY285" s="132">
        <f>'貼り付けシート（日別）'!F284</f>
        <v>19.794151295100001</v>
      </c>
      <c r="AZ285" s="132">
        <f>'貼り付けシート（日別）'!G284</f>
        <v>0</v>
      </c>
      <c r="BA285" s="132">
        <f>'貼り付けシート（日別）'!H284</f>
        <v>5.8938541666666664</v>
      </c>
    </row>
    <row r="286" spans="1:53" x14ac:dyDescent="0.15">
      <c r="A286" s="50">
        <v>41919</v>
      </c>
      <c r="B286" s="42">
        <f t="shared" si="43"/>
        <v>10</v>
      </c>
      <c r="C286" s="42">
        <f t="shared" si="44"/>
        <v>7</v>
      </c>
      <c r="D286" s="127">
        <f t="shared" si="45"/>
        <v>0.17891400000000002</v>
      </c>
      <c r="E286" s="127">
        <f t="shared" si="40"/>
        <v>99.942506893465847</v>
      </c>
      <c r="F286" s="127">
        <f t="shared" si="46"/>
        <v>0</v>
      </c>
      <c r="G286" s="130">
        <v>0</v>
      </c>
      <c r="H286" s="122">
        <f t="shared" si="41"/>
        <v>0.17891400000000002</v>
      </c>
      <c r="I286" s="122">
        <f>IF(AND($BH$4&lt;&gt;1,$BH$4&lt;&gt;2,$BH$4&lt;&gt;6),0,((VLOOKUP(データ入力と計算結果!$E$6,バックデータ一覧!$V$10:$AA$11,2)*'貼り付けシート（日別）'!O285+VLOOKUP(データ入力と計算結果!$E$6,バックデータ一覧!$V$10:$AA$11,3)*('貼り付けシート（日別）'!I285+'貼り付けシート（日別）'!J285+'貼り付けシート（日別）'!K285+'貼り付けシート（日別）'!L285+'貼り付けシート（日別）'!N285)+(VLOOKUP(データ入力と計算結果!$E$6,バックデータ一覧!$V$10:$AA$11,4)))*10^3/3600))</f>
        <v>0.11406648148148149</v>
      </c>
      <c r="J286" s="122">
        <f>IF(AND(OR($BH$4&lt;&gt;1,$BH$4&lt;&gt;2,$BH$4&lt;&gt;6),データ入力と計算結果!$E$7&lt;&gt;バックデータ一覧!$A$15,SUM(AX286:AY286)&gt;0),0.07*10^3/3600,0)</f>
        <v>1.9444444444444445E-2</v>
      </c>
      <c r="K286" s="122">
        <f>IF(AND(OR($BH$4=1,$BH$4=2),データ入力と計算結果!$E$7=バックデータ一覧!$A$17,AY286&gt;0),(VLOOKUP(データ入力と計算結果!$E$6,バックデータ一覧!$V$10:$AA$11,5,FALSE)*BA286+VLOOKUP(データ入力と計算結果!$E$6,バックデータ一覧!$V$10:$AA$11,6,FALSE))*10^3/3600,0)</f>
        <v>4.5403074074074075E-2</v>
      </c>
      <c r="L286" s="122">
        <f>IF(OR($BH$4=1,$BH$4=6),IF(データ入力と計算結果!$E$7=バックデータ一覧!$A$15,AU286/N286+AV286/O286+AW286/P286+AX286/Q286+AY286/S286,IF(データ入力と計算結果!$E$7=バックデータ一覧!$A$16,AU286/N286+AV286/O286+AW286/P286+AY286/R286+AZ286/S286,AU286/N286+AV286/O286+AW286/P286+AY286/R286+BA286/T286)),0)</f>
        <v>99.942506893465847</v>
      </c>
      <c r="M286" s="122">
        <f>IF($BH$4=2,IF(データ入力と計算結果!$E$7=バックデータ一覧!$A$15,AU286/N286+AV286/O286+AW286/P286+AX286/Q286+AZ286/S286,IF(データ入力と計算結果!$E$7=バックデータ一覧!$A$16,AU286/N286+AV286/O286+AW286/P286+AY286/R286+AZ286/S286,AU286/N286+AV286/O286+AW286/P286+AY286/R286+BA286/T286)),0)</f>
        <v>0</v>
      </c>
      <c r="N286" s="122">
        <f>MIN(1,$BH$6*'貼り付けシート（日別）'!O285+計算過程!$BH$13*(AU286+AW286)+$BH$20)</f>
        <v>0.63241154834764379</v>
      </c>
      <c r="O286" s="122">
        <f>MIN(1,$BH$7*'貼り付けシート（日別）'!O285+$BH$14*AV286+$BH$21)</f>
        <v>0.68850258425735045</v>
      </c>
      <c r="P286" s="122">
        <f>MIN(1,$BH$8*'貼り付けシート（日別）'!O285+$BH$15*(AU286+AW286)+$BH$22)</f>
        <v>0.63241154834764379</v>
      </c>
      <c r="Q286" s="46">
        <f>MIN(1,$BH$9*'貼り付けシート（日別）'!O285+$BH$16*AX286+$BH$23)</f>
        <v>0.71159348488590612</v>
      </c>
      <c r="R286" s="46">
        <f>MIN(1,$BH$10*'貼り付けシート（日別）'!O285+$BH$17*AY286+$BH$24)</f>
        <v>0.70149146646476057</v>
      </c>
      <c r="S286" s="46">
        <f>MIN(1,$BH$11*'貼り付けシート（日別）'!O285+$BH$18*AZ286+$BH$25)</f>
        <v>0.71159348488590612</v>
      </c>
      <c r="T286" s="46">
        <f>MIN(1,$BH$12*'貼り付けシート（日別）'!O285+$BH$19*BA286+$BH$26)</f>
        <v>0.65860326613046982</v>
      </c>
      <c r="U286" s="46">
        <f t="shared" si="42"/>
        <v>0</v>
      </c>
      <c r="V286" s="46">
        <f t="array" ref="V286">AVERAGE((IF(('貼り付けシート（時刻別）'!$E$6:$E$8765=$B286)*('貼り付けシート（時刻別）'!$F$6:$F$8765=$C286)*('貼り付けシート（時刻別）'!$G$6:$G$8765=1),'貼り付けシート（時刻別）'!$C$6:$C$8765,"")))</f>
        <v>4.6375000000000002</v>
      </c>
      <c r="W286" s="46">
        <f t="shared" si="47"/>
        <v>1.03142125</v>
      </c>
      <c r="X286" s="46">
        <f t="shared" si="48"/>
        <v>1.0126875</v>
      </c>
      <c r="Y286" s="46">
        <f t="shared" si="49"/>
        <v>67.231980030941685</v>
      </c>
      <c r="Z286" s="46">
        <f>IF($BH$4=8,($BH$38*'貼り付けシート（日別）'!O285+$BH$39*Y286+$BH$40)/3.6,0)</f>
        <v>0</v>
      </c>
      <c r="AA286" s="46">
        <f>IF(OR($BH$4=3,$BH$4=4,$BH$4=5),(($BH$42*'貼り付けシート（日別）'!O285+$BH$43*SUM(AU286:AW286,AY286)+$BH$44)*AB286+(0.01723*BA286+0.06099))*10^3/3600,0)</f>
        <v>0</v>
      </c>
      <c r="AB286" s="46">
        <f>IF('貼り付けシート（日別）'!O285&lt;7,1+(7-'貼り付けシート（日別）'!O285)*0.0091,1)</f>
        <v>1</v>
      </c>
      <c r="AC286" s="46">
        <f>IF(OR($BH$4=3,$BH$4=4,$BH$4=5),(($BH$45*'貼り付けシート（日別）'!O285+$BH$46*SUM(AU286:AW286,AY286)+$BH$47)*AE286+BA286/AD286),0)</f>
        <v>0</v>
      </c>
      <c r="AD286" s="46">
        <f>$BH$48*'貼り付けシート（日別）'!O285+$BH$49*BA286+$BH$50</f>
        <v>0.83743999999999996</v>
      </c>
      <c r="AE286" s="46">
        <f>IF('貼り付けシート（日別）'!O285&lt;7,1+(7-'貼り付けシート（日別）'!O285)*0.0205,1)</f>
        <v>1</v>
      </c>
      <c r="AF286" s="46">
        <f>IF($BH$4=7,((AL286*'貼り付けシート（日別）'!O285+AM286*(AU286+AV286+AW286+AY286)+AN286*AK286+AO286)*AG286+(0.01723*BA286+0.06099))*10^3/3600,0)</f>
        <v>0</v>
      </c>
      <c r="AG286" s="46">
        <f>IF(7&lt;='貼り付けシート（日別）'!O285,1,1+(7-'貼り付けシート（日別）'!O285)*0.0091)</f>
        <v>1</v>
      </c>
      <c r="AH286" s="46">
        <f>IF($BH$4=7,((AP286*'貼り付けシート（日別）'!O285+AQ286*(AU286+AV286+AW286+AY286)+AR286*AK286+AS286)*AJ286+BA286/AI286),0)</f>
        <v>0</v>
      </c>
      <c r="AI286" s="46">
        <f>$BH$52*'貼り付けシート（日別）'!O285+$BH$53*BA286+$BH$54</f>
        <v>0.83743999999999996</v>
      </c>
      <c r="AJ286" s="46">
        <f>IF(7&lt;='貼り付けシート（日別）'!O285,1,1+(7-'貼り付けシート（日別）'!O285)*0.0205)</f>
        <v>1</v>
      </c>
      <c r="AK286" s="46">
        <f>SUMIF('貼り付けシート（時刻別）'!$A$6:$A$8765,A286,'貼り付けシート（時刻別）'!$D$6:$D$8765)</f>
        <v>30.543083494322065</v>
      </c>
      <c r="AL286" s="120">
        <f>IF($AK286&gt;0,バックデータ一覧!$S$4,バックデータ一覧!$T$4)</f>
        <v>-0.51375000000000004</v>
      </c>
      <c r="AM286" s="120">
        <f>IF($AK286&gt;0,バックデータ一覧!$S$5,バックデータ一覧!$T$5)</f>
        <v>-1.7819999999999999E-2</v>
      </c>
      <c r="AN286" s="120">
        <f>IF($AK286&gt;0,バックデータ一覧!$S$6,バックデータ一覧!$T$6)</f>
        <v>0.27639999999999998</v>
      </c>
      <c r="AO286" s="120">
        <f>IF($AK286&gt;0,バックデータ一覧!$S$7,バックデータ一覧!$T$7)</f>
        <v>9.4067100000000003</v>
      </c>
      <c r="AP286" s="120">
        <f>IF($AK286&gt;0,バックデータ一覧!$S$12,バックデータ一覧!$T$12)</f>
        <v>-0.19841</v>
      </c>
      <c r="AQ286" s="120">
        <f>IF($AK286&gt;0,バックデータ一覧!$S$13,バックデータ一覧!$T$13)</f>
        <v>1.10632</v>
      </c>
      <c r="AR286" s="120">
        <f>IF($AK286&gt;0,バックデータ一覧!$S$14,バックデータ一覧!$T$14)</f>
        <v>0.19306999999999999</v>
      </c>
      <c r="AS286" s="120">
        <f>IF($AK286&gt;0,バックデータ一覧!$S$15,バックデータ一覧!$T$15)</f>
        <v>-10.36669</v>
      </c>
      <c r="AT286" s="123">
        <f>IF(データ入力と計算結果!$E$9=バックデータ一覧!$A$24,'貼り付けシート（日別）'!P285,0)</f>
        <v>0</v>
      </c>
      <c r="AU286" s="132">
        <f>'貼り付けシート（日別）'!B285</f>
        <v>15.599897947270001</v>
      </c>
      <c r="AV286" s="132">
        <f>'貼り付けシート（日別）'!C285</f>
        <v>22.285568496100005</v>
      </c>
      <c r="AW286" s="132">
        <f>'貼り付けシート（日別）'!D285</f>
        <v>3.3428352744150001</v>
      </c>
      <c r="AX286" s="132">
        <f>'貼り付けシート（日別）'!E285</f>
        <v>0</v>
      </c>
      <c r="AY286" s="132">
        <f>'貼り付けシート（日別）'!F285</f>
        <v>20.057011646490004</v>
      </c>
      <c r="AZ286" s="132">
        <f>'貼り付けシート（日別）'!G285</f>
        <v>0</v>
      </c>
      <c r="BA286" s="132">
        <f>'貼り付けシート（日別）'!H285</f>
        <v>5.9466666666666672</v>
      </c>
    </row>
    <row r="287" spans="1:53" x14ac:dyDescent="0.15">
      <c r="A287" s="50">
        <v>41920</v>
      </c>
      <c r="B287" s="42">
        <f t="shared" si="43"/>
        <v>10</v>
      </c>
      <c r="C287" s="42">
        <f t="shared" si="44"/>
        <v>8</v>
      </c>
      <c r="D287" s="127">
        <f t="shared" si="45"/>
        <v>0.18670755859374999</v>
      </c>
      <c r="E287" s="127">
        <f t="shared" si="40"/>
        <v>117.11760985538773</v>
      </c>
      <c r="F287" s="127">
        <f t="shared" si="46"/>
        <v>0</v>
      </c>
      <c r="G287" s="130">
        <v>0</v>
      </c>
      <c r="H287" s="122">
        <f t="shared" si="41"/>
        <v>0.18670755859374999</v>
      </c>
      <c r="I287" s="122">
        <f>IF(AND($BH$4&lt;&gt;1,$BH$4&lt;&gt;2,$BH$4&lt;&gt;6),0,((VLOOKUP(データ入力と計算結果!$E$6,バックデータ一覧!$V$10:$AA$11,2)*'貼り付けシート（日別）'!O286+VLOOKUP(データ入力と計算結果!$E$6,バックデータ一覧!$V$10:$AA$11,3)*('貼り付けシート（日別）'!I286+'貼り付けシート（日別）'!J286+'貼り付けシート（日別）'!K286+'貼り付けシート（日別）'!L286+'貼り付けシート（日別）'!N286)+(VLOOKUP(データ入力と計算結果!$E$6,バックデータ一覧!$V$10:$AA$11,4)))*10^3/3600))</f>
        <v>0.12379467592592593</v>
      </c>
      <c r="J287" s="122">
        <f>IF(AND(OR($BH$4&lt;&gt;1,$BH$4&lt;&gt;2,$BH$4&lt;&gt;6),データ入力と計算結果!$E$7&lt;&gt;バックデータ一覧!$A$15,SUM(AX287:AY287)&gt;0),0.07*10^3/3600,0)</f>
        <v>1.9444444444444445E-2</v>
      </c>
      <c r="K287" s="122">
        <f>IF(AND(OR($BH$4=1,$BH$4=2),データ入力と計算結果!$E$7=バックデータ一覧!$A$17,AY287&gt;0),(VLOOKUP(データ入力と計算結果!$E$6,バックデータ一覧!$V$10:$AA$11,5,FALSE)*BA287+VLOOKUP(データ入力と計算結果!$E$6,バックデータ一覧!$V$10:$AA$11,6,FALSE))*10^3/3600,0)</f>
        <v>4.3468438223379632E-2</v>
      </c>
      <c r="L287" s="122">
        <f>IF(OR($BH$4=1,$BH$4=6),IF(データ入力と計算結果!$E$7=バックデータ一覧!$A$15,AU287/N287+AV287/O287+AW287/P287+AX287/Q287+AY287/S287,IF(データ入力と計算結果!$E$7=バックデータ一覧!$A$16,AU287/N287+AV287/O287+AW287/P287+AY287/R287+AZ287/S287,AU287/N287+AV287/O287+AW287/P287+AY287/R287+BA287/T287)),0)</f>
        <v>117.11760985538773</v>
      </c>
      <c r="M287" s="122">
        <f>IF($BH$4=2,IF(データ入力と計算結果!$E$7=バックデータ一覧!$A$15,AU287/N287+AV287/O287+AW287/P287+AX287/Q287+AZ287/S287,IF(データ入力と計算結果!$E$7=バックデータ一覧!$A$16,AU287/N287+AV287/O287+AW287/P287+AY287/R287+AZ287/S287,AU287/N287+AV287/O287+AW287/P287+AY287/R287+BA287/T287)),0)</f>
        <v>0</v>
      </c>
      <c r="N287" s="122">
        <f>MIN(1,$BH$6*'貼り付けシート（日別）'!O286+計算過程!$BH$13*(AU287+AW287)+$BH$20)</f>
        <v>0.64508305110344411</v>
      </c>
      <c r="O287" s="122">
        <f>MIN(1,$BH$7*'貼り付けシート（日別）'!O286+$BH$14*AV287+$BH$21)</f>
        <v>0.69207767647257257</v>
      </c>
      <c r="P287" s="122">
        <f>MIN(1,$BH$8*'貼り付けシート（日別）'!O286+$BH$15*(AU287+AW287)+$BH$22)</f>
        <v>0.64508305110344411</v>
      </c>
      <c r="Q287" s="46">
        <f>MIN(1,$BH$9*'貼り付けシート（日別）'!O286+$BH$16*AX287+$BH$23)</f>
        <v>0.71159348488590612</v>
      </c>
      <c r="R287" s="46">
        <f>MIN(1,$BH$10*'貼り付けシート（日別）'!O286+$BH$17*AY287+$BH$24)</f>
        <v>0.70134351872610756</v>
      </c>
      <c r="S287" s="46">
        <f>MIN(1,$BH$11*'貼り付けシート（日別）'!O286+$BH$18*AZ287+$BH$25)</f>
        <v>0.71159348488590612</v>
      </c>
      <c r="T287" s="46">
        <f>MIN(1,$BH$12*'貼り付けシート（日別）'!O286+$BH$19*BA287+$BH$26)</f>
        <v>0.65893632914496647</v>
      </c>
      <c r="U287" s="46">
        <f t="shared" si="42"/>
        <v>0</v>
      </c>
      <c r="V287" s="46">
        <f t="array" ref="V287">AVERAGE((IF(('貼り付けシート（時刻別）'!$E$6:$E$8765=$B287)*('貼り付けシート（時刻別）'!$F$6:$F$8765=$C287)*('貼り付けシート（時刻別）'!$G$6:$G$8765=1),'貼り付けシート（時刻別）'!$C$6:$C$8765,"")))</f>
        <v>7.1749999999999998</v>
      </c>
      <c r="W287" s="46">
        <f t="shared" si="47"/>
        <v>1</v>
      </c>
      <c r="X287" s="46">
        <f t="shared" si="48"/>
        <v>1</v>
      </c>
      <c r="Y287" s="46">
        <f t="shared" si="49"/>
        <v>79.147630676866655</v>
      </c>
      <c r="Z287" s="46">
        <f>IF($BH$4=8,($BH$38*'貼り付けシート（日別）'!O286+$BH$39*Y287+$BH$40)/3.6,0)</f>
        <v>0</v>
      </c>
      <c r="AA287" s="46">
        <f>IF(OR($BH$4=3,$BH$4=4,$BH$4=5),(($BH$42*'貼り付けシート（日別）'!O286+$BH$43*SUM(AU287:AW287,AY287)+$BH$44)*AB287+(0.01723*BA287+0.06099))*10^3/3600,0)</f>
        <v>0</v>
      </c>
      <c r="AB287" s="46">
        <f>IF('貼り付けシート（日別）'!O286&lt;7,1+(7-'貼り付けシート（日別）'!O286)*0.0091,1)</f>
        <v>1</v>
      </c>
      <c r="AC287" s="46">
        <f>IF(OR($BH$4=3,$BH$4=4,$BH$4=5),(($BH$45*'貼り付けシート（日別）'!O286+$BH$46*SUM(AU287:AW287,AY287)+$BH$47)*AE287+BA287/AD287),0)</f>
        <v>0</v>
      </c>
      <c r="AD287" s="46">
        <f>$BH$48*'貼り付けシート（日別）'!O286+$BH$49*BA287+$BH$50</f>
        <v>0.84695468750000003</v>
      </c>
      <c r="AE287" s="46">
        <f>IF('貼り付けシート（日別）'!O286&lt;7,1+(7-'貼り付けシート（日別）'!O286)*0.0205,1)</f>
        <v>1</v>
      </c>
      <c r="AF287" s="46">
        <f>IF($BH$4=7,((AL287*'貼り付けシート（日別）'!O286+AM287*(AU287+AV287+AW287+AY287)+AN287*AK287+AO287)*AG287+(0.01723*BA287+0.06099))*10^3/3600,0)</f>
        <v>0</v>
      </c>
      <c r="AG287" s="46">
        <f>IF(7&lt;='貼り付けシート（日別）'!O286,1,1+(7-'貼り付けシート（日別）'!O286)*0.0091)</f>
        <v>1</v>
      </c>
      <c r="AH287" s="46">
        <f>IF($BH$4=7,((AP287*'貼り付けシート（日別）'!O286+AQ287*(AU287+AV287+AW287+AY287)+AR287*AK287+AS287)*AJ287+BA287/AI287),0)</f>
        <v>0</v>
      </c>
      <c r="AI287" s="46">
        <f>$BH$52*'貼り付けシート（日別）'!O286+$BH$53*BA287+$BH$54</f>
        <v>0.84695468750000003</v>
      </c>
      <c r="AJ287" s="46">
        <f>IF(7&lt;='貼り付けシート（日別）'!O286,1,1+(7-'貼り付けシート（日別）'!O286)*0.0205)</f>
        <v>1</v>
      </c>
      <c r="AK287" s="46">
        <f>SUMIF('貼り付けシート（時刻別）'!$A$6:$A$8765,A287,'貼り付けシート（時刻別）'!$D$6:$D$8765)</f>
        <v>24.255430000661779</v>
      </c>
      <c r="AL287" s="120">
        <f>IF($AK287&gt;0,バックデータ一覧!$S$4,バックデータ一覧!$T$4)</f>
        <v>-0.51375000000000004</v>
      </c>
      <c r="AM287" s="120">
        <f>IF($AK287&gt;0,バックデータ一覧!$S$5,バックデータ一覧!$T$5)</f>
        <v>-1.7819999999999999E-2</v>
      </c>
      <c r="AN287" s="120">
        <f>IF($AK287&gt;0,バックデータ一覧!$S$6,バックデータ一覧!$T$6)</f>
        <v>0.27639999999999998</v>
      </c>
      <c r="AO287" s="120">
        <f>IF($AK287&gt;0,バックデータ一覧!$S$7,バックデータ一覧!$T$7)</f>
        <v>9.4067100000000003</v>
      </c>
      <c r="AP287" s="120">
        <f>IF($AK287&gt;0,バックデータ一覧!$S$12,バックデータ一覧!$T$12)</f>
        <v>-0.19841</v>
      </c>
      <c r="AQ287" s="120">
        <f>IF($AK287&gt;0,バックデータ一覧!$S$13,バックデータ一覧!$T$13)</f>
        <v>1.10632</v>
      </c>
      <c r="AR287" s="120">
        <f>IF($AK287&gt;0,バックデータ一覧!$S$14,バックデータ一覧!$T$14)</f>
        <v>0.19306999999999999</v>
      </c>
      <c r="AS287" s="120">
        <f>IF($AK287&gt;0,バックデータ一覧!$S$15,バックデータ一覧!$T$15)</f>
        <v>-10.36669</v>
      </c>
      <c r="AT287" s="123">
        <f>IF(データ入力と計算結果!$E$9=バックデータ一覧!$A$24,'貼り付けシート（日別）'!P286,0)</f>
        <v>0</v>
      </c>
      <c r="AU287" s="132">
        <f>'貼り付けシート（日別）'!B286</f>
        <v>20.835928658272003</v>
      </c>
      <c r="AV287" s="132">
        <f>'貼り付けシート（日別）'!C286</f>
        <v>27.17729824992</v>
      </c>
      <c r="AW287" s="132">
        <f>'貼り付けシート（日別）'!D286</f>
        <v>5.2089821645680008</v>
      </c>
      <c r="AX287" s="132">
        <f>'貼り付けシート（日別）'!E286</f>
        <v>0</v>
      </c>
      <c r="AY287" s="132">
        <f>'貼り付けシート（日別）'!F286</f>
        <v>20.38297368744</v>
      </c>
      <c r="AZ287" s="132">
        <f>'貼り付けシート（日別）'!G286</f>
        <v>0</v>
      </c>
      <c r="BA287" s="132">
        <f>'貼り付けシート（日別）'!H286</f>
        <v>5.5424479166666663</v>
      </c>
    </row>
    <row r="288" spans="1:53" x14ac:dyDescent="0.15">
      <c r="A288" s="50">
        <v>41921</v>
      </c>
      <c r="B288" s="42">
        <f t="shared" si="43"/>
        <v>10</v>
      </c>
      <c r="C288" s="42">
        <f t="shared" si="44"/>
        <v>9</v>
      </c>
      <c r="D288" s="127">
        <f t="shared" si="45"/>
        <v>0.16433539756944446</v>
      </c>
      <c r="E288" s="127">
        <f t="shared" si="40"/>
        <v>84.994057496344425</v>
      </c>
      <c r="F288" s="127">
        <f t="shared" si="46"/>
        <v>0</v>
      </c>
      <c r="G288" s="130">
        <v>0</v>
      </c>
      <c r="H288" s="122">
        <f t="shared" si="41"/>
        <v>0.16433539756944446</v>
      </c>
      <c r="I288" s="122">
        <f>IF(AND($BH$4&lt;&gt;1,$BH$4&lt;&gt;2,$BH$4&lt;&gt;6),0,((VLOOKUP(データ入力と計算結果!$E$6,バックデータ一覧!$V$10:$AA$11,2)*'貼り付けシート（日別）'!O287+VLOOKUP(データ入力と計算結果!$E$6,バックデータ一覧!$V$10:$AA$11,3)*('貼り付けシート（日別）'!I287+'貼り付けシート（日別）'!J287+'貼り付けシート（日別）'!K287+'貼り付けシート（日別）'!L287+'貼り付けシート（日別）'!N287)+(VLOOKUP(データ入力と計算結果!$E$6,バックデータ一覧!$V$10:$AA$11,4)))*10^3/3600))</f>
        <v>0.1017562962962963</v>
      </c>
      <c r="J288" s="122">
        <f>IF(AND(OR($BH$4&lt;&gt;1,$BH$4&lt;&gt;2,$BH$4&lt;&gt;6),データ入力と計算結果!$E$7&lt;&gt;バックデータ一覧!$A$15,SUM(AX288:AY288)&gt;0),0.07*10^3/3600,0)</f>
        <v>1.9444444444444445E-2</v>
      </c>
      <c r="K288" s="122">
        <f>IF(AND(OR($BH$4=1,$BH$4=2),データ入力と計算結果!$E$7=バックデータ一覧!$A$17,AY288&gt;0),(VLOOKUP(データ入力と計算結果!$E$6,バックデータ一覧!$V$10:$AA$11,5,FALSE)*BA288+VLOOKUP(データ入力と計算結果!$E$6,バックデータ一覧!$V$10:$AA$11,6,FALSE))*10^3/3600,0)</f>
        <v>4.3134656828703703E-2</v>
      </c>
      <c r="L288" s="122">
        <f>IF(OR($BH$4=1,$BH$4=6),IF(データ入力と計算結果!$E$7=バックデータ一覧!$A$15,AU288/N288+AV288/O288+AW288/P288+AX288/Q288+AY288/S288,IF(データ入力と計算結果!$E$7=バックデータ一覧!$A$16,AU288/N288+AV288/O288+AW288/P288+AY288/R288+AZ288/S288,AU288/N288+AV288/O288+AW288/P288+AY288/R288+BA288/T288)),0)</f>
        <v>84.994057496344425</v>
      </c>
      <c r="M288" s="122">
        <f>IF($BH$4=2,IF(データ入力と計算結果!$E$7=バックデータ一覧!$A$15,AU288/N288+AV288/O288+AW288/P288+AX288/Q288+AZ288/S288,IF(データ入力と計算結果!$E$7=バックデータ一覧!$A$16,AU288/N288+AV288/O288+AW288/P288+AY288/R288+AZ288/S288,AU288/N288+AV288/O288+AW288/P288+AY288/R288+BA288/T288)),0)</f>
        <v>0</v>
      </c>
      <c r="N288" s="122">
        <f>MIN(1,$BH$6*'貼り付けシート（日別）'!O287+計算過程!$BH$13*(AU288+AW288)+$BH$20)</f>
        <v>0.6314228191228366</v>
      </c>
      <c r="O288" s="122">
        <f>MIN(1,$BH$7*'貼り付けシート（日別）'!O287+$BH$14*AV288+$BH$21)</f>
        <v>0.68782948819790479</v>
      </c>
      <c r="P288" s="122">
        <f>MIN(1,$BH$8*'貼り付けシート（日別）'!O287+$BH$15*(AU288+AW288)+$BH$22)</f>
        <v>0.6314228191228366</v>
      </c>
      <c r="Q288" s="46">
        <f>MIN(1,$BH$9*'貼り付けシート（日別）'!O287+$BH$16*AX288+$BH$23)</f>
        <v>0.71159348488590612</v>
      </c>
      <c r="R288" s="46">
        <f>MIN(1,$BH$10*'貼り付けシート（日別）'!O287+$BH$17*AY288+$BH$24)</f>
        <v>0.70117098492009833</v>
      </c>
      <c r="S288" s="46">
        <f>MIN(1,$BH$11*'貼り付けシート（日別）'!O287+$BH$18*AZ288+$BH$25)</f>
        <v>0.71159348488590612</v>
      </c>
      <c r="T288" s="46">
        <f>MIN(1,$BH$12*'貼り付けシート（日別）'!O287+$BH$19*BA288+$BH$26)</f>
        <v>0.65899379227812083</v>
      </c>
      <c r="U288" s="46">
        <f t="shared" si="42"/>
        <v>0</v>
      </c>
      <c r="V288" s="46">
        <f t="array" ref="V288">AVERAGE((IF(('貼り付けシート（時刻別）'!$E$6:$E$8765=$B288)*('貼り付けシート（時刻別）'!$F$6:$F$8765=$C288)*('貼り付けシート（時刻別）'!$G$6:$G$8765=1),'貼り付けシート（時刻別）'!$C$6:$C$8765,"")))</f>
        <v>12.062499999999998</v>
      </c>
      <c r="W288" s="46">
        <f t="shared" si="47"/>
        <v>1</v>
      </c>
      <c r="X288" s="46">
        <f t="shared" si="48"/>
        <v>1</v>
      </c>
      <c r="Y288" s="46">
        <f t="shared" si="49"/>
        <v>57.380469201933337</v>
      </c>
      <c r="Z288" s="46">
        <f>IF($BH$4=8,($BH$38*'貼り付けシート（日別）'!O287+$BH$39*Y288+$BH$40)/3.6,0)</f>
        <v>0</v>
      </c>
      <c r="AA288" s="46">
        <f>IF(OR($BH$4=3,$BH$4=4,$BH$4=5),(($BH$42*'貼り付けシート（日別）'!O287+$BH$43*SUM(AU288:AW288,AY288)+$BH$44)*AB288+(0.01723*BA288+0.06099))*10^3/3600,0)</f>
        <v>0</v>
      </c>
      <c r="AB288" s="46">
        <f>IF('貼り付けシート（日別）'!O287&lt;7,1+(7-'貼り付けシート（日別）'!O287)*0.0091,1)</f>
        <v>1</v>
      </c>
      <c r="AC288" s="46">
        <f>IF(OR($BH$4=3,$BH$4=4,$BH$4=5),(($BH$45*'貼り付けシート（日別）'!O287+$BH$46*SUM(AU288:AW288,AY288)+$BH$47)*AE288+BA288/AD288),0)</f>
        <v>0</v>
      </c>
      <c r="AD288" s="46">
        <f>$BH$48*'貼り付けシート（日別）'!O287+$BH$49*BA288+$BH$50</f>
        <v>0.84859624999999994</v>
      </c>
      <c r="AE288" s="46">
        <f>IF('貼り付けシート（日別）'!O287&lt;7,1+(7-'貼り付けシート（日別）'!O287)*0.0205,1)</f>
        <v>1</v>
      </c>
      <c r="AF288" s="46">
        <f>IF($BH$4=7,((AL288*'貼り付けシート（日別）'!O287+AM288*(AU288+AV288+AW288+AY288)+AN288*AK288+AO288)*AG288+(0.01723*BA288+0.06099))*10^3/3600,0)</f>
        <v>0</v>
      </c>
      <c r="AG288" s="46">
        <f>IF(7&lt;='貼り付けシート（日別）'!O287,1,1+(7-'貼り付けシート（日別）'!O287)*0.0091)</f>
        <v>1</v>
      </c>
      <c r="AH288" s="46">
        <f>IF($BH$4=7,((AP288*'貼り付けシート（日別）'!O287+AQ288*(AU288+AV288+AW288+AY288)+AR288*AK288+AS288)*AJ288+BA288/AI288),0)</f>
        <v>0</v>
      </c>
      <c r="AI288" s="46">
        <f>$BH$52*'貼り付けシート（日別）'!O287+$BH$53*BA288+$BH$54</f>
        <v>0.84859624999999994</v>
      </c>
      <c r="AJ288" s="46">
        <f>IF(7&lt;='貼り付けシート（日別）'!O287,1,1+(7-'貼り付けシート（日別）'!O287)*0.0205)</f>
        <v>1</v>
      </c>
      <c r="AK288" s="46">
        <f>SUMIF('貼り付けシート（時刻別）'!$A$6:$A$8765,A288,'貼り付けシート（時刻別）'!$D$6:$D$8765)</f>
        <v>26.384463350569021</v>
      </c>
      <c r="AL288" s="120">
        <f>IF($AK288&gt;0,バックデータ一覧!$S$4,バックデータ一覧!$T$4)</f>
        <v>-0.51375000000000004</v>
      </c>
      <c r="AM288" s="120">
        <f>IF($AK288&gt;0,バックデータ一覧!$S$5,バックデータ一覧!$T$5)</f>
        <v>-1.7819999999999999E-2</v>
      </c>
      <c r="AN288" s="120">
        <f>IF($AK288&gt;0,バックデータ一覧!$S$6,バックデータ一覧!$T$6)</f>
        <v>0.27639999999999998</v>
      </c>
      <c r="AO288" s="120">
        <f>IF($AK288&gt;0,バックデータ一覧!$S$7,バックデータ一覧!$T$7)</f>
        <v>9.4067100000000003</v>
      </c>
      <c r="AP288" s="120">
        <f>IF($AK288&gt;0,バックデータ一覧!$S$12,バックデータ一覧!$T$12)</f>
        <v>-0.19841</v>
      </c>
      <c r="AQ288" s="120">
        <f>IF($AK288&gt;0,バックデータ一覧!$S$13,バックデータ一覧!$T$13)</f>
        <v>1.10632</v>
      </c>
      <c r="AR288" s="120">
        <f>IF($AK288&gt;0,バックデータ一覧!$S$14,バックデータ一覧!$T$14)</f>
        <v>0.19306999999999999</v>
      </c>
      <c r="AS288" s="120">
        <f>IF($AK288&gt;0,バックデータ一覧!$S$15,バックデータ一覧!$T$15)</f>
        <v>-10.36669</v>
      </c>
      <c r="AT288" s="123">
        <f>IF(データ入力と計算結果!$E$9=バックデータ一覧!$A$24,'貼り付けシート（日別）'!P287,0)</f>
        <v>0</v>
      </c>
      <c r="AU288" s="132">
        <f>'貼り付けシート（日別）'!B287</f>
        <v>10.612253333136001</v>
      </c>
      <c r="AV288" s="132">
        <f>'貼り付けシート（日別）'!C287</f>
        <v>17.302586956200003</v>
      </c>
      <c r="AW288" s="132">
        <f>'貼り付けシート（日別）'!D287</f>
        <v>3.2298162318240009</v>
      </c>
      <c r="AX288" s="132">
        <f>'貼り付けシート（日別）'!E287</f>
        <v>0</v>
      </c>
      <c r="AY288" s="132">
        <f>'貼り付けシート（日別）'!F287</f>
        <v>20.763104347439999</v>
      </c>
      <c r="AZ288" s="132">
        <f>'貼り付けシート（日別）'!G287</f>
        <v>0</v>
      </c>
      <c r="BA288" s="132">
        <f>'貼り付けシート（日別）'!H287</f>
        <v>5.4727083333333324</v>
      </c>
    </row>
    <row r="289" spans="1:53" x14ac:dyDescent="0.15">
      <c r="A289" s="50">
        <v>41922</v>
      </c>
      <c r="B289" s="42">
        <f t="shared" si="43"/>
        <v>10</v>
      </c>
      <c r="C289" s="42">
        <f t="shared" si="44"/>
        <v>10</v>
      </c>
      <c r="D289" s="127">
        <f t="shared" si="45"/>
        <v>0.17431042361111113</v>
      </c>
      <c r="E289" s="127">
        <f t="shared" si="40"/>
        <v>102.32596327299323</v>
      </c>
      <c r="F289" s="127">
        <f t="shared" si="46"/>
        <v>0</v>
      </c>
      <c r="G289" s="130">
        <v>0</v>
      </c>
      <c r="H289" s="122">
        <f t="shared" si="41"/>
        <v>0.17431042361111113</v>
      </c>
      <c r="I289" s="122">
        <f>IF(AND($BH$4&lt;&gt;1,$BH$4&lt;&gt;2,$BH$4&lt;&gt;6),0,((VLOOKUP(データ入力と計算結果!$E$6,バックデータ一覧!$V$10:$AA$11,2)*'貼り付けシート（日別）'!O288+VLOOKUP(データ入力と計算結果!$E$6,バックデータ一覧!$V$10:$AA$11,3)*('貼り付けシート（日別）'!I288+'貼り付けシート（日別）'!J288+'貼り付けシート（日別）'!K288+'貼り付けシート（日別）'!L288+'貼り付けシート（日別）'!N288)+(VLOOKUP(データ入力と計算結果!$E$6,バックデータ一覧!$V$10:$AA$11,4)))*10^3/3600))</f>
        <v>0.11231462962962964</v>
      </c>
      <c r="J289" s="122">
        <f>IF(AND(OR($BH$4&lt;&gt;1,$BH$4&lt;&gt;2,$BH$4&lt;&gt;6),データ入力と計算結果!$E$7&lt;&gt;バックデータ一覧!$A$15,SUM(AX289:AY289)&gt;0),0.07*10^3/3600,0)</f>
        <v>1.9444444444444445E-2</v>
      </c>
      <c r="K289" s="122">
        <f>IF(AND(OR($BH$4=1,$BH$4=2),データ入力と計算結果!$E$7=バックデータ一覧!$A$17,AY289&gt;0),(VLOOKUP(データ入力と計算結果!$E$6,バックデータ一覧!$V$10:$AA$11,5,FALSE)*BA289+VLOOKUP(データ入力と計算結果!$E$6,バックデータ一覧!$V$10:$AA$11,6,FALSE))*10^3/3600,0)</f>
        <v>4.2551349537037042E-2</v>
      </c>
      <c r="L289" s="122">
        <f>IF(OR($BH$4=1,$BH$4=6),IF(データ入力と計算結果!$E$7=バックデータ一覧!$A$15,AU289/N289+AV289/O289+AW289/P289+AX289/Q289+AY289/S289,IF(データ入力と計算結果!$E$7=バックデータ一覧!$A$16,AU289/N289+AV289/O289+AW289/P289+AY289/R289+AZ289/S289,AU289/N289+AV289/O289+AW289/P289+AY289/R289+BA289/T289)),0)</f>
        <v>102.32596327299323</v>
      </c>
      <c r="M289" s="122">
        <f>IF($BH$4=2,IF(データ入力と計算結果!$E$7=バックデータ一覧!$A$15,AU289/N289+AV289/O289+AW289/P289+AX289/Q289+AZ289/S289,IF(データ入力と計算結果!$E$7=バックデータ一覧!$A$16,AU289/N289+AV289/O289+AW289/P289+AY289/R289+AZ289/S289,AU289/N289+AV289/O289+AW289/P289+AY289/R289+BA289/T289)),0)</f>
        <v>0</v>
      </c>
      <c r="N289" s="122">
        <f>MIN(1,$BH$6*'貼り付けシート（日別）'!O288+計算過程!$BH$13*(AU289+AW289)+$BH$20)</f>
        <v>0.63965751139007654</v>
      </c>
      <c r="O289" s="122">
        <f>MIN(1,$BH$7*'貼り付けシート（日別）'!O288+$BH$14*AV289+$BH$21)</f>
        <v>0.69091680584064319</v>
      </c>
      <c r="P289" s="122">
        <f>MIN(1,$BH$8*'貼り付けシート（日別）'!O288+$BH$15*(AU289+AW289)+$BH$22)</f>
        <v>0.63965751139007654</v>
      </c>
      <c r="Q289" s="46">
        <f>MIN(1,$BH$9*'貼り付けシート（日別）'!O288+$BH$16*AX289+$BH$23)</f>
        <v>0.71159348488590612</v>
      </c>
      <c r="R289" s="46">
        <f>MIN(1,$BH$10*'貼り付けシート（日別）'!O288+$BH$17*AY289+$BH$24)</f>
        <v>0.70111603290288438</v>
      </c>
      <c r="S289" s="46">
        <f>MIN(1,$BH$11*'貼り付けシート（日別）'!O288+$BH$18*AZ289+$BH$25)</f>
        <v>0.71159348488590612</v>
      </c>
      <c r="T289" s="46">
        <f>MIN(1,$BH$12*'貼り付けシート（日別）'!O288+$BH$19*BA289+$BH$26)</f>
        <v>0.65909421328751683</v>
      </c>
      <c r="U289" s="46">
        <f t="shared" si="42"/>
        <v>0</v>
      </c>
      <c r="V289" s="46">
        <f t="array" ref="V289">AVERAGE((IF(('貼り付けシート（時刻別）'!$E$6:$E$8765=$B289)*('貼り付けシート（時刻別）'!$F$6:$F$8765=$C289)*('貼り付けシート（時刻別）'!$G$6:$G$8765=1),'貼り付けシート（時刻別）'!$C$6:$C$8765,"")))</f>
        <v>11.712499999999999</v>
      </c>
      <c r="W289" s="46">
        <f t="shared" si="47"/>
        <v>1</v>
      </c>
      <c r="X289" s="46">
        <f t="shared" si="48"/>
        <v>1</v>
      </c>
      <c r="Y289" s="46">
        <f t="shared" si="49"/>
        <v>69.163593219208309</v>
      </c>
      <c r="Z289" s="46">
        <f>IF($BH$4=8,($BH$38*'貼り付けシート（日別）'!O288+$BH$39*Y289+$BH$40)/3.6,0)</f>
        <v>0</v>
      </c>
      <c r="AA289" s="46">
        <f>IF(OR($BH$4=3,$BH$4=4,$BH$4=5),(($BH$42*'貼り付けシート（日別）'!O288+$BH$43*SUM(AU289:AW289,AY289)+$BH$44)*AB289+(0.01723*BA289+0.06099))*10^3/3600,0)</f>
        <v>0</v>
      </c>
      <c r="AB289" s="46">
        <f>IF('貼り付けシート（日別）'!O288&lt;7,1+(7-'貼り付けシート（日別）'!O288)*0.0091,1)</f>
        <v>1</v>
      </c>
      <c r="AC289" s="46">
        <f>IF(OR($BH$4=3,$BH$4=4,$BH$4=5),(($BH$45*'貼り付けシート（日別）'!O288+$BH$46*SUM(AU289:AW289,AY289)+$BH$47)*AE289+BA289/AD289),0)</f>
        <v>0</v>
      </c>
      <c r="AD289" s="46">
        <f>$BH$48*'貼り付けシート（日別）'!O288+$BH$49*BA289+$BH$50</f>
        <v>0.85146499999999992</v>
      </c>
      <c r="AE289" s="46">
        <f>IF('貼り付けシート（日別）'!O288&lt;7,1+(7-'貼り付けシート（日別）'!O288)*0.0205,1)</f>
        <v>1</v>
      </c>
      <c r="AF289" s="46">
        <f>IF($BH$4=7,((AL289*'貼り付けシート（日別）'!O288+AM289*(AU289+AV289+AW289+AY289)+AN289*AK289+AO289)*AG289+(0.01723*BA289+0.06099))*10^3/3600,0)</f>
        <v>0</v>
      </c>
      <c r="AG289" s="46">
        <f>IF(7&lt;='貼り付けシート（日別）'!O288,1,1+(7-'貼り付けシート（日別）'!O288)*0.0091)</f>
        <v>1</v>
      </c>
      <c r="AH289" s="46">
        <f>IF($BH$4=7,((AP289*'貼り付けシート（日別）'!O288+AQ289*(AU289+AV289+AW289+AY289)+AR289*AK289+AS289)*AJ289+BA289/AI289),0)</f>
        <v>0</v>
      </c>
      <c r="AI289" s="46">
        <f>$BH$52*'貼り付けシート（日別）'!O288+$BH$53*BA289+$BH$54</f>
        <v>0.85146499999999992</v>
      </c>
      <c r="AJ289" s="46">
        <f>IF(7&lt;='貼り付けシート（日別）'!O288,1,1+(7-'貼り付けシート（日別）'!O288)*0.0205)</f>
        <v>1</v>
      </c>
      <c r="AK289" s="46">
        <f>SUMIF('貼り付けシート（時刻別）'!$A$6:$A$8765,A289,'貼り付けシート（時刻別）'!$D$6:$D$8765)</f>
        <v>17.4374377825275</v>
      </c>
      <c r="AL289" s="120">
        <f>IF($AK289&gt;0,バックデータ一覧!$S$4,バックデータ一覧!$T$4)</f>
        <v>-0.51375000000000004</v>
      </c>
      <c r="AM289" s="120">
        <f>IF($AK289&gt;0,バックデータ一覧!$S$5,バックデータ一覧!$T$5)</f>
        <v>-1.7819999999999999E-2</v>
      </c>
      <c r="AN289" s="120">
        <f>IF($AK289&gt;0,バックデータ一覧!$S$6,バックデータ一覧!$T$6)</f>
        <v>0.27639999999999998</v>
      </c>
      <c r="AO289" s="120">
        <f>IF($AK289&gt;0,バックデータ一覧!$S$7,バックデータ一覧!$T$7)</f>
        <v>9.4067100000000003</v>
      </c>
      <c r="AP289" s="120">
        <f>IF($AK289&gt;0,バックデータ一覧!$S$12,バックデータ一覧!$T$12)</f>
        <v>-0.19841</v>
      </c>
      <c r="AQ289" s="120">
        <f>IF($AK289&gt;0,バックデータ一覧!$S$13,バックデータ一覧!$T$13)</f>
        <v>1.10632</v>
      </c>
      <c r="AR289" s="120">
        <f>IF($AK289&gt;0,バックデータ一覧!$S$14,バックデータ一覧!$T$14)</f>
        <v>0.19306999999999999</v>
      </c>
      <c r="AS289" s="120">
        <f>IF($AK289&gt;0,バックデータ一覧!$S$15,バックデータ一覧!$T$15)</f>
        <v>-10.36669</v>
      </c>
      <c r="AT289" s="123">
        <f>IF(データ入力と計算結果!$E$9=バックデータ一覧!$A$24,'貼り付けシート（日別）'!P288,0)</f>
        <v>0</v>
      </c>
      <c r="AU289" s="132">
        <f>'貼り付けシート（日別）'!B288</f>
        <v>16.243247970949998</v>
      </c>
      <c r="AV289" s="132">
        <f>'貼り付けシート（日別）'!C288</f>
        <v>23.204639958499996</v>
      </c>
      <c r="AW289" s="132">
        <f>'貼り付けシート（日別）'!D288</f>
        <v>3.4806959937749999</v>
      </c>
      <c r="AX289" s="132">
        <f>'貼り付けシート（日別）'!E288</f>
        <v>0</v>
      </c>
      <c r="AY289" s="132">
        <f>'貼り付けシート（日別）'!F288</f>
        <v>20.884175962649994</v>
      </c>
      <c r="AZ289" s="132">
        <f>'貼り付けシート（日別）'!G288</f>
        <v>0</v>
      </c>
      <c r="BA289" s="132">
        <f>'貼り付けシート（日別）'!H288</f>
        <v>5.350833333333334</v>
      </c>
    </row>
    <row r="290" spans="1:53" x14ac:dyDescent="0.15">
      <c r="A290" s="50">
        <v>41923</v>
      </c>
      <c r="B290" s="42">
        <f t="shared" si="43"/>
        <v>10</v>
      </c>
      <c r="C290" s="42">
        <f t="shared" si="44"/>
        <v>11</v>
      </c>
      <c r="D290" s="127">
        <f t="shared" si="45"/>
        <v>0.16541828428819444</v>
      </c>
      <c r="E290" s="127">
        <f t="shared" si="40"/>
        <v>85.640372557948069</v>
      </c>
      <c r="F290" s="127">
        <f t="shared" si="46"/>
        <v>0</v>
      </c>
      <c r="G290" s="130">
        <v>0</v>
      </c>
      <c r="H290" s="122">
        <f t="shared" si="41"/>
        <v>0.16541828428819444</v>
      </c>
      <c r="I290" s="122">
        <f>IF(AND($BH$4&lt;&gt;1,$BH$4&lt;&gt;2,$BH$4&lt;&gt;6),0,((VLOOKUP(データ入力と計算結果!$E$6,バックデータ一覧!$V$10:$AA$11,2)*'貼り付けシート（日別）'!O289+VLOOKUP(データ入力と計算結果!$E$6,バックデータ一覧!$V$10:$AA$11,3)*('貼り付けシート（日別）'!I289+'貼り付けシート（日別）'!J289+'貼り付けシート（日別）'!K289+'貼り付けシート（日別）'!L289+'貼り付けシート（日別）'!N289)+(VLOOKUP(データ入力と計算結果!$E$6,バックデータ一覧!$V$10:$AA$11,4)))*10^3/3600))</f>
        <v>0.10216837962962963</v>
      </c>
      <c r="J290" s="122">
        <f>IF(AND(OR($BH$4&lt;&gt;1,$BH$4&lt;&gt;2,$BH$4&lt;&gt;6),データ入力と計算結果!$E$7&lt;&gt;バックデータ一覧!$A$15,SUM(AX290:AY290)&gt;0),0.07*10^3/3600,0)</f>
        <v>1.9444444444444445E-2</v>
      </c>
      <c r="K290" s="122">
        <f>IF(AND(OR($BH$4=1,$BH$4=2),データ入力と計算結果!$E$7=バックデータ一覧!$A$17,AY290&gt;0),(VLOOKUP(データ入力と計算結果!$E$6,バックデータ一覧!$V$10:$AA$11,5,FALSE)*BA290+VLOOKUP(データ入力と計算結果!$E$6,バックデータ一覧!$V$10:$AA$11,6,FALSE))*10^3/3600,0)</f>
        <v>4.3805460214120372E-2</v>
      </c>
      <c r="L290" s="122">
        <f>IF(OR($BH$4=1,$BH$4=6),IF(データ入力と計算結果!$E$7=バックデータ一覧!$A$15,AU290/N290+AV290/O290+AW290/P290+AX290/Q290+AY290/S290,IF(データ入力と計算結果!$E$7=バックデータ一覧!$A$16,AU290/N290+AV290/O290+AW290/P290+AY290/R290+AZ290/S290,AU290/N290+AV290/O290+AW290/P290+AY290/R290+BA290/T290)),0)</f>
        <v>85.640372557948069</v>
      </c>
      <c r="M290" s="122">
        <f>IF($BH$4=2,IF(データ入力と計算結果!$E$7=バックデータ一覧!$A$15,AU290/N290+AV290/O290+AW290/P290+AX290/Q290+AZ290/S290,IF(データ入力と計算結果!$E$7=バックデータ一覧!$A$16,AU290/N290+AV290/O290+AW290/P290+AY290/R290+AZ290/S290,AU290/N290+AV290/O290+AW290/P290+AY290/R290+BA290/T290)),0)</f>
        <v>0</v>
      </c>
      <c r="N290" s="122">
        <f>MIN(1,$BH$6*'貼り付けシート（日別）'!O289+計算過程!$BH$13*(AU290+AW290)+$BH$20)</f>
        <v>0.6300129817782123</v>
      </c>
      <c r="O290" s="122">
        <f>MIN(1,$BH$7*'貼り付けシート（日別）'!O289+$BH$14*AV290+$BH$21)</f>
        <v>0.68739710444468771</v>
      </c>
      <c r="P290" s="122">
        <f>MIN(1,$BH$8*'貼り付けシート（日別）'!O289+$BH$15*(AU290+AW290)+$BH$22)</f>
        <v>0.6300129817782123</v>
      </c>
      <c r="Q290" s="46">
        <f>MIN(1,$BH$9*'貼り付けシート（日別）'!O289+$BH$16*AX290+$BH$23)</f>
        <v>0.71159348488590612</v>
      </c>
      <c r="R290" s="46">
        <f>MIN(1,$BH$10*'貼り付けシート（日別）'!O289+$BH$17*AY290+$BH$24)</f>
        <v>0.70112612613053593</v>
      </c>
      <c r="S290" s="46">
        <f>MIN(1,$BH$11*'貼り付けシート（日別）'!O289+$BH$18*AZ290+$BH$25)</f>
        <v>0.71159348488590612</v>
      </c>
      <c r="T290" s="46">
        <f>MIN(1,$BH$12*'貼り付けシート（日別）'!O289+$BH$19*BA290+$BH$26)</f>
        <v>0.6588783081173154</v>
      </c>
      <c r="U290" s="46">
        <f t="shared" si="42"/>
        <v>0</v>
      </c>
      <c r="V290" s="46">
        <f t="array" ref="V290">AVERAGE((IF(('貼り付けシート（時刻別）'!$E$6:$E$8765=$B290)*('貼り付けシート（時刻別）'!$F$6:$F$8765=$C290)*('貼り付けシート（時刻別）'!$G$6:$G$8765=1),'貼り付けシート（時刻別）'!$C$6:$C$8765,"")))</f>
        <v>7.6</v>
      </c>
      <c r="W290" s="46">
        <f t="shared" si="47"/>
        <v>1</v>
      </c>
      <c r="X290" s="46">
        <f t="shared" si="48"/>
        <v>1</v>
      </c>
      <c r="Y290" s="46">
        <f t="shared" si="49"/>
        <v>57.767710380933337</v>
      </c>
      <c r="Z290" s="46">
        <f>IF($BH$4=8,($BH$38*'貼り付けシート（日別）'!O289+$BH$39*Y290+$BH$40)/3.6,0)</f>
        <v>0</v>
      </c>
      <c r="AA290" s="46">
        <f>IF(OR($BH$4=3,$BH$4=4,$BH$4=5),(($BH$42*'貼り付けシート（日別）'!O289+$BH$43*SUM(AU290:AW290,AY290)+$BH$44)*AB290+(0.01723*BA290+0.06099))*10^3/3600,0)</f>
        <v>0</v>
      </c>
      <c r="AB290" s="46">
        <f>IF('貼り付けシート（日別）'!O289&lt;7,1+(7-'貼り付けシート（日別）'!O289)*0.0091,1)</f>
        <v>1</v>
      </c>
      <c r="AC290" s="46">
        <f>IF(OR($BH$4=3,$BH$4=4,$BH$4=5),(($BH$45*'貼り付けシート（日別）'!O289+$BH$46*SUM(AU290:AW290,AY290)+$BH$47)*AE290+BA290/AD290),0)</f>
        <v>0</v>
      </c>
      <c r="AD290" s="46">
        <f>$BH$48*'貼り付けシート（日別）'!O289+$BH$49*BA290+$BH$50</f>
        <v>0.84529718749999994</v>
      </c>
      <c r="AE290" s="46">
        <f>IF('貼り付けシート（日別）'!O289&lt;7,1+(7-'貼り付けシート（日別）'!O289)*0.0205,1)</f>
        <v>1</v>
      </c>
      <c r="AF290" s="46">
        <f>IF($BH$4=7,((AL290*'貼り付けシート（日別）'!O289+AM290*(AU290+AV290+AW290+AY290)+AN290*AK290+AO290)*AG290+(0.01723*BA290+0.06099))*10^3/3600,0)</f>
        <v>0</v>
      </c>
      <c r="AG290" s="46">
        <f>IF(7&lt;='貼り付けシート（日別）'!O289,1,1+(7-'貼り付けシート（日別）'!O289)*0.0091)</f>
        <v>1</v>
      </c>
      <c r="AH290" s="46">
        <f>IF($BH$4=7,((AP290*'貼り付けシート（日別）'!O289+AQ290*(AU290+AV290+AW290+AY290)+AR290*AK290+AS290)*AJ290+BA290/AI290),0)</f>
        <v>0</v>
      </c>
      <c r="AI290" s="46">
        <f>$BH$52*'貼り付けシート（日別）'!O289+$BH$53*BA290+$BH$54</f>
        <v>0.84529718749999994</v>
      </c>
      <c r="AJ290" s="46">
        <f>IF(7&lt;='貼り付けシート（日別）'!O289,1,1+(7-'貼り付けシート（日別）'!O289)*0.0205)</f>
        <v>1</v>
      </c>
      <c r="AK290" s="46">
        <f>SUMIF('貼り付けシート（時刻別）'!$A$6:$A$8765,A290,'貼り付けシート（時刻別）'!$D$6:$D$8765)</f>
        <v>20.657824630925905</v>
      </c>
      <c r="AL290" s="120">
        <f>IF($AK290&gt;0,バックデータ一覧!$S$4,バックデータ一覧!$T$4)</f>
        <v>-0.51375000000000004</v>
      </c>
      <c r="AM290" s="120">
        <f>IF($AK290&gt;0,バックデータ一覧!$S$5,バックデータ一覧!$T$5)</f>
        <v>-1.7819999999999999E-2</v>
      </c>
      <c r="AN290" s="120">
        <f>IF($AK290&gt;0,バックデータ一覧!$S$6,バックデータ一覧!$T$6)</f>
        <v>0.27639999999999998</v>
      </c>
      <c r="AO290" s="120">
        <f>IF($AK290&gt;0,バックデータ一覧!$S$7,バックデータ一覧!$T$7)</f>
        <v>9.4067100000000003</v>
      </c>
      <c r="AP290" s="120">
        <f>IF($AK290&gt;0,バックデータ一覧!$S$12,バックデータ一覧!$T$12)</f>
        <v>-0.19841</v>
      </c>
      <c r="AQ290" s="120">
        <f>IF($AK290&gt;0,バックデータ一覧!$S$13,バックデータ一覧!$T$13)</f>
        <v>1.10632</v>
      </c>
      <c r="AR290" s="120">
        <f>IF($AK290&gt;0,バックデータ一覧!$S$14,バックデータ一覧!$T$14)</f>
        <v>0.19306999999999999</v>
      </c>
      <c r="AS290" s="120">
        <f>IF($AK290&gt;0,バックデータ一覧!$S$15,バックデータ一覧!$T$15)</f>
        <v>-10.36669</v>
      </c>
      <c r="AT290" s="123">
        <f>IF(データ入力と計算結果!$E$9=バックデータ一覧!$A$24,'貼り付けシート（日別）'!P289,0)</f>
        <v>0</v>
      </c>
      <c r="AU290" s="132">
        <f>'貼り付けシート（日別）'!B289</f>
        <v>10.662768474176</v>
      </c>
      <c r="AV290" s="132">
        <f>'貼り付けシート（日別）'!C289</f>
        <v>17.384948599199998</v>
      </c>
      <c r="AW290" s="132">
        <f>'貼り付けシート（日別）'!D289</f>
        <v>3.2451904051840001</v>
      </c>
      <c r="AX290" s="132">
        <f>'貼り付けシート（日別）'!E289</f>
        <v>0</v>
      </c>
      <c r="AY290" s="132">
        <f>'貼り付けシート（日別）'!F289</f>
        <v>20.86193831904</v>
      </c>
      <c r="AZ290" s="132">
        <f>'貼り付けシート（日別）'!G289</f>
        <v>0</v>
      </c>
      <c r="BA290" s="132">
        <f>'貼り付けシート（日別）'!H289</f>
        <v>5.6128645833333337</v>
      </c>
    </row>
    <row r="291" spans="1:53" x14ac:dyDescent="0.15">
      <c r="A291" s="50">
        <v>41924</v>
      </c>
      <c r="B291" s="42">
        <f t="shared" si="43"/>
        <v>10</v>
      </c>
      <c r="C291" s="42">
        <f t="shared" si="44"/>
        <v>12</v>
      </c>
      <c r="D291" s="127">
        <f t="shared" si="45"/>
        <v>0.1634617643229167</v>
      </c>
      <c r="E291" s="127">
        <f t="shared" si="40"/>
        <v>85.621479838869107</v>
      </c>
      <c r="F291" s="127">
        <f t="shared" si="46"/>
        <v>0</v>
      </c>
      <c r="G291" s="130">
        <v>0</v>
      </c>
      <c r="H291" s="122">
        <f t="shared" si="41"/>
        <v>0.1634617643229167</v>
      </c>
      <c r="I291" s="122">
        <f>IF(AND($BH$4&lt;&gt;1,$BH$4&lt;&gt;2,$BH$4&lt;&gt;6),0,((VLOOKUP(データ入力と計算結果!$E$6,バックデータ一覧!$V$10:$AA$11,2)*'貼り付けシート（日別）'!O290+VLOOKUP(データ入力と計算結果!$E$6,バックデータ一覧!$V$10:$AA$11,3)*('貼り付けシート（日別）'!I290+'貼り付けシート（日別）'!J290+'貼り付けシート（日別）'!K290+'貼り付けシート（日別）'!L290+'貼り付けシート（日別）'!N290)+(VLOOKUP(データ入力と計算結果!$E$6,バックデータ一覧!$V$10:$AA$11,4)))*10^3/3600))</f>
        <v>0.10142384259259261</v>
      </c>
      <c r="J291" s="122">
        <f>IF(AND(OR($BH$4&lt;&gt;1,$BH$4&lt;&gt;2,$BH$4&lt;&gt;6),データ入力と計算結果!$E$7&lt;&gt;バックデータ一覧!$A$15,SUM(AX291:AY291)&gt;0),0.07*10^3/3600,0)</f>
        <v>1.9444444444444445E-2</v>
      </c>
      <c r="K291" s="122">
        <f>IF(AND(OR($BH$4=1,$BH$4=2),データ入力と計算結果!$E$7=バックデータ一覧!$A$17,AY291&gt;0),(VLOOKUP(データ入力と計算結果!$E$6,バックデータ一覧!$V$10:$AA$11,5,FALSE)*BA291+VLOOKUP(データ入力と計算結果!$E$6,バックデータ一覧!$V$10:$AA$11,6,FALSE))*10^3/3600,0)</f>
        <v>4.259347728587963E-2</v>
      </c>
      <c r="L291" s="122">
        <f>IF(OR($BH$4=1,$BH$4=6),IF(データ入力と計算結果!$E$7=バックデータ一覧!$A$15,AU291/N291+AV291/O291+AW291/P291+AX291/Q291+AY291/S291,IF(データ入力と計算結果!$E$7=バックデータ一覧!$A$16,AU291/N291+AV291/O291+AW291/P291+AY291/R291+AZ291/S291,AU291/N291+AV291/O291+AW291/P291+AY291/R291+BA291/T291)),0)</f>
        <v>85.621479838869107</v>
      </c>
      <c r="M291" s="122">
        <f>IF($BH$4=2,IF(データ入力と計算結果!$E$7=バックデータ一覧!$A$15,AU291/N291+AV291/O291+AW291/P291+AX291/Q291+AZ291/S291,IF(データ入力と計算結果!$E$7=バックデータ一覧!$A$16,AU291/N291+AV291/O291+AW291/P291+AY291/R291+AZ291/S291,AU291/N291+AV291/O291+AW291/P291+AY291/R291+BA291/T291)),0)</f>
        <v>0</v>
      </c>
      <c r="N291" s="122">
        <f>MIN(1,$BH$6*'貼り付けシート（日別）'!O290+計算過程!$BH$13*(AU291+AW291)+$BH$20)</f>
        <v>0.63280642664865694</v>
      </c>
      <c r="O291" s="122">
        <f>MIN(1,$BH$7*'貼り付けシート（日別）'!O290+$BH$14*AV291+$BH$21)</f>
        <v>0.68829668613038808</v>
      </c>
      <c r="P291" s="122">
        <f>MIN(1,$BH$8*'貼り付けシート（日別）'!O290+$BH$15*(AU291+AW291)+$BH$22)</f>
        <v>0.63280642664865694</v>
      </c>
      <c r="Q291" s="46">
        <f>MIN(1,$BH$9*'貼り付けシート（日別）'!O290+$BH$16*AX291+$BH$23)</f>
        <v>0.71159348488590612</v>
      </c>
      <c r="R291" s="46">
        <f>MIN(1,$BH$10*'貼り付けシート（日別）'!O290+$BH$17*AY291+$BH$24)</f>
        <v>0.70106513543011162</v>
      </c>
      <c r="S291" s="46">
        <f>MIN(1,$BH$11*'貼り付けシート（日別）'!O290+$BH$18*AZ291+$BH$25)</f>
        <v>0.71159348488590612</v>
      </c>
      <c r="T291" s="46">
        <f>MIN(1,$BH$12*'貼り付けシート（日別）'!O290+$BH$19*BA291+$BH$26)</f>
        <v>0.65908696065906036</v>
      </c>
      <c r="U291" s="46">
        <f t="shared" si="42"/>
        <v>0</v>
      </c>
      <c r="V291" s="46">
        <f t="array" ref="V291">AVERAGE((IF(('貼り付けシート（時刻別）'!$E$6:$E$8765=$B291)*('貼り付けシート（時刻別）'!$F$6:$F$8765=$C291)*('貼り付けシート（時刻別）'!$G$6:$G$8765=1),'貼り付けシート（時刻別）'!$C$6:$C$8765,"")))</f>
        <v>11.637499999999999</v>
      </c>
      <c r="W291" s="46">
        <f t="shared" si="47"/>
        <v>1</v>
      </c>
      <c r="X291" s="46">
        <f t="shared" si="48"/>
        <v>1</v>
      </c>
      <c r="Y291" s="46">
        <f t="shared" si="49"/>
        <v>57.850421685041667</v>
      </c>
      <c r="Z291" s="46">
        <f>IF($BH$4=8,($BH$38*'貼り付けシート（日別）'!O290+$BH$39*Y291+$BH$40)/3.6,0)</f>
        <v>0</v>
      </c>
      <c r="AA291" s="46">
        <f>IF(OR($BH$4=3,$BH$4=4,$BH$4=5),(($BH$42*'貼り付けシート（日別）'!O290+$BH$43*SUM(AU291:AW291,AY291)+$BH$44)*AB291+(0.01723*BA291+0.06099))*10^3/3600,0)</f>
        <v>0</v>
      </c>
      <c r="AB291" s="46">
        <f>IF('貼り付けシート（日別）'!O290&lt;7,1+(7-'貼り付けシート（日別）'!O290)*0.0091,1)</f>
        <v>1</v>
      </c>
      <c r="AC291" s="46">
        <f>IF(OR($BH$4=3,$BH$4=4,$BH$4=5),(($BH$45*'貼り付けシート（日別）'!O290+$BH$46*SUM(AU291:AW291,AY291)+$BH$47)*AE291+BA291/AD291),0)</f>
        <v>0</v>
      </c>
      <c r="AD291" s="46">
        <f>$BH$48*'貼り付けシート（日別）'!O290+$BH$49*BA291+$BH$50</f>
        <v>0.85125781249999999</v>
      </c>
      <c r="AE291" s="46">
        <f>IF('貼り付けシート（日別）'!O290&lt;7,1+(7-'貼り付けシート（日別）'!O290)*0.0205,1)</f>
        <v>1</v>
      </c>
      <c r="AF291" s="46">
        <f>IF($BH$4=7,((AL291*'貼り付けシート（日別）'!O290+AM291*(AU291+AV291+AW291+AY291)+AN291*AK291+AO291)*AG291+(0.01723*BA291+0.06099))*10^3/3600,0)</f>
        <v>0</v>
      </c>
      <c r="AG291" s="46">
        <f>IF(7&lt;='貼り付けシート（日別）'!O290,1,1+(7-'貼り付けシート（日別）'!O290)*0.0091)</f>
        <v>1</v>
      </c>
      <c r="AH291" s="46">
        <f>IF($BH$4=7,((AP291*'貼り付けシート（日別）'!O290+AQ291*(AU291+AV291+AW291+AY291)+AR291*AK291+AS291)*AJ291+BA291/AI291),0)</f>
        <v>0</v>
      </c>
      <c r="AI291" s="46">
        <f>$BH$52*'貼り付けシート（日別）'!O290+$BH$53*BA291+$BH$54</f>
        <v>0.85125781249999999</v>
      </c>
      <c r="AJ291" s="46">
        <f>IF(7&lt;='貼り付けシート（日別）'!O290,1,1+(7-'貼り付けシート（日別）'!O290)*0.0205)</f>
        <v>1</v>
      </c>
      <c r="AK291" s="46">
        <f>SUMIF('貼り付けシート（時刻別）'!$A$6:$A$8765,A291,'貼り付けシート（時刻別）'!$D$6:$D$8765)</f>
        <v>19.171283433614377</v>
      </c>
      <c r="AL291" s="120">
        <f>IF($AK291&gt;0,バックデータ一覧!$S$4,バックデータ一覧!$T$4)</f>
        <v>-0.51375000000000004</v>
      </c>
      <c r="AM291" s="120">
        <f>IF($AK291&gt;0,バックデータ一覧!$S$5,バックデータ一覧!$T$5)</f>
        <v>-1.7819999999999999E-2</v>
      </c>
      <c r="AN291" s="120">
        <f>IF($AK291&gt;0,バックデータ一覧!$S$6,バックデータ一覧!$T$6)</f>
        <v>0.27639999999999998</v>
      </c>
      <c r="AO291" s="120">
        <f>IF($AK291&gt;0,バックデータ一覧!$S$7,バックデータ一覧!$T$7)</f>
        <v>9.4067100000000003</v>
      </c>
      <c r="AP291" s="120">
        <f>IF($AK291&gt;0,バックデータ一覧!$S$12,バックデータ一覧!$T$12)</f>
        <v>-0.19841</v>
      </c>
      <c r="AQ291" s="120">
        <f>IF($AK291&gt;0,バックデータ一覧!$S$13,バックデータ一覧!$T$13)</f>
        <v>1.10632</v>
      </c>
      <c r="AR291" s="120">
        <f>IF($AK291&gt;0,バックデータ一覧!$S$14,バックデータ一覧!$T$14)</f>
        <v>0.19306999999999999</v>
      </c>
      <c r="AS291" s="120">
        <f>IF($AK291&gt;0,バックデータ一覧!$S$15,バックデータ一覧!$T$15)</f>
        <v>-10.36669</v>
      </c>
      <c r="AT291" s="123">
        <f>IF(データ入力と計算結果!$E$9=バックデータ一覧!$A$24,'貼り付けシート（日別）'!P290,0)</f>
        <v>0</v>
      </c>
      <c r="AU291" s="132">
        <f>'貼り付けシート（日別）'!B290</f>
        <v>10.73144963709</v>
      </c>
      <c r="AV291" s="132">
        <f>'貼り付けシート（日別）'!C290</f>
        <v>17.496928756124998</v>
      </c>
      <c r="AW291" s="132">
        <f>'貼り付けシート（日別）'!D290</f>
        <v>3.2660933678099999</v>
      </c>
      <c r="AX291" s="132">
        <f>'貼り付けシート（日別）'!E290</f>
        <v>0</v>
      </c>
      <c r="AY291" s="132">
        <f>'貼り付けシート（日別）'!F290</f>
        <v>20.996314507350004</v>
      </c>
      <c r="AZ291" s="132">
        <f>'貼り付けシート（日別）'!G290</f>
        <v>0</v>
      </c>
      <c r="BA291" s="132">
        <f>'貼り付けシート（日別）'!H290</f>
        <v>5.3596354166666664</v>
      </c>
    </row>
    <row r="292" spans="1:53" x14ac:dyDescent="0.15">
      <c r="A292" s="50">
        <v>41925</v>
      </c>
      <c r="B292" s="42">
        <f t="shared" si="43"/>
        <v>10</v>
      </c>
      <c r="C292" s="42">
        <f t="shared" si="44"/>
        <v>13</v>
      </c>
      <c r="D292" s="127">
        <f t="shared" si="45"/>
        <v>0.16043805164930555</v>
      </c>
      <c r="E292" s="127">
        <f t="shared" si="40"/>
        <v>85.097819180400151</v>
      </c>
      <c r="F292" s="127">
        <f t="shared" si="46"/>
        <v>0</v>
      </c>
      <c r="G292" s="130">
        <v>0</v>
      </c>
      <c r="H292" s="122">
        <f t="shared" si="41"/>
        <v>0.16043805164930555</v>
      </c>
      <c r="I292" s="122">
        <f>IF(AND($BH$4&lt;&gt;1,$BH$4&lt;&gt;2,$BH$4&lt;&gt;6),0,((VLOOKUP(データ入力と計算結果!$E$6,バックデータ一覧!$V$10:$AA$11,2)*'貼り付けシート（日別）'!O291+VLOOKUP(データ入力と計算結果!$E$6,バックデータ一覧!$V$10:$AA$11,3)*('貼り付けシート（日別）'!I291+'貼り付けシート（日別）'!J291+'貼り付けシート（日別）'!K291+'貼り付けシート（日別）'!L291+'貼り付けシート（日別）'!N291)+(VLOOKUP(データ入力と計算結果!$E$6,バックデータ一覧!$V$10:$AA$11,4)))*10^3/3600))</f>
        <v>0.10027319444444444</v>
      </c>
      <c r="J292" s="122">
        <f>IF(AND(OR($BH$4&lt;&gt;1,$BH$4&lt;&gt;2,$BH$4&lt;&gt;6),データ入力と計算結果!$E$7&lt;&gt;バックデータ一覧!$A$15,SUM(AX292:AY292)&gt;0),0.07*10^3/3600,0)</f>
        <v>1.9444444444444445E-2</v>
      </c>
      <c r="K292" s="122">
        <f>IF(AND(OR($BH$4=1,$BH$4=2),データ入力と計算結果!$E$7=バックデータ一覧!$A$17,AY292&gt;0),(VLOOKUP(データ入力と計算結果!$E$6,バックデータ一覧!$V$10:$AA$11,5,FALSE)*BA292+VLOOKUP(データ入力と計算結果!$E$6,バックデータ一覧!$V$10:$AA$11,6,FALSE))*10^3/3600,0)</f>
        <v>4.0720412760416665E-2</v>
      </c>
      <c r="L292" s="122">
        <f>IF(OR($BH$4=1,$BH$4=6),IF(データ入力と計算結果!$E$7=バックデータ一覧!$A$15,AU292/N292+AV292/O292+AW292/P292+AX292/Q292+AY292/S292,IF(データ入力と計算結果!$E$7=バックデータ一覧!$A$16,AU292/N292+AV292/O292+AW292/P292+AY292/R292+AZ292/S292,AU292/N292+AV292/O292+AW292/P292+AY292/R292+BA292/T292)),0)</f>
        <v>85.097819180400151</v>
      </c>
      <c r="M292" s="122">
        <f>IF($BH$4=2,IF(データ入力と計算結果!$E$7=バックデータ一覧!$A$15,AU292/N292+AV292/O292+AW292/P292+AX292/Q292+AZ292/S292,IF(データ入力と計算結果!$E$7=バックデータ一覧!$A$16,AU292/N292+AV292/O292+AW292/P292+AY292/R292+AZ292/S292,AU292/N292+AV292/O292+AW292/P292+AY292/R292+BA292/T292)),0)</f>
        <v>0</v>
      </c>
      <c r="N292" s="122">
        <f>MIN(1,$BH$6*'貼り付けシート（日別）'!O291+計算過程!$BH$13*(AU292+AW292)+$BH$20)</f>
        <v>0.63701745729348824</v>
      </c>
      <c r="O292" s="122">
        <f>MIN(1,$BH$7*'貼り付けシート（日別）'!O291+$BH$14*AV292+$BH$21)</f>
        <v>0.68963593362610265</v>
      </c>
      <c r="P292" s="122">
        <f>MIN(1,$BH$8*'貼り付けシート（日別）'!O291+$BH$15*(AU292+AW292)+$BH$22)</f>
        <v>0.63701745729348824</v>
      </c>
      <c r="Q292" s="46">
        <f>MIN(1,$BH$9*'貼り付けシート（日別）'!O291+$BH$16*AX292+$BH$23)</f>
        <v>0.71159348488590612</v>
      </c>
      <c r="R292" s="46">
        <f>MIN(1,$BH$10*'貼り付けシート（日別）'!O291+$BH$17*AY292+$BH$24)</f>
        <v>0.70103209520626086</v>
      </c>
      <c r="S292" s="46">
        <f>MIN(1,$BH$11*'貼り付けシート（日別）'!O291+$BH$18*AZ292+$BH$25)</f>
        <v>0.71159348488590612</v>
      </c>
      <c r="T292" s="46">
        <f>MIN(1,$BH$12*'貼り付けシート（日別）'!O291+$BH$19*BA292+$BH$26)</f>
        <v>0.65940942367812072</v>
      </c>
      <c r="U292" s="46">
        <f t="shared" si="42"/>
        <v>0</v>
      </c>
      <c r="V292" s="46">
        <f t="array" ref="V292">AVERAGE((IF(('貼り付けシート（時刻別）'!$E$6:$E$8765=$B292)*('貼り付けシート（時刻別）'!$F$6:$F$8765=$C292)*('貼り付けシート（時刻別）'!$G$6:$G$8765=1),'貼り付けシート（時刻別）'!$C$6:$C$8765,"")))</f>
        <v>14.125</v>
      </c>
      <c r="W292" s="46">
        <f t="shared" si="47"/>
        <v>1</v>
      </c>
      <c r="X292" s="46">
        <f t="shared" si="48"/>
        <v>1</v>
      </c>
      <c r="Y292" s="46">
        <f t="shared" si="49"/>
        <v>57.641055071849998</v>
      </c>
      <c r="Z292" s="46">
        <f>IF($BH$4=8,($BH$38*'貼り付けシート（日別）'!O291+$BH$39*Y292+$BH$40)/3.6,0)</f>
        <v>0</v>
      </c>
      <c r="AA292" s="46">
        <f>IF(OR($BH$4=3,$BH$4=4,$BH$4=5),(($BH$42*'貼り付けシート（日別）'!O291+$BH$43*SUM(AU292:AW292,AY292)+$BH$44)*AB292+(0.01723*BA292+0.06099))*10^3/3600,0)</f>
        <v>0</v>
      </c>
      <c r="AB292" s="46">
        <f>IF('貼り付けシート（日別）'!O291&lt;7,1+(7-'貼り付けシート（日別）'!O291)*0.0091,1)</f>
        <v>1</v>
      </c>
      <c r="AC292" s="46">
        <f>IF(OR($BH$4=3,$BH$4=4,$BH$4=5),(($BH$45*'貼り付けシート（日別）'!O291+$BH$46*SUM(AU292:AW292,AY292)+$BH$47)*AE292+BA292/AD292),0)</f>
        <v>0</v>
      </c>
      <c r="AD292" s="46">
        <f>$BH$48*'貼り付けシート（日別）'!O291+$BH$49*BA292+$BH$50</f>
        <v>0.86046968749999997</v>
      </c>
      <c r="AE292" s="46">
        <f>IF('貼り付けシート（日別）'!O291&lt;7,1+(7-'貼り付けシート（日別）'!O291)*0.0205,1)</f>
        <v>1</v>
      </c>
      <c r="AF292" s="46">
        <f>IF($BH$4=7,((AL292*'貼り付けシート（日別）'!O291+AM292*(AU292+AV292+AW292+AY292)+AN292*AK292+AO292)*AG292+(0.01723*BA292+0.06099))*10^3/3600,0)</f>
        <v>0</v>
      </c>
      <c r="AG292" s="46">
        <f>IF(7&lt;='貼り付けシート（日別）'!O291,1,1+(7-'貼り付けシート（日別）'!O291)*0.0091)</f>
        <v>1</v>
      </c>
      <c r="AH292" s="46">
        <f>IF($BH$4=7,((AP292*'貼り付けシート（日別）'!O291+AQ292*(AU292+AV292+AW292+AY292)+AR292*AK292+AS292)*AJ292+BA292/AI292),0)</f>
        <v>0</v>
      </c>
      <c r="AI292" s="46">
        <f>$BH$52*'貼り付けシート（日別）'!O291+$BH$53*BA292+$BH$54</f>
        <v>0.86046968749999997</v>
      </c>
      <c r="AJ292" s="46">
        <f>IF(7&lt;='貼り付けシート（日別）'!O291,1,1+(7-'貼り付けシート（日別）'!O291)*0.0205)</f>
        <v>1</v>
      </c>
      <c r="AK292" s="46">
        <f>SUMIF('貼り付けシート（時刻別）'!$A$6:$A$8765,A292,'貼り付けシート（時刻別）'!$D$6:$D$8765)</f>
        <v>10.589932222466658</v>
      </c>
      <c r="AL292" s="120">
        <f>IF($AK292&gt;0,バックデータ一覧!$S$4,バックデータ一覧!$T$4)</f>
        <v>-0.51375000000000004</v>
      </c>
      <c r="AM292" s="120">
        <f>IF($AK292&gt;0,バックデータ一覧!$S$5,バックデータ一覧!$T$5)</f>
        <v>-1.7819999999999999E-2</v>
      </c>
      <c r="AN292" s="120">
        <f>IF($AK292&gt;0,バックデータ一覧!$S$6,バックデータ一覧!$T$6)</f>
        <v>0.27639999999999998</v>
      </c>
      <c r="AO292" s="120">
        <f>IF($AK292&gt;0,バックデータ一覧!$S$7,バックデータ一覧!$T$7)</f>
        <v>9.4067100000000003</v>
      </c>
      <c r="AP292" s="120">
        <f>IF($AK292&gt;0,バックデータ一覧!$S$12,バックデータ一覧!$T$12)</f>
        <v>-0.19841</v>
      </c>
      <c r="AQ292" s="120">
        <f>IF($AK292&gt;0,バックデータ一覧!$S$13,バックデータ一覧!$T$13)</f>
        <v>1.10632</v>
      </c>
      <c r="AR292" s="120">
        <f>IF($AK292&gt;0,バックデータ一覧!$S$14,バックデータ一覧!$T$14)</f>
        <v>0.19306999999999999</v>
      </c>
      <c r="AS292" s="120">
        <f>IF($AK292&gt;0,バックデータ一覧!$S$15,バックデータ一覧!$T$15)</f>
        <v>-10.36669</v>
      </c>
      <c r="AT292" s="123">
        <f>IF(データ入力と計算結果!$E$9=バックデータ一覧!$A$24,'貼り付けシート（日別）'!P291,0)</f>
        <v>0</v>
      </c>
      <c r="AU292" s="132">
        <f>'貼り付けシート（日別）'!B291</f>
        <v>10.768655981356</v>
      </c>
      <c r="AV292" s="132">
        <f>'貼り付けシート（日別）'!C291</f>
        <v>17.557591273950003</v>
      </c>
      <c r="AW292" s="132">
        <f>'貼り付けシート（日別）'!D291</f>
        <v>3.2774170378040002</v>
      </c>
      <c r="AX292" s="132">
        <f>'貼り付けシート（日別）'!E291</f>
        <v>0</v>
      </c>
      <c r="AY292" s="132">
        <f>'貼り付けシート（日別）'!F291</f>
        <v>21.069109528740004</v>
      </c>
      <c r="AZ292" s="132">
        <f>'貼り付けシート（日別）'!G291</f>
        <v>0</v>
      </c>
      <c r="BA292" s="132">
        <f>'貼り付けシート（日別）'!H291</f>
        <v>4.9682812499999995</v>
      </c>
    </row>
    <row r="293" spans="1:53" x14ac:dyDescent="0.15">
      <c r="A293" s="50">
        <v>41926</v>
      </c>
      <c r="B293" s="42">
        <f t="shared" si="43"/>
        <v>10</v>
      </c>
      <c r="C293" s="42">
        <f t="shared" si="44"/>
        <v>14</v>
      </c>
      <c r="D293" s="127">
        <f t="shared" si="45"/>
        <v>0.17225973958333335</v>
      </c>
      <c r="E293" s="127">
        <f t="shared" si="40"/>
        <v>102.59108583262358</v>
      </c>
      <c r="F293" s="127">
        <f t="shared" si="46"/>
        <v>0</v>
      </c>
      <c r="G293" s="130">
        <v>0</v>
      </c>
      <c r="H293" s="122">
        <f t="shared" si="41"/>
        <v>0.17225973958333335</v>
      </c>
      <c r="I293" s="122">
        <f>IF(AND($BH$4&lt;&gt;1,$BH$4&lt;&gt;2,$BH$4&lt;&gt;6),0,((VLOOKUP(データ入力と計算結果!$E$6,バックデータ一覧!$V$10:$AA$11,2)*'貼り付けシート（日別）'!O292+VLOOKUP(データ入力と計算結果!$E$6,バックデータ一覧!$V$10:$AA$11,3)*('貼り付けシート（日別）'!I292+'貼り付けシート（日別）'!J292+'貼り付けシート（日別）'!K292+'貼り付けシート（日別）'!L292+'貼り付けシート（日別）'!N292)+(VLOOKUP(データ入力と計算結果!$E$6,バックデータ一覧!$V$10:$AA$11,4)))*10^3/3600))</f>
        <v>0.11153425925925926</v>
      </c>
      <c r="J293" s="122">
        <f>IF(AND(OR($BH$4&lt;&gt;1,$BH$4&lt;&gt;2,$BH$4&lt;&gt;6),データ入力と計算結果!$E$7&lt;&gt;バックデータ一覧!$A$15,SUM(AX293:AY293)&gt;0),0.07*10^3/3600,0)</f>
        <v>1.9444444444444445E-2</v>
      </c>
      <c r="K293" s="122">
        <f>IF(AND(OR($BH$4=1,$BH$4=2),データ入力と計算結果!$E$7=バックデータ一覧!$A$17,AY293&gt;0),(VLOOKUP(データ入力と計算結果!$E$6,バックデータ一覧!$V$10:$AA$11,5,FALSE)*BA293+VLOOKUP(データ入力と計算結果!$E$6,バックデータ一覧!$V$10:$AA$11,6,FALSE))*10^3/3600,0)</f>
        <v>4.1281035879629627E-2</v>
      </c>
      <c r="L293" s="122">
        <f>IF(OR($BH$4=1,$BH$4=6),IF(データ入力と計算結果!$E$7=バックデータ一覧!$A$15,AU293/N293+AV293/O293+AW293/P293+AX293/Q293+AY293/S293,IF(データ入力と計算結果!$E$7=バックデータ一覧!$A$16,AU293/N293+AV293/O293+AW293/P293+AY293/R293+AZ293/S293,AU293/N293+AV293/O293+AW293/P293+AY293/R293+BA293/T293)),0)</f>
        <v>102.59108583262358</v>
      </c>
      <c r="M293" s="122">
        <f>IF($BH$4=2,IF(データ入力と計算結果!$E$7=バックデータ一覧!$A$15,AU293/N293+AV293/O293+AW293/P293+AX293/Q293+AZ293/S293,IF(データ入力と計算結果!$E$7=バックデータ一覧!$A$16,AU293/N293+AV293/O293+AW293/P293+AY293/R293+AZ293/S293,AU293/N293+AV293/O293+AW293/P293+AY293/R293+BA293/T293)),0)</f>
        <v>0</v>
      </c>
      <c r="N293" s="122">
        <f>MIN(1,$BH$6*'貼り付けシート（日別）'!O292+計算過程!$BH$13*(AU293+AW293)+$BH$20)</f>
        <v>0.64268748726176073</v>
      </c>
      <c r="O293" s="122">
        <f>MIN(1,$BH$7*'貼り付けシート（日別）'!O292+$BH$14*AV293+$BH$21)</f>
        <v>0.69190274254183948</v>
      </c>
      <c r="P293" s="122">
        <f>MIN(1,$BH$8*'貼り付けシート（日別）'!O292+$BH$15*(AU293+AW293)+$BH$22)</f>
        <v>0.64268748726176073</v>
      </c>
      <c r="Q293" s="46">
        <f>MIN(1,$BH$9*'貼り付けシート（日別）'!O292+$BH$16*AX293+$BH$23)</f>
        <v>0.71159348488590612</v>
      </c>
      <c r="R293" s="46">
        <f>MIN(1,$BH$10*'貼り付けシート（日別）'!O292+$BH$17*AY293+$BH$24)</f>
        <v>0.70102933466536466</v>
      </c>
      <c r="S293" s="46">
        <f>MIN(1,$BH$11*'貼り付けシート（日別）'!O292+$BH$18*AZ293+$BH$25)</f>
        <v>0.71159348488590612</v>
      </c>
      <c r="T293" s="46">
        <f>MIN(1,$BH$12*'貼り付けシート（日別）'!O292+$BH$19*BA293+$BH$26)</f>
        <v>0.65931290793020136</v>
      </c>
      <c r="U293" s="46">
        <f t="shared" si="42"/>
        <v>0</v>
      </c>
      <c r="V293" s="46">
        <f t="array" ref="V293">AVERAGE((IF(('貼り付けシート（時刻別）'!$E$6:$E$8765=$B293)*('貼り付けシート（時刻別）'!$F$6:$F$8765=$C293)*('貼り付けシート（時刻別）'!$G$6:$G$8765=1),'貼り付けシート（時刻別）'!$C$6:$C$8765,"")))</f>
        <v>11.749999999999998</v>
      </c>
      <c r="W293" s="46">
        <f t="shared" si="47"/>
        <v>1</v>
      </c>
      <c r="X293" s="46">
        <f t="shared" si="48"/>
        <v>1</v>
      </c>
      <c r="Y293" s="46">
        <f t="shared" si="49"/>
        <v>69.481835503416676</v>
      </c>
      <c r="Z293" s="46">
        <f>IF($BH$4=8,($BH$38*'貼り付けシート（日別）'!O292+$BH$39*Y293+$BH$40)/3.6,0)</f>
        <v>0</v>
      </c>
      <c r="AA293" s="46">
        <f>IF(OR($BH$4=3,$BH$4=4,$BH$4=5),(($BH$42*'貼り付けシート（日別）'!O292+$BH$43*SUM(AU293:AW293,AY293)+$BH$44)*AB293+(0.01723*BA293+0.06099))*10^3/3600,0)</f>
        <v>0</v>
      </c>
      <c r="AB293" s="46">
        <f>IF('貼り付けシート（日別）'!O292&lt;7,1+(7-'貼り付けシート（日別）'!O292)*0.0091,1)</f>
        <v>1</v>
      </c>
      <c r="AC293" s="46">
        <f>IF(OR($BH$4=3,$BH$4=4,$BH$4=5),(($BH$45*'貼り付けシート（日別）'!O292+$BH$46*SUM(AU293:AW293,AY293)+$BH$47)*AE293+BA293/AD293),0)</f>
        <v>0</v>
      </c>
      <c r="AD293" s="46">
        <f>$BH$48*'貼り付けシート（日別）'!O292+$BH$49*BA293+$BH$50</f>
        <v>0.85771249999999988</v>
      </c>
      <c r="AE293" s="46">
        <f>IF('貼り付けシート（日別）'!O292&lt;7,1+(7-'貼り付けシート（日別）'!O292)*0.0205,1)</f>
        <v>1</v>
      </c>
      <c r="AF293" s="46">
        <f>IF($BH$4=7,((AL293*'貼り付けシート（日別）'!O292+AM293*(AU293+AV293+AW293+AY293)+AN293*AK293+AO293)*AG293+(0.01723*BA293+0.06099))*10^3/3600,0)</f>
        <v>0</v>
      </c>
      <c r="AG293" s="46">
        <f>IF(7&lt;='貼り付けシート（日別）'!O292,1,1+(7-'貼り付けシート（日別）'!O292)*0.0091)</f>
        <v>1</v>
      </c>
      <c r="AH293" s="46">
        <f>IF($BH$4=7,((AP293*'貼り付けシート（日別）'!O292+AQ293*(AU293+AV293+AW293+AY293)+AR293*AK293+AS293)*AJ293+BA293/AI293),0)</f>
        <v>0</v>
      </c>
      <c r="AI293" s="46">
        <f>$BH$52*'貼り付けシート（日別）'!O292+$BH$53*BA293+$BH$54</f>
        <v>0.85771249999999988</v>
      </c>
      <c r="AJ293" s="46">
        <f>IF(7&lt;='貼り付けシート（日別）'!O292,1,1+(7-'貼り付けシート（日別）'!O292)*0.0205)</f>
        <v>1</v>
      </c>
      <c r="AK293" s="46">
        <f>SUMIF('貼り付けシート（時刻別）'!$A$6:$A$8765,A293,'貼り付けシート（時刻別）'!$D$6:$D$8765)</f>
        <v>8.7974799150990535</v>
      </c>
      <c r="AL293" s="120">
        <f>IF($AK293&gt;0,バックデータ一覧!$S$4,バックデータ一覧!$T$4)</f>
        <v>-0.51375000000000004</v>
      </c>
      <c r="AM293" s="120">
        <f>IF($AK293&gt;0,バックデータ一覧!$S$5,バックデータ一覧!$T$5)</f>
        <v>-1.7819999999999999E-2</v>
      </c>
      <c r="AN293" s="120">
        <f>IF($AK293&gt;0,バックデータ一覧!$S$6,バックデータ一覧!$T$6)</f>
        <v>0.27639999999999998</v>
      </c>
      <c r="AO293" s="120">
        <f>IF($AK293&gt;0,バックデータ一覧!$S$7,バックデータ一覧!$T$7)</f>
        <v>9.4067100000000003</v>
      </c>
      <c r="AP293" s="120">
        <f>IF($AK293&gt;0,バックデータ一覧!$S$12,バックデータ一覧!$T$12)</f>
        <v>-0.19841</v>
      </c>
      <c r="AQ293" s="120">
        <f>IF($AK293&gt;0,バックデータ一覧!$S$13,バックデータ一覧!$T$13)</f>
        <v>1.10632</v>
      </c>
      <c r="AR293" s="120">
        <f>IF($AK293&gt;0,バックデータ一覧!$S$14,バックデータ一覧!$T$14)</f>
        <v>0.19306999999999999</v>
      </c>
      <c r="AS293" s="120">
        <f>IF($AK293&gt;0,バックデータ一覧!$S$15,バックデータ一覧!$T$15)</f>
        <v>-10.36669</v>
      </c>
      <c r="AT293" s="123">
        <f>IF(データ入力と計算結果!$E$9=バックデータ一覧!$A$24,'貼り付けシート（日別）'!P292,0)</f>
        <v>0</v>
      </c>
      <c r="AU293" s="132">
        <f>'貼り付けシート（日別）'!B292</f>
        <v>16.391815703900001</v>
      </c>
      <c r="AV293" s="132">
        <f>'貼り付けシート（日別）'!C292</f>
        <v>23.416879577</v>
      </c>
      <c r="AW293" s="132">
        <f>'貼り付けシート（日別）'!D292</f>
        <v>3.5125319365499994</v>
      </c>
      <c r="AX293" s="132">
        <f>'貼り付けシート（日別）'!E292</f>
        <v>0</v>
      </c>
      <c r="AY293" s="132">
        <f>'貼り付けシート（日別）'!F292</f>
        <v>21.0751916193</v>
      </c>
      <c r="AZ293" s="132">
        <f>'貼り付けシート（日別）'!G292</f>
        <v>0</v>
      </c>
      <c r="BA293" s="132">
        <f>'貼り付けシート（日別）'!H292</f>
        <v>5.0854166666666671</v>
      </c>
    </row>
    <row r="294" spans="1:53" x14ac:dyDescent="0.15">
      <c r="A294" s="50">
        <v>41927</v>
      </c>
      <c r="B294" s="42">
        <f t="shared" si="43"/>
        <v>10</v>
      </c>
      <c r="C294" s="42">
        <f t="shared" si="44"/>
        <v>15</v>
      </c>
      <c r="D294" s="127">
        <f t="shared" si="45"/>
        <v>9.907925925925927E-2</v>
      </c>
      <c r="E294" s="127">
        <f t="shared" si="40"/>
        <v>43.314898219980037</v>
      </c>
      <c r="F294" s="127">
        <f t="shared" si="46"/>
        <v>0</v>
      </c>
      <c r="G294" s="130">
        <v>0</v>
      </c>
      <c r="H294" s="122">
        <f t="shared" si="41"/>
        <v>9.907925925925927E-2</v>
      </c>
      <c r="I294" s="122">
        <f>IF(AND($BH$4&lt;&gt;1,$BH$4&lt;&gt;2,$BH$4&lt;&gt;6),0,((VLOOKUP(データ入力と計算結果!$E$6,バックデータ一覧!$V$10:$AA$11,2)*'貼り付けシート（日別）'!O293+VLOOKUP(データ入力と計算結果!$E$6,バックデータ一覧!$V$10:$AA$11,3)*('貼り付けシート（日別）'!I293+'貼り付けシート（日別）'!J293+'貼り付けシート（日別）'!K293+'貼り付けシート（日別）'!L293+'貼り付けシート（日別）'!N293)+(VLOOKUP(データ入力と計算結果!$E$6,バックデータ一覧!$V$10:$AA$11,4)))*10^3/3600))</f>
        <v>9.907925925925927E-2</v>
      </c>
      <c r="J294" s="122">
        <f>IF(AND(OR($BH$4&lt;&gt;1,$BH$4&lt;&gt;2,$BH$4&lt;&gt;6),データ入力と計算結果!$E$7&lt;&gt;バックデータ一覧!$A$15,SUM(AX294:AY294)&gt;0),0.07*10^3/3600,0)</f>
        <v>0</v>
      </c>
      <c r="K294" s="122">
        <f>IF(AND(OR($BH$4=1,$BH$4=2),データ入力と計算結果!$E$7=バックデータ一覧!$A$17,AY294&gt;0),(VLOOKUP(データ入力と計算結果!$E$6,バックデータ一覧!$V$10:$AA$11,5,FALSE)*BA294+VLOOKUP(データ入力と計算結果!$E$6,バックデータ一覧!$V$10:$AA$11,6,FALSE))*10^3/3600,0)</f>
        <v>0</v>
      </c>
      <c r="L294" s="122">
        <f>IF(OR($BH$4=1,$BH$4=6),IF(データ入力と計算結果!$E$7=バックデータ一覧!$A$15,AU294/N294+AV294/O294+AW294/P294+AX294/Q294+AY294/S294,IF(データ入力と計算結果!$E$7=バックデータ一覧!$A$16,AU294/N294+AV294/O294+AW294/P294+AY294/R294+AZ294/S294,AU294/N294+AV294/O294+AW294/P294+AY294/R294+BA294/T294)),0)</f>
        <v>43.314898219980037</v>
      </c>
      <c r="M294" s="122">
        <f>IF($BH$4=2,IF(データ入力と計算結果!$E$7=バックデータ一覧!$A$15,AU294/N294+AV294/O294+AW294/P294+AX294/Q294+AZ294/S294,IF(データ入力と計算結果!$E$7=バックデータ一覧!$A$16,AU294/N294+AV294/O294+AW294/P294+AY294/R294+AZ294/S294,AU294/N294+AV294/O294+AW294/P294+AY294/R294+BA294/T294)),0)</f>
        <v>0</v>
      </c>
      <c r="N294" s="122">
        <f>MIN(1,$BH$6*'貼り付けシート（日別）'!O293+計算過程!$BH$13*(AU294+AW294)+$BH$20)</f>
        <v>0.62513459046856934</v>
      </c>
      <c r="O294" s="122">
        <f>MIN(1,$BH$7*'貼り付けシート（日別）'!O293+$BH$14*AV294+$BH$21)</f>
        <v>0.69060461799698836</v>
      </c>
      <c r="P294" s="122">
        <f>MIN(1,$BH$8*'貼り付けシート（日別）'!O293+$BH$15*(AU294+AW294)+$BH$22)</f>
        <v>0.62513459046856934</v>
      </c>
      <c r="Q294" s="46">
        <f>MIN(1,$BH$9*'貼り付けシート（日別）'!O293+$BH$16*AX294+$BH$23)</f>
        <v>0.71159348488590612</v>
      </c>
      <c r="R294" s="46">
        <f>MIN(1,$BH$10*'貼り付けシート（日別）'!O293+$BH$17*AY294+$BH$24)</f>
        <v>0.71059494829530212</v>
      </c>
      <c r="S294" s="46">
        <f>MIN(1,$BH$11*'貼り付けシート（日別）'!O293+$BH$18*AZ294+$BH$25)</f>
        <v>0.71159348488590612</v>
      </c>
      <c r="T294" s="46">
        <f>MIN(1,$BH$12*'貼り付けシート（日別）'!O293+$BH$19*BA294+$BH$26)</f>
        <v>0.56571182780134222</v>
      </c>
      <c r="U294" s="46">
        <f t="shared" si="42"/>
        <v>0</v>
      </c>
      <c r="V294" s="46">
        <f t="array" ref="V294">AVERAGE((IF(('貼り付けシート（時刻別）'!$E$6:$E$8765=$B294)*('貼り付けシート（時刻別）'!$F$6:$F$8765=$C294)*('貼り付けシート（時刻別）'!$G$6:$G$8765=1),'貼り付けシート（時刻別）'!$C$6:$C$8765,"")))</f>
        <v>13.024999999999999</v>
      </c>
      <c r="W294" s="46">
        <f t="shared" si="47"/>
        <v>1</v>
      </c>
      <c r="X294" s="46">
        <f t="shared" si="48"/>
        <v>1</v>
      </c>
      <c r="Y294" s="46">
        <f t="shared" si="49"/>
        <v>29.180026500624997</v>
      </c>
      <c r="Z294" s="46">
        <f>IF($BH$4=8,($BH$38*'貼り付けシート（日別）'!O293+$BH$39*Y294+$BH$40)/3.6,0)</f>
        <v>0</v>
      </c>
      <c r="AA294" s="46">
        <f>IF(OR($BH$4=3,$BH$4=4,$BH$4=5),(($BH$42*'貼り付けシート（日別）'!O293+$BH$43*SUM(AU294:AW294,AY294)+$BH$44)*AB294+(0.01723*BA294+0.06099))*10^3/3600,0)</f>
        <v>0</v>
      </c>
      <c r="AB294" s="46">
        <f>IF('貼り付けシート（日別）'!O293&lt;7,1+(7-'貼り付けシート（日別）'!O293)*0.0091,1)</f>
        <v>1</v>
      </c>
      <c r="AC294" s="46">
        <f>IF(OR($BH$4=3,$BH$4=4,$BH$4=5),(($BH$45*'貼り付けシート（日別）'!O293+$BH$46*SUM(AU294:AW294,AY294)+$BH$47)*AE294+BA294/AD294),0)</f>
        <v>0</v>
      </c>
      <c r="AD294" s="46">
        <f>$BH$48*'貼り付けシート（日別）'!O293+$BH$49*BA294+$BH$50</f>
        <v>0.82071999999999989</v>
      </c>
      <c r="AE294" s="46">
        <f>IF('貼り付けシート（日別）'!O293&lt;7,1+(7-'貼り付けシート（日別）'!O293)*0.0205,1)</f>
        <v>1</v>
      </c>
      <c r="AF294" s="46">
        <f>IF($BH$4=7,((AL294*'貼り付けシート（日別）'!O293+AM294*(AU294+AV294+AW294+AY294)+AN294*AK294+AO294)*AG294+(0.01723*BA294+0.06099))*10^3/3600,0)</f>
        <v>0</v>
      </c>
      <c r="AG294" s="46">
        <f>IF(7&lt;='貼り付けシート（日別）'!O293,1,1+(7-'貼り付けシート（日別）'!O293)*0.0091)</f>
        <v>1</v>
      </c>
      <c r="AH294" s="46">
        <f>IF($BH$4=7,((AP294*'貼り付けシート（日別）'!O293+AQ294*(AU294+AV294+AW294+AY294)+AR294*AK294+AS294)*AJ294+BA294/AI294),0)</f>
        <v>0</v>
      </c>
      <c r="AI294" s="46">
        <f>$BH$52*'貼り付けシート（日別）'!O293+$BH$53*BA294+$BH$54</f>
        <v>0.82071999999999989</v>
      </c>
      <c r="AJ294" s="46">
        <f>IF(7&lt;='貼り付けシート（日別）'!O293,1,1+(7-'貼り付けシート（日別）'!O293)*0.0205)</f>
        <v>1</v>
      </c>
      <c r="AK294" s="46">
        <f>SUMIF('貼り付けシート（時刻別）'!$A$6:$A$8765,A294,'貼り付けシート（時刻別）'!$D$6:$D$8765)</f>
        <v>8.6977282777114695</v>
      </c>
      <c r="AL294" s="120">
        <f>IF($AK294&gt;0,バックデータ一覧!$S$4,バックデータ一覧!$T$4)</f>
        <v>-0.51375000000000004</v>
      </c>
      <c r="AM294" s="120">
        <f>IF($AK294&gt;0,バックデータ一覧!$S$5,バックデータ一覧!$T$5)</f>
        <v>-1.7819999999999999E-2</v>
      </c>
      <c r="AN294" s="120">
        <f>IF($AK294&gt;0,バックデータ一覧!$S$6,バックデータ一覧!$T$6)</f>
        <v>0.27639999999999998</v>
      </c>
      <c r="AO294" s="120">
        <f>IF($AK294&gt;0,バックデータ一覧!$S$7,バックデータ一覧!$T$7)</f>
        <v>9.4067100000000003</v>
      </c>
      <c r="AP294" s="120">
        <f>IF($AK294&gt;0,バックデータ一覧!$S$12,バックデータ一覧!$T$12)</f>
        <v>-0.19841</v>
      </c>
      <c r="AQ294" s="120">
        <f>IF($AK294&gt;0,バックデータ一覧!$S$13,バックデータ一覧!$T$13)</f>
        <v>1.10632</v>
      </c>
      <c r="AR294" s="120">
        <f>IF($AK294&gt;0,バックデータ一覧!$S$14,バックデータ一覧!$T$14)</f>
        <v>0.19306999999999999</v>
      </c>
      <c r="AS294" s="120">
        <f>IF($AK294&gt;0,バックデータ一覧!$S$15,バックデータ一覧!$T$15)</f>
        <v>-10.36669</v>
      </c>
      <c r="AT294" s="123">
        <f>IF(データ入力と計算結果!$E$9=バックデータ一覧!$A$24,'貼り付けシート（日別）'!P293,0)</f>
        <v>0</v>
      </c>
      <c r="AU294" s="132">
        <f>'貼り付けシート（日別）'!B293</f>
        <v>3.7350433920799997</v>
      </c>
      <c r="AV294" s="132">
        <f>'貼り付けシート（日別）'!C293</f>
        <v>22.176820140474998</v>
      </c>
      <c r="AW294" s="132">
        <f>'貼り付けシート（日別）'!D293</f>
        <v>3.26816296807</v>
      </c>
      <c r="AX294" s="132">
        <f>'貼り付けシート（日別）'!E293</f>
        <v>0</v>
      </c>
      <c r="AY294" s="132">
        <f>'貼り付けシート（日別）'!F293</f>
        <v>0</v>
      </c>
      <c r="AZ294" s="132">
        <f>'貼り付けシート（日別）'!G293</f>
        <v>0</v>
      </c>
      <c r="BA294" s="132">
        <f>'貼り付けシート（日別）'!H293</f>
        <v>0</v>
      </c>
    </row>
    <row r="295" spans="1:53" x14ac:dyDescent="0.15">
      <c r="A295" s="50">
        <v>41928</v>
      </c>
      <c r="B295" s="42">
        <f t="shared" si="43"/>
        <v>10</v>
      </c>
      <c r="C295" s="42">
        <f t="shared" si="44"/>
        <v>16</v>
      </c>
      <c r="D295" s="127">
        <f t="shared" si="45"/>
        <v>0.16418892013888889</v>
      </c>
      <c r="E295" s="127">
        <f t="shared" si="40"/>
        <v>85.285117814125172</v>
      </c>
      <c r="F295" s="127">
        <f t="shared" si="46"/>
        <v>0</v>
      </c>
      <c r="G295" s="130">
        <v>0</v>
      </c>
      <c r="H295" s="122">
        <f t="shared" si="41"/>
        <v>0.16418892013888889</v>
      </c>
      <c r="I295" s="122">
        <f>IF(AND($BH$4&lt;&gt;1,$BH$4&lt;&gt;2,$BH$4&lt;&gt;6),0,((VLOOKUP(データ入力と計算結果!$E$6,バックデータ一覧!$V$10:$AA$11,2)*'貼り付けシート（日別）'!O294+VLOOKUP(データ入力と計算結果!$E$6,バックデータ一覧!$V$10:$AA$11,3)*('貼り付けシート（日別）'!I294+'貼り付けシート（日別）'!J294+'貼り付けシート（日別）'!K294+'貼り付けシート（日別）'!L294+'貼り付けシート（日別）'!N294)+(VLOOKUP(データ入力と計算結果!$E$6,バックデータ一覧!$V$10:$AA$11,4)))*10^3/3600))</f>
        <v>0.10170055555555556</v>
      </c>
      <c r="J295" s="122">
        <f>IF(AND(OR($BH$4&lt;&gt;1,$BH$4&lt;&gt;2,$BH$4&lt;&gt;6),データ入力と計算結果!$E$7&lt;&gt;バックデータ一覧!$A$15,SUM(AX295:AY295)&gt;0),0.07*10^3/3600,0)</f>
        <v>1.9444444444444445E-2</v>
      </c>
      <c r="K295" s="122">
        <f>IF(AND(OR($BH$4=1,$BH$4=2),データ入力と計算結果!$E$7=バックデータ一覧!$A$17,AY295&gt;0),(VLOOKUP(データ入力と計算結果!$E$6,バックデータ一覧!$V$10:$AA$11,5,FALSE)*BA295+VLOOKUP(データ入力と計算結果!$E$6,バックデータ一覧!$V$10:$AA$11,6,FALSE))*10^3/3600,0)</f>
        <v>4.3043920138888879E-2</v>
      </c>
      <c r="L295" s="122">
        <f>IF(OR($BH$4=1,$BH$4=6),IF(データ入力と計算結果!$E$7=バックデータ一覧!$A$15,AU295/N295+AV295/O295+AW295/P295+AX295/Q295+AY295/S295,IF(データ入力と計算結果!$E$7=バックデータ一覧!$A$16,AU295/N295+AV295/O295+AW295/P295+AY295/R295+AZ295/S295,AU295/N295+AV295/O295+AW295/P295+AY295/R295+BA295/T295)),0)</f>
        <v>85.285117814125172</v>
      </c>
      <c r="M295" s="122">
        <f>IF($BH$4=2,IF(データ入力と計算結果!$E$7=バックデータ一覧!$A$15,AU295/N295+AV295/O295+AW295/P295+AX295/Q295+AZ295/S295,IF(データ入力と計算結果!$E$7=バックデータ一覧!$A$16,AU295/N295+AV295/O295+AW295/P295+AY295/R295+AZ295/S295,AU295/N295+AV295/O295+AW295/P295+AY295/R295+BA295/T295)),0)</f>
        <v>0</v>
      </c>
      <c r="N295" s="122">
        <f>MIN(1,$BH$6*'貼り付けシート（日別）'!O294+計算過程!$BH$13*(AU295+AW295)+$BH$20)</f>
        <v>0.63169461720409714</v>
      </c>
      <c r="O295" s="122">
        <f>MIN(1,$BH$7*'貼り付けシート（日別）'!O294+$BH$14*AV295+$BH$21)</f>
        <v>0.68792696308400381</v>
      </c>
      <c r="P295" s="122">
        <f>MIN(1,$BH$8*'貼り付けシート（日別）'!O294+$BH$15*(AU295+AW295)+$BH$22)</f>
        <v>0.63169461720409714</v>
      </c>
      <c r="Q295" s="46">
        <f>MIN(1,$BH$9*'貼り付けシート（日別）'!O294+$BH$16*AX295+$BH$23)</f>
        <v>0.71159348488590612</v>
      </c>
      <c r="R295" s="46">
        <f>MIN(1,$BH$10*'貼り付けシート（日別）'!O294+$BH$17*AY295+$BH$24)</f>
        <v>0.70113026694188008</v>
      </c>
      <c r="S295" s="46">
        <f>MIN(1,$BH$11*'貼り付けシート（日別）'!O294+$BH$18*AZ295+$BH$25)</f>
        <v>0.71159348488590612</v>
      </c>
      <c r="T295" s="46">
        <f>MIN(1,$BH$12*'貼り付けシート（日別）'!O294+$BH$19*BA295+$BH$26)</f>
        <v>0.65900941332402685</v>
      </c>
      <c r="U295" s="46">
        <f t="shared" si="42"/>
        <v>0</v>
      </c>
      <c r="V295" s="46">
        <f t="array" ref="V295">AVERAGE((IF(('貼り付けシート（時刻別）'!$E$6:$E$8765=$B295)*('貼り付けシート（時刻別）'!$F$6:$F$8765=$C295)*('貼り付けシート（時刻別）'!$G$6:$G$8765=1),'貼り付けシート（時刻別）'!$C$6:$C$8765,"")))</f>
        <v>10.812499999999998</v>
      </c>
      <c r="W295" s="46">
        <f t="shared" si="47"/>
        <v>1</v>
      </c>
      <c r="X295" s="46">
        <f t="shared" si="48"/>
        <v>1</v>
      </c>
      <c r="Y295" s="46">
        <f t="shared" si="49"/>
        <v>57.585787957999997</v>
      </c>
      <c r="Z295" s="46">
        <f>IF($BH$4=8,($BH$38*'貼り付けシート（日別）'!O294+$BH$39*Y295+$BH$40)/3.6,0)</f>
        <v>0</v>
      </c>
      <c r="AA295" s="46">
        <f>IF(OR($BH$4=3,$BH$4=4,$BH$4=5),(($BH$42*'貼り付けシート（日別）'!O294+$BH$43*SUM(AU295:AW295,AY295)+$BH$44)*AB295+(0.01723*BA295+0.06099))*10^3/3600,0)</f>
        <v>0</v>
      </c>
      <c r="AB295" s="46">
        <f>IF('貼り付けシート（日別）'!O294&lt;7,1+(7-'貼り付けシート（日別）'!O294)*0.0091,1)</f>
        <v>1</v>
      </c>
      <c r="AC295" s="46">
        <f>IF(OR($BH$4=3,$BH$4=4,$BH$4=5),(($BH$45*'貼り付けシート（日別）'!O294+$BH$46*SUM(AU295:AW295,AY295)+$BH$47)*AE295+BA295/AD295),0)</f>
        <v>0</v>
      </c>
      <c r="AD295" s="46">
        <f>$BH$48*'貼り付けシート（日別）'!O294+$BH$49*BA295+$BH$50</f>
        <v>0.84904249999999992</v>
      </c>
      <c r="AE295" s="46">
        <f>IF('貼り付けシート（日別）'!O294&lt;7,1+(7-'貼り付けシート（日別）'!O294)*0.0205,1)</f>
        <v>1</v>
      </c>
      <c r="AF295" s="46">
        <f>IF($BH$4=7,((AL295*'貼り付けシート（日別）'!O294+AM295*(AU295+AV295+AW295+AY295)+AN295*AK295+AO295)*AG295+(0.01723*BA295+0.06099))*10^3/3600,0)</f>
        <v>0</v>
      </c>
      <c r="AG295" s="46">
        <f>IF(7&lt;='貼り付けシート（日別）'!O294,1,1+(7-'貼り付けシート（日別）'!O294)*0.0091)</f>
        <v>1</v>
      </c>
      <c r="AH295" s="46">
        <f>IF($BH$4=7,((AP295*'貼り付けシート（日別）'!O294+AQ295*(AU295+AV295+AW295+AY295)+AR295*AK295+AS295)*AJ295+BA295/AI295),0)</f>
        <v>0</v>
      </c>
      <c r="AI295" s="46">
        <f>$BH$52*'貼り付けシート（日別）'!O294+$BH$53*BA295+$BH$54</f>
        <v>0.84904249999999992</v>
      </c>
      <c r="AJ295" s="46">
        <f>IF(7&lt;='貼り付けシート（日別）'!O294,1,1+(7-'貼り付けシート（日別）'!O294)*0.0205)</f>
        <v>1</v>
      </c>
      <c r="AK295" s="46">
        <f>SUMIF('貼り付けシート（時刻別）'!$A$6:$A$8765,A295,'貼り付けシート（時刻別）'!$D$6:$D$8765)</f>
        <v>17.044993741478216</v>
      </c>
      <c r="AL295" s="120">
        <f>IF($AK295&gt;0,バックデータ一覧!$S$4,バックデータ一覧!$T$4)</f>
        <v>-0.51375000000000004</v>
      </c>
      <c r="AM295" s="120">
        <f>IF($AK295&gt;0,バックデータ一覧!$S$5,バックデータ一覧!$T$5)</f>
        <v>-1.7819999999999999E-2</v>
      </c>
      <c r="AN295" s="120">
        <f>IF($AK295&gt;0,バックデータ一覧!$S$6,バックデータ一覧!$T$6)</f>
        <v>0.27639999999999998</v>
      </c>
      <c r="AO295" s="120">
        <f>IF($AK295&gt;0,バックデータ一覧!$S$7,バックデータ一覧!$T$7)</f>
        <v>9.4067100000000003</v>
      </c>
      <c r="AP295" s="120">
        <f>IF($AK295&gt;0,バックデータ一覧!$S$12,バックデータ一覧!$T$12)</f>
        <v>-0.19841</v>
      </c>
      <c r="AQ295" s="120">
        <f>IF($AK295&gt;0,バックデータ一覧!$S$13,バックデータ一覧!$T$13)</f>
        <v>1.10632</v>
      </c>
      <c r="AR295" s="120">
        <f>IF($AK295&gt;0,バックデータ一覧!$S$14,バックデータ一覧!$T$14)</f>
        <v>0.19306999999999999</v>
      </c>
      <c r="AS295" s="120">
        <f>IF($AK295&gt;0,バックデータ一覧!$S$15,バックデータ一覧!$T$15)</f>
        <v>-10.36669</v>
      </c>
      <c r="AT295" s="123">
        <f>IF(データ入力と計算結果!$E$9=バックデータ一覧!$A$24,'貼り付けシート（日別）'!P294,0)</f>
        <v>0</v>
      </c>
      <c r="AU295" s="132">
        <f>'貼り付けシート（日別）'!B294</f>
        <v>10.658105538080001</v>
      </c>
      <c r="AV295" s="132">
        <f>'貼り付けシート（日別）'!C294</f>
        <v>17.377345985999998</v>
      </c>
      <c r="AW295" s="132">
        <f>'貼り付けシート（日別）'!D294</f>
        <v>3.2437712507199996</v>
      </c>
      <c r="AX295" s="132">
        <f>'貼り付けシート（日別）'!E294</f>
        <v>0</v>
      </c>
      <c r="AY295" s="132">
        <f>'貼り付けシート（日別）'!F294</f>
        <v>20.852815183200001</v>
      </c>
      <c r="AZ295" s="132">
        <f>'貼り付けシート（日別）'!G294</f>
        <v>0</v>
      </c>
      <c r="BA295" s="132">
        <f>'貼り付けシート（日別）'!H294</f>
        <v>5.4537499999999994</v>
      </c>
    </row>
    <row r="296" spans="1:53" x14ac:dyDescent="0.15">
      <c r="A296" s="50">
        <v>41929</v>
      </c>
      <c r="B296" s="42">
        <f t="shared" si="43"/>
        <v>10</v>
      </c>
      <c r="C296" s="42">
        <f t="shared" si="44"/>
        <v>17</v>
      </c>
      <c r="D296" s="127">
        <f t="shared" si="45"/>
        <v>0.15594546657986111</v>
      </c>
      <c r="E296" s="127">
        <f t="shared" si="40"/>
        <v>68.180228474556699</v>
      </c>
      <c r="F296" s="127">
        <f t="shared" si="46"/>
        <v>0</v>
      </c>
      <c r="G296" s="130">
        <v>0</v>
      </c>
      <c r="H296" s="122">
        <f t="shared" si="41"/>
        <v>0.15594546657986111</v>
      </c>
      <c r="I296" s="122">
        <f>IF(AND($BH$4&lt;&gt;1,$BH$4&lt;&gt;2,$BH$4&lt;&gt;6),0,((VLOOKUP(データ入力と計算結果!$E$6,バックデータ一覧!$V$10:$AA$11,2)*'貼り付けシート（日別）'!O295+VLOOKUP(データ入力と計算結果!$E$6,バックデータ一覧!$V$10:$AA$11,3)*('貼り付けシート（日別）'!I295+'貼り付けシート（日別）'!J295+'貼り付けシート（日別）'!K295+'貼り付けシート（日別）'!L295+'貼り付けシート（日別）'!N295)+(VLOOKUP(データ入力と計算結果!$E$6,バックデータ一覧!$V$10:$AA$11,4)))*10^3/3600))</f>
        <v>9.1801157407407408E-2</v>
      </c>
      <c r="J296" s="122">
        <f>IF(AND(OR($BH$4&lt;&gt;1,$BH$4&lt;&gt;2,$BH$4&lt;&gt;6),データ入力と計算結果!$E$7&lt;&gt;バックデータ一覧!$A$15,SUM(AX296:AY296)&gt;0),0.07*10^3/3600,0)</f>
        <v>1.9444444444444445E-2</v>
      </c>
      <c r="K296" s="122">
        <f>IF(AND(OR($BH$4=1,$BH$4=2),データ入力と計算結果!$E$7=バックデータ一覧!$A$17,AY296&gt;0),(VLOOKUP(データ入力と計算結果!$E$6,バックデータ一覧!$V$10:$AA$11,5,FALSE)*BA296+VLOOKUP(データ入力と計算結果!$E$6,バックデータ一覧!$V$10:$AA$11,6,FALSE))*10^3/3600,0)</f>
        <v>4.4699864728009263E-2</v>
      </c>
      <c r="L296" s="122">
        <f>IF(OR($BH$4=1,$BH$4=6),IF(データ入力と計算結果!$E$7=バックデータ一覧!$A$15,AU296/N296+AV296/O296+AW296/P296+AX296/Q296+AY296/S296,IF(データ入力と計算結果!$E$7=バックデータ一覧!$A$16,AU296/N296+AV296/O296+AW296/P296+AY296/R296+AZ296/S296,AU296/N296+AV296/O296+AW296/P296+AY296/R296+BA296/T296)),0)</f>
        <v>68.180228474556699</v>
      </c>
      <c r="M296" s="122">
        <f>IF($BH$4=2,IF(データ入力と計算結果!$E$7=バックデータ一覧!$A$15,AU296/N296+AV296/O296+AW296/P296+AX296/Q296+AZ296/S296,IF(データ入力と計算結果!$E$7=バックデータ一覧!$A$16,AU296/N296+AV296/O296+AW296/P296+AY296/R296+AZ296/S296,AU296/N296+AV296/O296+AW296/P296+AY296/R296+BA296/T296)),0)</f>
        <v>0</v>
      </c>
      <c r="N296" s="122">
        <f>MIN(1,$BH$6*'貼り付けシート（日別）'!O295+計算過程!$BH$13*(AU296+AW296)+$BH$20)</f>
        <v>0.62113004787333737</v>
      </c>
      <c r="O296" s="122">
        <f>MIN(1,$BH$7*'貼り付けシート（日別）'!O295+$BH$14*AV296+$BH$21)</f>
        <v>0.68410706890717332</v>
      </c>
      <c r="P296" s="122">
        <f>MIN(1,$BH$8*'貼り付けシート（日別）'!O295+$BH$15*(AU296+AW296)+$BH$22)</f>
        <v>0.62113004787333737</v>
      </c>
      <c r="Q296" s="46">
        <f>MIN(1,$BH$9*'貼り付けシート（日別）'!O295+$BH$16*AX296+$BH$23)</f>
        <v>0.71159348488590612</v>
      </c>
      <c r="R296" s="46">
        <f>MIN(1,$BH$10*'貼り付けシート（日別）'!O295+$BH$17*AY296+$BH$24)</f>
        <v>0.7011863404288331</v>
      </c>
      <c r="S296" s="46">
        <f>MIN(1,$BH$11*'貼り付けシート（日別）'!O295+$BH$18*AZ296+$BH$25)</f>
        <v>0.71159348488590612</v>
      </c>
      <c r="T296" s="46">
        <f>MIN(1,$BH$12*'貼り付けシート（日別）'!O295+$BH$19*BA296+$BH$26)</f>
        <v>0.65872432923624158</v>
      </c>
      <c r="U296" s="46">
        <f t="shared" si="42"/>
        <v>0</v>
      </c>
      <c r="V296" s="46">
        <f t="array" ref="V296">AVERAGE((IF(('貼り付けシート（時刻別）'!$E$6:$E$8765=$B296)*('貼り付けシート（時刻別）'!$F$6:$F$8765=$C296)*('貼り付けシート（時刻別）'!$G$6:$G$8765=1),'貼り付けシート（時刻別）'!$C$6:$C$8765,"")))</f>
        <v>5.6749999999999998</v>
      </c>
      <c r="W296" s="46">
        <f t="shared" si="47"/>
        <v>1.0176225000000001</v>
      </c>
      <c r="X296" s="46">
        <f t="shared" si="48"/>
        <v>1</v>
      </c>
      <c r="Y296" s="46">
        <f t="shared" si="49"/>
        <v>46.106658758583336</v>
      </c>
      <c r="Z296" s="46">
        <f>IF($BH$4=8,($BH$38*'貼り付けシート（日別）'!O295+$BH$39*Y296+$BH$40)/3.6,0)</f>
        <v>0</v>
      </c>
      <c r="AA296" s="46">
        <f>IF(OR($BH$4=3,$BH$4=4,$BH$4=5),(($BH$42*'貼り付けシート（日別）'!O295+$BH$43*SUM(AU296:AW296,AY296)+$BH$44)*AB296+(0.01723*BA296+0.06099))*10^3/3600,0)</f>
        <v>0</v>
      </c>
      <c r="AB296" s="46">
        <f>IF('貼り付けシート（日別）'!O295&lt;7,1+(7-'貼り付けシート（日別）'!O295)*0.0091,1)</f>
        <v>1</v>
      </c>
      <c r="AC296" s="46">
        <f>IF(OR($BH$4=3,$BH$4=4,$BH$4=5),(($BH$45*'貼り付けシート（日別）'!O295+$BH$46*SUM(AU296:AW296,AY296)+$BH$47)*AE296+BA296/AD296),0)</f>
        <v>0</v>
      </c>
      <c r="AD296" s="46">
        <f>$BH$48*'貼り付けシート（日別）'!O295+$BH$49*BA296+$BH$50</f>
        <v>0.84089843749999993</v>
      </c>
      <c r="AE296" s="46">
        <f>IF('貼り付けシート（日別）'!O295&lt;7,1+(7-'貼り付けシート（日別）'!O295)*0.0205,1)</f>
        <v>1</v>
      </c>
      <c r="AF296" s="46">
        <f>IF($BH$4=7,((AL296*'貼り付けシート（日別）'!O295+AM296*(AU296+AV296+AW296+AY296)+AN296*AK296+AO296)*AG296+(0.01723*BA296+0.06099))*10^3/3600,0)</f>
        <v>0</v>
      </c>
      <c r="AG296" s="46">
        <f>IF(7&lt;='貼り付けシート（日別）'!O295,1,1+(7-'貼り付けシート（日別）'!O295)*0.0091)</f>
        <v>1</v>
      </c>
      <c r="AH296" s="46">
        <f>IF($BH$4=7,((AP296*'貼り付けシート（日別）'!O295+AQ296*(AU296+AV296+AW296+AY296)+AR296*AK296+AS296)*AJ296+BA296/AI296),0)</f>
        <v>0</v>
      </c>
      <c r="AI296" s="46">
        <f>$BH$52*'貼り付けシート（日別）'!O295+$BH$53*BA296+$BH$54</f>
        <v>0.84089843749999993</v>
      </c>
      <c r="AJ296" s="46">
        <f>IF(7&lt;='貼り付けシート（日別）'!O295,1,1+(7-'貼り付けシート（日別）'!O295)*0.0205)</f>
        <v>1</v>
      </c>
      <c r="AK296" s="46">
        <f>SUMIF('貼り付けシート（時刻別）'!$A$6:$A$8765,A296,'貼り付けシート（時刻別）'!$D$6:$D$8765)</f>
        <v>25.129135052195316</v>
      </c>
      <c r="AL296" s="120">
        <f>IF($AK296&gt;0,バックデータ一覧!$S$4,バックデータ一覧!$T$4)</f>
        <v>-0.51375000000000004</v>
      </c>
      <c r="AM296" s="120">
        <f>IF($AK296&gt;0,バックデータ一覧!$S$5,バックデータ一覧!$T$5)</f>
        <v>-1.7819999999999999E-2</v>
      </c>
      <c r="AN296" s="120">
        <f>IF($AK296&gt;0,バックデータ一覧!$S$6,バックデータ一覧!$T$6)</f>
        <v>0.27639999999999998</v>
      </c>
      <c r="AO296" s="120">
        <f>IF($AK296&gt;0,バックデータ一覧!$S$7,バックデータ一覧!$T$7)</f>
        <v>9.4067100000000003</v>
      </c>
      <c r="AP296" s="120">
        <f>IF($AK296&gt;0,バックデータ一覧!$S$12,バックデータ一覧!$T$12)</f>
        <v>-0.19841</v>
      </c>
      <c r="AQ296" s="120">
        <f>IF($AK296&gt;0,バックデータ一覧!$S$13,バックデータ一覧!$T$13)</f>
        <v>1.10632</v>
      </c>
      <c r="AR296" s="120">
        <f>IF($AK296&gt;0,バックデータ一覧!$S$14,バックデータ一覧!$T$14)</f>
        <v>0.19306999999999999</v>
      </c>
      <c r="AS296" s="120">
        <f>IF($AK296&gt;0,バックデータ一覧!$S$15,バックデータ一覧!$T$15)</f>
        <v>-10.36669</v>
      </c>
      <c r="AT296" s="123">
        <f>IF(データ入力と計算結果!$E$9=バックデータ一覧!$A$24,'貼り付けシート（日別）'!P295,0)</f>
        <v>0</v>
      </c>
      <c r="AU296" s="132">
        <f>'貼り付けシート（日別）'!B295</f>
        <v>7.1400828253299995</v>
      </c>
      <c r="AV296" s="132">
        <f>'貼り付けシート（日別）'!C295</f>
        <v>11.516262621500001</v>
      </c>
      <c r="AW296" s="132">
        <f>'貼り付けシート（日別）'!D295</f>
        <v>0.92130100971999995</v>
      </c>
      <c r="AX296" s="132">
        <f>'貼り付けシート（日別）'!E295</f>
        <v>0</v>
      </c>
      <c r="AY296" s="132">
        <f>'貼り付けシート（日別）'!F295</f>
        <v>20.729272718700003</v>
      </c>
      <c r="AZ296" s="132">
        <f>'貼り付けシート（日別）'!G295</f>
        <v>0</v>
      </c>
      <c r="BA296" s="132">
        <f>'貼り付けシート（日別）'!H295</f>
        <v>5.7997395833333334</v>
      </c>
    </row>
    <row r="297" spans="1:53" x14ac:dyDescent="0.15">
      <c r="A297" s="50">
        <v>41930</v>
      </c>
      <c r="B297" s="42">
        <f t="shared" si="43"/>
        <v>10</v>
      </c>
      <c r="C297" s="42">
        <f t="shared" si="44"/>
        <v>18</v>
      </c>
      <c r="D297" s="127">
        <f t="shared" si="45"/>
        <v>0.17790958333333334</v>
      </c>
      <c r="E297" s="127">
        <f t="shared" si="40"/>
        <v>102.47801487731321</v>
      </c>
      <c r="F297" s="127">
        <f t="shared" si="46"/>
        <v>0</v>
      </c>
      <c r="G297" s="130">
        <v>0</v>
      </c>
      <c r="H297" s="122">
        <f t="shared" si="41"/>
        <v>0.17790958333333334</v>
      </c>
      <c r="I297" s="122">
        <f>IF(AND($BH$4&lt;&gt;1,$BH$4&lt;&gt;2,$BH$4&lt;&gt;6),0,((VLOOKUP(データ入力と計算結果!$E$6,バックデータ一覧!$V$10:$AA$11,2)*'貼り付けシート（日別）'!O296+VLOOKUP(データ入力と計算結果!$E$6,バックデータ一覧!$V$10:$AA$11,3)*('貼り付けシート（日別）'!I296+'貼り付けシート（日別）'!J296+'貼り付けシート（日別）'!K296+'貼り付けシート（日別）'!L296+'貼り付けシート（日別）'!N296)+(VLOOKUP(データ入力と計算結果!$E$6,バックデータ一覧!$V$10:$AA$11,4)))*10^3/3600))</f>
        <v>0.11368425925925928</v>
      </c>
      <c r="J297" s="122">
        <f>IF(AND(OR($BH$4&lt;&gt;1,$BH$4&lt;&gt;2,$BH$4&lt;&gt;6),データ入力と計算結果!$E$7&lt;&gt;バックデータ一覧!$A$15,SUM(AX297:AY297)&gt;0),0.07*10^3/3600,0)</f>
        <v>1.9444444444444445E-2</v>
      </c>
      <c r="K297" s="122">
        <f>IF(AND(OR($BH$4=1,$BH$4=2),データ入力と計算結果!$E$7=バックデータ一覧!$A$17,AY297&gt;0),(VLOOKUP(データ入力と計算結果!$E$6,バックデータ一覧!$V$10:$AA$11,5,FALSE)*BA297+VLOOKUP(データ入力と計算結果!$E$6,バックデータ一覧!$V$10:$AA$11,6,FALSE))*10^3/3600,0)</f>
        <v>4.4780879629629629E-2</v>
      </c>
      <c r="L297" s="122">
        <f>IF(OR($BH$4=1,$BH$4=6),IF(データ入力と計算結果!$E$7=バックデータ一覧!$A$15,AU297/N297+AV297/O297+AW297/P297+AX297/Q297+AY297/S297,IF(データ入力と計算結果!$E$7=バックデータ一覧!$A$16,AU297/N297+AV297/O297+AW297/P297+AY297/R297+AZ297/S297,AU297/N297+AV297/O297+AW297/P297+AY297/R297+BA297/T297)),0)</f>
        <v>102.47801487731321</v>
      </c>
      <c r="M297" s="122">
        <f>IF($BH$4=2,IF(データ入力と計算結果!$E$7=バックデータ一覧!$A$15,AU297/N297+AV297/O297+AW297/P297+AX297/Q297+AZ297/S297,IF(データ入力と計算結果!$E$7=バックデータ一覧!$A$16,AU297/N297+AV297/O297+AW297/P297+AY297/R297+AZ297/S297,AU297/N297+AV297/O297+AW297/P297+AY297/R297+BA297/T297)),0)</f>
        <v>0</v>
      </c>
      <c r="N297" s="122">
        <f>MIN(1,$BH$6*'貼り付けシート（日別）'!O296+計算過程!$BH$13*(AU297+AW297)+$BH$20)</f>
        <v>0.6344946304978909</v>
      </c>
      <c r="O297" s="122">
        <f>MIN(1,$BH$7*'貼り付けシート（日別）'!O296+$BH$14*AV297+$BH$21)</f>
        <v>0.68925653833504119</v>
      </c>
      <c r="P297" s="122">
        <f>MIN(1,$BH$8*'貼り付けシート（日別）'!O296+$BH$15*(AU297+AW297)+$BH$22)</f>
        <v>0.6344946304978909</v>
      </c>
      <c r="Q297" s="46">
        <f>MIN(1,$BH$9*'貼り付けシート（日別）'!O296+$BH$16*AX297+$BH$23)</f>
        <v>0.71159348488590612</v>
      </c>
      <c r="R297" s="46">
        <f>MIN(1,$BH$10*'貼り付けシート（日別）'!O296+$BH$17*AY297+$BH$24)</f>
        <v>0.70120506034678509</v>
      </c>
      <c r="S297" s="46">
        <f>MIN(1,$BH$11*'貼り付けシート（日別）'!O296+$BH$18*AZ297+$BH$25)</f>
        <v>0.71159348488590612</v>
      </c>
      <c r="T297" s="46">
        <f>MIN(1,$BH$12*'貼り付けシート（日別）'!O296+$BH$19*BA297+$BH$26)</f>
        <v>0.65871038187382547</v>
      </c>
      <c r="U297" s="46">
        <f t="shared" si="42"/>
        <v>0</v>
      </c>
      <c r="V297" s="46">
        <f t="array" ref="V297">AVERAGE((IF(('貼り付けシート（時刻別）'!$E$6:$E$8765=$B297)*('貼り付けシート（時刻別）'!$F$6:$F$8765=$C297)*('貼り付けシート（時刻別）'!$G$6:$G$8765=1),'貼り付けシート（時刻別）'!$C$6:$C$8765,"")))</f>
        <v>5.35</v>
      </c>
      <c r="W297" s="46">
        <f t="shared" si="47"/>
        <v>1.0219450000000001</v>
      </c>
      <c r="X297" s="46">
        <f t="shared" si="48"/>
        <v>1</v>
      </c>
      <c r="Y297" s="46">
        <f t="shared" si="49"/>
        <v>69.030087211941662</v>
      </c>
      <c r="Z297" s="46">
        <f>IF($BH$4=8,($BH$38*'貼り付けシート（日別）'!O296+$BH$39*Y297+$BH$40)/3.6,0)</f>
        <v>0</v>
      </c>
      <c r="AA297" s="46">
        <f>IF(OR($BH$4=3,$BH$4=4,$BH$4=5),(($BH$42*'貼り付けシート（日別）'!O296+$BH$43*SUM(AU297:AW297,AY297)+$BH$44)*AB297+(0.01723*BA297+0.06099))*10^3/3600,0)</f>
        <v>0</v>
      </c>
      <c r="AB297" s="46">
        <f>IF('貼り付けシート（日別）'!O296&lt;7,1+(7-'貼り付けシート（日別）'!O296)*0.0091,1)</f>
        <v>1</v>
      </c>
      <c r="AC297" s="46">
        <f>IF(OR($BH$4=3,$BH$4=4,$BH$4=5),(($BH$45*'貼り付けシート（日別）'!O296+$BH$46*SUM(AU297:AW297,AY297)+$BH$47)*AE297+BA297/AD297),0)</f>
        <v>0</v>
      </c>
      <c r="AD297" s="46">
        <f>$BH$48*'貼り付けシート（日別）'!O296+$BH$49*BA297+$BH$50</f>
        <v>0.84049999999999991</v>
      </c>
      <c r="AE297" s="46">
        <f>IF('貼り付けシート（日別）'!O296&lt;7,1+(7-'貼り付けシート（日別）'!O296)*0.0205,1)</f>
        <v>1</v>
      </c>
      <c r="AF297" s="46">
        <f>IF($BH$4=7,((AL297*'貼り付けシート（日別）'!O296+AM297*(AU297+AV297+AW297+AY297)+AN297*AK297+AO297)*AG297+(0.01723*BA297+0.06099))*10^3/3600,0)</f>
        <v>0</v>
      </c>
      <c r="AG297" s="46">
        <f>IF(7&lt;='貼り付けシート（日別）'!O296,1,1+(7-'貼り付けシート（日別）'!O296)*0.0091)</f>
        <v>1</v>
      </c>
      <c r="AH297" s="46">
        <f>IF($BH$4=7,((AP297*'貼り付けシート（日別）'!O296+AQ297*(AU297+AV297+AW297+AY297)+AR297*AK297+AS297)*AJ297+BA297/AI297),0)</f>
        <v>0</v>
      </c>
      <c r="AI297" s="46">
        <f>$BH$52*'貼り付けシート（日別）'!O296+$BH$53*BA297+$BH$54</f>
        <v>0.84049999999999991</v>
      </c>
      <c r="AJ297" s="46">
        <f>IF(7&lt;='貼り付けシート（日別）'!O296,1,1+(7-'貼り付けシート（日別）'!O296)*0.0205)</f>
        <v>1</v>
      </c>
      <c r="AK297" s="46">
        <f>SUMIF('貼り付けシート（時刻別）'!$A$6:$A$8765,A297,'貼り付けシート（時刻別）'!$D$6:$D$8765)</f>
        <v>25.770952407170999</v>
      </c>
      <c r="AL297" s="120">
        <f>IF($AK297&gt;0,バックデータ一覧!$S$4,バックデータ一覧!$T$4)</f>
        <v>-0.51375000000000004</v>
      </c>
      <c r="AM297" s="120">
        <f>IF($AK297&gt;0,バックデータ一覧!$S$5,バックデータ一覧!$T$5)</f>
        <v>-1.7819999999999999E-2</v>
      </c>
      <c r="AN297" s="120">
        <f>IF($AK297&gt;0,バックデータ一覧!$S$6,バックデータ一覧!$T$6)</f>
        <v>0.27639999999999998</v>
      </c>
      <c r="AO297" s="120">
        <f>IF($AK297&gt;0,バックデータ一覧!$S$7,バックデータ一覧!$T$7)</f>
        <v>9.4067100000000003</v>
      </c>
      <c r="AP297" s="120">
        <f>IF($AK297&gt;0,バックデータ一覧!$S$12,バックデータ一覧!$T$12)</f>
        <v>-0.19841</v>
      </c>
      <c r="AQ297" s="120">
        <f>IF($AK297&gt;0,バックデータ一覧!$S$13,バックデータ一覧!$T$13)</f>
        <v>1.10632</v>
      </c>
      <c r="AR297" s="120">
        <f>IF($AK297&gt;0,バックデータ一覧!$S$14,バックデータ一覧!$T$14)</f>
        <v>0.19306999999999999</v>
      </c>
      <c r="AS297" s="120">
        <f>IF($AK297&gt;0,バックデータ一覧!$S$15,バックデータ一覧!$T$15)</f>
        <v>-10.36669</v>
      </c>
      <c r="AT297" s="123">
        <f>IF(データ入力と計算結果!$E$9=バックデータ一覧!$A$24,'貼り付けシート（日別）'!P296,0)</f>
        <v>0</v>
      </c>
      <c r="AU297" s="132">
        <f>'貼り付けシート（日別）'!B296</f>
        <v>15.630954898468001</v>
      </c>
      <c r="AV297" s="132">
        <f>'貼り付けシート（日別）'!C296</f>
        <v>22.986698380099998</v>
      </c>
      <c r="AW297" s="132">
        <f>'貼り付けシート（日別）'!D296</f>
        <v>3.9077387246170003</v>
      </c>
      <c r="AX297" s="132">
        <f>'貼り付けシート（日別）'!E296</f>
        <v>0</v>
      </c>
      <c r="AY297" s="132">
        <f>'貼り付けシート（日別）'!F296</f>
        <v>20.688028542089999</v>
      </c>
      <c r="AZ297" s="132">
        <f>'貼り付けシート（日別）'!G296</f>
        <v>0</v>
      </c>
      <c r="BA297" s="132">
        <f>'貼り付けシート（日別）'!H296</f>
        <v>5.8166666666666664</v>
      </c>
    </row>
    <row r="298" spans="1:53" x14ac:dyDescent="0.15">
      <c r="A298" s="50">
        <v>41931</v>
      </c>
      <c r="B298" s="42">
        <f t="shared" si="43"/>
        <v>10</v>
      </c>
      <c r="C298" s="42">
        <f t="shared" si="44"/>
        <v>19</v>
      </c>
      <c r="D298" s="127">
        <f t="shared" si="45"/>
        <v>0.15586699652777777</v>
      </c>
      <c r="E298" s="127">
        <f t="shared" si="40"/>
        <v>68.264073067443775</v>
      </c>
      <c r="F298" s="127">
        <f t="shared" si="46"/>
        <v>0</v>
      </c>
      <c r="G298" s="130">
        <v>0</v>
      </c>
      <c r="H298" s="122">
        <f t="shared" si="41"/>
        <v>0.15586699652777777</v>
      </c>
      <c r="I298" s="122">
        <f>IF(AND($BH$4&lt;&gt;1,$BH$4&lt;&gt;2,$BH$4&lt;&gt;6),0,((VLOOKUP(データ入力と計算結果!$E$6,バックデータ一覧!$V$10:$AA$11,2)*'貼り付けシート（日別）'!O297+VLOOKUP(データ入力と計算結果!$E$6,バックデータ一覧!$V$10:$AA$11,3)*('貼り付けシート（日別）'!I297+'貼り付けシート（日別）'!J297+'貼り付けシート（日別）'!K297+'貼り付けシート（日別）'!L297+'貼り付けシート（日別）'!N297)+(VLOOKUP(データ入力と計算結果!$E$6,バックデータ一覧!$V$10:$AA$11,4)))*10^3/3600))</f>
        <v>9.1771296296296295E-2</v>
      </c>
      <c r="J298" s="122">
        <f>IF(AND(OR($BH$4&lt;&gt;1,$BH$4&lt;&gt;2,$BH$4&lt;&gt;6),データ入力と計算結果!$E$7&lt;&gt;バックデータ一覧!$A$15,SUM(AX298:AY298)&gt;0),0.07*10^3/3600,0)</f>
        <v>1.9444444444444445E-2</v>
      </c>
      <c r="K298" s="122">
        <f>IF(AND(OR($BH$4=1,$BH$4=2),データ入力と計算結果!$E$7=バックデータ一覧!$A$17,AY298&gt;0),(VLOOKUP(データ入力と計算結果!$E$6,バックデータ一覧!$V$10:$AA$11,5,FALSE)*BA298+VLOOKUP(データ入力と計算結果!$E$6,バックデータ一覧!$V$10:$AA$11,6,FALSE))*10^3/3600,0)</f>
        <v>4.4651255787037041E-2</v>
      </c>
      <c r="L298" s="122">
        <f>IF(OR($BH$4=1,$BH$4=6),IF(データ入力と計算結果!$E$7=バックデータ一覧!$A$15,AU298/N298+AV298/O298+AW298/P298+AX298/Q298+AY298/S298,IF(データ入力と計算結果!$E$7=バックデータ一覧!$A$16,AU298/N298+AV298/O298+AW298/P298+AY298/R298+AZ298/S298,AU298/N298+AV298/O298+AW298/P298+AY298/R298+BA298/T298)),0)</f>
        <v>68.264073067443775</v>
      </c>
      <c r="M298" s="122">
        <f>IF($BH$4=2,IF(データ入力と計算結果!$E$7=バックデータ一覧!$A$15,AU298/N298+AV298/O298+AW298/P298+AX298/Q298+AZ298/S298,IF(データ入力と計算結果!$E$7=バックデータ一覧!$A$16,AU298/N298+AV298/O298+AW298/P298+AY298/R298+AZ298/S298,AU298/N298+AV298/O298+AW298/P298+AY298/R298+BA298/T298)),0)</f>
        <v>0</v>
      </c>
      <c r="N298" s="122">
        <f>MIN(1,$BH$6*'貼り付けシート（日別）'!O297+計算過程!$BH$13*(AU298+AW298)+$BH$20)</f>
        <v>0.62125424281683572</v>
      </c>
      <c r="O298" s="122">
        <f>MIN(1,$BH$7*'貼り付けシート（日別）'!O297+$BH$14*AV298+$BH$21)</f>
        <v>0.68415012002606579</v>
      </c>
      <c r="P298" s="122">
        <f>MIN(1,$BH$8*'貼り付けシート（日別）'!O297+$BH$15*(AU298+AW298)+$BH$22)</f>
        <v>0.62125424281683572</v>
      </c>
      <c r="Q298" s="46">
        <f>MIN(1,$BH$9*'貼り付けシート（日別）'!O297+$BH$16*AX298+$BH$23)</f>
        <v>0.71159348488590612</v>
      </c>
      <c r="R298" s="46">
        <f>MIN(1,$BH$10*'貼り付けシート（日別）'!O297+$BH$17*AY298+$BH$24)</f>
        <v>0.70117012225106823</v>
      </c>
      <c r="S298" s="46">
        <f>MIN(1,$BH$11*'貼り付けシート（日別）'!O297+$BH$18*AZ298+$BH$25)</f>
        <v>0.71159348488590612</v>
      </c>
      <c r="T298" s="46">
        <f>MIN(1,$BH$12*'貼り付けシート（日別）'!O297+$BH$19*BA298+$BH$26)</f>
        <v>0.65873269765369125</v>
      </c>
      <c r="U298" s="46">
        <f t="shared" si="42"/>
        <v>0</v>
      </c>
      <c r="V298" s="46">
        <f t="array" ref="V298">AVERAGE((IF(('貼り付けシート（時刻別）'!$E$6:$E$8765=$B298)*('貼り付けシート（時刻別）'!$F$6:$F$8765=$C298)*('貼り付けシート（時刻別）'!$G$6:$G$8765=1),'貼り付けシート（時刻別）'!$C$6:$C$8765,"")))</f>
        <v>9.3625000000000007</v>
      </c>
      <c r="W298" s="46">
        <f t="shared" si="47"/>
        <v>1</v>
      </c>
      <c r="X298" s="46">
        <f t="shared" si="48"/>
        <v>1</v>
      </c>
      <c r="Y298" s="46">
        <f t="shared" si="49"/>
        <v>46.165981945883338</v>
      </c>
      <c r="Z298" s="46">
        <f>IF($BH$4=8,($BH$38*'貼り付けシート（日別）'!O297+$BH$39*Y298+$BH$40)/3.6,0)</f>
        <v>0</v>
      </c>
      <c r="AA298" s="46">
        <f>IF(OR($BH$4=3,$BH$4=4,$BH$4=5),(($BH$42*'貼り付けシート（日別）'!O297+$BH$43*SUM(AU298:AW298,AY298)+$BH$44)*AB298+(0.01723*BA298+0.06099))*10^3/3600,0)</f>
        <v>0</v>
      </c>
      <c r="AB298" s="46">
        <f>IF('貼り付けシート（日別）'!O297&lt;7,1+(7-'貼り付けシート（日別）'!O297)*0.0091,1)</f>
        <v>1</v>
      </c>
      <c r="AC298" s="46">
        <f>IF(OR($BH$4=3,$BH$4=4,$BH$4=5),(($BH$45*'貼り付けシート（日別）'!O297+$BH$46*SUM(AU298:AW298,AY298)+$BH$47)*AE298+BA298/AD298),0)</f>
        <v>0</v>
      </c>
      <c r="AD298" s="46">
        <f>$BH$48*'貼り付けシート（日別）'!O297+$BH$49*BA298+$BH$50</f>
        <v>0.84113749999999998</v>
      </c>
      <c r="AE298" s="46">
        <f>IF('貼り付けシート（日別）'!O297&lt;7,1+(7-'貼り付けシート（日別）'!O297)*0.0205,1)</f>
        <v>1</v>
      </c>
      <c r="AF298" s="46">
        <f>IF($BH$4=7,((AL298*'貼り付けシート（日別）'!O297+AM298*(AU298+AV298+AW298+AY298)+AN298*AK298+AO298)*AG298+(0.01723*BA298+0.06099))*10^3/3600,0)</f>
        <v>0</v>
      </c>
      <c r="AG298" s="46">
        <f>IF(7&lt;='貼り付けシート（日別）'!O297,1,1+(7-'貼り付けシート（日別）'!O297)*0.0091)</f>
        <v>1</v>
      </c>
      <c r="AH298" s="46">
        <f>IF($BH$4=7,((AP298*'貼り付けシート（日別）'!O297+AQ298*(AU298+AV298+AW298+AY298)+AR298*AK298+AS298)*AJ298+BA298/AI298),0)</f>
        <v>0</v>
      </c>
      <c r="AI298" s="46">
        <f>$BH$52*'貼り付けシート（日別）'!O297+$BH$53*BA298+$BH$54</f>
        <v>0.84113749999999998</v>
      </c>
      <c r="AJ298" s="46">
        <f>IF(7&lt;='貼り付けシート（日別）'!O297,1,1+(7-'貼り付けシート（日別）'!O297)*0.0205)</f>
        <v>1</v>
      </c>
      <c r="AK298" s="46">
        <f>SUMIF('貼り付けシート（時刻別）'!$A$6:$A$8765,A298,'貼り付けシート（時刻別）'!$D$6:$D$8765)</f>
        <v>41.395059265602576</v>
      </c>
      <c r="AL298" s="120">
        <f>IF($AK298&gt;0,バックデータ一覧!$S$4,バックデータ一覧!$T$4)</f>
        <v>-0.51375000000000004</v>
      </c>
      <c r="AM298" s="120">
        <f>IF($AK298&gt;0,バックデータ一覧!$S$5,バックデータ一覧!$T$5)</f>
        <v>-1.7819999999999999E-2</v>
      </c>
      <c r="AN298" s="120">
        <f>IF($AK298&gt;0,バックデータ一覧!$S$6,バックデータ一覧!$T$6)</f>
        <v>0.27639999999999998</v>
      </c>
      <c r="AO298" s="120">
        <f>IF($AK298&gt;0,バックデータ一覧!$S$7,バックデータ一覧!$T$7)</f>
        <v>9.4067100000000003</v>
      </c>
      <c r="AP298" s="120">
        <f>IF($AK298&gt;0,バックデータ一覧!$S$12,バックデータ一覧!$T$12)</f>
        <v>-0.19841</v>
      </c>
      <c r="AQ298" s="120">
        <f>IF($AK298&gt;0,バックデータ一覧!$S$13,バックデータ一覧!$T$13)</f>
        <v>1.10632</v>
      </c>
      <c r="AR298" s="120">
        <f>IF($AK298&gt;0,バックデータ一覧!$S$14,バックデータ一覧!$T$14)</f>
        <v>0.19306999999999999</v>
      </c>
      <c r="AS298" s="120">
        <f>IF($AK298&gt;0,バックデータ一覧!$S$15,バックデータ一覧!$T$15)</f>
        <v>-10.36669</v>
      </c>
      <c r="AT298" s="123">
        <f>IF(データ入力と計算結果!$E$9=バックデータ一覧!$A$24,'貼り付けシート（日別）'!P297,0)</f>
        <v>0</v>
      </c>
      <c r="AU298" s="132">
        <f>'貼り付けシート（日別）'!B297</f>
        <v>7.152390611366001</v>
      </c>
      <c r="AV298" s="132">
        <f>'貼り付けシート（日別）'!C297</f>
        <v>11.536113889300001</v>
      </c>
      <c r="AW298" s="132">
        <f>'貼り付けシート（日別）'!D297</f>
        <v>0.92288911114400007</v>
      </c>
      <c r="AX298" s="132">
        <f>'貼り付けシート（日別）'!E297</f>
        <v>0</v>
      </c>
      <c r="AY298" s="132">
        <f>'貼り付けシート（日別）'!F297</f>
        <v>20.765005000740004</v>
      </c>
      <c r="AZ298" s="132">
        <f>'貼り付けシート（日別）'!G297</f>
        <v>0</v>
      </c>
      <c r="BA298" s="132">
        <f>'貼り付けシート（日別）'!H297</f>
        <v>5.7895833333333337</v>
      </c>
    </row>
    <row r="299" spans="1:53" x14ac:dyDescent="0.15">
      <c r="A299" s="50">
        <v>41932</v>
      </c>
      <c r="B299" s="42">
        <f t="shared" si="43"/>
        <v>10</v>
      </c>
      <c r="C299" s="42">
        <f t="shared" si="44"/>
        <v>20</v>
      </c>
      <c r="D299" s="127">
        <f t="shared" si="45"/>
        <v>0.16676273784722223</v>
      </c>
      <c r="E299" s="127">
        <f t="shared" si="40"/>
        <v>85.963403774138968</v>
      </c>
      <c r="F299" s="127">
        <f t="shared" si="46"/>
        <v>0</v>
      </c>
      <c r="G299" s="130">
        <v>0</v>
      </c>
      <c r="H299" s="122">
        <f t="shared" si="41"/>
        <v>0.16676273784722223</v>
      </c>
      <c r="I299" s="122">
        <f>IF(AND($BH$4&lt;&gt;1,$BH$4&lt;&gt;2,$BH$4&lt;&gt;6),0,((VLOOKUP(データ入力と計算結果!$E$6,バックデータ一覧!$V$10:$AA$11,2)*'貼り付けシート（日別）'!O298+VLOOKUP(データ入力と計算結果!$E$6,バックデータ一覧!$V$10:$AA$11,3)*('貼り付けシート（日別）'!I298+'貼り付けシート（日別）'!J298+'貼り付けシート（日別）'!K298+'貼り付けシート（日別）'!L298+'貼り付けシート（日別）'!N298)+(VLOOKUP(データ入力と計算結果!$E$6,バックデータ一覧!$V$10:$AA$11,4)))*10^3/3600))</f>
        <v>0.10268000000000001</v>
      </c>
      <c r="J299" s="122">
        <f>IF(AND(OR($BH$4&lt;&gt;1,$BH$4&lt;&gt;2,$BH$4&lt;&gt;6),データ入力と計算結果!$E$7&lt;&gt;バックデータ一覧!$A$15,SUM(AX299:AY299)&gt;0),0.07*10^3/3600,0)</f>
        <v>1.9444444444444445E-2</v>
      </c>
      <c r="K299" s="122">
        <f>IF(AND(OR($BH$4=1,$BH$4=2),データ入力と計算結果!$E$7=バックデータ一覧!$A$17,AY299&gt;0),(VLOOKUP(データ入力と計算結果!$E$6,バックデータ一覧!$V$10:$AA$11,5,FALSE)*BA299+VLOOKUP(データ入力と計算結果!$E$6,バックデータ一覧!$V$10:$AA$11,6,FALSE))*10^3/3600,0)</f>
        <v>4.4638293402777779E-2</v>
      </c>
      <c r="L299" s="122">
        <f>IF(OR($BH$4=1,$BH$4=6),IF(データ入力と計算結果!$E$7=バックデータ一覧!$A$15,AU299/N299+AV299/O299+AW299/P299+AX299/Q299+AY299/S299,IF(データ入力と計算結果!$E$7=バックデータ一覧!$A$16,AU299/N299+AV299/O299+AW299/P299+AY299/R299+AZ299/S299,AU299/N299+AV299/O299+AW299/P299+AY299/R299+BA299/T299)),0)</f>
        <v>85.963403774138968</v>
      </c>
      <c r="M299" s="122">
        <f>IF($BH$4=2,IF(データ入力と計算結果!$E$7=バックデータ一覧!$A$15,AU299/N299+AV299/O299+AW299/P299+AX299/Q299+AZ299/S299,IF(データ入力と計算結果!$E$7=バックデータ一覧!$A$16,AU299/N299+AV299/O299+AW299/P299+AY299/R299+AZ299/S299,AU299/N299+AV299/O299+AW299/P299+AY299/R299+BA299/T299)),0)</f>
        <v>0</v>
      </c>
      <c r="N299" s="122">
        <f>MIN(1,$BH$6*'貼り付けシート（日別）'!O298+計算過程!$BH$13*(AU299+AW299)+$BH$20)</f>
        <v>0.6281597870886132</v>
      </c>
      <c r="O299" s="122">
        <f>MIN(1,$BH$7*'貼り付けシート（日別）'!O298+$BH$14*AV299+$BH$21)</f>
        <v>0.68681084895811617</v>
      </c>
      <c r="P299" s="122">
        <f>MIN(1,$BH$8*'貼り付けシート（日別）'!O298+$BH$15*(AU299+AW299)+$BH$22)</f>
        <v>0.6281597870886132</v>
      </c>
      <c r="Q299" s="46">
        <f>MIN(1,$BH$9*'貼り付けシート（日別）'!O298+$BH$16*AX299+$BH$23)</f>
        <v>0.71159348488590612</v>
      </c>
      <c r="R299" s="46">
        <f>MIN(1,$BH$10*'貼り付けシート（日別）'!O298+$BH$17*AY299+$BH$24)</f>
        <v>0.70112974934046213</v>
      </c>
      <c r="S299" s="46">
        <f>MIN(1,$BH$11*'貼り付けシート（日別）'!O298+$BH$18*AZ299+$BH$25)</f>
        <v>0.71159348488590612</v>
      </c>
      <c r="T299" s="46">
        <f>MIN(1,$BH$12*'貼り付けシート（日別）'!O298+$BH$19*BA299+$BH$26)</f>
        <v>0.65873492923167787</v>
      </c>
      <c r="U299" s="46">
        <f t="shared" si="42"/>
        <v>0</v>
      </c>
      <c r="V299" s="46">
        <f t="array" ref="V299">AVERAGE((IF(('貼り付けシート（時刻別）'!$E$6:$E$8765=$B299)*('貼り付けシート（時刻別）'!$F$6:$F$8765=$C299)*('貼り付けシート（時刻別）'!$G$6:$G$8765=1),'貼り付けシート（時刻別）'!$C$6:$C$8765,"")))</f>
        <v>10.924999999999999</v>
      </c>
      <c r="W299" s="46">
        <f t="shared" si="47"/>
        <v>1</v>
      </c>
      <c r="X299" s="46">
        <f t="shared" si="48"/>
        <v>1</v>
      </c>
      <c r="Y299" s="46">
        <f t="shared" si="49"/>
        <v>57.921763937949997</v>
      </c>
      <c r="Z299" s="46">
        <f>IF($BH$4=8,($BH$38*'貼り付けシート（日別）'!O298+$BH$39*Y299+$BH$40)/3.6,0)</f>
        <v>0</v>
      </c>
      <c r="AA299" s="46">
        <f>IF(OR($BH$4=3,$BH$4=4,$BH$4=5),(($BH$42*'貼り付けシート（日別）'!O298+$BH$43*SUM(AU299:AW299,AY299)+$BH$44)*AB299+(0.01723*BA299+0.06099))*10^3/3600,0)</f>
        <v>0</v>
      </c>
      <c r="AB299" s="46">
        <f>IF('貼り付けシート（日別）'!O298&lt;7,1+(7-'貼り付けシート（日別）'!O298)*0.0091,1)</f>
        <v>1</v>
      </c>
      <c r="AC299" s="46">
        <f>IF(OR($BH$4=3,$BH$4=4,$BH$4=5),(($BH$45*'貼り付けシート（日別）'!O298+$BH$46*SUM(AU299:AW299,AY299)+$BH$47)*AE299+BA299/AD299),0)</f>
        <v>0</v>
      </c>
      <c r="AD299" s="46">
        <f>$BH$48*'貼り付けシート（日別）'!O298+$BH$49*BA299+$BH$50</f>
        <v>0.8412012499999999</v>
      </c>
      <c r="AE299" s="46">
        <f>IF('貼り付けシート（日別）'!O298&lt;7,1+(7-'貼り付けシート（日別）'!O298)*0.0205,1)</f>
        <v>1</v>
      </c>
      <c r="AF299" s="46">
        <f>IF($BH$4=7,((AL299*'貼り付けシート（日別）'!O298+AM299*(AU299+AV299+AW299+AY299)+AN299*AK299+AO299)*AG299+(0.01723*BA299+0.06099))*10^3/3600,0)</f>
        <v>0</v>
      </c>
      <c r="AG299" s="46">
        <f>IF(7&lt;='貼り付けシート（日別）'!O298,1,1+(7-'貼り付けシート（日別）'!O298)*0.0091)</f>
        <v>1</v>
      </c>
      <c r="AH299" s="46">
        <f>IF($BH$4=7,((AP299*'貼り付けシート（日別）'!O298+AQ299*(AU299+AV299+AW299+AY299)+AR299*AK299+AS299)*AJ299+BA299/AI299),0)</f>
        <v>0</v>
      </c>
      <c r="AI299" s="46">
        <f>$BH$52*'貼り付けシート（日別）'!O298+$BH$53*BA299+$BH$54</f>
        <v>0.8412012499999999</v>
      </c>
      <c r="AJ299" s="46">
        <f>IF(7&lt;='貼り付けシート（日別）'!O298,1,1+(7-'貼り付けシート（日別）'!O298)*0.0205)</f>
        <v>1</v>
      </c>
      <c r="AK299" s="46">
        <f>SUMIF('貼り付けシート（時刻別）'!$A$6:$A$8765,A299,'貼り付けシート（時刻別）'!$D$6:$D$8765)</f>
        <v>48.950742894585176</v>
      </c>
      <c r="AL299" s="120">
        <f>IF($AK299&gt;0,バックデータ一覧!$S$4,バックデータ一覧!$T$4)</f>
        <v>-0.51375000000000004</v>
      </c>
      <c r="AM299" s="120">
        <f>IF($AK299&gt;0,バックデータ一覧!$S$5,バックデータ一覧!$T$5)</f>
        <v>-1.7819999999999999E-2</v>
      </c>
      <c r="AN299" s="120">
        <f>IF($AK299&gt;0,バックデータ一覧!$S$6,バックデータ一覧!$T$6)</f>
        <v>0.27639999999999998</v>
      </c>
      <c r="AO299" s="120">
        <f>IF($AK299&gt;0,バックデータ一覧!$S$7,バックデータ一覧!$T$7)</f>
        <v>9.4067100000000003</v>
      </c>
      <c r="AP299" s="120">
        <f>IF($AK299&gt;0,バックデータ一覧!$S$12,バックデータ一覧!$T$12)</f>
        <v>-0.19841</v>
      </c>
      <c r="AQ299" s="120">
        <f>IF($AK299&gt;0,バックデータ一覧!$S$13,バックデータ一覧!$T$13)</f>
        <v>1.10632</v>
      </c>
      <c r="AR299" s="120">
        <f>IF($AK299&gt;0,バックデータ一覧!$S$14,バックデータ一覧!$T$14)</f>
        <v>0.19306999999999999</v>
      </c>
      <c r="AS299" s="120">
        <f>IF($AK299&gt;0,バックデータ一覧!$S$15,バックデータ一覧!$T$15)</f>
        <v>-10.36669</v>
      </c>
      <c r="AT299" s="123">
        <f>IF(データ入力と計算結果!$E$9=バックデータ一覧!$A$24,'貼り付けシート（日別）'!P298,0)</f>
        <v>0</v>
      </c>
      <c r="AU299" s="132">
        <f>'貼り付けシート（日別）'!B298</f>
        <v>10.658688405092001</v>
      </c>
      <c r="AV299" s="132">
        <f>'貼り付けシート（日別）'!C298</f>
        <v>17.378296312650001</v>
      </c>
      <c r="AW299" s="132">
        <f>'貼り付けシート（日別）'!D298</f>
        <v>3.243948645028</v>
      </c>
      <c r="AX299" s="132">
        <f>'貼り付けシート（日別）'!E298</f>
        <v>0</v>
      </c>
      <c r="AY299" s="132">
        <f>'貼り付けシート（日別）'!F298</f>
        <v>20.853955575179999</v>
      </c>
      <c r="AZ299" s="132">
        <f>'貼り付けシート（日別）'!G298</f>
        <v>0</v>
      </c>
      <c r="BA299" s="132">
        <f>'貼り付けシート（日別）'!H298</f>
        <v>5.7868750000000002</v>
      </c>
    </row>
    <row r="300" spans="1:53" x14ac:dyDescent="0.15">
      <c r="A300" s="50">
        <v>41933</v>
      </c>
      <c r="B300" s="42">
        <f t="shared" si="43"/>
        <v>10</v>
      </c>
      <c r="C300" s="42">
        <f t="shared" si="44"/>
        <v>21</v>
      </c>
      <c r="D300" s="127">
        <f t="shared" si="45"/>
        <v>0.17890876866319447</v>
      </c>
      <c r="E300" s="127">
        <f t="shared" si="40"/>
        <v>104.05250953359737</v>
      </c>
      <c r="F300" s="127">
        <f t="shared" si="46"/>
        <v>0</v>
      </c>
      <c r="G300" s="130">
        <v>0</v>
      </c>
      <c r="H300" s="122">
        <f t="shared" si="41"/>
        <v>0.17890876866319447</v>
      </c>
      <c r="I300" s="122">
        <f>IF(AND($BH$4&lt;&gt;1,$BH$4&lt;&gt;2,$BH$4&lt;&gt;6),0,((VLOOKUP(データ入力と計算結果!$E$6,バックデータ一覧!$V$10:$AA$11,2)*'貼り付けシート（日別）'!O299+VLOOKUP(データ入力と計算結果!$E$6,バックデータ一覧!$V$10:$AA$11,3)*('貼り付けシート（日別）'!I299+'貼り付けシート（日別）'!J299+'貼り付けシート（日別）'!K299+'貼り付けシート（日別）'!L299+'貼り付けシート（日別）'!N299)+(VLOOKUP(データ入力と計算結果!$E$6,バックデータ一覧!$V$10:$AA$11,4)))*10^3/3600))</f>
        <v>0.11406449074074075</v>
      </c>
      <c r="J300" s="122">
        <f>IF(AND(OR($BH$4&lt;&gt;1,$BH$4&lt;&gt;2,$BH$4&lt;&gt;6),データ入力と計算結果!$E$7&lt;&gt;バックデータ一覧!$A$15,SUM(AX300:AY300)&gt;0),0.07*10^3/3600,0)</f>
        <v>1.9444444444444445E-2</v>
      </c>
      <c r="K300" s="122">
        <f>IF(AND(OR($BH$4=1,$BH$4=2),データ入力と計算結果!$E$7=バックデータ一覧!$A$17,AY300&gt;0),(VLOOKUP(データ入力と計算結果!$E$6,バックデータ一覧!$V$10:$AA$11,5,FALSE)*BA300+VLOOKUP(データ入力と計算結果!$E$6,バックデータ一覧!$V$10:$AA$11,6,FALSE))*10^3/3600,0)</f>
        <v>4.5399833478009265E-2</v>
      </c>
      <c r="L300" s="122">
        <f>IF(OR($BH$4=1,$BH$4=6),IF(データ入力と計算結果!$E$7=バックデータ一覧!$A$15,AU300/N300+AV300/O300+AW300/P300+AX300/Q300+AY300/S300,IF(データ入力と計算結果!$E$7=バックデータ一覧!$A$16,AU300/N300+AV300/O300+AW300/P300+AY300/R300+AZ300/S300,AU300/N300+AV300/O300+AW300/P300+AY300/R300+BA300/T300)),0)</f>
        <v>104.05250953359737</v>
      </c>
      <c r="M300" s="122">
        <f>IF($BH$4=2,IF(データ入力と計算結果!$E$7=バックデータ一覧!$A$15,AU300/N300+AV300/O300+AW300/P300+AX300/Q300+AZ300/S300,IF(データ入力と計算結果!$E$7=バックデータ一覧!$A$16,AU300/N300+AV300/O300+AW300/P300+AY300/R300+AZ300/S300,AU300/N300+AV300/O300+AW300/P300+AY300/R300+BA300/T300)),0)</f>
        <v>0</v>
      </c>
      <c r="N300" s="122">
        <f>MIN(1,$BH$6*'貼り付けシート（日別）'!O299+計算過程!$BH$13*(AU300+AW300)+$BH$20)</f>
        <v>0.63344337184270771</v>
      </c>
      <c r="O300" s="122">
        <f>MIN(1,$BH$7*'貼り付けシート（日別）'!O299+$BH$14*AV300+$BH$21)</f>
        <v>0.68896849033628549</v>
      </c>
      <c r="P300" s="122">
        <f>MIN(1,$BH$8*'貼り付けシート（日別）'!O299+$BH$15*(AU300+AW300)+$BH$22)</f>
        <v>0.63344337184270771</v>
      </c>
      <c r="Q300" s="46">
        <f>MIN(1,$BH$9*'貼り付けシート（日別）'!O299+$BH$16*AX300+$BH$23)</f>
        <v>0.71159348488590612</v>
      </c>
      <c r="R300" s="46">
        <f>MIN(1,$BH$10*'貼り付けシート（日別）'!O299+$BH$17*AY300+$BH$24)</f>
        <v>0.70107419345492705</v>
      </c>
      <c r="S300" s="46">
        <f>MIN(1,$BH$11*'貼り付けシート（日別）'!O299+$BH$18*AZ300+$BH$25)</f>
        <v>0.71159348488590612</v>
      </c>
      <c r="T300" s="46">
        <f>MIN(1,$BH$12*'貼り付けシート（日別）'!O299+$BH$19*BA300+$BH$26)</f>
        <v>0.65860382402496642</v>
      </c>
      <c r="U300" s="46">
        <f t="shared" si="42"/>
        <v>0</v>
      </c>
      <c r="V300" s="46">
        <f t="array" ref="V300">AVERAGE((IF(('貼り付けシート（時刻別）'!$E$6:$E$8765=$B300)*('貼り付けシート（時刻別）'!$F$6:$F$8765=$C300)*('貼り付けシート（時刻別）'!$G$6:$G$8765=1),'貼り付けシート（時刻別）'!$C$6:$C$8765,"")))</f>
        <v>9.4</v>
      </c>
      <c r="W300" s="46">
        <f t="shared" si="47"/>
        <v>1</v>
      </c>
      <c r="X300" s="46">
        <f t="shared" si="48"/>
        <v>1</v>
      </c>
      <c r="Y300" s="46">
        <f t="shared" si="49"/>
        <v>70.040415729083321</v>
      </c>
      <c r="Z300" s="46">
        <f>IF($BH$4=8,($BH$38*'貼り付けシート（日別）'!O299+$BH$39*Y300+$BH$40)/3.6,0)</f>
        <v>0</v>
      </c>
      <c r="AA300" s="46">
        <f>IF(OR($BH$4=3,$BH$4=4,$BH$4=5),(($BH$42*'貼り付けシート（日別）'!O299+$BH$43*SUM(AU300:AW300,AY300)+$BH$44)*AB300+(0.01723*BA300+0.06099))*10^3/3600,0)</f>
        <v>0</v>
      </c>
      <c r="AB300" s="46">
        <f>IF('貼り付けシート（日別）'!O299&lt;7,1+(7-'貼り付けシート（日別）'!O299)*0.0091,1)</f>
        <v>1</v>
      </c>
      <c r="AC300" s="46">
        <f>IF(OR($BH$4=3,$BH$4=4,$BH$4=5),(($BH$45*'貼り付けシート（日別）'!O299+$BH$46*SUM(AU300:AW300,AY300)+$BH$47)*AE300+BA300/AD300),0)</f>
        <v>0</v>
      </c>
      <c r="AD300" s="46">
        <f>$BH$48*'貼り付けシート（日別）'!O299+$BH$49*BA300+$BH$50</f>
        <v>0.83745593749999991</v>
      </c>
      <c r="AE300" s="46">
        <f>IF('貼り付けシート（日別）'!O299&lt;7,1+(7-'貼り付けシート（日別）'!O299)*0.0205,1)</f>
        <v>1</v>
      </c>
      <c r="AF300" s="46">
        <f>IF($BH$4=7,((AL300*'貼り付けシート（日別）'!O299+AM300*(AU300+AV300+AW300+AY300)+AN300*AK300+AO300)*AG300+(0.01723*BA300+0.06099))*10^3/3600,0)</f>
        <v>0</v>
      </c>
      <c r="AG300" s="46">
        <f>IF(7&lt;='貼り付けシート（日別）'!O299,1,1+(7-'貼り付けシート（日別）'!O299)*0.0091)</f>
        <v>1</v>
      </c>
      <c r="AH300" s="46">
        <f>IF($BH$4=7,((AP300*'貼り付けシート（日別）'!O299+AQ300*(AU300+AV300+AW300+AY300)+AR300*AK300+AS300)*AJ300+BA300/AI300),0)</f>
        <v>0</v>
      </c>
      <c r="AI300" s="46">
        <f>$BH$52*'貼り付けシート（日別）'!O299+$BH$53*BA300+$BH$54</f>
        <v>0.83745593749999991</v>
      </c>
      <c r="AJ300" s="46">
        <f>IF(7&lt;='貼り付けシート（日別）'!O299,1,1+(7-'貼り付けシート（日別）'!O299)*0.0205)</f>
        <v>1</v>
      </c>
      <c r="AK300" s="46">
        <f>SUMIF('貼り付けシート（時刻別）'!$A$6:$A$8765,A300,'貼り付けシート（時刻別）'!$D$6:$D$8765)</f>
        <v>35.55996784952989</v>
      </c>
      <c r="AL300" s="120">
        <f>IF($AK300&gt;0,バックデータ一覧!$S$4,バックデータ一覧!$T$4)</f>
        <v>-0.51375000000000004</v>
      </c>
      <c r="AM300" s="120">
        <f>IF($AK300&gt;0,バックデータ一覧!$S$5,バックデータ一覧!$T$5)</f>
        <v>-1.7819999999999999E-2</v>
      </c>
      <c r="AN300" s="120">
        <f>IF($AK300&gt;0,バックデータ一覧!$S$6,バックデータ一覧!$T$6)</f>
        <v>0.27639999999999998</v>
      </c>
      <c r="AO300" s="120">
        <f>IF($AK300&gt;0,バックデータ一覧!$S$7,バックデータ一覧!$T$7)</f>
        <v>9.4067100000000003</v>
      </c>
      <c r="AP300" s="120">
        <f>IF($AK300&gt;0,バックデータ一覧!$S$12,バックデータ一覧!$T$12)</f>
        <v>-0.19841</v>
      </c>
      <c r="AQ300" s="120">
        <f>IF($AK300&gt;0,バックデータ一覧!$S$13,バックデータ一覧!$T$13)</f>
        <v>1.10632</v>
      </c>
      <c r="AR300" s="120">
        <f>IF($AK300&gt;0,バックデータ一覧!$S$14,バックデータ一覧!$T$14)</f>
        <v>0.19306999999999999</v>
      </c>
      <c r="AS300" s="120">
        <f>IF($AK300&gt;0,バックデータ一覧!$S$15,バックデータ一覧!$T$15)</f>
        <v>-10.36669</v>
      </c>
      <c r="AT300" s="123">
        <f>IF(データ入力と計算結果!$E$9=バックデータ一覧!$A$24,'貼り付けシート（日別）'!P299,0)</f>
        <v>0</v>
      </c>
      <c r="AU300" s="132">
        <f>'貼り付けシート（日別）'!B299</f>
        <v>16.314944837099997</v>
      </c>
      <c r="AV300" s="132">
        <f>'貼り付けシート（日別）'!C299</f>
        <v>23.307064052999998</v>
      </c>
      <c r="AW300" s="132">
        <f>'貼り付けシート（日別）'!D299</f>
        <v>3.4960596079500004</v>
      </c>
      <c r="AX300" s="132">
        <f>'貼り付けシート（日別）'!E299</f>
        <v>0</v>
      </c>
      <c r="AY300" s="132">
        <f>'貼り付けシート（日別）'!F299</f>
        <v>20.976357647699999</v>
      </c>
      <c r="AZ300" s="132">
        <f>'貼り付けシート（日別）'!G299</f>
        <v>0</v>
      </c>
      <c r="BA300" s="132">
        <f>'貼り付けシート（日別）'!H299</f>
        <v>5.9459895833333327</v>
      </c>
    </row>
    <row r="301" spans="1:53" x14ac:dyDescent="0.15">
      <c r="A301" s="50">
        <v>41934</v>
      </c>
      <c r="B301" s="42">
        <f t="shared" si="43"/>
        <v>10</v>
      </c>
      <c r="C301" s="42">
        <f t="shared" si="44"/>
        <v>22</v>
      </c>
      <c r="D301" s="127">
        <f t="shared" si="45"/>
        <v>0.1908612400173611</v>
      </c>
      <c r="E301" s="127">
        <f t="shared" si="40"/>
        <v>122.00222193173585</v>
      </c>
      <c r="F301" s="127">
        <f t="shared" si="46"/>
        <v>0</v>
      </c>
      <c r="G301" s="130">
        <v>0</v>
      </c>
      <c r="H301" s="122">
        <f t="shared" si="41"/>
        <v>0.1908612400173611</v>
      </c>
      <c r="I301" s="122">
        <f>IF(AND($BH$4&lt;&gt;1,$BH$4&lt;&gt;2,$BH$4&lt;&gt;6),0,((VLOOKUP(データ入力と計算結果!$E$6,バックデータ一覧!$V$10:$AA$11,2)*'貼り付けシート（日別）'!O300+VLOOKUP(データ入力と計算結果!$E$6,バックデータ一覧!$V$10:$AA$11,3)*('貼り付けシート（日別）'!I300+'貼り付けシート（日別）'!J300+'貼り付けシート（日別）'!K300+'貼り付けシート（日別）'!L300+'貼り付けシート（日別）'!N300)+(VLOOKUP(データ入力と計算結果!$E$6,バックデータ一覧!$V$10:$AA$11,4)))*10^3/3600))</f>
        <v>0.12537532407407409</v>
      </c>
      <c r="J301" s="122">
        <f>IF(AND(OR($BH$4&lt;&gt;1,$BH$4&lt;&gt;2,$BH$4&lt;&gt;6),データ入力と計算結果!$E$7&lt;&gt;バックデータ一覧!$A$15,SUM(AX301:AY301)&gt;0),0.07*10^3/3600,0)</f>
        <v>1.9444444444444445E-2</v>
      </c>
      <c r="K301" s="122">
        <f>IF(AND(OR($BH$4=1,$BH$4=2),データ入力と計算結果!$E$7=バックデータ一覧!$A$17,AY301&gt;0),(VLOOKUP(データ入力と計算結果!$E$6,バックデータ一覧!$V$10:$AA$11,5,FALSE)*BA301+VLOOKUP(データ入力と計算結果!$E$6,バックデータ一覧!$V$10:$AA$11,6,FALSE))*10^3/3600,0)</f>
        <v>4.6041471498842593E-2</v>
      </c>
      <c r="L301" s="122">
        <f>IF(OR($BH$4=1,$BH$4=6),IF(データ入力と計算結果!$E$7=バックデータ一覧!$A$15,AU301/N301+AV301/O301+AW301/P301+AX301/Q301+AY301/S301,IF(データ入力と計算結果!$E$7=バックデータ一覧!$A$16,AU301/N301+AV301/O301+AW301/P301+AY301/R301+AZ301/S301,AU301/N301+AV301/O301+AW301/P301+AY301/R301+BA301/T301)),0)</f>
        <v>122.00222193173585</v>
      </c>
      <c r="M301" s="122">
        <f>IF($BH$4=2,IF(データ入力と計算結果!$E$7=バックデータ一覧!$A$15,AU301/N301+AV301/O301+AW301/P301+AX301/Q301+AZ301/S301,IF(データ入力と計算結果!$E$7=バックデータ一覧!$A$16,AU301/N301+AV301/O301+AW301/P301+AY301/R301+AZ301/S301,AU301/N301+AV301/O301+AW301/P301+AY301/R301+BA301/T301)),0)</f>
        <v>0</v>
      </c>
      <c r="N301" s="122">
        <f>MIN(1,$BH$6*'貼り付けシート（日別）'!O300+計算過程!$BH$13*(AU301+AW301)+$BH$20)</f>
        <v>0.64041278419127989</v>
      </c>
      <c r="O301" s="122">
        <f>MIN(1,$BH$7*'貼り付けシート（日別）'!O300+$BH$14*AV301+$BH$21)</f>
        <v>0.6906914632567458</v>
      </c>
      <c r="P301" s="122">
        <f>MIN(1,$BH$8*'貼り付けシート（日別）'!O300+$BH$15*(AU301+AW301)+$BH$22)</f>
        <v>0.64041278419127989</v>
      </c>
      <c r="Q301" s="46">
        <f>MIN(1,$BH$9*'貼り付けシート（日別）'!O300+$BH$16*AX301+$BH$23)</f>
        <v>0.71159348488590612</v>
      </c>
      <c r="R301" s="46">
        <f>MIN(1,$BH$10*'貼り付けシート（日別）'!O300+$BH$17*AY301+$BH$24)</f>
        <v>0.70103175013864882</v>
      </c>
      <c r="S301" s="46">
        <f>MIN(1,$BH$11*'貼り付けシート（日別）'!O300+$BH$18*AZ301+$BH$25)</f>
        <v>0.71159348488590612</v>
      </c>
      <c r="T301" s="46">
        <f>MIN(1,$BH$12*'貼り付けシート（日別）'!O300+$BH$19*BA301+$BH$26)</f>
        <v>0.65849336091463084</v>
      </c>
      <c r="U301" s="46">
        <f t="shared" si="42"/>
        <v>0</v>
      </c>
      <c r="V301" s="46">
        <f t="array" ref="V301">AVERAGE((IF(('貼り付けシート（時刻別）'!$E$6:$E$8765=$B301)*('貼り付けシート（時刻別）'!$F$6:$F$8765=$C301)*('貼り付けシート（時刻別）'!$G$6:$G$8765=1),'貼り付けシート（時刻別）'!$C$6:$C$8765,"")))</f>
        <v>3.4499999999999997</v>
      </c>
      <c r="W301" s="46">
        <f t="shared" si="47"/>
        <v>1.047215</v>
      </c>
      <c r="X301" s="46">
        <f t="shared" si="48"/>
        <v>1.0542500000000001</v>
      </c>
      <c r="Y301" s="46">
        <f t="shared" si="49"/>
        <v>82.165692991883319</v>
      </c>
      <c r="Z301" s="46">
        <f>IF($BH$4=8,($BH$38*'貼り付けシート（日別）'!O300+$BH$39*Y301+$BH$40)/3.6,0)</f>
        <v>0</v>
      </c>
      <c r="AA301" s="46">
        <f>IF(OR($BH$4=3,$BH$4=4,$BH$4=5),(($BH$42*'貼り付けシート（日別）'!O300+$BH$43*SUM(AU301:AW301,AY301)+$BH$44)*AB301+(0.01723*BA301+0.06099))*10^3/3600,0)</f>
        <v>0</v>
      </c>
      <c r="AB301" s="46">
        <f>IF('貼り付けシート（日別）'!O300&lt;7,1+(7-'貼り付けシート（日別）'!O300)*0.0091,1)</f>
        <v>1</v>
      </c>
      <c r="AC301" s="46">
        <f>IF(OR($BH$4=3,$BH$4=4,$BH$4=5),(($BH$45*'貼り付けシート（日別）'!O300+$BH$46*SUM(AU301:AW301,AY301)+$BH$47)*AE301+BA301/AD301),0)</f>
        <v>0</v>
      </c>
      <c r="AD301" s="46">
        <f>$BH$48*'貼り付けシート（日別）'!O300+$BH$49*BA301+$BH$50</f>
        <v>0.83430031249999992</v>
      </c>
      <c r="AE301" s="46">
        <f>IF('貼り付けシート（日別）'!O300&lt;7,1+(7-'貼り付けシート（日別）'!O300)*0.0205,1)</f>
        <v>1</v>
      </c>
      <c r="AF301" s="46">
        <f>IF($BH$4=7,((AL301*'貼り付けシート（日別）'!O300+AM301*(AU301+AV301+AW301+AY301)+AN301*AK301+AO301)*AG301+(0.01723*BA301+0.06099))*10^3/3600,0)</f>
        <v>0</v>
      </c>
      <c r="AG301" s="46">
        <f>IF(7&lt;='貼り付けシート（日別）'!O300,1,1+(7-'貼り付けシート（日別）'!O300)*0.0091)</f>
        <v>1</v>
      </c>
      <c r="AH301" s="46">
        <f>IF($BH$4=7,((AP301*'貼り付けシート（日別）'!O300+AQ301*(AU301+AV301+AW301+AY301)+AR301*AK301+AS301)*AJ301+BA301/AI301),0)</f>
        <v>0</v>
      </c>
      <c r="AI301" s="46">
        <f>$BH$52*'貼り付けシート（日別）'!O300+$BH$53*BA301+$BH$54</f>
        <v>0.83430031249999992</v>
      </c>
      <c r="AJ301" s="46">
        <f>IF(7&lt;='貼り付けシート（日別）'!O300,1,1+(7-'貼り付けシート（日別）'!O300)*0.0205)</f>
        <v>1</v>
      </c>
      <c r="AK301" s="46">
        <f>SUMIF('貼り付けシート（時刻別）'!$A$6:$A$8765,A301,'貼り付けシート（時刻別）'!$D$6:$D$8765)</f>
        <v>39.353228152724789</v>
      </c>
      <c r="AL301" s="120">
        <f>IF($AK301&gt;0,バックデータ一覧!$S$4,バックデータ一覧!$T$4)</f>
        <v>-0.51375000000000004</v>
      </c>
      <c r="AM301" s="120">
        <f>IF($AK301&gt;0,バックデータ一覧!$S$5,バックデータ一覧!$T$5)</f>
        <v>-1.7819999999999999E-2</v>
      </c>
      <c r="AN301" s="120">
        <f>IF($AK301&gt;0,バックデータ一覧!$S$6,バックデータ一覧!$T$6)</f>
        <v>0.27639999999999998</v>
      </c>
      <c r="AO301" s="120">
        <f>IF($AK301&gt;0,バックデータ一覧!$S$7,バックデータ一覧!$T$7)</f>
        <v>9.4067100000000003</v>
      </c>
      <c r="AP301" s="120">
        <f>IF($AK301&gt;0,バックデータ一覧!$S$12,バックデータ一覧!$T$12)</f>
        <v>-0.19841</v>
      </c>
      <c r="AQ301" s="120">
        <f>IF($AK301&gt;0,バックデータ一覧!$S$13,バックデータ一覧!$T$13)</f>
        <v>1.10632</v>
      </c>
      <c r="AR301" s="120">
        <f>IF($AK301&gt;0,バックデータ一覧!$S$14,バックデータ一覧!$T$14)</f>
        <v>0.19306999999999999</v>
      </c>
      <c r="AS301" s="120">
        <f>IF($AK301&gt;0,バックデータ一覧!$S$15,バックデータ一覧!$T$15)</f>
        <v>-10.36669</v>
      </c>
      <c r="AT301" s="123">
        <f>IF(データ入力と計算結果!$E$9=バックデータ一覧!$A$24,'貼り付けシート（日別）'!P300,0)</f>
        <v>0</v>
      </c>
      <c r="AU301" s="132">
        <f>'貼り付けシート（日別）'!B300</f>
        <v>21.538089118727996</v>
      </c>
      <c r="AV301" s="132">
        <f>'貼り付けシート（日別）'!C300</f>
        <v>28.093159720079996</v>
      </c>
      <c r="AW301" s="132">
        <f>'貼り付けシート（日別）'!D300</f>
        <v>5.3845222796819989</v>
      </c>
      <c r="AX301" s="132">
        <f>'貼り付けシート（日別）'!E300</f>
        <v>0</v>
      </c>
      <c r="AY301" s="132">
        <f>'貼り付けシート（日別）'!F300</f>
        <v>21.06986979006</v>
      </c>
      <c r="AZ301" s="132">
        <f>'貼り付けシート（日別）'!G300</f>
        <v>0</v>
      </c>
      <c r="BA301" s="132">
        <f>'貼り付けシート（日別）'!H300</f>
        <v>6.0800520833333334</v>
      </c>
    </row>
    <row r="302" spans="1:53" x14ac:dyDescent="0.15">
      <c r="A302" s="50">
        <v>41935</v>
      </c>
      <c r="B302" s="42">
        <f t="shared" si="43"/>
        <v>10</v>
      </c>
      <c r="C302" s="42">
        <f t="shared" si="44"/>
        <v>23</v>
      </c>
      <c r="D302" s="127">
        <f t="shared" si="45"/>
        <v>0.16751605034722222</v>
      </c>
      <c r="E302" s="127">
        <f t="shared" si="40"/>
        <v>87.699967555281518</v>
      </c>
      <c r="F302" s="127">
        <f t="shared" si="46"/>
        <v>0</v>
      </c>
      <c r="G302" s="130">
        <v>0</v>
      </c>
      <c r="H302" s="122">
        <f t="shared" si="41"/>
        <v>0.16751605034722222</v>
      </c>
      <c r="I302" s="122">
        <f>IF(AND($BH$4&lt;&gt;1,$BH$4&lt;&gt;2,$BH$4&lt;&gt;6),0,((VLOOKUP(データ入力と計算結果!$E$6,バックデータ一覧!$V$10:$AA$11,2)*'貼り付けシート（日別）'!O301+VLOOKUP(データ入力と計算結果!$E$6,バックデータ一覧!$V$10:$AA$11,3)*('貼り付けシート（日別）'!I301+'貼り付けシート（日別）'!J301+'貼り付けシート（日別）'!K301+'貼り付けシート（日別）'!L301+'貼り付けシート（日別）'!N301)+(VLOOKUP(データ入力と計算結果!$E$6,バックデータ一覧!$V$10:$AA$11,4)))*10^3/3600))</f>
        <v>0.10296666666666666</v>
      </c>
      <c r="J302" s="122">
        <f>IF(AND(OR($BH$4&lt;&gt;1,$BH$4&lt;&gt;2,$BH$4&lt;&gt;6),データ入力と計算結果!$E$7&lt;&gt;バックデータ一覧!$A$15,SUM(AX302:AY302)&gt;0),0.07*10^3/3600,0)</f>
        <v>1.9444444444444445E-2</v>
      </c>
      <c r="K302" s="122">
        <f>IF(AND(OR($BH$4=1,$BH$4=2),データ入力と計算結果!$E$7=バックデータ一覧!$A$17,AY302&gt;0),(VLOOKUP(データ入力と計算結果!$E$6,バックデータ一覧!$V$10:$AA$11,5,FALSE)*BA302+VLOOKUP(データ入力と計算結果!$E$6,バックデータ一覧!$V$10:$AA$11,6,FALSE))*10^3/3600,0)</f>
        <v>4.510493923611112E-2</v>
      </c>
      <c r="L302" s="122">
        <f>IF(OR($BH$4=1,$BH$4=6),IF(データ入力と計算結果!$E$7=バックデータ一覧!$A$15,AU302/N302+AV302/O302+AW302/P302+AX302/Q302+AY302/S302,IF(データ入力と計算結果!$E$7=バックデータ一覧!$A$16,AU302/N302+AV302/O302+AW302/P302+AY302/R302+AZ302/S302,AU302/N302+AV302/O302+AW302/P302+AY302/R302+BA302/T302)),0)</f>
        <v>87.699967555281518</v>
      </c>
      <c r="M302" s="122">
        <f>IF($BH$4=2,IF(データ入力と計算結果!$E$7=バックデータ一覧!$A$15,AU302/N302+AV302/O302+AW302/P302+AX302/Q302+AZ302/S302,IF(データ入力と計算結果!$E$7=バックデータ一覧!$A$16,AU302/N302+AV302/O302+AW302/P302+AY302/R302+AZ302/S302,AU302/N302+AV302/O302+AW302/P302+AY302/R302+BA302/T302)),0)</f>
        <v>0</v>
      </c>
      <c r="N302" s="122">
        <f>MIN(1,$BH$6*'貼り付けシート（日別）'!O301+計算過程!$BH$13*(AU302+AW302)+$BH$20)</f>
        <v>0.62745390453332373</v>
      </c>
      <c r="O302" s="122">
        <f>MIN(1,$BH$7*'貼り付けシート（日別）'!O301+$BH$14*AV302+$BH$21)</f>
        <v>0.68664221115366941</v>
      </c>
      <c r="P302" s="122">
        <f>MIN(1,$BH$8*'貼り付けシート（日別）'!O301+$BH$15*(AU302+AW302)+$BH$22)</f>
        <v>0.62745390453332373</v>
      </c>
      <c r="Q302" s="46">
        <f>MIN(1,$BH$9*'貼り付けシート（日別）'!O301+$BH$16*AX302+$BH$23)</f>
        <v>0.71159348488590612</v>
      </c>
      <c r="R302" s="46">
        <f>MIN(1,$BH$10*'貼り付けシート（日別）'!O301+$BH$17*AY302+$BH$24)</f>
        <v>0.7009399621538519</v>
      </c>
      <c r="S302" s="46">
        <f>MIN(1,$BH$11*'貼り付けシート（日別）'!O301+$BH$18*AZ302+$BH$25)</f>
        <v>0.71159348488590612</v>
      </c>
      <c r="T302" s="46">
        <f>MIN(1,$BH$12*'貼り付けシート（日別）'!O301+$BH$19*BA302+$BH$26)</f>
        <v>0.65865459242416113</v>
      </c>
      <c r="U302" s="46">
        <f t="shared" si="42"/>
        <v>0</v>
      </c>
      <c r="V302" s="46">
        <f t="array" ref="V302">AVERAGE((IF(('貼り付けシート（時刻別）'!$E$6:$E$8765=$B302)*('貼り付けシート（時刻別）'!$F$6:$F$8765=$C302)*('貼り付けシート（時刻別）'!$G$6:$G$8765=1),'貼り付けシート（時刻別）'!$C$6:$C$8765,"")))</f>
        <v>5.2875000000000005</v>
      </c>
      <c r="W302" s="46">
        <f t="shared" si="47"/>
        <v>1.0227762499999999</v>
      </c>
      <c r="X302" s="46">
        <f t="shared" si="48"/>
        <v>1</v>
      </c>
      <c r="Y302" s="46">
        <f t="shared" si="49"/>
        <v>59.06462325295</v>
      </c>
      <c r="Z302" s="46">
        <f>IF($BH$4=8,($BH$38*'貼り付けシート（日別）'!O301+$BH$39*Y302+$BH$40)/3.6,0)</f>
        <v>0</v>
      </c>
      <c r="AA302" s="46">
        <f>IF(OR($BH$4=3,$BH$4=4,$BH$4=5),(($BH$42*'貼り付けシート（日別）'!O301+$BH$43*SUM(AU302:AW302,AY302)+$BH$44)*AB302+(0.01723*BA302+0.06099))*10^3/3600,0)</f>
        <v>0</v>
      </c>
      <c r="AB302" s="46">
        <f>IF('貼り付けシート（日別）'!O301&lt;7,1+(7-'貼り付けシート（日別）'!O301)*0.0091,1)</f>
        <v>1</v>
      </c>
      <c r="AC302" s="46">
        <f>IF(OR($BH$4=3,$BH$4=4,$BH$4=5),(($BH$45*'貼り付けシート（日別）'!O301+$BH$46*SUM(AU302:AW302,AY302)+$BH$47)*AE302+BA302/AD302),0)</f>
        <v>0</v>
      </c>
      <c r="AD302" s="46">
        <f>$BH$48*'貼り付けシート（日別）'!O301+$BH$49*BA302+$BH$50</f>
        <v>0.83890624999999996</v>
      </c>
      <c r="AE302" s="46">
        <f>IF('貼り付けシート（日別）'!O301&lt;7,1+(7-'貼り付けシート（日別）'!O301)*0.0205,1)</f>
        <v>1</v>
      </c>
      <c r="AF302" s="46">
        <f>IF($BH$4=7,((AL302*'貼り付けシート（日別）'!O301+AM302*(AU302+AV302+AW302+AY302)+AN302*AK302+AO302)*AG302+(0.01723*BA302+0.06099))*10^3/3600,0)</f>
        <v>0</v>
      </c>
      <c r="AG302" s="46">
        <f>IF(7&lt;='貼り付けシート（日別）'!O301,1,1+(7-'貼り付けシート（日別）'!O301)*0.0091)</f>
        <v>1</v>
      </c>
      <c r="AH302" s="46">
        <f>IF($BH$4=7,((AP302*'貼り付けシート（日別）'!O301+AQ302*(AU302+AV302+AW302+AY302)+AR302*AK302+AS302)*AJ302+BA302/AI302),0)</f>
        <v>0</v>
      </c>
      <c r="AI302" s="46">
        <f>$BH$52*'貼り付けシート（日別）'!O301+$BH$53*BA302+$BH$54</f>
        <v>0.83890624999999996</v>
      </c>
      <c r="AJ302" s="46">
        <f>IF(7&lt;='貼り付けシート（日別）'!O301,1,1+(7-'貼り付けシート（日別）'!O301)*0.0205)</f>
        <v>1</v>
      </c>
      <c r="AK302" s="46">
        <f>SUMIF('貼り付けシート（時刻別）'!$A$6:$A$8765,A302,'貼り付けシート（時刻別）'!$D$6:$D$8765)</f>
        <v>33.54739239762597</v>
      </c>
      <c r="AL302" s="120">
        <f>IF($AK302&gt;0,バックデータ一覧!$S$4,バックデータ一覧!$T$4)</f>
        <v>-0.51375000000000004</v>
      </c>
      <c r="AM302" s="120">
        <f>IF($AK302&gt;0,バックデータ一覧!$S$5,バックデータ一覧!$T$5)</f>
        <v>-1.7819999999999999E-2</v>
      </c>
      <c r="AN302" s="120">
        <f>IF($AK302&gt;0,バックデータ一覧!$S$6,バックデータ一覧!$T$6)</f>
        <v>0.27639999999999998</v>
      </c>
      <c r="AO302" s="120">
        <f>IF($AK302&gt;0,バックデータ一覧!$S$7,バックデータ一覧!$T$7)</f>
        <v>9.4067100000000003</v>
      </c>
      <c r="AP302" s="120">
        <f>IF($AK302&gt;0,バックデータ一覧!$S$12,バックデータ一覧!$T$12)</f>
        <v>-0.19841</v>
      </c>
      <c r="AQ302" s="120">
        <f>IF($AK302&gt;0,バックデータ一覧!$S$13,バックデータ一覧!$T$13)</f>
        <v>1.10632</v>
      </c>
      <c r="AR302" s="120">
        <f>IF($AK302&gt;0,バックデータ一覧!$S$14,バックデータ一覧!$T$14)</f>
        <v>0.19306999999999999</v>
      </c>
      <c r="AS302" s="120">
        <f>IF($AK302&gt;0,バックデータ一覧!$S$15,バックデータ一覧!$T$15)</f>
        <v>-10.36669</v>
      </c>
      <c r="AT302" s="123">
        <f>IF(データ入力と計算結果!$E$9=バックデータ一覧!$A$24,'貼り付けシート（日別）'!P301,0)</f>
        <v>0</v>
      </c>
      <c r="AU302" s="132">
        <f>'貼り付けシート（日別）'!B301</f>
        <v>10.872406309492</v>
      </c>
      <c r="AV302" s="132">
        <f>'貼り付けシート（日別）'!C301</f>
        <v>17.726749417650002</v>
      </c>
      <c r="AW302" s="132">
        <f>'貼り付けシート（日別）'!D301</f>
        <v>3.3089932246279998</v>
      </c>
      <c r="AX302" s="132">
        <f>'貼り付けシート（日別）'!E301</f>
        <v>0</v>
      </c>
      <c r="AY302" s="132">
        <f>'貼り付けシート（日別）'!F301</f>
        <v>21.272099301179999</v>
      </c>
      <c r="AZ302" s="132">
        <f>'貼り付けシート（日別）'!G301</f>
        <v>0</v>
      </c>
      <c r="BA302" s="132">
        <f>'貼り付けシート（日別）'!H301</f>
        <v>5.8843750000000004</v>
      </c>
    </row>
    <row r="303" spans="1:53" x14ac:dyDescent="0.15">
      <c r="A303" s="50">
        <v>41936</v>
      </c>
      <c r="B303" s="42">
        <f t="shared" si="43"/>
        <v>10</v>
      </c>
      <c r="C303" s="42">
        <f t="shared" si="44"/>
        <v>24</v>
      </c>
      <c r="D303" s="127">
        <f t="shared" si="45"/>
        <v>0.15362275303819445</v>
      </c>
      <c r="E303" s="127">
        <f t="shared" si="40"/>
        <v>69.92042978181064</v>
      </c>
      <c r="F303" s="127">
        <f t="shared" si="46"/>
        <v>0</v>
      </c>
      <c r="G303" s="130">
        <v>0</v>
      </c>
      <c r="H303" s="122">
        <f t="shared" si="41"/>
        <v>0.15362275303819445</v>
      </c>
      <c r="I303" s="122">
        <f>IF(AND($BH$4&lt;&gt;1,$BH$4&lt;&gt;2,$BH$4&lt;&gt;6),0,((VLOOKUP(データ入力と計算結果!$E$6,バックデータ一覧!$V$10:$AA$11,2)*'貼り付けシート（日別）'!O302+VLOOKUP(データ入力と計算結果!$E$6,バックデータ一覧!$V$10:$AA$11,3)*('貼り付けシート（日別）'!I302+'貼り付けシート（日別）'!J302+'貼り付けシート（日別）'!K302+'貼り付けシート（日別）'!L302+'貼り付けシート（日別）'!N302)+(VLOOKUP(データ入力と計算結果!$E$6,バックデータ一覧!$V$10:$AA$11,4)))*10^3/3600))</f>
        <v>9.0917268518518515E-2</v>
      </c>
      <c r="J303" s="122">
        <f>IF(AND(OR($BH$4&lt;&gt;1,$BH$4&lt;&gt;2,$BH$4&lt;&gt;6),データ入力と計算結果!$E$7&lt;&gt;バックデータ一覧!$A$15,SUM(AX303:AY303)&gt;0),0.07*10^3/3600,0)</f>
        <v>1.9444444444444445E-2</v>
      </c>
      <c r="K303" s="122">
        <f>IF(AND(OR($BH$4=1,$BH$4=2),データ入力と計算結果!$E$7=バックデータ一覧!$A$17,AY303&gt;0),(VLOOKUP(データ入力と計算結果!$E$6,バックデータ一覧!$V$10:$AA$11,5,FALSE)*BA303+VLOOKUP(データ入力と計算結果!$E$6,バックデータ一覧!$V$10:$AA$11,6,FALSE))*10^3/3600,0)</f>
        <v>4.3261040075231474E-2</v>
      </c>
      <c r="L303" s="122">
        <f>IF(OR($BH$4=1,$BH$4=6),IF(データ入力と計算結果!$E$7=バックデータ一覧!$A$15,AU303/N303+AV303/O303+AW303/P303+AX303/Q303+AY303/S303,IF(データ入力と計算結果!$E$7=バックデータ一覧!$A$16,AU303/N303+AV303/O303+AW303/P303+AY303/R303+AZ303/S303,AU303/N303+AV303/O303+AW303/P303+AY303/R303+BA303/T303)),0)</f>
        <v>69.92042978181064</v>
      </c>
      <c r="M303" s="122">
        <f>IF($BH$4=2,IF(データ入力と計算結果!$E$7=バックデータ一覧!$A$15,AU303/N303+AV303/O303+AW303/P303+AX303/Q303+AZ303/S303,IF(データ入力と計算結果!$E$7=バックデータ一覧!$A$16,AU303/N303+AV303/O303+AW303/P303+AY303/R303+AZ303/S303,AU303/N303+AV303/O303+AW303/P303+AY303/R303+BA303/T303)),0)</f>
        <v>0</v>
      </c>
      <c r="N303" s="122">
        <f>MIN(1,$BH$6*'貼り付けシート（日別）'!O302+計算過程!$BH$13*(AU303+AW303)+$BH$20)</f>
        <v>0.62468795797082943</v>
      </c>
      <c r="O303" s="122">
        <f>MIN(1,$BH$7*'貼り付けシート（日別）'!O302+$BH$14*AV303+$BH$21)</f>
        <v>0.68531640387800563</v>
      </c>
      <c r="P303" s="122">
        <f>MIN(1,$BH$8*'貼り付けシート（日別）'!O302+$BH$15*(AU303+AW303)+$BH$22)</f>
        <v>0.62468795797082943</v>
      </c>
      <c r="Q303" s="46">
        <f>MIN(1,$BH$9*'貼り付けシート（日別）'!O302+$BH$16*AX303+$BH$23)</f>
        <v>0.71159348488590612</v>
      </c>
      <c r="R303" s="46">
        <f>MIN(1,$BH$10*'貼り付けシート（日別）'!O302+$BH$17*AY303+$BH$24)</f>
        <v>0.70082324303408661</v>
      </c>
      <c r="S303" s="46">
        <f>MIN(1,$BH$11*'貼り付けシート（日別）'!O302+$BH$18*AZ303+$BH$25)</f>
        <v>0.71159348488590612</v>
      </c>
      <c r="T303" s="46">
        <f>MIN(1,$BH$12*'貼り付けシート（日別）'!O302+$BH$19*BA303+$BH$26)</f>
        <v>0.65897203439275165</v>
      </c>
      <c r="U303" s="46">
        <f t="shared" si="42"/>
        <v>0</v>
      </c>
      <c r="V303" s="46">
        <f t="array" ref="V303">AVERAGE((IF(('貼り付けシート（時刻別）'!$E$6:$E$8765=$B303)*('貼り付けシート（時刻別）'!$F$6:$F$8765=$C303)*('貼り付けシート（時刻別）'!$G$6:$G$8765=1),'貼り付けシート（時刻別）'!$C$6:$C$8765,"")))</f>
        <v>10.3375</v>
      </c>
      <c r="W303" s="46">
        <f t="shared" si="47"/>
        <v>1</v>
      </c>
      <c r="X303" s="46">
        <f t="shared" si="48"/>
        <v>1</v>
      </c>
      <c r="Y303" s="46">
        <f t="shared" si="49"/>
        <v>47.361560096858334</v>
      </c>
      <c r="Z303" s="46">
        <f>IF($BH$4=8,($BH$38*'貼り付けシート（日別）'!O302+$BH$39*Y303+$BH$40)/3.6,0)</f>
        <v>0</v>
      </c>
      <c r="AA303" s="46">
        <f>IF(OR($BH$4=3,$BH$4=4,$BH$4=5),(($BH$42*'貼り付けシート（日別）'!O302+$BH$43*SUM(AU303:AW303,AY303)+$BH$44)*AB303+(0.01723*BA303+0.06099))*10^3/3600,0)</f>
        <v>0</v>
      </c>
      <c r="AB303" s="46">
        <f>IF('貼り付けシート（日別）'!O302&lt;7,1+(7-'貼り付けシート（日別）'!O302)*0.0091,1)</f>
        <v>1</v>
      </c>
      <c r="AC303" s="46">
        <f>IF(OR($BH$4=3,$BH$4=4,$BH$4=5),(($BH$45*'貼り付けシート（日別）'!O302+$BH$46*SUM(AU303:AW303,AY303)+$BH$47)*AE303+BA303/AD303),0)</f>
        <v>0</v>
      </c>
      <c r="AD303" s="46">
        <f>$BH$48*'貼り付けシート（日別）'!O302+$BH$49*BA303+$BH$50</f>
        <v>0.84797468749999994</v>
      </c>
      <c r="AE303" s="46">
        <f>IF('貼り付けシート（日別）'!O302&lt;7,1+(7-'貼り付けシート（日別）'!O302)*0.0205,1)</f>
        <v>1</v>
      </c>
      <c r="AF303" s="46">
        <f>IF($BH$4=7,((AL303*'貼り付けシート（日別）'!O302+AM303*(AU303+AV303+AW303+AY303)+AN303*AK303+AO303)*AG303+(0.01723*BA303+0.06099))*10^3/3600,0)</f>
        <v>0</v>
      </c>
      <c r="AG303" s="46">
        <f>IF(7&lt;='貼り付けシート（日別）'!O302,1,1+(7-'貼り付けシート（日別）'!O302)*0.0091)</f>
        <v>1</v>
      </c>
      <c r="AH303" s="46">
        <f>IF($BH$4=7,((AP303*'貼り付けシート（日別）'!O302+AQ303*(AU303+AV303+AW303+AY303)+AR303*AK303+AS303)*AJ303+BA303/AI303),0)</f>
        <v>0</v>
      </c>
      <c r="AI303" s="46">
        <f>$BH$52*'貼り付けシート（日別）'!O302+$BH$53*BA303+$BH$54</f>
        <v>0.84797468749999994</v>
      </c>
      <c r="AJ303" s="46">
        <f>IF(7&lt;='貼り付けシート（日別）'!O302,1,1+(7-'貼り付けシート（日別）'!O302)*0.0205)</f>
        <v>1</v>
      </c>
      <c r="AK303" s="46">
        <f>SUMIF('貼り付けシート（時刻別）'!$A$6:$A$8765,A303,'貼り付けシート（時刻別）'!$D$6:$D$8765)</f>
        <v>34.876182859541899</v>
      </c>
      <c r="AL303" s="120">
        <f>IF($AK303&gt;0,バックデータ一覧!$S$4,バックデータ一覧!$T$4)</f>
        <v>-0.51375000000000004</v>
      </c>
      <c r="AM303" s="120">
        <f>IF($AK303&gt;0,バックデータ一覧!$S$5,バックデータ一覧!$T$5)</f>
        <v>-1.7819999999999999E-2</v>
      </c>
      <c r="AN303" s="120">
        <f>IF($AK303&gt;0,バックデータ一覧!$S$6,バックデータ一覧!$T$6)</f>
        <v>0.27639999999999998</v>
      </c>
      <c r="AO303" s="120">
        <f>IF($AK303&gt;0,バックデータ一覧!$S$7,バックデータ一覧!$T$7)</f>
        <v>9.4067100000000003</v>
      </c>
      <c r="AP303" s="120">
        <f>IF($AK303&gt;0,バックデータ一覧!$S$12,バックデータ一覧!$T$12)</f>
        <v>-0.19841</v>
      </c>
      <c r="AQ303" s="120">
        <f>IF($AK303&gt;0,バックデータ一覧!$S$13,バックデータ一覧!$T$13)</f>
        <v>1.10632</v>
      </c>
      <c r="AR303" s="120">
        <f>IF($AK303&gt;0,バックデータ一覧!$S$14,バックデータ一覧!$T$14)</f>
        <v>0.19306999999999999</v>
      </c>
      <c r="AS303" s="120">
        <f>IF($AK303&gt;0,バックデータ一覧!$S$15,バックデータ一覧!$T$15)</f>
        <v>-10.36669</v>
      </c>
      <c r="AT303" s="123">
        <f>IF(データ入力と計算結果!$E$9=バックデータ一覧!$A$24,'貼り付けシート（日別）'!P302,0)</f>
        <v>0</v>
      </c>
      <c r="AU303" s="132">
        <f>'貼り付けシート（日別）'!B302</f>
        <v>7.4156332052530001</v>
      </c>
      <c r="AV303" s="132">
        <f>'貼り付けシート（日別）'!C302</f>
        <v>11.960698718149999</v>
      </c>
      <c r="AW303" s="132">
        <f>'貼り付けシート（日別）'!D302</f>
        <v>0.95685589745199995</v>
      </c>
      <c r="AX303" s="132">
        <f>'貼り付けシート（日別）'!E302</f>
        <v>0</v>
      </c>
      <c r="AY303" s="132">
        <f>'貼り付けシート（日別）'!F302</f>
        <v>21.529257692669997</v>
      </c>
      <c r="AZ303" s="132">
        <f>'貼り付けシート（日別）'!G302</f>
        <v>0</v>
      </c>
      <c r="BA303" s="132">
        <f>'貼り付けシート（日別）'!H302</f>
        <v>5.4991145833333333</v>
      </c>
    </row>
    <row r="304" spans="1:53" x14ac:dyDescent="0.15">
      <c r="A304" s="50">
        <v>41937</v>
      </c>
      <c r="B304" s="42">
        <f t="shared" si="43"/>
        <v>10</v>
      </c>
      <c r="C304" s="42">
        <f t="shared" si="44"/>
        <v>25</v>
      </c>
      <c r="D304" s="127">
        <f t="shared" si="45"/>
        <v>0.16630238020833332</v>
      </c>
      <c r="E304" s="127">
        <f t="shared" si="40"/>
        <v>88.752270924819328</v>
      </c>
      <c r="F304" s="127">
        <f t="shared" si="46"/>
        <v>0</v>
      </c>
      <c r="G304" s="130">
        <v>0</v>
      </c>
      <c r="H304" s="122">
        <f t="shared" si="41"/>
        <v>0.16630238020833332</v>
      </c>
      <c r="I304" s="122">
        <f>IF(AND($BH$4&lt;&gt;1,$BH$4&lt;&gt;2,$BH$4&lt;&gt;6),0,((VLOOKUP(データ入力と計算結果!$E$6,バックデータ一覧!$V$10:$AA$11,2)*'貼り付けシート（日別）'!O303+VLOOKUP(データ入力と計算結果!$E$6,バックデータ一覧!$V$10:$AA$11,3)*('貼り付けシート（日別）'!I303+'貼り付けシート（日別）'!J303+'貼り付けシート（日別）'!K303+'貼り付けシート（日別）'!L303+'貼り付けシート（日別）'!N303)+(VLOOKUP(データ入力と計算結果!$E$6,バックデータ一覧!$V$10:$AA$11,4)))*10^3/3600))</f>
        <v>0.10250481481481481</v>
      </c>
      <c r="J304" s="122">
        <f>IF(AND(OR($BH$4&lt;&gt;1,$BH$4&lt;&gt;2,$BH$4&lt;&gt;6),データ入力と計算結果!$E$7&lt;&gt;バックデータ一覧!$A$15,SUM(AX304:AY304)&gt;0),0.07*10^3/3600,0)</f>
        <v>1.9444444444444445E-2</v>
      </c>
      <c r="K304" s="122">
        <f>IF(AND(OR($BH$4=1,$BH$4=2),データ入力と計算結果!$E$7=バックデータ一覧!$A$17,AY304&gt;0),(VLOOKUP(データ入力と計算結果!$E$6,バックデータ一覧!$V$10:$AA$11,5,FALSE)*BA304+VLOOKUP(データ入力と計算結果!$E$6,バックデータ一覧!$V$10:$AA$11,6,FALSE))*10^3/3600,0)</f>
        <v>4.4353120949074072E-2</v>
      </c>
      <c r="L304" s="122">
        <f>IF(OR($BH$4=1,$BH$4=6),IF(データ入力と計算結果!$E$7=バックデータ一覧!$A$15,AU304/N304+AV304/O304+AW304/P304+AX304/Q304+AY304/S304,IF(データ入力と計算結果!$E$7=バックデータ一覧!$A$16,AU304/N304+AV304/O304+AW304/P304+AY304/R304+AZ304/S304,AU304/N304+AV304/O304+AW304/P304+AY304/R304+BA304/T304)),0)</f>
        <v>88.752270924819328</v>
      </c>
      <c r="M304" s="122">
        <f>IF($BH$4=2,IF(データ入力と計算結果!$E$7=バックデータ一覧!$A$15,AU304/N304+AV304/O304+AW304/P304+AX304/Q304+AZ304/S304,IF(データ入力と計算結果!$E$7=バックデータ一覧!$A$16,AU304/N304+AV304/O304+AW304/P304+AY304/R304+AZ304/S304,AU304/N304+AV304/O304+AW304/P304+AY304/R304+BA304/T304)),0)</f>
        <v>0</v>
      </c>
      <c r="N304" s="122">
        <f>MIN(1,$BH$6*'貼り付けシート（日別）'!O303+計算過程!$BH$13*(AU304+AW304)+$BH$20)</f>
        <v>0.62941483359512207</v>
      </c>
      <c r="O304" s="122">
        <f>MIN(1,$BH$7*'貼り付けシート（日別）'!O303+$BH$14*AV304+$BH$21)</f>
        <v>0.68730990242966306</v>
      </c>
      <c r="P304" s="122">
        <f>MIN(1,$BH$8*'貼り付けシート（日別）'!O303+$BH$15*(AU304+AW304)+$BH$22)</f>
        <v>0.62941483359512207</v>
      </c>
      <c r="Q304" s="46">
        <f>MIN(1,$BH$9*'貼り付けシート（日別）'!O303+$BH$16*AX304+$BH$23)</f>
        <v>0.71159348488590612</v>
      </c>
      <c r="R304" s="46">
        <f>MIN(1,$BH$10*'貼り付けシート（日別）'!O303+$BH$17*AY304+$BH$24)</f>
        <v>0.70077053395635069</v>
      </c>
      <c r="S304" s="46">
        <f>MIN(1,$BH$11*'貼り付けシート（日別）'!O303+$BH$18*AZ304+$BH$25)</f>
        <v>0.71159348488590612</v>
      </c>
      <c r="T304" s="46">
        <f>MIN(1,$BH$12*'貼り付けシート（日別）'!O303+$BH$19*BA304+$BH$26)</f>
        <v>0.65878402394738256</v>
      </c>
      <c r="U304" s="46">
        <f t="shared" si="42"/>
        <v>0</v>
      </c>
      <c r="V304" s="46">
        <f t="array" ref="V304">AVERAGE((IF(('貼り付けシート（時刻別）'!$E$6:$E$8765=$B304)*('貼り付けシート（時刻別）'!$F$6:$F$8765=$C304)*('貼り付けシート（時刻別）'!$G$6:$G$8765=1),'貼り付けシート（時刻別）'!$C$6:$C$8765,"")))</f>
        <v>12.175000000000001</v>
      </c>
      <c r="W304" s="46">
        <f t="shared" si="47"/>
        <v>1</v>
      </c>
      <c r="X304" s="46">
        <f t="shared" si="48"/>
        <v>1</v>
      </c>
      <c r="Y304" s="46">
        <f t="shared" si="49"/>
        <v>59.840760689916671</v>
      </c>
      <c r="Z304" s="46">
        <f>IF($BH$4=8,($BH$38*'貼り付けシート（日別）'!O303+$BH$39*Y304+$BH$40)/3.6,0)</f>
        <v>0</v>
      </c>
      <c r="AA304" s="46">
        <f>IF(OR($BH$4=3,$BH$4=4,$BH$4=5),(($BH$42*'貼り付けシート（日別）'!O303+$BH$43*SUM(AU304:AW304,AY304)+$BH$44)*AB304+(0.01723*BA304+0.06099))*10^3/3600,0)</f>
        <v>0</v>
      </c>
      <c r="AB304" s="46">
        <f>IF('貼り付けシート（日別）'!O303&lt;7,1+(7-'貼り付けシート（日別）'!O303)*0.0091,1)</f>
        <v>1</v>
      </c>
      <c r="AC304" s="46">
        <f>IF(OR($BH$4=3,$BH$4=4,$BH$4=5),(($BH$45*'貼り付けシート（日別）'!O303+$BH$46*SUM(AU304:AW304,AY304)+$BH$47)*AE304+BA304/AD304),0)</f>
        <v>0</v>
      </c>
      <c r="AD304" s="46">
        <f>$BH$48*'貼り付けシート（日別）'!O303+$BH$49*BA304+$BH$50</f>
        <v>0.84260374999999998</v>
      </c>
      <c r="AE304" s="46">
        <f>IF('貼り付けシート（日別）'!O303&lt;7,1+(7-'貼り付けシート（日別）'!O303)*0.0205,1)</f>
        <v>1</v>
      </c>
      <c r="AF304" s="46">
        <f>IF($BH$4=7,((AL304*'貼り付けシート（日別）'!O303+AM304*(AU304+AV304+AW304+AY304)+AN304*AK304+AO304)*AG304+(0.01723*BA304+0.06099))*10^3/3600,0)</f>
        <v>0</v>
      </c>
      <c r="AG304" s="46">
        <f>IF(7&lt;='貼り付けシート（日別）'!O303,1,1+(7-'貼り付けシート（日別）'!O303)*0.0091)</f>
        <v>1</v>
      </c>
      <c r="AH304" s="46">
        <f>IF($BH$4=7,((AP304*'貼り付けシート（日別）'!O303+AQ304*(AU304+AV304+AW304+AY304)+AR304*AK304+AS304)*AJ304+BA304/AI304),0)</f>
        <v>0</v>
      </c>
      <c r="AI304" s="46">
        <f>$BH$52*'貼り付けシート（日別）'!O303+$BH$53*BA304+$BH$54</f>
        <v>0.84260374999999998</v>
      </c>
      <c r="AJ304" s="46">
        <f>IF(7&lt;='貼り付けシート（日別）'!O303,1,1+(7-'貼り付けシート（日別）'!O303)*0.0205)</f>
        <v>1</v>
      </c>
      <c r="AK304" s="46">
        <f>SUMIF('貼り付けシート（時刻別）'!$A$6:$A$8765,A304,'貼り付けシート（時刻別）'!$D$6:$D$8765)</f>
        <v>28.152449130159777</v>
      </c>
      <c r="AL304" s="120">
        <f>IF($AK304&gt;0,バックデータ一覧!$S$4,バックデータ一覧!$T$4)</f>
        <v>-0.51375000000000004</v>
      </c>
      <c r="AM304" s="120">
        <f>IF($AK304&gt;0,バックデータ一覧!$S$5,バックデータ一覧!$T$5)</f>
        <v>-1.7819999999999999E-2</v>
      </c>
      <c r="AN304" s="120">
        <f>IF($AK304&gt;0,バックデータ一覧!$S$6,バックデータ一覧!$T$6)</f>
        <v>0.27639999999999998</v>
      </c>
      <c r="AO304" s="120">
        <f>IF($AK304&gt;0,バックデータ一覧!$S$7,バックデータ一覧!$T$7)</f>
        <v>9.4067100000000003</v>
      </c>
      <c r="AP304" s="120">
        <f>IF($AK304&gt;0,バックデータ一覧!$S$12,バックデータ一覧!$T$12)</f>
        <v>-0.19841</v>
      </c>
      <c r="AQ304" s="120">
        <f>IF($AK304&gt;0,バックデータ一覧!$S$13,バックデータ一覧!$T$13)</f>
        <v>1.10632</v>
      </c>
      <c r="AR304" s="120">
        <f>IF($AK304&gt;0,バックデータ一覧!$S$14,バックデータ一覧!$T$14)</f>
        <v>0.19306999999999999</v>
      </c>
      <c r="AS304" s="120">
        <f>IF($AK304&gt;0,バックデータ一覧!$S$15,バックデータ一覧!$T$15)</f>
        <v>-10.36669</v>
      </c>
      <c r="AT304" s="123">
        <f>IF(データ入力と計算結果!$E$9=バックデータ一覧!$A$24,'貼り付けシート（日別）'!P303,0)</f>
        <v>0</v>
      </c>
      <c r="AU304" s="132">
        <f>'貼り付けシート（日別）'!B303</f>
        <v>11.063198111419998</v>
      </c>
      <c r="AV304" s="132">
        <f>'貼り付けシート（日別）'!C303</f>
        <v>18.037823007750003</v>
      </c>
      <c r="AW304" s="132">
        <f>'貼り付けシート（日別）'!D303</f>
        <v>3.3670602947799999</v>
      </c>
      <c r="AX304" s="132">
        <f>'貼り付けシート（日別）'!E303</f>
        <v>0</v>
      </c>
      <c r="AY304" s="132">
        <f>'貼り付けシート（日別）'!F303</f>
        <v>21.645387609300002</v>
      </c>
      <c r="AZ304" s="132">
        <f>'貼り付けシート（日別）'!G303</f>
        <v>0</v>
      </c>
      <c r="BA304" s="132">
        <f>'貼り付けシート（日別）'!H303</f>
        <v>5.727291666666666</v>
      </c>
    </row>
    <row r="305" spans="1:53" x14ac:dyDescent="0.15">
      <c r="A305" s="50">
        <v>41938</v>
      </c>
      <c r="B305" s="42">
        <f t="shared" si="43"/>
        <v>10</v>
      </c>
      <c r="C305" s="42">
        <f t="shared" si="44"/>
        <v>26</v>
      </c>
      <c r="D305" s="127">
        <f t="shared" si="45"/>
        <v>0.16732249088541667</v>
      </c>
      <c r="E305" s="127">
        <f t="shared" si="40"/>
        <v>89.45848750176944</v>
      </c>
      <c r="F305" s="127">
        <f t="shared" si="46"/>
        <v>0</v>
      </c>
      <c r="G305" s="130">
        <v>0</v>
      </c>
      <c r="H305" s="122">
        <f t="shared" si="41"/>
        <v>0.16732249088541667</v>
      </c>
      <c r="I305" s="122">
        <f>IF(AND($BH$4&lt;&gt;1,$BH$4&lt;&gt;2,$BH$4&lt;&gt;6),0,((VLOOKUP(データ入力と計算結果!$E$6,バックデータ一覧!$V$10:$AA$11,2)*'貼り付けシート（日別）'!O304+VLOOKUP(データ入力と計算結果!$E$6,バックデータ一覧!$V$10:$AA$11,3)*('貼り付けシート（日別）'!I304+'貼り付けシート（日別）'!J304+'貼り付けシート（日別）'!K304+'貼り付けシート（日別）'!L304+'貼り付けシート（日別）'!N304)+(VLOOKUP(データ入力と計算結果!$E$6,バックデータ一覧!$V$10:$AA$11,4)))*10^3/3600))</f>
        <v>0.10289300925925927</v>
      </c>
      <c r="J305" s="122">
        <f>IF(AND(OR($BH$4&lt;&gt;1,$BH$4&lt;&gt;2,$BH$4&lt;&gt;6),データ入力と計算結果!$E$7&lt;&gt;バックデータ一覧!$A$15,SUM(AX305:AY305)&gt;0),0.07*10^3/3600,0)</f>
        <v>1.9444444444444445E-2</v>
      </c>
      <c r="K305" s="122">
        <f>IF(AND(OR($BH$4=1,$BH$4=2),データ入力と計算結果!$E$7=バックデータ一覧!$A$17,AY305&gt;0),(VLOOKUP(データ入力と計算結果!$E$6,バックデータ一覧!$V$10:$AA$11,5,FALSE)*BA305+VLOOKUP(データ入力と計算結果!$E$6,バックデータ一覧!$V$10:$AA$11,6,FALSE))*10^3/3600,0)</f>
        <v>4.4985037181712963E-2</v>
      </c>
      <c r="L305" s="122">
        <f>IF(OR($BH$4=1,$BH$4=6),IF(データ入力と計算結果!$E$7=バックデータ一覧!$A$15,AU305/N305+AV305/O305+AW305/P305+AX305/Q305+AY305/S305,IF(データ入力と計算結果!$E$7=バックデータ一覧!$A$16,AU305/N305+AV305/O305+AW305/P305+AY305/R305+AZ305/S305,AU305/N305+AV305/O305+AW305/P305+AY305/R305+BA305/T305)),0)</f>
        <v>89.45848750176944</v>
      </c>
      <c r="M305" s="122">
        <f>IF($BH$4=2,IF(データ入力と計算結果!$E$7=バックデータ一覧!$A$15,AU305/N305+AV305/O305+AW305/P305+AX305/Q305+AZ305/S305,IF(データ入力と計算結果!$E$7=バックデータ一覧!$A$16,AU305/N305+AV305/O305+AW305/P305+AY305/R305+AZ305/S305,AU305/N305+AV305/O305+AW305/P305+AY305/R305+BA305/T305)),0)</f>
        <v>0</v>
      </c>
      <c r="N305" s="122">
        <f>MIN(1,$BH$6*'貼り付けシート（日別）'!O304+計算過程!$BH$13*(AU305+AW305)+$BH$20)</f>
        <v>0.62810678454855284</v>
      </c>
      <c r="O305" s="122">
        <f>MIN(1,$BH$7*'貼り付けシート（日別）'!O304+$BH$14*AV305+$BH$21)</f>
        <v>0.68691222795748053</v>
      </c>
      <c r="P305" s="122">
        <f>MIN(1,$BH$8*'貼り付けシート（日別）'!O304+$BH$15*(AU305+AW305)+$BH$22)</f>
        <v>0.62810678454855284</v>
      </c>
      <c r="Q305" s="46">
        <f>MIN(1,$BH$9*'貼り付けシート（日別）'!O304+$BH$16*AX305+$BH$23)</f>
        <v>0.71159348488590612</v>
      </c>
      <c r="R305" s="46">
        <f>MIN(1,$BH$10*'貼り付けシート（日別）'!O304+$BH$17*AY305+$BH$24)</f>
        <v>0.70071670340887582</v>
      </c>
      <c r="S305" s="46">
        <f>MIN(1,$BH$11*'貼り付けシート（日別）'!O304+$BH$18*AZ305+$BH$25)</f>
        <v>0.71159348488590612</v>
      </c>
      <c r="T305" s="46">
        <f>MIN(1,$BH$12*'貼り付けシート（日別）'!O304+$BH$19*BA305+$BH$26)</f>
        <v>0.65867523452053689</v>
      </c>
      <c r="U305" s="46">
        <f t="shared" si="42"/>
        <v>0</v>
      </c>
      <c r="V305" s="46">
        <f t="array" ref="V305">AVERAGE((IF(('貼り付けシート（時刻別）'!$E$6:$E$8765=$B305)*('貼り付けシート（時刻別）'!$F$6:$F$8765=$C305)*('貼り付けシート（時刻別）'!$G$6:$G$8765=1),'貼り付けシート（時刻別）'!$C$6:$C$8765,"")))</f>
        <v>8.1875</v>
      </c>
      <c r="W305" s="46">
        <f t="shared" si="47"/>
        <v>1</v>
      </c>
      <c r="X305" s="46">
        <f t="shared" si="48"/>
        <v>1</v>
      </c>
      <c r="Y305" s="46">
        <f t="shared" si="49"/>
        <v>60.269293854716665</v>
      </c>
      <c r="Z305" s="46">
        <f>IF($BH$4=8,($BH$38*'貼り付けシート（日別）'!O304+$BH$39*Y305+$BH$40)/3.6,0)</f>
        <v>0</v>
      </c>
      <c r="AA305" s="46">
        <f>IF(OR($BH$4=3,$BH$4=4,$BH$4=5),(($BH$42*'貼り付けシート（日別）'!O304+$BH$43*SUM(AU305:AW305,AY305)+$BH$44)*AB305+(0.01723*BA305+0.06099))*10^3/3600,0)</f>
        <v>0</v>
      </c>
      <c r="AB305" s="46">
        <f>IF('貼り付けシート（日別）'!O304&lt;7,1+(7-'貼り付けシート（日別）'!O304)*0.0091,1)</f>
        <v>1</v>
      </c>
      <c r="AC305" s="46">
        <f>IF(OR($BH$4=3,$BH$4=4,$BH$4=5),(($BH$45*'貼り付けシート（日別）'!O304+$BH$46*SUM(AU305:AW305,AY305)+$BH$47)*AE305+BA305/AD305),0)</f>
        <v>0</v>
      </c>
      <c r="AD305" s="46">
        <f>$BH$48*'貼り付けシート（日別）'!O304+$BH$49*BA305+$BH$50</f>
        <v>0.83949593749999996</v>
      </c>
      <c r="AE305" s="46">
        <f>IF('貼り付けシート（日別）'!O304&lt;7,1+(7-'貼り付けシート（日別）'!O304)*0.0205,1)</f>
        <v>1</v>
      </c>
      <c r="AF305" s="46">
        <f>IF($BH$4=7,((AL305*'貼り付けシート（日別）'!O304+AM305*(AU305+AV305+AW305+AY305)+AN305*AK305+AO305)*AG305+(0.01723*BA305+0.06099))*10^3/3600,0)</f>
        <v>0</v>
      </c>
      <c r="AG305" s="46">
        <f>IF(7&lt;='貼り付けシート（日別）'!O304,1,1+(7-'貼り付けシート（日別）'!O304)*0.0091)</f>
        <v>1</v>
      </c>
      <c r="AH305" s="46">
        <f>IF($BH$4=7,((AP305*'貼り付けシート（日別）'!O304+AQ305*(AU305+AV305+AW305+AY305)+AR305*AK305+AS305)*AJ305+BA305/AI305),0)</f>
        <v>0</v>
      </c>
      <c r="AI305" s="46">
        <f>$BH$52*'貼り付けシート（日別）'!O304+$BH$53*BA305+$BH$54</f>
        <v>0.83949593749999996</v>
      </c>
      <c r="AJ305" s="46">
        <f>IF(7&lt;='貼り付けシート（日別）'!O304,1,1+(7-'貼り付けシート（日別）'!O304)*0.0205)</f>
        <v>1</v>
      </c>
      <c r="AK305" s="46">
        <f>SUMIF('貼り付けシート（時刻別）'!$A$6:$A$8765,A305,'貼り付けシート（時刻別）'!$D$6:$D$8765)</f>
        <v>38.043159665509656</v>
      </c>
      <c r="AL305" s="120">
        <f>IF($AK305&gt;0,バックデータ一覧!$S$4,バックデータ一覧!$T$4)</f>
        <v>-0.51375000000000004</v>
      </c>
      <c r="AM305" s="120">
        <f>IF($AK305&gt;0,バックデータ一覧!$S$5,バックデータ一覧!$T$5)</f>
        <v>-1.7819999999999999E-2</v>
      </c>
      <c r="AN305" s="120">
        <f>IF($AK305&gt;0,バックデータ一覧!$S$6,バックデータ一覧!$T$6)</f>
        <v>0.27639999999999998</v>
      </c>
      <c r="AO305" s="120">
        <f>IF($AK305&gt;0,バックデータ一覧!$S$7,バックデータ一覧!$T$7)</f>
        <v>9.4067100000000003</v>
      </c>
      <c r="AP305" s="120">
        <f>IF($AK305&gt;0,バックデータ一覧!$S$12,バックデータ一覧!$T$12)</f>
        <v>-0.19841</v>
      </c>
      <c r="AQ305" s="120">
        <f>IF($AK305&gt;0,バックデータ一覧!$S$13,バックデータ一覧!$T$13)</f>
        <v>1.10632</v>
      </c>
      <c r="AR305" s="120">
        <f>IF($AK305&gt;0,バックデータ一覧!$S$14,バックデータ一覧!$T$14)</f>
        <v>0.19306999999999999</v>
      </c>
      <c r="AS305" s="120">
        <f>IF($AK305&gt;0,バックデータ一覧!$S$15,バックデータ一覧!$T$15)</f>
        <v>-10.36669</v>
      </c>
      <c r="AT305" s="123">
        <f>IF(データ入力と計算結果!$E$9=バックデータ一覧!$A$24,'貼り付けシート（日別）'!P304,0)</f>
        <v>0</v>
      </c>
      <c r="AU305" s="132">
        <f>'貼り付けシート（日別）'!B304</f>
        <v>11.123816280667999</v>
      </c>
      <c r="AV305" s="132">
        <f>'貼り付けシート（日別）'!C304</f>
        <v>18.136656979350004</v>
      </c>
      <c r="AW305" s="132">
        <f>'貼り付けシート（日別）'!D304</f>
        <v>3.3855093028120002</v>
      </c>
      <c r="AX305" s="132">
        <f>'貼り付けシート（日別）'!E304</f>
        <v>0</v>
      </c>
      <c r="AY305" s="132">
        <f>'貼り付けシート（日別）'!F304</f>
        <v>21.763988375219999</v>
      </c>
      <c r="AZ305" s="132">
        <f>'貼り付けシート（日別）'!G304</f>
        <v>0</v>
      </c>
      <c r="BA305" s="132">
        <f>'貼り付けシート（日別）'!H304</f>
        <v>5.8593229166666667</v>
      </c>
    </row>
    <row r="306" spans="1:53" x14ac:dyDescent="0.15">
      <c r="A306" s="50">
        <v>41939</v>
      </c>
      <c r="B306" s="42">
        <f t="shared" si="43"/>
        <v>10</v>
      </c>
      <c r="C306" s="42">
        <f t="shared" si="44"/>
        <v>27</v>
      </c>
      <c r="D306" s="127">
        <f t="shared" si="45"/>
        <v>0.16767299045138889</v>
      </c>
      <c r="E306" s="127">
        <f t="shared" si="40"/>
        <v>89.970312192857691</v>
      </c>
      <c r="F306" s="127">
        <f t="shared" si="46"/>
        <v>0</v>
      </c>
      <c r="G306" s="130">
        <v>0</v>
      </c>
      <c r="H306" s="122">
        <f t="shared" si="41"/>
        <v>0.16767299045138889</v>
      </c>
      <c r="I306" s="122">
        <f>IF(AND($BH$4&lt;&gt;1,$BH$4&lt;&gt;2,$BH$4&lt;&gt;6),0,((VLOOKUP(データ入力と計算結果!$E$6,バックデータ一覧!$V$10:$AA$11,2)*'貼り付けシート（日別）'!O305+VLOOKUP(データ入力と計算結果!$E$6,バックデータ一覧!$V$10:$AA$11,3)*('貼り付けシート（日別）'!I305+'貼り付けシート（日別）'!J305+'貼り付けシート（日別）'!K305+'貼り付けシート（日別）'!L305+'貼り付けシート（日別）'!N305)+(VLOOKUP(データ入力と計算結果!$E$6,バックデータ一覧!$V$10:$AA$11,4)))*10^3/3600))</f>
        <v>0.1030263888888889</v>
      </c>
      <c r="J306" s="122">
        <f>IF(AND(OR($BH$4&lt;&gt;1,$BH$4&lt;&gt;2,$BH$4&lt;&gt;6),データ入力と計算結果!$E$7&lt;&gt;バックデータ一覧!$A$15,SUM(AX306:AY306)&gt;0),0.07*10^3/3600,0)</f>
        <v>1.9444444444444445E-2</v>
      </c>
      <c r="K306" s="122">
        <f>IF(AND(OR($BH$4=1,$BH$4=2),データ入力と計算結果!$E$7=バックデータ一覧!$A$17,AY306&gt;0),(VLOOKUP(データ入力と計算結果!$E$6,バックデータ一覧!$V$10:$AA$11,5,FALSE)*BA306+VLOOKUP(データ入力と計算結果!$E$6,バックデータ一覧!$V$10:$AA$11,6,FALSE))*10^3/3600,0)</f>
        <v>4.5202157118055551E-2</v>
      </c>
      <c r="L306" s="122">
        <f>IF(OR($BH$4=1,$BH$4=6),IF(データ入力と計算結果!$E$7=バックデータ一覧!$A$15,AU306/N306+AV306/O306+AW306/P306+AX306/Q306+AY306/S306,IF(データ入力と計算結果!$E$7=バックデータ一覧!$A$16,AU306/N306+AV306/O306+AW306/P306+AY306/R306+AZ306/S306,AU306/N306+AV306/O306+AW306/P306+AY306/R306+BA306/T306)),0)</f>
        <v>89.970312192857691</v>
      </c>
      <c r="M306" s="122">
        <f>IF($BH$4=2,IF(データ入力と計算結果!$E$7=バックデータ一覧!$A$15,AU306/N306+AV306/O306+AW306/P306+AX306/Q306+AZ306/S306,IF(データ入力と計算結果!$E$7=バックデータ一覧!$A$16,AU306/N306+AV306/O306+AW306/P306+AY306/R306+AZ306/S306,AU306/N306+AV306/O306+AW306/P306+AY306/R306+BA306/T306)),0)</f>
        <v>0</v>
      </c>
      <c r="N306" s="122">
        <f>MIN(1,$BH$6*'貼り付けシート（日別）'!O305+計算過程!$BH$13*(AU306+AW306)+$BH$20)</f>
        <v>0.62771486128025833</v>
      </c>
      <c r="O306" s="122">
        <f>MIN(1,$BH$7*'貼り付けシート（日別）'!O305+$BH$14*AV306+$BH$21)</f>
        <v>0.68680323962996415</v>
      </c>
      <c r="P306" s="122">
        <f>MIN(1,$BH$8*'貼り付けシート（日別）'!O305+$BH$15*(AU306+AW306)+$BH$22)</f>
        <v>0.62771486128025833</v>
      </c>
      <c r="Q306" s="46">
        <f>MIN(1,$BH$9*'貼り付けシート（日別）'!O305+$BH$16*AX306+$BH$23)</f>
        <v>0.71159348488590612</v>
      </c>
      <c r="R306" s="46">
        <f>MIN(1,$BH$10*'貼り付けシート（日別）'!O305+$BH$17*AY306+$BH$24)</f>
        <v>0.70066502953397602</v>
      </c>
      <c r="S306" s="46">
        <f>MIN(1,$BH$11*'貼り付けシート（日別）'!O305+$BH$18*AZ306+$BH$25)</f>
        <v>0.71159348488590612</v>
      </c>
      <c r="T306" s="46">
        <f>MIN(1,$BH$12*'貼り付けシート（日別）'!O305+$BH$19*BA306+$BH$26)</f>
        <v>0.6586378555892618</v>
      </c>
      <c r="U306" s="46">
        <f t="shared" si="42"/>
        <v>0</v>
      </c>
      <c r="V306" s="46">
        <f t="array" ref="V306">AVERAGE((IF(('貼り付けシート（時刻別）'!$E$6:$E$8765=$B306)*('貼り付けシート（時刻別）'!$F$6:$F$8765=$C306)*('貼り付けシート（時刻別）'!$G$6:$G$8765=1),'貼り付けシート（時刻別）'!$C$6:$C$8765,"")))</f>
        <v>5.2874999999999996</v>
      </c>
      <c r="W306" s="46">
        <f t="shared" si="47"/>
        <v>1.0227762499999999</v>
      </c>
      <c r="X306" s="46">
        <f t="shared" si="48"/>
        <v>1</v>
      </c>
      <c r="Y306" s="46">
        <f t="shared" si="49"/>
        <v>60.599281269725005</v>
      </c>
      <c r="Z306" s="46">
        <f>IF($BH$4=8,($BH$38*'貼り付けシート（日別）'!O305+$BH$39*Y306+$BH$40)/3.6,0)</f>
        <v>0</v>
      </c>
      <c r="AA306" s="46">
        <f>IF(OR($BH$4=3,$BH$4=4,$BH$4=5),(($BH$42*'貼り付けシート（日別）'!O305+$BH$43*SUM(AU306:AW306,AY306)+$BH$44)*AB306+(0.01723*BA306+0.06099))*10^3/3600,0)</f>
        <v>0</v>
      </c>
      <c r="AB306" s="46">
        <f>IF('貼り付けシート（日別）'!O305&lt;7,1+(7-'貼り付けシート（日別）'!O305)*0.0091,1)</f>
        <v>1</v>
      </c>
      <c r="AC306" s="46">
        <f>IF(OR($BH$4=3,$BH$4=4,$BH$4=5),(($BH$45*'貼り付けシート（日別）'!O305+$BH$46*SUM(AU306:AW306,AY306)+$BH$47)*AE306+BA306/AD306),0)</f>
        <v>0</v>
      </c>
      <c r="AD306" s="46">
        <f>$BH$48*'貼り付けシート（日別）'!O305+$BH$49*BA306+$BH$50</f>
        <v>0.83842812499999997</v>
      </c>
      <c r="AE306" s="46">
        <f>IF('貼り付けシート（日別）'!O305&lt;7,1+(7-'貼り付けシート（日別）'!O305)*0.0205,1)</f>
        <v>1</v>
      </c>
      <c r="AF306" s="46">
        <f>IF($BH$4=7,((AL306*'貼り付けシート（日別）'!O305+AM306*(AU306+AV306+AW306+AY306)+AN306*AK306+AO306)*AG306+(0.01723*BA306+0.06099))*10^3/3600,0)</f>
        <v>0</v>
      </c>
      <c r="AG306" s="46">
        <f>IF(7&lt;='貼り付けシート（日別）'!O305,1,1+(7-'貼り付けシート（日別）'!O305)*0.0091)</f>
        <v>1</v>
      </c>
      <c r="AH306" s="46">
        <f>IF($BH$4=7,((AP306*'貼り付けシート（日別）'!O305+AQ306*(AU306+AV306+AW306+AY306)+AR306*AK306+AS306)*AJ306+BA306/AI306),0)</f>
        <v>0</v>
      </c>
      <c r="AI306" s="46">
        <f>$BH$52*'貼り付けシート（日別）'!O305+$BH$53*BA306+$BH$54</f>
        <v>0.83842812499999997</v>
      </c>
      <c r="AJ306" s="46">
        <f>IF(7&lt;='貼り付けシート（日別）'!O305,1,1+(7-'貼り付けシート（日別）'!O305)*0.0205)</f>
        <v>1</v>
      </c>
      <c r="AK306" s="46">
        <f>SUMIF('貼り付けシート（時刻別）'!$A$6:$A$8765,A306,'貼り付けシート（時刻別）'!$D$6:$D$8765)</f>
        <v>34.519445141858732</v>
      </c>
      <c r="AL306" s="120">
        <f>IF($AK306&gt;0,バックデータ一覧!$S$4,バックデータ一覧!$T$4)</f>
        <v>-0.51375000000000004</v>
      </c>
      <c r="AM306" s="120">
        <f>IF($AK306&gt;0,バックデータ一覧!$S$5,バックデータ一覧!$T$5)</f>
        <v>-1.7819999999999999E-2</v>
      </c>
      <c r="AN306" s="120">
        <f>IF($AK306&gt;0,バックデータ一覧!$S$6,バックデータ一覧!$T$6)</f>
        <v>0.27639999999999998</v>
      </c>
      <c r="AO306" s="120">
        <f>IF($AK306&gt;0,バックデータ一覧!$S$7,バックデータ一覧!$T$7)</f>
        <v>9.4067100000000003</v>
      </c>
      <c r="AP306" s="120">
        <f>IF($AK306&gt;0,バックデータ一覧!$S$12,バックデータ一覧!$T$12)</f>
        <v>-0.19841</v>
      </c>
      <c r="AQ306" s="120">
        <f>IF($AK306&gt;0,バックデータ一覧!$S$13,バックデータ一覧!$T$13)</f>
        <v>1.10632</v>
      </c>
      <c r="AR306" s="120">
        <f>IF($AK306&gt;0,バックデータ一覧!$S$14,バックデータ一覧!$T$14)</f>
        <v>0.19306999999999999</v>
      </c>
      <c r="AS306" s="120">
        <f>IF($AK306&gt;0,バックデータ一覧!$S$15,バックデータ一覧!$T$15)</f>
        <v>-10.36669</v>
      </c>
      <c r="AT306" s="123">
        <f>IF(データ入力と計算結果!$E$9=バックデータ一覧!$A$24,'貼り付けシート（日別）'!P305,0)</f>
        <v>0</v>
      </c>
      <c r="AU306" s="132">
        <f>'貼り付けシート（日別）'!B305</f>
        <v>11.182005837365999</v>
      </c>
      <c r="AV306" s="132">
        <f>'貼り付けシート（日別）'!C305</f>
        <v>18.231531256575003</v>
      </c>
      <c r="AW306" s="132">
        <f>'貼り付けシート（日別）'!D305</f>
        <v>3.4032191678940005</v>
      </c>
      <c r="AX306" s="132">
        <f>'貼り付けシート（日別）'!E305</f>
        <v>0</v>
      </c>
      <c r="AY306" s="132">
        <f>'貼り付けシート（日別）'!F305</f>
        <v>21.87783750789</v>
      </c>
      <c r="AZ306" s="132">
        <f>'貼り付けシート（日別）'!G305</f>
        <v>0</v>
      </c>
      <c r="BA306" s="132">
        <f>'貼り付けシート（日別）'!H305</f>
        <v>5.9046874999999996</v>
      </c>
    </row>
    <row r="307" spans="1:53" x14ac:dyDescent="0.15">
      <c r="A307" s="50">
        <v>41940</v>
      </c>
      <c r="B307" s="42">
        <f t="shared" si="43"/>
        <v>10</v>
      </c>
      <c r="C307" s="42">
        <f t="shared" si="44"/>
        <v>28</v>
      </c>
      <c r="D307" s="127">
        <f t="shared" si="45"/>
        <v>0.17871520920138889</v>
      </c>
      <c r="E307" s="127">
        <f t="shared" si="40"/>
        <v>108.15482391836811</v>
      </c>
      <c r="F307" s="127">
        <f t="shared" si="46"/>
        <v>0</v>
      </c>
      <c r="G307" s="130">
        <v>0</v>
      </c>
      <c r="H307" s="122">
        <f t="shared" si="41"/>
        <v>0.17871520920138889</v>
      </c>
      <c r="I307" s="122">
        <f>IF(AND($BH$4&lt;&gt;1,$BH$4&lt;&gt;2,$BH$4&lt;&gt;6),0,((VLOOKUP(データ入力と計算結果!$E$6,バックデータ一覧!$V$10:$AA$11,2)*'貼り付けシート（日別）'!O306+VLOOKUP(データ入力と計算結果!$E$6,バックデータ一覧!$V$10:$AA$11,3)*('貼り付けシート（日別）'!I306+'貼り付けシート（日別）'!J306+'貼り付けシート（日別）'!K306+'貼り付けシート（日別）'!L306+'貼り付けシート（日別）'!N306)+(VLOOKUP(データ入力と計算結果!$E$6,バックデータ一覧!$V$10:$AA$11,4)))*10^3/3600))</f>
        <v>0.11399083333333333</v>
      </c>
      <c r="J307" s="122">
        <f>IF(AND(OR($BH$4&lt;&gt;1,$BH$4&lt;&gt;2,$BH$4&lt;&gt;6),データ入力と計算結果!$E$7&lt;&gt;バックデータ一覧!$A$15,SUM(AX307:AY307)&gt;0),0.07*10^3/3600,0)</f>
        <v>1.9444444444444445E-2</v>
      </c>
      <c r="K307" s="122">
        <f>IF(AND(OR($BH$4=1,$BH$4=2),データ入力と計算結果!$E$7=バックデータ一覧!$A$17,AY307&gt;0),(VLOOKUP(データ入力と計算結果!$E$6,バックデータ一覧!$V$10:$AA$11,5,FALSE)*BA307+VLOOKUP(データ入力と計算結果!$E$6,バックデータ一覧!$V$10:$AA$11,6,FALSE))*10^3/3600,0)</f>
        <v>4.5279931423611114E-2</v>
      </c>
      <c r="L307" s="122">
        <f>IF(OR($BH$4=1,$BH$4=6),IF(データ入力と計算結果!$E$7=バックデータ一覧!$A$15,AU307/N307+AV307/O307+AW307/P307+AX307/Q307+AY307/S307,IF(データ入力と計算結果!$E$7=バックデータ一覧!$A$16,AU307/N307+AV307/O307+AW307/P307+AY307/R307+AZ307/S307,AU307/N307+AV307/O307+AW307/P307+AY307/R307+BA307/T307)),0)</f>
        <v>108.15482391836811</v>
      </c>
      <c r="M307" s="122">
        <f>IF($BH$4=2,IF(データ入力と計算結果!$E$7=バックデータ一覧!$A$15,AU307/N307+AV307/O307+AW307/P307+AX307/Q307+AZ307/S307,IF(データ入力と計算結果!$E$7=バックデータ一覧!$A$16,AU307/N307+AV307/O307+AW307/P307+AY307/R307+AZ307/S307,AU307/N307+AV307/O307+AW307/P307+AY307/R307+BA307/T307)),0)</f>
        <v>0</v>
      </c>
      <c r="N307" s="122">
        <f>MIN(1,$BH$6*'貼り付けシート（日別）'!O306+計算過程!$BH$13*(AU307+AW307)+$BH$20)</f>
        <v>0.63474682891434064</v>
      </c>
      <c r="O307" s="122">
        <f>MIN(1,$BH$7*'貼り付けシート（日別）'!O306+$BH$14*AV307+$BH$21)</f>
        <v>0.68952194184252413</v>
      </c>
      <c r="P307" s="122">
        <f>MIN(1,$BH$8*'貼り付けシート（日別）'!O306+$BH$15*(AU307+AW307)+$BH$22)</f>
        <v>0.63474682891434064</v>
      </c>
      <c r="Q307" s="46">
        <f>MIN(1,$BH$9*'貼り付けシート（日別）'!O306+$BH$16*AX307+$BH$23)</f>
        <v>0.71159348488590612</v>
      </c>
      <c r="R307" s="46">
        <f>MIN(1,$BH$10*'貼り付けシート（日別）'!O306+$BH$17*AY307+$BH$24)</f>
        <v>0.70065165816401032</v>
      </c>
      <c r="S307" s="46">
        <f>MIN(1,$BH$11*'貼り付けシート（日別）'!O306+$BH$18*AZ307+$BH$25)</f>
        <v>0.71159348488590612</v>
      </c>
      <c r="T307" s="46">
        <f>MIN(1,$BH$12*'貼り付けシート（日別）'!O306+$BH$19*BA307+$BH$26)</f>
        <v>0.65862446612134229</v>
      </c>
      <c r="U307" s="46">
        <f t="shared" si="42"/>
        <v>0</v>
      </c>
      <c r="V307" s="46">
        <f t="array" ref="V307">AVERAGE((IF(('貼り付けシート（時刻別）'!$E$6:$E$8765=$B307)*('貼り付けシート（時刻別）'!$F$6:$F$8765=$C307)*('貼り付けシート（時刻別）'!$G$6:$G$8765=1),'貼り付けシート（時刻別）'!$C$6:$C$8765,"")))</f>
        <v>5.2625000000000002</v>
      </c>
      <c r="W307" s="46">
        <f t="shared" si="47"/>
        <v>1.02310875</v>
      </c>
      <c r="X307" s="46">
        <f t="shared" si="48"/>
        <v>1</v>
      </c>
      <c r="Y307" s="46">
        <f t="shared" si="49"/>
        <v>72.859902492900005</v>
      </c>
      <c r="Z307" s="46">
        <f>IF($BH$4=8,($BH$38*'貼り付けシート（日別）'!O306+$BH$39*Y307+$BH$40)/3.6,0)</f>
        <v>0</v>
      </c>
      <c r="AA307" s="46">
        <f>IF(OR($BH$4=3,$BH$4=4,$BH$4=5),(($BH$42*'貼り付けシート（日別）'!O306+$BH$43*SUM(AU307:AW307,AY307)+$BH$44)*AB307+(0.01723*BA307+0.06099))*10^3/3600,0)</f>
        <v>0</v>
      </c>
      <c r="AB307" s="46">
        <f>IF('貼り付けシート（日別）'!O306&lt;7,1+(7-'貼り付けシート（日別）'!O306)*0.0091,1)</f>
        <v>1</v>
      </c>
      <c r="AC307" s="46">
        <f>IF(OR($BH$4=3,$BH$4=4,$BH$4=5),(($BH$45*'貼り付けシート（日別）'!O306+$BH$46*SUM(AU307:AW307,AY307)+$BH$47)*AE307+BA307/AD307),0)</f>
        <v>0</v>
      </c>
      <c r="AD307" s="46">
        <f>$BH$48*'貼り付けシート（日別）'!O306+$BH$49*BA307+$BH$50</f>
        <v>0.83804562499999991</v>
      </c>
      <c r="AE307" s="46">
        <f>IF('貼り付けシート（日別）'!O306&lt;7,1+(7-'貼り付けシート（日別）'!O306)*0.0205,1)</f>
        <v>1</v>
      </c>
      <c r="AF307" s="46">
        <f>IF($BH$4=7,((AL307*'貼り付けシート（日別）'!O306+AM307*(AU307+AV307+AW307+AY307)+AN307*AK307+AO307)*AG307+(0.01723*BA307+0.06099))*10^3/3600,0)</f>
        <v>0</v>
      </c>
      <c r="AG307" s="46">
        <f>IF(7&lt;='貼り付けシート（日別）'!O306,1,1+(7-'貼り付けシート（日別）'!O306)*0.0091)</f>
        <v>1</v>
      </c>
      <c r="AH307" s="46">
        <f>IF($BH$4=7,((AP307*'貼り付けシート（日別）'!O306+AQ307*(AU307+AV307+AW307+AY307)+AR307*AK307+AS307)*AJ307+BA307/AI307),0)</f>
        <v>0</v>
      </c>
      <c r="AI307" s="46">
        <f>$BH$52*'貼り付けシート（日別）'!O306+$BH$53*BA307+$BH$54</f>
        <v>0.83804562499999991</v>
      </c>
      <c r="AJ307" s="46">
        <f>IF(7&lt;='貼り付けシート（日別）'!O306,1,1+(7-'貼り付けシート（日別）'!O306)*0.0205)</f>
        <v>1</v>
      </c>
      <c r="AK307" s="46">
        <f>SUMIF('貼り付けシート（時刻別）'!$A$6:$A$8765,A307,'貼り付けシート（時刻別）'!$D$6:$D$8765)</f>
        <v>32.931941061905732</v>
      </c>
      <c r="AL307" s="120">
        <f>IF($AK307&gt;0,バックデータ一覧!$S$4,バックデータ一覧!$T$4)</f>
        <v>-0.51375000000000004</v>
      </c>
      <c r="AM307" s="120">
        <f>IF($AK307&gt;0,バックデータ一覧!$S$5,バックデータ一覧!$T$5)</f>
        <v>-1.7819999999999999E-2</v>
      </c>
      <c r="AN307" s="120">
        <f>IF($AK307&gt;0,バックデータ一覧!$S$6,バックデータ一覧!$T$6)</f>
        <v>0.27639999999999998</v>
      </c>
      <c r="AO307" s="120">
        <f>IF($AK307&gt;0,バックデータ一覧!$S$7,バックデータ一覧!$T$7)</f>
        <v>9.4067100000000003</v>
      </c>
      <c r="AP307" s="120">
        <f>IF($AK307&gt;0,バックデータ一覧!$S$12,バックデータ一覧!$T$12)</f>
        <v>-0.19841</v>
      </c>
      <c r="AQ307" s="120">
        <f>IF($AK307&gt;0,バックデータ一覧!$S$13,バックデータ一覧!$T$13)</f>
        <v>1.10632</v>
      </c>
      <c r="AR307" s="120">
        <f>IF($AK307&gt;0,バックデータ一覧!$S$14,バックデータ一覧!$T$14)</f>
        <v>0.19306999999999999</v>
      </c>
      <c r="AS307" s="120">
        <f>IF($AK307&gt;0,バックデータ一覧!$S$15,バックデータ一覧!$T$15)</f>
        <v>-10.36669</v>
      </c>
      <c r="AT307" s="123">
        <f>IF(データ入力と計算結果!$E$9=バックデータ一覧!$A$24,'貼り付けシート（日別）'!P306,0)</f>
        <v>0</v>
      </c>
      <c r="AU307" s="132">
        <f>'貼り付けシート（日別）'!B306</f>
        <v>17.039009270920001</v>
      </c>
      <c r="AV307" s="132">
        <f>'貼り付けシート（日別）'!C306</f>
        <v>24.341441815599996</v>
      </c>
      <c r="AW307" s="132">
        <f>'貼り付けシート（日別）'!D306</f>
        <v>3.6512162723399997</v>
      </c>
      <c r="AX307" s="132">
        <f>'貼り付けシート（日別）'!E306</f>
        <v>0</v>
      </c>
      <c r="AY307" s="132">
        <f>'貼り付けシート（日別）'!F306</f>
        <v>21.907297634039999</v>
      </c>
      <c r="AZ307" s="132">
        <f>'貼り付けシート（日別）'!G306</f>
        <v>0</v>
      </c>
      <c r="BA307" s="132">
        <f>'貼り付けシート（日別）'!H306</f>
        <v>5.9209375000000009</v>
      </c>
    </row>
    <row r="308" spans="1:53" x14ac:dyDescent="0.15">
      <c r="A308" s="50">
        <v>41941</v>
      </c>
      <c r="B308" s="42">
        <f t="shared" si="43"/>
        <v>10</v>
      </c>
      <c r="C308" s="42">
        <f t="shared" si="44"/>
        <v>29</v>
      </c>
      <c r="D308" s="127">
        <f t="shared" si="45"/>
        <v>0.10068578703703704</v>
      </c>
      <c r="E308" s="127">
        <f t="shared" si="40"/>
        <v>45.396033636198425</v>
      </c>
      <c r="F308" s="127">
        <f t="shared" si="46"/>
        <v>0</v>
      </c>
      <c r="G308" s="130">
        <v>0</v>
      </c>
      <c r="H308" s="122">
        <f t="shared" si="41"/>
        <v>0.10068578703703704</v>
      </c>
      <c r="I308" s="122">
        <f>IF(AND($BH$4&lt;&gt;1,$BH$4&lt;&gt;2,$BH$4&lt;&gt;6),0,((VLOOKUP(データ入力と計算結果!$E$6,バックデータ一覧!$V$10:$AA$11,2)*'貼り付けシート（日別）'!O307+VLOOKUP(データ入力と計算結果!$E$6,バックデータ一覧!$V$10:$AA$11,3)*('貼り付けシート（日別）'!I307+'貼り付けシート（日別）'!J307+'貼り付けシート（日別）'!K307+'貼り付けシート（日別）'!L307+'貼り付けシート（日別）'!N307)+(VLOOKUP(データ入力と計算結果!$E$6,バックデータ一覧!$V$10:$AA$11,4)))*10^3/3600))</f>
        <v>0.10068578703703704</v>
      </c>
      <c r="J308" s="122">
        <f>IF(AND(OR($BH$4&lt;&gt;1,$BH$4&lt;&gt;2,$BH$4&lt;&gt;6),データ入力と計算結果!$E$7&lt;&gt;バックデータ一覧!$A$15,SUM(AX308:AY308)&gt;0),0.07*10^3/3600,0)</f>
        <v>0</v>
      </c>
      <c r="K308" s="122">
        <f>IF(AND(OR($BH$4=1,$BH$4=2),データ入力と計算結果!$E$7=バックデータ一覧!$A$17,AY308&gt;0),(VLOOKUP(データ入力と計算結果!$E$6,バックデータ一覧!$V$10:$AA$11,5,FALSE)*BA308+VLOOKUP(データ入力と計算結果!$E$6,バックデータ一覧!$V$10:$AA$11,6,FALSE))*10^3/3600,0)</f>
        <v>0</v>
      </c>
      <c r="L308" s="122">
        <f>IF(OR($BH$4=1,$BH$4=6),IF(データ入力と計算結果!$E$7=バックデータ一覧!$A$15,AU308/N308+AV308/O308+AW308/P308+AX308/Q308+AY308/S308,IF(データ入力と計算結果!$E$7=バックデータ一覧!$A$16,AU308/N308+AV308/O308+AW308/P308+AY308/R308+AZ308/S308,AU308/N308+AV308/O308+AW308/P308+AY308/R308+BA308/T308)),0)</f>
        <v>45.396033636198425</v>
      </c>
      <c r="M308" s="122">
        <f>IF($BH$4=2,IF(データ入力と計算結果!$E$7=バックデータ一覧!$A$15,AU308/N308+AV308/O308+AW308/P308+AX308/Q308+AZ308/S308,IF(データ入力と計算結果!$E$7=バックデータ一覧!$A$16,AU308/N308+AV308/O308+AW308/P308+AY308/R308+AZ308/S308,AU308/N308+AV308/O308+AW308/P308+AY308/R308+BA308/T308)),0)</f>
        <v>0</v>
      </c>
      <c r="N308" s="122">
        <f>MIN(1,$BH$6*'貼り付けシート（日別）'!O307+計算過程!$BH$13*(AU308+AW308)+$BH$20)</f>
        <v>0.61969976253286119</v>
      </c>
      <c r="O308" s="122">
        <f>MIN(1,$BH$7*'貼り付けシート（日別）'!O307+$BH$14*AV308+$BH$21)</f>
        <v>0.68921730833782913</v>
      </c>
      <c r="P308" s="122">
        <f>MIN(1,$BH$8*'貼り付けシート（日別）'!O307+$BH$15*(AU308+AW308)+$BH$22)</f>
        <v>0.61969976253286119</v>
      </c>
      <c r="Q308" s="46">
        <f>MIN(1,$BH$9*'貼り付けシート（日別）'!O307+$BH$16*AX308+$BH$23)</f>
        <v>0.71159348488590612</v>
      </c>
      <c r="R308" s="46">
        <f>MIN(1,$BH$10*'貼り付けシート（日別）'!O307+$BH$17*AY308+$BH$24)</f>
        <v>0.71059494829530212</v>
      </c>
      <c r="S308" s="46">
        <f>MIN(1,$BH$11*'貼り付けシート（日別）'!O307+$BH$18*AZ308+$BH$25)</f>
        <v>0.71159348488590612</v>
      </c>
      <c r="T308" s="46">
        <f>MIN(1,$BH$12*'貼り付けシート（日別）'!O307+$BH$19*BA308+$BH$26)</f>
        <v>0.5556390899436241</v>
      </c>
      <c r="U308" s="46">
        <f t="shared" si="42"/>
        <v>0</v>
      </c>
      <c r="V308" s="46">
        <f t="array" ref="V308">AVERAGE((IF(('貼り付けシート（時刻別）'!$E$6:$E$8765=$B308)*('貼り付けシート（時刻別）'!$F$6:$F$8765=$C308)*('貼り付けシート（時刻別）'!$G$6:$G$8765=1),'貼り付けシート（時刻別）'!$C$6:$C$8765,"")))</f>
        <v>5.2</v>
      </c>
      <c r="W308" s="46">
        <f t="shared" si="47"/>
        <v>1.0239400000000001</v>
      </c>
      <c r="X308" s="46">
        <f t="shared" si="48"/>
        <v>1</v>
      </c>
      <c r="Y308" s="46">
        <f t="shared" si="49"/>
        <v>30.467455131749997</v>
      </c>
      <c r="Z308" s="46">
        <f>IF($BH$4=8,($BH$38*'貼り付けシート（日別）'!O307+$BH$39*Y308+$BH$40)/3.6,0)</f>
        <v>0</v>
      </c>
      <c r="AA308" s="46">
        <f>IF(OR($BH$4=3,$BH$4=4,$BH$4=5),(($BH$42*'貼り付けシート（日別）'!O307+$BH$43*SUM(AU308:AW308,AY308)+$BH$44)*AB308+(0.01723*BA308+0.06099))*10^3/3600,0)</f>
        <v>0</v>
      </c>
      <c r="AB308" s="46">
        <f>IF('貼り付けシート（日別）'!O307&lt;7,1+(7-'貼り付けシート（日別）'!O307)*0.0091,1)</f>
        <v>1</v>
      </c>
      <c r="AC308" s="46">
        <f>IF(OR($BH$4=3,$BH$4=4,$BH$4=5),(($BH$45*'貼り付けシート（日別）'!O307+$BH$46*SUM(AU308:AW308,AY308)+$BH$47)*AE308+BA308/AD308),0)</f>
        <v>0</v>
      </c>
      <c r="AD308" s="46">
        <f>$BH$48*'貼り付けシート（日別）'!O307+$BH$49*BA308+$BH$50</f>
        <v>0.80457999999999996</v>
      </c>
      <c r="AE308" s="46">
        <f>IF('貼り付けシート（日別）'!O307&lt;7,1+(7-'貼り付けシート（日別）'!O307)*0.0205,1)</f>
        <v>1</v>
      </c>
      <c r="AF308" s="46">
        <f>IF($BH$4=7,((AL308*'貼り付けシート（日別）'!O307+AM308*(AU308+AV308+AW308+AY308)+AN308*AK308+AO308)*AG308+(0.01723*BA308+0.06099))*10^3/3600,0)</f>
        <v>0</v>
      </c>
      <c r="AG308" s="46">
        <f>IF(7&lt;='貼り付けシート（日別）'!O307,1,1+(7-'貼り付けシート（日別）'!O307)*0.0091)</f>
        <v>1</v>
      </c>
      <c r="AH308" s="46">
        <f>IF($BH$4=7,((AP308*'貼り付けシート（日別）'!O307+AQ308*(AU308+AV308+AW308+AY308)+AR308*AK308+AS308)*AJ308+BA308/AI308),0)</f>
        <v>0</v>
      </c>
      <c r="AI308" s="46">
        <f>$BH$52*'貼り付けシート（日別）'!O307+$BH$53*BA308+$BH$54</f>
        <v>0.80457999999999996</v>
      </c>
      <c r="AJ308" s="46">
        <f>IF(7&lt;='貼り付けシート（日別）'!O307,1,1+(7-'貼り付けシート（日別）'!O307)*0.0205)</f>
        <v>1</v>
      </c>
      <c r="AK308" s="46">
        <f>SUMIF('貼り付けシート（時刻別）'!$A$6:$A$8765,A308,'貼り付けシート（時刻別）'!$D$6:$D$8765)</f>
        <v>33.858314192752928</v>
      </c>
      <c r="AL308" s="120">
        <f>IF($AK308&gt;0,バックデータ一覧!$S$4,バックデータ一覧!$T$4)</f>
        <v>-0.51375000000000004</v>
      </c>
      <c r="AM308" s="120">
        <f>IF($AK308&gt;0,バックデータ一覧!$S$5,バックデータ一覧!$T$5)</f>
        <v>-1.7819999999999999E-2</v>
      </c>
      <c r="AN308" s="120">
        <f>IF($AK308&gt;0,バックデータ一覧!$S$6,バックデータ一覧!$T$6)</f>
        <v>0.27639999999999998</v>
      </c>
      <c r="AO308" s="120">
        <f>IF($AK308&gt;0,バックデータ一覧!$S$7,バックデータ一覧!$T$7)</f>
        <v>9.4067100000000003</v>
      </c>
      <c r="AP308" s="120">
        <f>IF($AK308&gt;0,バックデータ一覧!$S$12,バックデータ一覧!$T$12)</f>
        <v>-0.19841</v>
      </c>
      <c r="AQ308" s="120">
        <f>IF($AK308&gt;0,バックデータ一覧!$S$13,バックデータ一覧!$T$13)</f>
        <v>1.10632</v>
      </c>
      <c r="AR308" s="120">
        <f>IF($AK308&gt;0,バックデータ一覧!$S$14,バックデータ一覧!$T$14)</f>
        <v>0.19306999999999999</v>
      </c>
      <c r="AS308" s="120">
        <f>IF($AK308&gt;0,バックデータ一覧!$S$15,バックデータ一覧!$T$15)</f>
        <v>-10.36669</v>
      </c>
      <c r="AT308" s="123">
        <f>IF(データ入力と計算結果!$E$9=バックデータ一覧!$A$24,'貼り付けシート（日別）'!P307,0)</f>
        <v>0</v>
      </c>
      <c r="AU308" s="132">
        <f>'貼り付けシート（日別）'!B307</f>
        <v>3.8998342568640001</v>
      </c>
      <c r="AV308" s="132">
        <f>'貼り付けシート（日別）'!C307</f>
        <v>23.155265900129997</v>
      </c>
      <c r="AW308" s="132">
        <f>'貼り付けシート（日別）'!D307</f>
        <v>3.4123549747559996</v>
      </c>
      <c r="AX308" s="132">
        <f>'貼り付けシート（日別）'!E307</f>
        <v>0</v>
      </c>
      <c r="AY308" s="132">
        <f>'貼り付けシート（日別）'!F307</f>
        <v>0</v>
      </c>
      <c r="AZ308" s="132">
        <f>'貼り付けシート（日別）'!G307</f>
        <v>0</v>
      </c>
      <c r="BA308" s="132">
        <f>'貼り付けシート（日別）'!H307</f>
        <v>0</v>
      </c>
    </row>
    <row r="309" spans="1:53" x14ac:dyDescent="0.15">
      <c r="A309" s="50">
        <v>41942</v>
      </c>
      <c r="B309" s="42">
        <f t="shared" si="43"/>
        <v>10</v>
      </c>
      <c r="C309" s="42">
        <f t="shared" si="44"/>
        <v>30</v>
      </c>
      <c r="D309" s="127">
        <f t="shared" si="45"/>
        <v>0.16336236892361111</v>
      </c>
      <c r="E309" s="127">
        <f t="shared" si="40"/>
        <v>89.107092220968525</v>
      </c>
      <c r="F309" s="127">
        <f t="shared" si="46"/>
        <v>0</v>
      </c>
      <c r="G309" s="130">
        <v>0</v>
      </c>
      <c r="H309" s="122">
        <f t="shared" si="41"/>
        <v>0.16336236892361111</v>
      </c>
      <c r="I309" s="122">
        <f>IF(AND($BH$4&lt;&gt;1,$BH$4&lt;&gt;2,$BH$4&lt;&gt;6),0,((VLOOKUP(データ入力と計算結果!$E$6,バックデータ一覧!$V$10:$AA$11,2)*'貼り付けシート（日別）'!O308+VLOOKUP(データ入力と計算結果!$E$6,バックデータ一覧!$V$10:$AA$11,3)*('貼り付けシート（日別）'!I308+'貼り付けシート（日別）'!J308+'貼り付けシート（日別）'!K308+'貼り付けシート（日別）'!L308+'貼り付けシート（日別）'!N308)+(VLOOKUP(データ入力と計算結果!$E$6,バックデータ一覧!$V$10:$AA$11,4)))*10^3/3600))</f>
        <v>0.10138601851851851</v>
      </c>
      <c r="J309" s="122">
        <f>IF(AND(OR($BH$4&lt;&gt;1,$BH$4&lt;&gt;2,$BH$4&lt;&gt;6),データ入力と計算結果!$E$7&lt;&gt;バックデータ一覧!$A$15,SUM(AX309:AY309)&gt;0),0.07*10^3/3600,0)</f>
        <v>1.9444444444444445E-2</v>
      </c>
      <c r="K309" s="122">
        <f>IF(AND(OR($BH$4=1,$BH$4=2),データ入力と計算結果!$E$7=バックデータ一覧!$A$17,AY309&gt;0),(VLOOKUP(データ入力と計算結果!$E$6,バックデータ一覧!$V$10:$AA$11,5,FALSE)*BA309+VLOOKUP(データ入力と計算結果!$E$6,バックデータ一覧!$V$10:$AA$11,6,FALSE))*10^3/3600,0)</f>
        <v>4.253190596064816E-2</v>
      </c>
      <c r="L309" s="122">
        <f>IF(OR($BH$4=1,$BH$4=6),IF(データ入力と計算結果!$E$7=バックデータ一覧!$A$15,AU309/N309+AV309/O309+AW309/P309+AX309/Q309+AY309/S309,IF(データ入力と計算結果!$E$7=バックデータ一覧!$A$16,AU309/N309+AV309/O309+AW309/P309+AY309/R309+AZ309/S309,AU309/N309+AV309/O309+AW309/P309+AY309/R309+BA309/T309)),0)</f>
        <v>89.107092220968525</v>
      </c>
      <c r="M309" s="122">
        <f>IF($BH$4=2,IF(データ入力と計算結果!$E$7=バックデータ一覧!$A$15,AU309/N309+AV309/O309+AW309/P309+AX309/Q309+AZ309/S309,IF(データ入力と計算結果!$E$7=バックデータ一覧!$A$16,AU309/N309+AV309/O309+AW309/P309+AY309/R309+AZ309/S309,AU309/N309+AV309/O309+AW309/P309+AY309/R309+BA309/T309)),0)</f>
        <v>0</v>
      </c>
      <c r="N309" s="122">
        <f>MIN(1,$BH$6*'貼り付けシート（日別）'!O308+計算過程!$BH$13*(AU309+AW309)+$BH$20)</f>
        <v>0.63369629756880241</v>
      </c>
      <c r="O309" s="122">
        <f>MIN(1,$BH$7*'貼り付けシート（日別）'!O308+$BH$14*AV309+$BH$21)</f>
        <v>0.68870198197033927</v>
      </c>
      <c r="P309" s="122">
        <f>MIN(1,$BH$8*'貼り付けシート（日別）'!O308+$BH$15*(AU309+AW309)+$BH$22)</f>
        <v>0.63369629756880241</v>
      </c>
      <c r="Q309" s="46">
        <f>MIN(1,$BH$9*'貼り付けシート（日別）'!O308+$BH$16*AX309+$BH$23)</f>
        <v>0.71159348488590612</v>
      </c>
      <c r="R309" s="46">
        <f>MIN(1,$BH$10*'貼り付けシート（日別）'!O308+$BH$17*AY309+$BH$24)</f>
        <v>0.70063052277277416</v>
      </c>
      <c r="S309" s="46">
        <f>MIN(1,$BH$11*'貼り付けシート（日別）'!O308+$BH$18*AZ309+$BH$25)</f>
        <v>0.71159348488590612</v>
      </c>
      <c r="T309" s="46">
        <f>MIN(1,$BH$12*'貼り付けシート（日別）'!O308+$BH$19*BA309+$BH$26)</f>
        <v>0.65909756065449665</v>
      </c>
      <c r="U309" s="46">
        <f t="shared" si="42"/>
        <v>0</v>
      </c>
      <c r="V309" s="46">
        <f t="array" ref="V309">AVERAGE((IF(('貼り付けシート（時刻別）'!$E$6:$E$8765=$B309)*('貼り付けシート（時刻別）'!$F$6:$F$8765=$C309)*('貼り付けシート（時刻別）'!$G$6:$G$8765=1),'貼り付けシート（時刻別）'!$C$6:$C$8765,"")))</f>
        <v>12.4375</v>
      </c>
      <c r="W309" s="46">
        <f t="shared" si="47"/>
        <v>1</v>
      </c>
      <c r="X309" s="46">
        <f t="shared" si="48"/>
        <v>1</v>
      </c>
      <c r="Y309" s="46">
        <f t="shared" si="49"/>
        <v>60.231429933058337</v>
      </c>
      <c r="Z309" s="46">
        <f>IF($BH$4=8,($BH$38*'貼り付けシート（日別）'!O308+$BH$39*Y309+$BH$40)/3.6,0)</f>
        <v>0</v>
      </c>
      <c r="AA309" s="46">
        <f>IF(OR($BH$4=3,$BH$4=4,$BH$4=5),(($BH$42*'貼り付けシート（日別）'!O308+$BH$43*SUM(AU309:AW309,AY309)+$BH$44)*AB309+(0.01723*BA309+0.06099))*10^3/3600,0)</f>
        <v>0</v>
      </c>
      <c r="AB309" s="46">
        <f>IF('貼り付けシート（日別）'!O308&lt;7,1+(7-'貼り付けシート（日別）'!O308)*0.0091,1)</f>
        <v>1</v>
      </c>
      <c r="AC309" s="46">
        <f>IF(OR($BH$4=3,$BH$4=4,$BH$4=5),(($BH$45*'貼り付けシート（日別）'!O308+$BH$46*SUM(AU309:AW309,AY309)+$BH$47)*AE309+BA309/AD309),0)</f>
        <v>0</v>
      </c>
      <c r="AD309" s="46">
        <f>$BH$48*'貼り付けシート（日別）'!O308+$BH$49*BA309+$BH$50</f>
        <v>0.85156062499999996</v>
      </c>
      <c r="AE309" s="46">
        <f>IF('貼り付けシート（日別）'!O308&lt;7,1+(7-'貼り付けシート（日別）'!O308)*0.0205,1)</f>
        <v>1</v>
      </c>
      <c r="AF309" s="46">
        <f>IF($BH$4=7,((AL309*'貼り付けシート（日別）'!O308+AM309*(AU309+AV309+AW309+AY309)+AN309*AK309+AO309)*AG309+(0.01723*BA309+0.06099))*10^3/3600,0)</f>
        <v>0</v>
      </c>
      <c r="AG309" s="46">
        <f>IF(7&lt;='貼り付けシート（日別）'!O308,1,1+(7-'貼り付けシート（日別）'!O308)*0.0091)</f>
        <v>1</v>
      </c>
      <c r="AH309" s="46">
        <f>IF($BH$4=7,((AP309*'貼り付けシート（日別）'!O308+AQ309*(AU309+AV309+AW309+AY309)+AR309*AK309+AS309)*AJ309+BA309/AI309),0)</f>
        <v>0</v>
      </c>
      <c r="AI309" s="46">
        <f>$BH$52*'貼り付けシート（日別）'!O308+$BH$53*BA309+$BH$54</f>
        <v>0.85156062499999996</v>
      </c>
      <c r="AJ309" s="46">
        <f>IF(7&lt;='貼り付けシート（日別）'!O308,1,1+(7-'貼り付けシート（日別）'!O308)*0.0205)</f>
        <v>1</v>
      </c>
      <c r="AK309" s="46">
        <f>SUMIF('貼り付けシート（時刻別）'!$A$6:$A$8765,A309,'貼り付けシート（時刻別）'!$D$6:$D$8765)</f>
        <v>15.961528488821186</v>
      </c>
      <c r="AL309" s="120">
        <f>IF($AK309&gt;0,バックデータ一覧!$S$4,バックデータ一覧!$T$4)</f>
        <v>-0.51375000000000004</v>
      </c>
      <c r="AM309" s="120">
        <f>IF($AK309&gt;0,バックデータ一覧!$S$5,バックデータ一覧!$T$5)</f>
        <v>-1.7819999999999999E-2</v>
      </c>
      <c r="AN309" s="120">
        <f>IF($AK309&gt;0,バックデータ一覧!$S$6,バックデータ一覧!$T$6)</f>
        <v>0.27639999999999998</v>
      </c>
      <c r="AO309" s="120">
        <f>IF($AK309&gt;0,バックデータ一覧!$S$7,バックデータ一覧!$T$7)</f>
        <v>9.4067100000000003</v>
      </c>
      <c r="AP309" s="120">
        <f>IF($AK309&gt;0,バックデータ一覧!$S$12,バックデータ一覧!$T$12)</f>
        <v>-0.19841</v>
      </c>
      <c r="AQ309" s="120">
        <f>IF($AK309&gt;0,バックデータ一覧!$S$13,バックデータ一覧!$T$13)</f>
        <v>1.10632</v>
      </c>
      <c r="AR309" s="120">
        <f>IF($AK309&gt;0,バックデータ一覧!$S$14,バックデータ一覧!$T$14)</f>
        <v>0.19306999999999999</v>
      </c>
      <c r="AS309" s="120">
        <f>IF($AK309&gt;0,バックデータ一覧!$S$15,バックデータ一覧!$T$15)</f>
        <v>-10.36669</v>
      </c>
      <c r="AT309" s="123">
        <f>IF(データ入力と計算結果!$E$9=バックデータ一覧!$A$24,'貼り付けシート（日別）'!P308,0)</f>
        <v>0</v>
      </c>
      <c r="AU309" s="132">
        <f>'貼り付けシート（日別）'!B308</f>
        <v>11.220863638166</v>
      </c>
      <c r="AV309" s="132">
        <f>'貼り付けシート（日別）'!C308</f>
        <v>18.294886366575</v>
      </c>
      <c r="AW309" s="132">
        <f>'貼り付けシート（日別）'!D308</f>
        <v>3.4150454550939999</v>
      </c>
      <c r="AX309" s="132">
        <f>'貼り付けシート（日別）'!E308</f>
        <v>0</v>
      </c>
      <c r="AY309" s="132">
        <f>'貼り付けシート（日別）'!F308</f>
        <v>21.953863639890002</v>
      </c>
      <c r="AZ309" s="132">
        <f>'貼り付けシート（日別）'!G308</f>
        <v>0</v>
      </c>
      <c r="BA309" s="132">
        <f>'貼り付けシート（日別）'!H308</f>
        <v>5.3467708333333341</v>
      </c>
    </row>
    <row r="310" spans="1:53" x14ac:dyDescent="0.15">
      <c r="A310" s="50">
        <v>41943</v>
      </c>
      <c r="B310" s="42">
        <f t="shared" si="43"/>
        <v>10</v>
      </c>
      <c r="C310" s="42">
        <f t="shared" si="44"/>
        <v>31</v>
      </c>
      <c r="D310" s="127">
        <f t="shared" si="45"/>
        <v>0.15499859461805557</v>
      </c>
      <c r="E310" s="127">
        <f t="shared" si="40"/>
        <v>71.11139922011553</v>
      </c>
      <c r="F310" s="127">
        <f t="shared" si="46"/>
        <v>0</v>
      </c>
      <c r="G310" s="130">
        <v>0</v>
      </c>
      <c r="H310" s="122">
        <f t="shared" si="41"/>
        <v>0.15499859461805557</v>
      </c>
      <c r="I310" s="122">
        <f>IF(AND($BH$4&lt;&gt;1,$BH$4&lt;&gt;2,$BH$4&lt;&gt;6),0,((VLOOKUP(データ入力と計算結果!$E$6,バックデータ一覧!$V$10:$AA$11,2)*'貼り付けシート（日別）'!O309+VLOOKUP(データ入力と計算結果!$E$6,バックデータ一覧!$V$10:$AA$11,3)*('貼り付けシート（日別）'!I309+'貼り付けシート（日別）'!J309+'貼り付けシート（日別）'!K309+'貼り付けシート（日別）'!L309+'貼り付けシート（日別）'!N309)+(VLOOKUP(データ入力と計算結果!$E$6,バックデータ一覧!$V$10:$AA$11,4)))*10^3/3600))</f>
        <v>9.1440833333333332E-2</v>
      </c>
      <c r="J310" s="122">
        <f>IF(AND(OR($BH$4&lt;&gt;1,$BH$4&lt;&gt;2,$BH$4&lt;&gt;6),データ入力と計算結果!$E$7&lt;&gt;バックデータ一覧!$A$15,SUM(AX310:AY310)&gt;0),0.07*10^3/3600,0)</f>
        <v>1.9444444444444445E-2</v>
      </c>
      <c r="K310" s="122">
        <f>IF(AND(OR($BH$4=1,$BH$4=2),データ入力と計算結果!$E$7=バックデータ一覧!$A$17,AY310&gt;0),(VLOOKUP(データ入力と計算結果!$E$6,バックデータ一覧!$V$10:$AA$11,5,FALSE)*BA310+VLOOKUP(データ入力と計算結果!$E$6,バックデータ一覧!$V$10:$AA$11,6,FALSE))*10^3/3600,0)</f>
        <v>4.4113316840277784E-2</v>
      </c>
      <c r="L310" s="122">
        <f>IF(OR($BH$4=1,$BH$4=6),IF(データ入力と計算結果!$E$7=バックデータ一覧!$A$15,AU310/N310+AV310/O310+AW310/P310+AX310/Q310+AY310/S310,IF(データ入力と計算結果!$E$7=バックデータ一覧!$A$16,AU310/N310+AV310/O310+AW310/P310+AY310/R310+AZ310/S310,AU310/N310+AV310/O310+AW310/P310+AY310/R310+BA310/T310)),0)</f>
        <v>71.11139922011553</v>
      </c>
      <c r="M310" s="122">
        <f>IF($BH$4=2,IF(データ入力と計算結果!$E$7=バックデータ一覧!$A$15,AU310/N310+AV310/O310+AW310/P310+AX310/Q310+AZ310/S310,IF(データ入力と計算結果!$E$7=バックデータ一覧!$A$16,AU310/N310+AV310/O310+AW310/P310+AY310/R310+AZ310/S310,AU310/N310+AV310/O310+AW310/P310+AY310/R310+BA310/T310)),0)</f>
        <v>0</v>
      </c>
      <c r="N310" s="122">
        <f>MIN(1,$BH$6*'貼り付けシート（日別）'!O309+計算過程!$BH$13*(AU310+AW310)+$BH$20)</f>
        <v>0.62293608995811789</v>
      </c>
      <c r="O310" s="122">
        <f>MIN(1,$BH$7*'貼り付けシート（日別）'!O309+$BH$14*AV310+$BH$21)</f>
        <v>0.68479546619962961</v>
      </c>
      <c r="P310" s="122">
        <f>MIN(1,$BH$8*'貼り付けシート（日別）'!O309+$BH$15*(AU310+AW310)+$BH$22)</f>
        <v>0.62293608995811789</v>
      </c>
      <c r="Q310" s="46">
        <f>MIN(1,$BH$9*'貼り付けシート（日別）'!O309+$BH$16*AX310+$BH$23)</f>
        <v>0.71159348488590612</v>
      </c>
      <c r="R310" s="46">
        <f>MIN(1,$BH$10*'貼り付けシート（日別）'!O309+$BH$17*AY310+$BH$24)</f>
        <v>0.70068659625972718</v>
      </c>
      <c r="S310" s="46">
        <f>MIN(1,$BH$11*'貼り付けシート（日別）'!O309+$BH$18*AZ310+$BH$25)</f>
        <v>0.71159348488590612</v>
      </c>
      <c r="T310" s="46">
        <f>MIN(1,$BH$12*'貼り付けシート（日別）'!O309+$BH$19*BA310+$BH$26)</f>
        <v>0.65882530814013418</v>
      </c>
      <c r="U310" s="46">
        <f t="shared" si="42"/>
        <v>0</v>
      </c>
      <c r="V310" s="46">
        <f t="array" ref="V310">AVERAGE((IF(('貼り付けシート（時刻別）'!$E$6:$E$8765=$B310)*('貼り付けシート（時刻別）'!$F$6:$F$8765=$C310)*('貼り付けシート（時刻別）'!$G$6:$G$8765=1),'貼り付けシート（時刻別）'!$C$6:$C$8765,"")))</f>
        <v>10.399999999999999</v>
      </c>
      <c r="W310" s="46">
        <f t="shared" si="47"/>
        <v>1</v>
      </c>
      <c r="X310" s="46">
        <f t="shared" si="48"/>
        <v>1</v>
      </c>
      <c r="Y310" s="46">
        <f t="shared" si="49"/>
        <v>48.125034229925006</v>
      </c>
      <c r="Z310" s="46">
        <f>IF($BH$4=8,($BH$38*'貼り付けシート（日別）'!O309+$BH$39*Y310+$BH$40)/3.6,0)</f>
        <v>0</v>
      </c>
      <c r="AA310" s="46">
        <f>IF(OR($BH$4=3,$BH$4=4,$BH$4=5),(($BH$42*'貼り付けシート（日別）'!O309+$BH$43*SUM(AU310:AW310,AY310)+$BH$44)*AB310+(0.01723*BA310+0.06099))*10^3/3600,0)</f>
        <v>0</v>
      </c>
      <c r="AB310" s="46">
        <f>IF('貼り付けシート（日別）'!O309&lt;7,1+(7-'貼り付けシート（日別）'!O309)*0.0091,1)</f>
        <v>1</v>
      </c>
      <c r="AC310" s="46">
        <f>IF(OR($BH$4=3,$BH$4=4,$BH$4=5),(($BH$45*'貼り付けシート（日別）'!O309+$BH$46*SUM(AU310:AW310,AY310)+$BH$47)*AE310+BA310/AD310),0)</f>
        <v>0</v>
      </c>
      <c r="AD310" s="46">
        <f>$BH$48*'貼り付けシート（日別）'!O309+$BH$49*BA310+$BH$50</f>
        <v>0.84378312499999997</v>
      </c>
      <c r="AE310" s="46">
        <f>IF('貼り付けシート（日別）'!O309&lt;7,1+(7-'貼り付けシート（日別）'!O309)*0.0205,1)</f>
        <v>1</v>
      </c>
      <c r="AF310" s="46">
        <f>IF($BH$4=7,((AL310*'貼り付けシート（日別）'!O309+AM310*(AU310+AV310+AW310+AY310)+AN310*AK310+AO310)*AG310+(0.01723*BA310+0.06099))*10^3/3600,0)</f>
        <v>0</v>
      </c>
      <c r="AG310" s="46">
        <f>IF(7&lt;='貼り付けシート（日別）'!O309,1,1+(7-'貼り付けシート（日別）'!O309)*0.0091)</f>
        <v>1</v>
      </c>
      <c r="AH310" s="46">
        <f>IF($BH$4=7,((AP310*'貼り付けシート（日別）'!O309+AQ310*(AU310+AV310+AW310+AY310)+AR310*AK310+AS310)*AJ310+BA310/AI310),0)</f>
        <v>0</v>
      </c>
      <c r="AI310" s="46">
        <f>$BH$52*'貼り付けシート（日別）'!O309+$BH$53*BA310+$BH$54</f>
        <v>0.84378312499999997</v>
      </c>
      <c r="AJ310" s="46">
        <f>IF(7&lt;='貼り付けシート（日別）'!O309,1,1+(7-'貼り付けシート（日別）'!O309)*0.0205)</f>
        <v>1</v>
      </c>
      <c r="AK310" s="46">
        <f>SUMIF('貼り付けシート（時刻別）'!$A$6:$A$8765,A310,'貼り付けシート（時刻別）'!$D$6:$D$8765)</f>
        <v>27.235448443331698</v>
      </c>
      <c r="AL310" s="120">
        <f>IF($AK310&gt;0,バックデータ一覧!$S$4,バックデータ一覧!$T$4)</f>
        <v>-0.51375000000000004</v>
      </c>
      <c r="AM310" s="120">
        <f>IF($AK310&gt;0,バックデータ一覧!$S$5,バックデータ一覧!$T$5)</f>
        <v>-1.7819999999999999E-2</v>
      </c>
      <c r="AN310" s="120">
        <f>IF($AK310&gt;0,バックデータ一覧!$S$6,バックデータ一覧!$T$6)</f>
        <v>0.27639999999999998</v>
      </c>
      <c r="AO310" s="120">
        <f>IF($AK310&gt;0,バックデータ一覧!$S$7,バックデータ一覧!$T$7)</f>
        <v>9.4067100000000003</v>
      </c>
      <c r="AP310" s="120">
        <f>IF($AK310&gt;0,バックデータ一覧!$S$12,バックデータ一覧!$T$12)</f>
        <v>-0.19841</v>
      </c>
      <c r="AQ310" s="120">
        <f>IF($AK310&gt;0,バックデータ一覧!$S$13,バックデータ一覧!$T$13)</f>
        <v>1.10632</v>
      </c>
      <c r="AR310" s="120">
        <f>IF($AK310&gt;0,バックデータ一覧!$S$14,バックデータ一覧!$T$14)</f>
        <v>0.19306999999999999</v>
      </c>
      <c r="AS310" s="120">
        <f>IF($AK310&gt;0,バックデータ一覧!$S$15,バックデータ一覧!$T$15)</f>
        <v>-10.36669</v>
      </c>
      <c r="AT310" s="123">
        <f>IF(データ入力と計算結果!$E$9=バックデータ一覧!$A$24,'貼り付けシート（日別）'!P309,0)</f>
        <v>0</v>
      </c>
      <c r="AU310" s="132">
        <f>'貼り付けシート（日別）'!B309</f>
        <v>7.5193328493009997</v>
      </c>
      <c r="AV310" s="132">
        <f>'貼り付けシート（日別）'!C309</f>
        <v>12.12795620855</v>
      </c>
      <c r="AW310" s="132">
        <f>'貼り付けシート（日別）'!D309</f>
        <v>0.97023649668400003</v>
      </c>
      <c r="AX310" s="132">
        <f>'貼り付けシート（日別）'!E309</f>
        <v>0</v>
      </c>
      <c r="AY310" s="132">
        <f>'貼り付けシート（日別）'!F309</f>
        <v>21.830321175390004</v>
      </c>
      <c r="AZ310" s="132">
        <f>'貼り付けシート（日別）'!G309</f>
        <v>0</v>
      </c>
      <c r="BA310" s="132">
        <f>'貼り付けシート（日別）'!H309</f>
        <v>5.6771875000000005</v>
      </c>
    </row>
    <row r="311" spans="1:53" x14ac:dyDescent="0.15">
      <c r="A311" s="50">
        <v>41944</v>
      </c>
      <c r="B311" s="42">
        <f t="shared" si="43"/>
        <v>11</v>
      </c>
      <c r="C311" s="42">
        <f t="shared" si="44"/>
        <v>1</v>
      </c>
      <c r="D311" s="127">
        <f t="shared" si="45"/>
        <v>0.18402284895833332</v>
      </c>
      <c r="E311" s="127">
        <f t="shared" si="40"/>
        <v>109.01632243771215</v>
      </c>
      <c r="F311" s="127">
        <f t="shared" si="46"/>
        <v>0</v>
      </c>
      <c r="G311" s="130">
        <v>0</v>
      </c>
      <c r="H311" s="122">
        <f t="shared" si="41"/>
        <v>0.18402284895833332</v>
      </c>
      <c r="I311" s="122">
        <f>IF(AND($BH$4&lt;&gt;1,$BH$4&lt;&gt;2,$BH$4&lt;&gt;6),0,((VLOOKUP(データ入力と計算結果!$E$6,バックデータ一覧!$V$10:$AA$11,2)*'貼り付けシート（日別）'!O310+VLOOKUP(データ入力と計算結果!$E$6,バックデータ一覧!$V$10:$AA$11,3)*('貼り付けシート（日別）'!I310+'貼り付けシート（日別）'!J310+'貼り付けシート（日別）'!K310+'貼り付けシート（日別）'!L310+'貼り付けシート（日別）'!N310)+(VLOOKUP(データ入力と計算結果!$E$6,バックデータ一覧!$V$10:$AA$11,4)))*10^3/3600))</f>
        <v>0.11596763888888889</v>
      </c>
      <c r="J311" s="122">
        <f>IF(AND(OR($BH$4&lt;&gt;1,$BH$4&lt;&gt;2,$BH$4&lt;&gt;6),データ入力と計算結果!$E$7&lt;&gt;バックデータ一覧!$A$15,SUM(AX311:AY311)&gt;0),0.07*10^3/3600,0)</f>
        <v>1.9444444444444445E-2</v>
      </c>
      <c r="K311" s="122">
        <f>IF(AND(OR($BH$4=1,$BH$4=2),データ入力と計算結果!$E$7=バックデータ一覧!$A$17,AY311&gt;0),(VLOOKUP(データ入力と計算結果!$E$6,バックデータ一覧!$V$10:$AA$11,5,FALSE)*BA311+VLOOKUP(データ入力と計算結果!$E$6,バックデータ一覧!$V$10:$AA$11,6,FALSE))*10^3/3600,0)</f>
        <v>4.8610765624999996E-2</v>
      </c>
      <c r="L311" s="122">
        <f>IF(OR($BH$4=1,$BH$4=6),IF(データ入力と計算結果!$E$7=バックデータ一覧!$A$15,AU311/N311+AV311/O311+AW311/P311+AX311/Q311+AY311/S311,IF(データ入力と計算結果!$E$7=バックデータ一覧!$A$16,AU311/N311+AV311/O311+AW311/P311+AY311/R311+AZ311/S311,AU311/N311+AV311/O311+AW311/P311+AY311/R311+BA311/T311)),0)</f>
        <v>109.01632243771215</v>
      </c>
      <c r="M311" s="122">
        <f>IF($BH$4=2,IF(データ入力と計算結果!$E$7=バックデータ一覧!$A$15,AU311/N311+AV311/O311+AW311/P311+AX311/Q311+AZ311/S311,IF(データ入力と計算結果!$E$7=バックデータ一覧!$A$16,AU311/N311+AV311/O311+AW311/P311+AY311/R311+AZ311/S311,AU311/N311+AV311/O311+AW311/P311+AY311/R311+BA311/T311)),0)</f>
        <v>0</v>
      </c>
      <c r="N311" s="122">
        <f>MIN(1,$BH$6*'貼り付けシート（日別）'!O310+計算過程!$BH$13*(AU311+AW311)+$BH$20)</f>
        <v>0.62744080618884257</v>
      </c>
      <c r="O311" s="122">
        <f>MIN(1,$BH$7*'貼り付けシート（日別）'!O310+$BH$14*AV311+$BH$21)</f>
        <v>0.68719155291384959</v>
      </c>
      <c r="P311" s="122">
        <f>MIN(1,$BH$8*'貼り付けシート（日別）'!O310+$BH$15*(AU311+AW311)+$BH$22)</f>
        <v>0.62744080618884257</v>
      </c>
      <c r="Q311" s="46">
        <f>MIN(1,$BH$9*'貼り付けシート（日別）'!O310+$BH$16*AX311+$BH$23)</f>
        <v>0.71159348488590612</v>
      </c>
      <c r="R311" s="46">
        <f>MIN(1,$BH$10*'貼り付けシート（日別）'!O310+$BH$17*AY311+$BH$24)</f>
        <v>0.70072084422022007</v>
      </c>
      <c r="S311" s="46">
        <f>MIN(1,$BH$11*'貼り付けシート（日別）'!O310+$BH$18*AZ311+$BH$25)</f>
        <v>0.71159348488590612</v>
      </c>
      <c r="T311" s="46">
        <f>MIN(1,$BH$12*'貼り付けシート（日別）'!O310+$BH$19*BA311+$BH$26)</f>
        <v>0.65848597590442948</v>
      </c>
      <c r="U311" s="46">
        <f t="shared" si="42"/>
        <v>0</v>
      </c>
      <c r="V311" s="46">
        <f t="array" ref="V311">AVERAGE((IF(('貼り付けシート（時刻別）'!$E$6:$E$8765=$B311)*('貼り付けシート（時刻別）'!$F$6:$F$8765=$C311)*('貼り付けシート（時刻別）'!$G$6:$G$8765=1),'貼り付けシート（時刻別）'!$C$6:$C$8765,"")))</f>
        <v>2.8624999999999998</v>
      </c>
      <c r="W311" s="46">
        <f t="shared" si="47"/>
        <v>1.05502875</v>
      </c>
      <c r="X311" s="46">
        <f t="shared" si="48"/>
        <v>1.0748124999999999</v>
      </c>
      <c r="Y311" s="46">
        <f t="shared" si="49"/>
        <v>73.090074342549997</v>
      </c>
      <c r="Z311" s="46">
        <f>IF($BH$4=8,($BH$38*'貼り付けシート（日別）'!O310+$BH$39*Y311+$BH$40)/3.6,0)</f>
        <v>0</v>
      </c>
      <c r="AA311" s="46">
        <f>IF(OR($BH$4=3,$BH$4=4,$BH$4=5),(($BH$42*'貼り付けシート（日別）'!O310+$BH$43*SUM(AU311:AW311,AY311)+$BH$44)*AB311+(0.01723*BA311+0.06099))*10^3/3600,0)</f>
        <v>0</v>
      </c>
      <c r="AB311" s="46">
        <f>IF('貼り付けシート（日別）'!O310&lt;7,1+(7-'貼り付けシート（日別）'!O310)*0.0091,1)</f>
        <v>1.01012375</v>
      </c>
      <c r="AC311" s="46">
        <f>IF(OR($BH$4=3,$BH$4=4,$BH$4=5),(($BH$45*'貼り付けシート（日別）'!O310+$BH$46*SUM(AU311:AW311,AY311)+$BH$47)*AE311+BA311/AD311),0)</f>
        <v>0</v>
      </c>
      <c r="AD311" s="46">
        <f>$BH$48*'貼り付けシート（日別）'!O310+$BH$49*BA311+$BH$50</f>
        <v>0.82236124999999993</v>
      </c>
      <c r="AE311" s="46">
        <f>IF('貼り付けシート（日別）'!O310&lt;7,1+(7-'貼り付けシート（日別）'!O310)*0.0205,1)</f>
        <v>1.0228062499999999</v>
      </c>
      <c r="AF311" s="46">
        <f>IF($BH$4=7,((AL311*'貼り付けシート（日別）'!O310+AM311*(AU311+AV311+AW311+AY311)+AN311*AK311+AO311)*AG311+(0.01723*BA311+0.06099))*10^3/3600,0)</f>
        <v>0</v>
      </c>
      <c r="AG311" s="46">
        <f>IF(7&lt;='貼り付けシート（日別）'!O310,1,1+(7-'貼り付けシート（日別）'!O310)*0.0091)</f>
        <v>1.01012375</v>
      </c>
      <c r="AH311" s="46">
        <f>IF($BH$4=7,((AP311*'貼り付けシート（日別）'!O310+AQ311*(AU311+AV311+AW311+AY311)+AR311*AK311+AS311)*AJ311+BA311/AI311),0)</f>
        <v>0</v>
      </c>
      <c r="AI311" s="46">
        <f>$BH$52*'貼り付けシート（日別）'!O310+$BH$53*BA311+$BH$54</f>
        <v>0.82236124999999993</v>
      </c>
      <c r="AJ311" s="46">
        <f>IF(7&lt;='貼り付けシート（日別）'!O310,1,1+(7-'貼り付けシート（日別）'!O310)*0.0205)</f>
        <v>1.0228062499999999</v>
      </c>
      <c r="AK311" s="46">
        <f>SUMIF('貼り付けシート（時刻別）'!$A$6:$A$8765,A311,'貼り付けシート（時刻別）'!$D$6:$D$8765)</f>
        <v>67.9700010669508</v>
      </c>
      <c r="AL311" s="120">
        <f>IF($AK311&gt;0,バックデータ一覧!$S$4,バックデータ一覧!$T$4)</f>
        <v>-0.51375000000000004</v>
      </c>
      <c r="AM311" s="120">
        <f>IF($AK311&gt;0,バックデータ一覧!$S$5,バックデータ一覧!$T$5)</f>
        <v>-1.7819999999999999E-2</v>
      </c>
      <c r="AN311" s="120">
        <f>IF($AK311&gt;0,バックデータ一覧!$S$6,バックデータ一覧!$T$6)</f>
        <v>0.27639999999999998</v>
      </c>
      <c r="AO311" s="120">
        <f>IF($AK311&gt;0,バックデータ一覧!$S$7,バックデータ一覧!$T$7)</f>
        <v>9.4067100000000003</v>
      </c>
      <c r="AP311" s="120">
        <f>IF($AK311&gt;0,バックデータ一覧!$S$12,バックデータ一覧!$T$12)</f>
        <v>-0.19841</v>
      </c>
      <c r="AQ311" s="120">
        <f>IF($AK311&gt;0,バックデータ一覧!$S$13,バックデータ一覧!$T$13)</f>
        <v>1.10632</v>
      </c>
      <c r="AR311" s="120">
        <f>IF($AK311&gt;0,バックデータ一覧!$S$14,バックデータ一覧!$T$14)</f>
        <v>0.19306999999999999</v>
      </c>
      <c r="AS311" s="120">
        <f>IF($AK311&gt;0,バックデータ一覧!$S$15,バックデータ一覧!$T$15)</f>
        <v>-10.36669</v>
      </c>
      <c r="AT311" s="123">
        <f>IF(データ入力と計算結果!$E$9=バックデータ一覧!$A$24,'貼り付けシート（日別）'!P310,0)</f>
        <v>0</v>
      </c>
      <c r="AU311" s="132">
        <f>'貼り付けシート（日別）'!B310</f>
        <v>16.437009291976</v>
      </c>
      <c r="AV311" s="132">
        <f>'貼り付けシート（日別）'!C310</f>
        <v>24.172072488199998</v>
      </c>
      <c r="AW311" s="132">
        <f>'貼り付けシート（日別）'!D310</f>
        <v>4.1092523229940001</v>
      </c>
      <c r="AX311" s="132">
        <f>'貼り付けシート（日別）'!E310</f>
        <v>0</v>
      </c>
      <c r="AY311" s="132">
        <f>'貼り付けシート（日別）'!F310</f>
        <v>21.754865239379999</v>
      </c>
      <c r="AZ311" s="132">
        <f>'貼り付けシート（日別）'!G310</f>
        <v>0</v>
      </c>
      <c r="BA311" s="132">
        <f>'貼り付けシート（日別）'!H310</f>
        <v>6.6168750000000003</v>
      </c>
    </row>
    <row r="312" spans="1:53" x14ac:dyDescent="0.15">
      <c r="A312" s="50">
        <v>41945</v>
      </c>
      <c r="B312" s="42">
        <f t="shared" si="43"/>
        <v>11</v>
      </c>
      <c r="C312" s="42">
        <f t="shared" si="44"/>
        <v>2</v>
      </c>
      <c r="D312" s="127">
        <f t="shared" si="45"/>
        <v>0.16033455815972225</v>
      </c>
      <c r="E312" s="127">
        <f t="shared" si="40"/>
        <v>72.58771682463852</v>
      </c>
      <c r="F312" s="127">
        <f t="shared" si="46"/>
        <v>0</v>
      </c>
      <c r="G312" s="130">
        <v>0</v>
      </c>
      <c r="H312" s="122">
        <f t="shared" si="41"/>
        <v>0.16033455815972225</v>
      </c>
      <c r="I312" s="122">
        <f>IF(AND($BH$4&lt;&gt;1,$BH$4&lt;&gt;2,$BH$4&lt;&gt;6),0,((VLOOKUP(データ入力と計算結果!$E$6,バックデータ一覧!$V$10:$AA$11,2)*'貼り付けシート（日別）'!O311+VLOOKUP(データ入力と計算結果!$E$6,バックデータ一覧!$V$10:$AA$11,3)*('貼り付けシート（日別）'!I311+'貼り付けシート（日別）'!J311+'貼り付けシート（日別）'!K311+'貼り付けシート（日別）'!L311+'貼り付けシート（日別）'!N311)+(VLOOKUP(データ入力と計算結果!$E$6,バックデータ一覧!$V$10:$AA$11,4)))*10^3/3600))</f>
        <v>9.3471388888888909E-2</v>
      </c>
      <c r="J312" s="122">
        <f>IF(AND(OR($BH$4&lt;&gt;1,$BH$4&lt;&gt;2,$BH$4&lt;&gt;6),データ入力と計算結果!$E$7&lt;&gt;バックデータ一覧!$A$15,SUM(AX312:AY312)&gt;0),0.07*10^3/3600,0)</f>
        <v>1.9444444444444445E-2</v>
      </c>
      <c r="K312" s="122">
        <f>IF(AND(OR($BH$4=1,$BH$4=2),データ入力と計算結果!$E$7=バックデータ一覧!$A$17,AY312&gt;0),(VLOOKUP(データ入力と計算結果!$E$6,バックデータ一覧!$V$10:$AA$11,5,FALSE)*BA312+VLOOKUP(データ入力と計算結果!$E$6,バックデータ一覧!$V$10:$AA$11,6,FALSE))*10^3/3600,0)</f>
        <v>4.7418724826388883E-2</v>
      </c>
      <c r="L312" s="122">
        <f>IF(OR($BH$4=1,$BH$4=6),IF(データ入力と計算結果!$E$7=バックデータ一覧!$A$15,AU312/N312+AV312/O312+AW312/P312+AX312/Q312+AY312/S312,IF(データ入力と計算結果!$E$7=バックデータ一覧!$A$16,AU312/N312+AV312/O312+AW312/P312+AY312/R312+AZ312/S312,AU312/N312+AV312/O312+AW312/P312+AY312/R312+BA312/T312)),0)</f>
        <v>72.58771682463852</v>
      </c>
      <c r="M312" s="122">
        <f>IF($BH$4=2,IF(データ入力と計算結果!$E$7=バックデータ一覧!$A$15,AU312/N312+AV312/O312+AW312/P312+AX312/Q312+AZ312/S312,IF(データ入力と計算結果!$E$7=バックデータ一覧!$A$16,AU312/N312+AV312/O312+AW312/P312+AY312/R312+AZ312/S312,AU312/N312+AV312/O312+AW312/P312+AY312/R312+BA312/T312)),0)</f>
        <v>0</v>
      </c>
      <c r="N312" s="122">
        <f>MIN(1,$BH$6*'貼り付けシート（日別）'!O311+計算過程!$BH$13*(AU312+AW312)+$BH$20)</f>
        <v>0.61563741200066524</v>
      </c>
      <c r="O312" s="122">
        <f>MIN(1,$BH$7*'貼り付けシート（日別）'!O311+$BH$14*AV312+$BH$21)</f>
        <v>0.68249797813716029</v>
      </c>
      <c r="P312" s="122">
        <f>MIN(1,$BH$8*'貼り付けシート（日別）'!O311+$BH$15*(AU312+AW312)+$BH$22)</f>
        <v>0.61563741200066524</v>
      </c>
      <c r="Q312" s="46">
        <f>MIN(1,$BH$9*'貼り付けシート（日別）'!O311+$BH$16*AX312+$BH$23)</f>
        <v>0.71159348488590612</v>
      </c>
      <c r="R312" s="46">
        <f>MIN(1,$BH$10*'貼り付けシート（日別）'!O311+$BH$17*AY312+$BH$24)</f>
        <v>0.70065545390774253</v>
      </c>
      <c r="S312" s="46">
        <f>MIN(1,$BH$11*'貼り付けシート（日別）'!O311+$BH$18*AZ312+$BH$25)</f>
        <v>0.71159348488590612</v>
      </c>
      <c r="T312" s="46">
        <f>MIN(1,$BH$12*'貼り付けシート（日別）'!O311+$BH$19*BA312+$BH$26)</f>
        <v>0.65825625575355695</v>
      </c>
      <c r="U312" s="46">
        <f t="shared" si="42"/>
        <v>0</v>
      </c>
      <c r="V312" s="46">
        <f t="array" ref="V312">AVERAGE((IF(('貼り付けシート（時刻別）'!$E$6:$E$8765=$B312)*('貼り付けシート（時刻別）'!$F$6:$F$8765=$C312)*('貼り付けシート（時刻別）'!$G$6:$G$8765=1),'貼り付けシート（時刻別）'!$C$6:$C$8765,"")))</f>
        <v>1.6625000000000001</v>
      </c>
      <c r="W312" s="46">
        <f t="shared" si="47"/>
        <v>1.0709887499999999</v>
      </c>
      <c r="X312" s="46">
        <f t="shared" si="48"/>
        <v>1.1075312500000001</v>
      </c>
      <c r="Y312" s="46">
        <f t="shared" si="49"/>
        <v>48.949074532400005</v>
      </c>
      <c r="Z312" s="46">
        <f>IF($BH$4=8,($BH$38*'貼り付けシート（日別）'!O311+$BH$39*Y312+$BH$40)/3.6,0)</f>
        <v>0</v>
      </c>
      <c r="AA312" s="46">
        <f>IF(OR($BH$4=3,$BH$4=4,$BH$4=5),(($BH$42*'貼り付けシート（日別）'!O311+$BH$43*SUM(AU312:AW312,AY312)+$BH$44)*AB312+(0.01723*BA312+0.06099))*10^3/3600,0)</f>
        <v>0</v>
      </c>
      <c r="AB312" s="46">
        <f>IF('貼り付けシート（日別）'!O311&lt;7,1+(7-'貼り付けシート（日別）'!O311)*0.0091,1)</f>
        <v>1</v>
      </c>
      <c r="AC312" s="46">
        <f>IF(OR($BH$4=3,$BH$4=4,$BH$4=5),(($BH$45*'貼り付けシート（日別）'!O311+$BH$46*SUM(AU312:AW312,AY312)+$BH$47)*AE312+BA312/AD312),0)</f>
        <v>0</v>
      </c>
      <c r="AD312" s="46">
        <f>$BH$48*'貼り付けシート（日別）'!O311+$BH$49*BA312+$BH$50</f>
        <v>0.827526875</v>
      </c>
      <c r="AE312" s="46">
        <f>IF('貼り付けシート（日別）'!O311&lt;7,1+(7-'貼り付けシート（日別）'!O311)*0.0205,1)</f>
        <v>1</v>
      </c>
      <c r="AF312" s="46">
        <f>IF($BH$4=7,((AL312*'貼り付けシート（日別）'!O311+AM312*(AU312+AV312+AW312+AY312)+AN312*AK312+AO312)*AG312+(0.01723*BA312+0.06099))*10^3/3600,0)</f>
        <v>0</v>
      </c>
      <c r="AG312" s="46">
        <f>IF(7&lt;='貼り付けシート（日別）'!O311,1,1+(7-'貼り付けシート（日別）'!O311)*0.0091)</f>
        <v>1</v>
      </c>
      <c r="AH312" s="46">
        <f>IF($BH$4=7,((AP312*'貼り付けシート（日別）'!O311+AQ312*(AU312+AV312+AW312+AY312)+AR312*AK312+AS312)*AJ312+BA312/AI312),0)</f>
        <v>0</v>
      </c>
      <c r="AI312" s="46">
        <f>$BH$52*'貼り付けシート（日別）'!O311+$BH$53*BA312+$BH$54</f>
        <v>0.827526875</v>
      </c>
      <c r="AJ312" s="46">
        <f>IF(7&lt;='貼り付けシート（日別）'!O311,1,1+(7-'貼り付けシート（日別）'!O311)*0.0205)</f>
        <v>1</v>
      </c>
      <c r="AK312" s="46">
        <f>SUMIF('貼り付けシート（時刻別）'!$A$6:$A$8765,A312,'貼り付けシート（時刻別）'!$D$6:$D$8765)</f>
        <v>51.101446852339727</v>
      </c>
      <c r="AL312" s="120">
        <f>IF($AK312&gt;0,バックデータ一覧!$S$4,バックデータ一覧!$T$4)</f>
        <v>-0.51375000000000004</v>
      </c>
      <c r="AM312" s="120">
        <f>IF($AK312&gt;0,バックデータ一覧!$S$5,バックデータ一覧!$T$5)</f>
        <v>-1.7819999999999999E-2</v>
      </c>
      <c r="AN312" s="120">
        <f>IF($AK312&gt;0,バックデータ一覧!$S$6,バックデータ一覧!$T$6)</f>
        <v>0.27639999999999998</v>
      </c>
      <c r="AO312" s="120">
        <f>IF($AK312&gt;0,バックデータ一覧!$S$7,バックデータ一覧!$T$7)</f>
        <v>9.4067100000000003</v>
      </c>
      <c r="AP312" s="120">
        <f>IF($AK312&gt;0,バックデータ一覧!$S$12,バックデータ一覧!$T$12)</f>
        <v>-0.19841</v>
      </c>
      <c r="AQ312" s="120">
        <f>IF($AK312&gt;0,バックデータ一覧!$S$13,バックデータ一覧!$T$13)</f>
        <v>1.10632</v>
      </c>
      <c r="AR312" s="120">
        <f>IF($AK312&gt;0,バックデータ一覧!$S$14,バックデータ一覧!$T$14)</f>
        <v>0.19306999999999999</v>
      </c>
      <c r="AS312" s="120">
        <f>IF($AK312&gt;0,バックデータ一覧!$S$15,バックデータ一覧!$T$15)</f>
        <v>-10.36669</v>
      </c>
      <c r="AT312" s="123">
        <f>IF(データ入力と計算結果!$E$9=バックデータ一覧!$A$24,'貼り付けシート（日別）'!P311,0)</f>
        <v>0</v>
      </c>
      <c r="AU312" s="132">
        <f>'貼り付けシート（日別）'!B311</f>
        <v>7.5429664171680004</v>
      </c>
      <c r="AV312" s="132">
        <f>'貼り付けシート（日別）'!C311</f>
        <v>12.166074866400001</v>
      </c>
      <c r="AW312" s="132">
        <f>'貼り付けシート（日別）'!D311</f>
        <v>0.97328598931199994</v>
      </c>
      <c r="AX312" s="132">
        <f>'貼り付けシート（日別）'!E311</f>
        <v>0</v>
      </c>
      <c r="AY312" s="132">
        <f>'貼り付けシート（日別）'!F311</f>
        <v>21.898934759520003</v>
      </c>
      <c r="AZ312" s="132">
        <f>'貼り付けシート（日別）'!G311</f>
        <v>0</v>
      </c>
      <c r="BA312" s="132">
        <f>'貼り付けシート（日別）'!H311</f>
        <v>6.3678124999999994</v>
      </c>
    </row>
    <row r="313" spans="1:53" x14ac:dyDescent="0.15">
      <c r="A313" s="50">
        <v>41946</v>
      </c>
      <c r="B313" s="42">
        <f t="shared" si="43"/>
        <v>11</v>
      </c>
      <c r="C313" s="42">
        <f t="shared" si="44"/>
        <v>3</v>
      </c>
      <c r="D313" s="127">
        <f t="shared" si="45"/>
        <v>0.17915987282986112</v>
      </c>
      <c r="E313" s="127">
        <f t="shared" si="40"/>
        <v>108.85275083481967</v>
      </c>
      <c r="F313" s="127">
        <f t="shared" si="46"/>
        <v>0</v>
      </c>
      <c r="G313" s="130">
        <v>0</v>
      </c>
      <c r="H313" s="122">
        <f t="shared" si="41"/>
        <v>0.17915987282986112</v>
      </c>
      <c r="I313" s="122">
        <f>IF(AND($BH$4&lt;&gt;1,$BH$4&lt;&gt;2,$BH$4&lt;&gt;6),0,((VLOOKUP(データ入力と計算結果!$E$6,バックデータ一覧!$V$10:$AA$11,2)*'貼り付けシート（日別）'!O312+VLOOKUP(データ入力と計算結果!$E$6,バックデータ一覧!$V$10:$AA$11,3)*('貼り付けシート（日別）'!I312+'貼り付けシート（日別）'!J312+'貼り付けシート（日別）'!K312+'貼り付けシート（日別）'!L312+'貼り付けシート（日別）'!N312)+(VLOOKUP(データ入力と計算結果!$E$6,バックデータ一覧!$V$10:$AA$11,4)))*10^3/3600))</f>
        <v>0.11416004629629631</v>
      </c>
      <c r="J313" s="122">
        <f>IF(AND(OR($BH$4&lt;&gt;1,$BH$4&lt;&gt;2,$BH$4&lt;&gt;6),データ入力と計算結果!$E$7&lt;&gt;バックデータ一覧!$A$15,SUM(AX313:AY313)&gt;0),0.07*10^3/3600,0)</f>
        <v>1.9444444444444445E-2</v>
      </c>
      <c r="K313" s="122">
        <f>IF(AND(OR($BH$4=1,$BH$4=2),データ入力と計算結果!$E$7=バックデータ一覧!$A$17,AY313&gt;0),(VLOOKUP(データ入力と計算結果!$E$6,バックデータ一覧!$V$10:$AA$11,5,FALSE)*BA313+VLOOKUP(データ入力と計算結果!$E$6,バックデータ一覧!$V$10:$AA$11,6,FALSE))*10^3/3600,0)</f>
        <v>4.5555382089120369E-2</v>
      </c>
      <c r="L313" s="122">
        <f>IF(OR($BH$4=1,$BH$4=6),IF(データ入力と計算結果!$E$7=バックデータ一覧!$A$15,AU313/N313+AV313/O313+AW313/P313+AX313/Q313+AY313/S313,IF(データ入力と計算結果!$E$7=バックデータ一覧!$A$16,AU313/N313+AV313/O313+AW313/P313+AY313/R313+AZ313/S313,AU313/N313+AV313/O313+AW313/P313+AY313/R313+BA313/T313)),0)</f>
        <v>108.85275083481967</v>
      </c>
      <c r="M313" s="122">
        <f>IF($BH$4=2,IF(データ入力と計算結果!$E$7=バックデータ一覧!$A$15,AU313/N313+AV313/O313+AW313/P313+AX313/Q313+AZ313/S313,IF(データ入力と計算結果!$E$7=バックデータ一覧!$A$16,AU313/N313+AV313/O313+AW313/P313+AY313/R313+AZ313/S313,AU313/N313+AV313/O313+AW313/P313+AY313/R313+BA313/T313)),0)</f>
        <v>0</v>
      </c>
      <c r="N313" s="122">
        <f>MIN(1,$BH$6*'貼り付けシート（日別）'!O312+計算過程!$BH$13*(AU313+AW313)+$BH$20)</f>
        <v>0.63427790994557531</v>
      </c>
      <c r="O313" s="122">
        <f>MIN(1,$BH$7*'貼り付けシート（日別）'!O312+$BH$14*AV313+$BH$21)</f>
        <v>0.68939326364511133</v>
      </c>
      <c r="P313" s="122">
        <f>MIN(1,$BH$8*'貼り付けシート（日別）'!O312+$BH$15*(AU313+AW313)+$BH$22)</f>
        <v>0.63427790994557531</v>
      </c>
      <c r="Q313" s="46">
        <f>MIN(1,$BH$9*'貼り付けシート（日別）'!O312+$BH$16*AX313+$BH$23)</f>
        <v>0.71159348488590612</v>
      </c>
      <c r="R313" s="46">
        <f>MIN(1,$BH$10*'貼り付けシート（日別）'!O312+$BH$17*AY313+$BH$24)</f>
        <v>0.7005938593389972</v>
      </c>
      <c r="S313" s="46">
        <f>MIN(1,$BH$11*'貼り付けシート（日別）'!O312+$BH$18*AZ313+$BH$25)</f>
        <v>0.71159348488590612</v>
      </c>
      <c r="T313" s="46">
        <f>MIN(1,$BH$12*'貼り付けシート（日別）'!O312+$BH$19*BA313+$BH$26)</f>
        <v>0.65857704508912751</v>
      </c>
      <c r="U313" s="46">
        <f t="shared" si="42"/>
        <v>0</v>
      </c>
      <c r="V313" s="46">
        <f t="array" ref="V313">AVERAGE((IF(('貼り付けシート（時刻別）'!$E$6:$E$8765=$B313)*('貼り付けシート（時刻別）'!$F$6:$F$8765=$C313)*('貼り付けシート（時刻別）'!$G$6:$G$8765=1),'貼り付けシート（時刻別）'!$C$6:$C$8765,"")))</f>
        <v>4.6125000000000007</v>
      </c>
      <c r="W313" s="46">
        <f t="shared" si="47"/>
        <v>1.03175375</v>
      </c>
      <c r="X313" s="46">
        <f t="shared" si="48"/>
        <v>1.0135624999999999</v>
      </c>
      <c r="Y313" s="46">
        <f t="shared" si="49"/>
        <v>73.306560543483329</v>
      </c>
      <c r="Z313" s="46">
        <f>IF($BH$4=8,($BH$38*'貼り付けシート（日別）'!O312+$BH$39*Y313+$BH$40)/3.6,0)</f>
        <v>0</v>
      </c>
      <c r="AA313" s="46">
        <f>IF(OR($BH$4=3,$BH$4=4,$BH$4=5),(($BH$42*'貼り付けシート（日別）'!O312+$BH$43*SUM(AU313:AW313,AY313)+$BH$44)*AB313+(0.01723*BA313+0.06099))*10^3/3600,0)</f>
        <v>0</v>
      </c>
      <c r="AB313" s="46">
        <f>IF('貼り付けシート（日別）'!O312&lt;7,1+(7-'貼り付けシート（日別）'!O312)*0.0091,1)</f>
        <v>1</v>
      </c>
      <c r="AC313" s="46">
        <f>IF(OR($BH$4=3,$BH$4=4,$BH$4=5),(($BH$45*'貼り付けシート（日別）'!O312+$BH$46*SUM(AU313:AW313,AY313)+$BH$47)*AE313+BA313/AD313),0)</f>
        <v>0</v>
      </c>
      <c r="AD313" s="46">
        <f>$BH$48*'貼り付けシート（日別）'!O312+$BH$49*BA313+$BH$50</f>
        <v>0.83669093750000001</v>
      </c>
      <c r="AE313" s="46">
        <f>IF('貼り付けシート（日別）'!O312&lt;7,1+(7-'貼り付けシート（日別）'!O312)*0.0205,1)</f>
        <v>1</v>
      </c>
      <c r="AF313" s="46">
        <f>IF($BH$4=7,((AL313*'貼り付けシート（日別）'!O312+AM313*(AU313+AV313+AW313+AY313)+AN313*AK313+AO313)*AG313+(0.01723*BA313+0.06099))*10^3/3600,0)</f>
        <v>0</v>
      </c>
      <c r="AG313" s="46">
        <f>IF(7&lt;='貼り付けシート（日別）'!O312,1,1+(7-'貼り付けシート（日別）'!O312)*0.0091)</f>
        <v>1</v>
      </c>
      <c r="AH313" s="46">
        <f>IF($BH$4=7,((AP313*'貼り付けシート（日別）'!O312+AQ313*(AU313+AV313+AW313+AY313)+AR313*AK313+AS313)*AJ313+BA313/AI313),0)</f>
        <v>0</v>
      </c>
      <c r="AI313" s="46">
        <f>$BH$52*'貼り付けシート（日別）'!O312+$BH$53*BA313+$BH$54</f>
        <v>0.83669093750000001</v>
      </c>
      <c r="AJ313" s="46">
        <f>IF(7&lt;='貼り付けシート（日別）'!O312,1,1+(7-'貼り付けシート（日別）'!O312)*0.0205)</f>
        <v>1</v>
      </c>
      <c r="AK313" s="46">
        <f>SUMIF('貼り付けシート（時刻別）'!$A$6:$A$8765,A313,'貼り付けシート（時刻別）'!$D$6:$D$8765)</f>
        <v>37.613508218303082</v>
      </c>
      <c r="AL313" s="120">
        <f>IF($AK313&gt;0,バックデータ一覧!$S$4,バックデータ一覧!$T$4)</f>
        <v>-0.51375000000000004</v>
      </c>
      <c r="AM313" s="120">
        <f>IF($AK313&gt;0,バックデータ一覧!$S$5,バックデータ一覧!$T$5)</f>
        <v>-1.7819999999999999E-2</v>
      </c>
      <c r="AN313" s="120">
        <f>IF($AK313&gt;0,バックデータ一覧!$S$6,バックデータ一覧!$T$6)</f>
        <v>0.27639999999999998</v>
      </c>
      <c r="AO313" s="120">
        <f>IF($AK313&gt;0,バックデータ一覧!$S$7,バックデータ一覧!$T$7)</f>
        <v>9.4067100000000003</v>
      </c>
      <c r="AP313" s="120">
        <f>IF($AK313&gt;0,バックデータ一覧!$S$12,バックデータ一覧!$T$12)</f>
        <v>-0.19841</v>
      </c>
      <c r="AQ313" s="120">
        <f>IF($AK313&gt;0,バックデータ一覧!$S$13,バックデータ一覧!$T$13)</f>
        <v>1.10632</v>
      </c>
      <c r="AR313" s="120">
        <f>IF($AK313&gt;0,バックデータ一覧!$S$14,バックデータ一覧!$T$14)</f>
        <v>0.19306999999999999</v>
      </c>
      <c r="AS313" s="120">
        <f>IF($AK313&gt;0,バックデータ一覧!$S$15,バックデータ一覧!$T$15)</f>
        <v>-10.36669</v>
      </c>
      <c r="AT313" s="123">
        <f>IF(データ入力と計算結果!$E$9=バックデータ一覧!$A$24,'貼り付けシート（日別）'!P312,0)</f>
        <v>0</v>
      </c>
      <c r="AU313" s="132">
        <f>'貼り付けシート（日別）'!B312</f>
        <v>17.138054426219998</v>
      </c>
      <c r="AV313" s="132">
        <f>'貼り付けシート（日別）'!C312</f>
        <v>24.482934894600003</v>
      </c>
      <c r="AW313" s="132">
        <f>'貼り付けシート（日別）'!D312</f>
        <v>3.6724402341900002</v>
      </c>
      <c r="AX313" s="132">
        <f>'貼り付けシート（日別）'!E312</f>
        <v>0</v>
      </c>
      <c r="AY313" s="132">
        <f>'貼り付けシート（日別）'!F312</f>
        <v>22.034641405140004</v>
      </c>
      <c r="AZ313" s="132">
        <f>'貼り付けシート（日別）'!G312</f>
        <v>0</v>
      </c>
      <c r="BA313" s="132">
        <f>'貼り付けシート（日別）'!H312</f>
        <v>5.9784895833333334</v>
      </c>
    </row>
    <row r="314" spans="1:53" x14ac:dyDescent="0.15">
      <c r="A314" s="50">
        <v>41947</v>
      </c>
      <c r="B314" s="42">
        <f t="shared" si="43"/>
        <v>11</v>
      </c>
      <c r="C314" s="42">
        <f t="shared" si="44"/>
        <v>4</v>
      </c>
      <c r="D314" s="127">
        <f t="shared" si="45"/>
        <v>0.18111639279513891</v>
      </c>
      <c r="E314" s="127">
        <f t="shared" si="40"/>
        <v>110.02546944136917</v>
      </c>
      <c r="F314" s="127">
        <f t="shared" si="46"/>
        <v>0</v>
      </c>
      <c r="G314" s="130">
        <v>0</v>
      </c>
      <c r="H314" s="122">
        <f t="shared" si="41"/>
        <v>0.18111639279513891</v>
      </c>
      <c r="I314" s="122">
        <f>IF(AND($BH$4&lt;&gt;1,$BH$4&lt;&gt;2,$BH$4&lt;&gt;6),0,((VLOOKUP(データ入力と計算結果!$E$6,バックデータ一覧!$V$10:$AA$11,2)*'貼り付けシート（日別）'!O313+VLOOKUP(データ入力と計算結果!$E$6,バックデータ一覧!$V$10:$AA$11,3)*('貼り付けシート（日別）'!I313+'貼り付けシート（日別）'!J313+'貼り付けシート（日別）'!K313+'貼り付けシート（日別）'!L313+'貼り付けシート（日別）'!N313)+(VLOOKUP(データ入力と計算結果!$E$6,バックデータ一覧!$V$10:$AA$11,4)))*10^3/3600))</f>
        <v>0.11490458333333334</v>
      </c>
      <c r="J314" s="122">
        <f>IF(AND(OR($BH$4&lt;&gt;1,$BH$4&lt;&gt;2,$BH$4&lt;&gt;6),データ入力と計算結果!$E$7&lt;&gt;バックデータ一覧!$A$15,SUM(AX314:AY314)&gt;0),0.07*10^3/3600,0)</f>
        <v>1.9444444444444445E-2</v>
      </c>
      <c r="K314" s="122">
        <f>IF(AND(OR($BH$4=1,$BH$4=2),データ入力と計算結果!$E$7=バックデータ一覧!$A$17,AY314&gt;0),(VLOOKUP(データ入力と計算結果!$E$6,バックデータ一覧!$V$10:$AA$11,5,FALSE)*BA314+VLOOKUP(データ入力と計算結果!$E$6,バックデータ一覧!$V$10:$AA$11,6,FALSE))*10^3/3600,0)</f>
        <v>4.6767365017361118E-2</v>
      </c>
      <c r="L314" s="122">
        <f>IF(OR($BH$4=1,$BH$4=6),IF(データ入力と計算結果!$E$7=バックデータ一覧!$A$15,AU314/N314+AV314/O314+AW314/P314+AX314/Q314+AY314/S314,IF(データ入力と計算結果!$E$7=バックデータ一覧!$A$16,AU314/N314+AV314/O314+AW314/P314+AY314/R314+AZ314/S314,AU314/N314+AV314/O314+AW314/P314+AY314/R314+BA314/T314)),0)</f>
        <v>110.02546944136917</v>
      </c>
      <c r="M314" s="122">
        <f>IF($BH$4=2,IF(データ入力と計算結果!$E$7=バックデータ一覧!$A$15,AU314/N314+AV314/O314+AW314/P314+AX314/Q314+AZ314/S314,IF(データ入力と計算結果!$E$7=バックデータ一覧!$A$16,AU314/N314+AV314/O314+AW314/P314+AY314/R314+AZ314/S314,AU314/N314+AV314/O314+AW314/P314+AY314/R314+BA314/T314)),0)</f>
        <v>0</v>
      </c>
      <c r="N314" s="122">
        <f>MIN(1,$BH$6*'貼り付けシート（日別）'!O313+計算過程!$BH$13*(AU314+AW314)+$BH$20)</f>
        <v>0.6317401601756365</v>
      </c>
      <c r="O314" s="122">
        <f>MIN(1,$BH$7*'貼り付けシート（日別）'!O313+$BH$14*AV314+$BH$21)</f>
        <v>0.68861237084012827</v>
      </c>
      <c r="P314" s="122">
        <f>MIN(1,$BH$8*'貼り付けシート（日別）'!O313+$BH$15*(AU314+AW314)+$BH$22)</f>
        <v>0.6317401601756365</v>
      </c>
      <c r="Q314" s="46">
        <f>MIN(1,$BH$9*'貼り付けシート（日別）'!O313+$BH$16*AX314+$BH$23)</f>
        <v>0.71159348488590612</v>
      </c>
      <c r="R314" s="46">
        <f>MIN(1,$BH$10*'貼り付けシート（日別）'!O313+$BH$17*AY314+$BH$24)</f>
        <v>0.70053278237166994</v>
      </c>
      <c r="S314" s="46">
        <f>MIN(1,$BH$11*'貼り付けシート（日別）'!O313+$BH$18*AZ314+$BH$25)</f>
        <v>0.71159348488590612</v>
      </c>
      <c r="T314" s="46">
        <f>MIN(1,$BH$12*'貼り付けシート（日別）'!O313+$BH$19*BA314+$BH$26)</f>
        <v>0.65836839254738255</v>
      </c>
      <c r="U314" s="46">
        <f t="shared" si="42"/>
        <v>0</v>
      </c>
      <c r="V314" s="46">
        <f t="array" ref="V314">AVERAGE((IF(('貼り付けシート（時刻別）'!$E$6:$E$8765=$B314)*('貼り付けシート（時刻別）'!$F$6:$F$8765=$C314)*('貼り付けシート（時刻別）'!$G$6:$G$8765=1),'貼り付けシート（時刻別）'!$C$6:$C$8765,"")))</f>
        <v>9.6624999999999996</v>
      </c>
      <c r="W314" s="46">
        <f t="shared" si="47"/>
        <v>1</v>
      </c>
      <c r="X314" s="46">
        <f t="shared" si="48"/>
        <v>1</v>
      </c>
      <c r="Y314" s="46">
        <f t="shared" si="49"/>
        <v>73.970964374049998</v>
      </c>
      <c r="Z314" s="46">
        <f>IF($BH$4=8,($BH$38*'貼り付けシート（日別）'!O313+$BH$39*Y314+$BH$40)/3.6,0)</f>
        <v>0</v>
      </c>
      <c r="AA314" s="46">
        <f>IF(OR($BH$4=3,$BH$4=4,$BH$4=5),(($BH$42*'貼り付けシート（日別）'!O313+$BH$43*SUM(AU314:AW314,AY314)+$BH$44)*AB314+(0.01723*BA314+0.06099))*10^3/3600,0)</f>
        <v>0</v>
      </c>
      <c r="AB314" s="46">
        <f>IF('貼り付けシート（日別）'!O313&lt;7,1+(7-'貼り付けシート（日別）'!O313)*0.0091,1)</f>
        <v>1</v>
      </c>
      <c r="AC314" s="46">
        <f>IF(OR($BH$4=3,$BH$4=4,$BH$4=5),(($BH$45*'貼り付けシート（日別）'!O313+$BH$46*SUM(AU314:AW314,AY314)+$BH$47)*AE314+BA314/AD314),0)</f>
        <v>0</v>
      </c>
      <c r="AD314" s="46">
        <f>$BH$48*'貼り付けシート（日別）'!O313+$BH$49*BA314+$BH$50</f>
        <v>0.83073031249999996</v>
      </c>
      <c r="AE314" s="46">
        <f>IF('貼り付けシート（日別）'!O313&lt;7,1+(7-'貼り付けシート（日別）'!O313)*0.0205,1)</f>
        <v>1</v>
      </c>
      <c r="AF314" s="46">
        <f>IF($BH$4=7,((AL314*'貼り付けシート（日別）'!O313+AM314*(AU314+AV314+AW314+AY314)+AN314*AK314+AO314)*AG314+(0.01723*BA314+0.06099))*10^3/3600,0)</f>
        <v>0</v>
      </c>
      <c r="AG314" s="46">
        <f>IF(7&lt;='貼り付けシート（日別）'!O313,1,1+(7-'貼り付けシート（日別）'!O313)*0.0091)</f>
        <v>1</v>
      </c>
      <c r="AH314" s="46">
        <f>IF($BH$4=7,((AP314*'貼り付けシート（日別）'!O313+AQ314*(AU314+AV314+AW314+AY314)+AR314*AK314+AS314)*AJ314+BA314/AI314),0)</f>
        <v>0</v>
      </c>
      <c r="AI314" s="46">
        <f>$BH$52*'貼り付けシート（日別）'!O313+$BH$53*BA314+$BH$54</f>
        <v>0.83073031249999996</v>
      </c>
      <c r="AJ314" s="46">
        <f>IF(7&lt;='貼り付けシート（日別）'!O313,1,1+(7-'貼り付けシート（日別）'!O313)*0.0205)</f>
        <v>1</v>
      </c>
      <c r="AK314" s="46">
        <f>SUMIF('貼り付けシート（時刻別）'!$A$6:$A$8765,A314,'貼り付けシート（時刻別）'!$D$6:$D$8765)</f>
        <v>56.410547060421365</v>
      </c>
      <c r="AL314" s="120">
        <f>IF($AK314&gt;0,バックデータ一覧!$S$4,バックデータ一覧!$T$4)</f>
        <v>-0.51375000000000004</v>
      </c>
      <c r="AM314" s="120">
        <f>IF($AK314&gt;0,バックデータ一覧!$S$5,バックデータ一覧!$T$5)</f>
        <v>-1.7819999999999999E-2</v>
      </c>
      <c r="AN314" s="120">
        <f>IF($AK314&gt;0,バックデータ一覧!$S$6,バックデータ一覧!$T$6)</f>
        <v>0.27639999999999998</v>
      </c>
      <c r="AO314" s="120">
        <f>IF($AK314&gt;0,バックデータ一覧!$S$7,バックデータ一覧!$T$7)</f>
        <v>9.4067100000000003</v>
      </c>
      <c r="AP314" s="120">
        <f>IF($AK314&gt;0,バックデータ一覧!$S$12,バックデータ一覧!$T$12)</f>
        <v>-0.19841</v>
      </c>
      <c r="AQ314" s="120">
        <f>IF($AK314&gt;0,バックデータ一覧!$S$13,バックデータ一覧!$T$13)</f>
        <v>1.10632</v>
      </c>
      <c r="AR314" s="120">
        <f>IF($AK314&gt;0,バックデータ一覧!$S$14,バックデータ一覧!$T$14)</f>
        <v>0.19306999999999999</v>
      </c>
      <c r="AS314" s="120">
        <f>IF($AK314&gt;0,バックデータ一覧!$S$15,バックデータ一覧!$T$15)</f>
        <v>-10.36669</v>
      </c>
      <c r="AT314" s="123">
        <f>IF(データ入力と計算結果!$E$9=バックデータ一覧!$A$24,'貼り付けシート（日別）'!P313,0)</f>
        <v>0</v>
      </c>
      <c r="AU314" s="132">
        <f>'貼り付けシート（日別）'!B313</f>
        <v>17.242717067939999</v>
      </c>
      <c r="AV314" s="132">
        <f>'貼り付けシート（日別）'!C313</f>
        <v>24.632452954199998</v>
      </c>
      <c r="AW314" s="132">
        <f>'貼り付けシート（日別）'!D313</f>
        <v>3.6948679431300002</v>
      </c>
      <c r="AX314" s="132">
        <f>'貼り付けシート（日別）'!E313</f>
        <v>0</v>
      </c>
      <c r="AY314" s="132">
        <f>'貼り付けシート（日別）'!F313</f>
        <v>22.16920765878</v>
      </c>
      <c r="AZ314" s="132">
        <f>'貼り付けシート（日別）'!G313</f>
        <v>0</v>
      </c>
      <c r="BA314" s="132">
        <f>'貼り付けシート（日別）'!H313</f>
        <v>6.2317187500000006</v>
      </c>
    </row>
    <row r="315" spans="1:53" x14ac:dyDescent="0.15">
      <c r="A315" s="50">
        <v>41948</v>
      </c>
      <c r="B315" s="42">
        <f t="shared" si="43"/>
        <v>11</v>
      </c>
      <c r="C315" s="42">
        <f t="shared" si="44"/>
        <v>5</v>
      </c>
      <c r="D315" s="127">
        <f t="shared" si="45"/>
        <v>0.1967280752314815</v>
      </c>
      <c r="E315" s="127">
        <f t="shared" si="40"/>
        <v>130.37752228903881</v>
      </c>
      <c r="F315" s="127">
        <f t="shared" si="46"/>
        <v>0</v>
      </c>
      <c r="G315" s="130">
        <v>0</v>
      </c>
      <c r="H315" s="122">
        <f t="shared" si="41"/>
        <v>0.1967280752314815</v>
      </c>
      <c r="I315" s="122">
        <f>IF(AND($BH$4&lt;&gt;1,$BH$4&lt;&gt;2,$BH$4&lt;&gt;6),0,((VLOOKUP(データ入力と計算結果!$E$6,バックデータ一覧!$V$10:$AA$11,2)*'貼り付けシート（日別）'!O314+VLOOKUP(データ入力と計算結果!$E$6,バックデータ一覧!$V$10:$AA$11,3)*('貼り付けシート（日別）'!I314+'貼り付けシート（日別）'!J314+'貼り付けシート（日別）'!K314+'貼り付けシート（日別）'!L314+'貼り付けシート（日別）'!N314)+(VLOOKUP(データ入力と計算結果!$E$6,バックデータ一覧!$V$10:$AA$11,4)))*10^3/3600))</f>
        <v>0.12759898148148149</v>
      </c>
      <c r="J315" s="122">
        <f>IF(AND(OR($BH$4&lt;&gt;1,$BH$4&lt;&gt;2,$BH$4&lt;&gt;6),データ入力と計算結果!$E$7&lt;&gt;バックデータ一覧!$A$15,SUM(AX315:AY315)&gt;0),0.07*10^3/3600,0)</f>
        <v>1.9444444444444445E-2</v>
      </c>
      <c r="K315" s="122">
        <f>IF(AND(OR($BH$4=1,$BH$4=2),データ入力と計算結果!$E$7=バックデータ一覧!$A$17,AY315&gt;0),(VLOOKUP(データ入力と計算結果!$E$6,バックデータ一覧!$V$10:$AA$11,5,FALSE)*BA315+VLOOKUP(データ入力と計算結果!$E$6,バックデータ一覧!$V$10:$AA$11,6,FALSE))*10^3/3600,0)</f>
        <v>4.968464930555555E-2</v>
      </c>
      <c r="L315" s="122">
        <f>IF(OR($BH$4=1,$BH$4=6),IF(データ入力と計算結果!$E$7=バックデータ一覧!$A$15,AU315/N315+AV315/O315+AW315/P315+AX315/Q315+AY315/S315,IF(データ入力と計算結果!$E$7=バックデータ一覧!$A$16,AU315/N315+AV315/O315+AW315/P315+AY315/R315+AZ315/S315,AU315/N315+AV315/O315+AW315/P315+AY315/R315+BA315/T315)),0)</f>
        <v>130.37752228903881</v>
      </c>
      <c r="M315" s="122">
        <f>IF($BH$4=2,IF(データ入力と計算結果!$E$7=バックデータ一覧!$A$15,AU315/N315+AV315/O315+AW315/P315+AX315/Q315+AZ315/S315,IF(データ入力と計算結果!$E$7=バックデータ一覧!$A$16,AU315/N315+AV315/O315+AW315/P315+AY315/R315+AZ315/S315,AU315/N315+AV315/O315+AW315/P315+AY315/R315+BA315/T315)),0)</f>
        <v>0</v>
      </c>
      <c r="N315" s="122">
        <f>MIN(1,$BH$6*'貼り付けシート（日別）'!O314+計算過程!$BH$13*(AU315+AW315)+$BH$20)</f>
        <v>0.63425673059124388</v>
      </c>
      <c r="O315" s="122">
        <f>MIN(1,$BH$7*'貼り付けシート（日別）'!O314+$BH$14*AV315+$BH$21)</f>
        <v>0.68890752410370681</v>
      </c>
      <c r="P315" s="122">
        <f>MIN(1,$BH$8*'貼り付けシート（日別）'!O314+$BH$15*(AU315+AW315)+$BH$22)</f>
        <v>0.63425673059124388</v>
      </c>
      <c r="Q315" s="46">
        <f>MIN(1,$BH$9*'貼り付けシート（日別）'!O314+$BH$16*AX315+$BH$23)</f>
        <v>0.71159348488590612</v>
      </c>
      <c r="R315" s="46">
        <f>MIN(1,$BH$10*'貼り付けシート（日別）'!O314+$BH$17*AY315+$BH$24)</f>
        <v>0.70046851352893147</v>
      </c>
      <c r="S315" s="46">
        <f>MIN(1,$BH$11*'貼り付けシート（日別）'!O314+$BH$18*AZ315+$BH$25)</f>
        <v>0.71159348488590612</v>
      </c>
      <c r="T315" s="46">
        <f>MIN(1,$BH$12*'貼り付けシート（日別）'!O314+$BH$19*BA315+$BH$26)</f>
        <v>0.65795641110120806</v>
      </c>
      <c r="U315" s="46">
        <f t="shared" si="42"/>
        <v>0</v>
      </c>
      <c r="V315" s="46">
        <f t="array" ref="V315">AVERAGE((IF(('貼り付けシート（時刻別）'!$E$6:$E$8765=$B315)*('貼り付けシート（時刻別）'!$F$6:$F$8765=$C315)*('貼り付けシート（時刻別）'!$G$6:$G$8765=1),'貼り付けシート（時刻別）'!$C$6:$C$8765,"")))</f>
        <v>3.4000000000000004</v>
      </c>
      <c r="W315" s="46">
        <f t="shared" si="47"/>
        <v>1.0478799999999999</v>
      </c>
      <c r="X315" s="46">
        <f t="shared" si="48"/>
        <v>1.056</v>
      </c>
      <c r="Y315" s="46">
        <f t="shared" si="49"/>
        <v>87.408050634775009</v>
      </c>
      <c r="Z315" s="46">
        <f>IF($BH$4=8,($BH$38*'貼り付けシート（日別）'!O314+$BH$39*Y315+$BH$40)/3.6,0)</f>
        <v>0</v>
      </c>
      <c r="AA315" s="46">
        <f>IF(OR($BH$4=3,$BH$4=4,$BH$4=5),(($BH$42*'貼り付けシート（日別）'!O314+$BH$43*SUM(AU315:AW315,AY315)+$BH$44)*AB315+(0.01723*BA315+0.06099))*10^3/3600,0)</f>
        <v>0</v>
      </c>
      <c r="AB315" s="46">
        <f>IF('貼り付けシート（日別）'!O314&lt;7,1+(7-'貼り付けシート（日別）'!O314)*0.0091,1)</f>
        <v>1.0237358333333333</v>
      </c>
      <c r="AC315" s="46">
        <f>IF(OR($BH$4=3,$BH$4=4,$BH$4=5),(($BH$45*'貼り付けシート（日別）'!O314+$BH$46*SUM(AU315:AW315,AY315)+$BH$47)*AE315+BA315/AD315),0)</f>
        <v>0</v>
      </c>
      <c r="AD315" s="46">
        <f>$BH$48*'貼り付けシート（日別）'!O314+$BH$49*BA315+$BH$50</f>
        <v>0.81652749999999996</v>
      </c>
      <c r="AE315" s="46">
        <f>IF('貼り付けシート（日別）'!O314&lt;7,1+(7-'貼り付けシート（日別）'!O314)*0.0205,1)</f>
        <v>1.0534708333333334</v>
      </c>
      <c r="AF315" s="46">
        <f>IF($BH$4=7,((AL315*'貼り付けシート（日別）'!O314+AM315*(AU315+AV315+AW315+AY315)+AN315*AK315+AO315)*AG315+(0.01723*BA315+0.06099))*10^3/3600,0)</f>
        <v>0</v>
      </c>
      <c r="AG315" s="46">
        <f>IF(7&lt;='貼り付けシート（日別）'!O314,1,1+(7-'貼り付けシート（日別）'!O314)*0.0091)</f>
        <v>1.0237358333333333</v>
      </c>
      <c r="AH315" s="46">
        <f>IF($BH$4=7,((AP315*'貼り付けシート（日別）'!O314+AQ315*(AU315+AV315+AW315+AY315)+AR315*AK315+AS315)*AJ315+BA315/AI315),0)</f>
        <v>0</v>
      </c>
      <c r="AI315" s="46">
        <f>$BH$52*'貼り付けシート（日別）'!O314+$BH$53*BA315+$BH$54</f>
        <v>0.81652749999999996</v>
      </c>
      <c r="AJ315" s="46">
        <f>IF(7&lt;='貼り付けシート（日別）'!O314,1,1+(7-'貼り付けシート（日別）'!O314)*0.0205)</f>
        <v>1.0534708333333334</v>
      </c>
      <c r="AK315" s="46">
        <f>SUMIF('貼り付けシート（時刻別）'!$A$6:$A$8765,A315,'貼り付けシート（時刻別）'!$D$6:$D$8765)</f>
        <v>70.551954205228895</v>
      </c>
      <c r="AL315" s="120">
        <f>IF($AK315&gt;0,バックデータ一覧!$S$4,バックデータ一覧!$T$4)</f>
        <v>-0.51375000000000004</v>
      </c>
      <c r="AM315" s="120">
        <f>IF($AK315&gt;0,バックデータ一覧!$S$5,バックデータ一覧!$T$5)</f>
        <v>-1.7819999999999999E-2</v>
      </c>
      <c r="AN315" s="120">
        <f>IF($AK315&gt;0,バックデータ一覧!$S$6,バックデータ一覧!$T$6)</f>
        <v>0.27639999999999998</v>
      </c>
      <c r="AO315" s="120">
        <f>IF($AK315&gt;0,バックデータ一覧!$S$7,バックデータ一覧!$T$7)</f>
        <v>9.4067100000000003</v>
      </c>
      <c r="AP315" s="120">
        <f>IF($AK315&gt;0,バックデータ一覧!$S$12,バックデータ一覧!$T$12)</f>
        <v>-0.19841</v>
      </c>
      <c r="AQ315" s="120">
        <f>IF($AK315&gt;0,バックデータ一覧!$S$13,バックデータ一覧!$T$13)</f>
        <v>1.10632</v>
      </c>
      <c r="AR315" s="120">
        <f>IF($AK315&gt;0,バックデータ一覧!$S$14,バックデータ一覧!$T$14)</f>
        <v>0.19306999999999999</v>
      </c>
      <c r="AS315" s="120">
        <f>IF($AK315&gt;0,バックデータ一覧!$S$15,バックデータ一覧!$T$15)</f>
        <v>-10.36669</v>
      </c>
      <c r="AT315" s="123">
        <f>IF(データ入力と計算結果!$E$9=バックデータ一覧!$A$24,'貼り付けシート（日別）'!P314,0)</f>
        <v>0</v>
      </c>
      <c r="AU315" s="132">
        <f>'貼り付けシート（日別）'!B314</f>
        <v>22.806602025844001</v>
      </c>
      <c r="AV315" s="132">
        <f>'貼り付けシート（日別）'!C314</f>
        <v>29.747741772840001</v>
      </c>
      <c r="AW315" s="132">
        <f>'貼り付けシート（日別）'!D314</f>
        <v>5.7016505064610001</v>
      </c>
      <c r="AX315" s="132">
        <f>'貼り付けシート（日別）'!E314</f>
        <v>0</v>
      </c>
      <c r="AY315" s="132">
        <f>'貼り付けシート（日別）'!F314</f>
        <v>22.310806329630005</v>
      </c>
      <c r="AZ315" s="132">
        <f>'貼り付けシート（日別）'!G314</f>
        <v>0</v>
      </c>
      <c r="BA315" s="132">
        <f>'貼り付けシート（日別）'!H314</f>
        <v>6.8412499999999996</v>
      </c>
    </row>
    <row r="316" spans="1:53" x14ac:dyDescent="0.15">
      <c r="A316" s="50">
        <v>41949</v>
      </c>
      <c r="B316" s="42">
        <f t="shared" si="43"/>
        <v>11</v>
      </c>
      <c r="C316" s="42">
        <f t="shared" si="44"/>
        <v>6</v>
      </c>
      <c r="D316" s="127">
        <f t="shared" si="45"/>
        <v>0.17439653587962967</v>
      </c>
      <c r="E316" s="127">
        <f t="shared" si="40"/>
        <v>94.378121210719769</v>
      </c>
      <c r="F316" s="127">
        <f t="shared" si="46"/>
        <v>0</v>
      </c>
      <c r="G316" s="130">
        <v>0</v>
      </c>
      <c r="H316" s="122">
        <f t="shared" si="41"/>
        <v>0.17439653587962967</v>
      </c>
      <c r="I316" s="122">
        <f>IF(AND($BH$4&lt;&gt;1,$BH$4&lt;&gt;2,$BH$4&lt;&gt;6),0,((VLOOKUP(データ入力と計算結果!$E$6,バックデータ一覧!$V$10:$AA$11,2)*'貼り付けシート（日別）'!O315+VLOOKUP(データ入力と計算結果!$E$6,バックデータ一覧!$V$10:$AA$11,3)*('貼り付けシート（日別）'!I315+'貼り付けシート（日別）'!J315+'貼り付けシート（日別）'!K315+'貼り付けシート（日別）'!L315+'貼り付けシート（日別）'!N315)+(VLOOKUP(データ入力と計算結果!$E$6,バックデータ一覧!$V$10:$AA$11,4)))*10^3/3600))</f>
        <v>0.10556657407407408</v>
      </c>
      <c r="J316" s="122">
        <f>IF(AND(OR($BH$4&lt;&gt;1,$BH$4&lt;&gt;2,$BH$4&lt;&gt;6),データ入力と計算結果!$E$7&lt;&gt;バックデータ一覧!$A$15,SUM(AX316:AY316)&gt;0),0.07*10^3/3600,0)</f>
        <v>1.9444444444444445E-2</v>
      </c>
      <c r="K316" s="122">
        <f>IF(AND(OR($BH$4=1,$BH$4=2),データ入力と計算結果!$E$7=バックデータ一覧!$A$17,AY316&gt;0),(VLOOKUP(データ入力と計算結果!$E$6,バックデータ一覧!$V$10:$AA$11,5,FALSE)*BA316+VLOOKUP(データ入力と計算結果!$E$6,バックデータ一覧!$V$10:$AA$11,6,FALSE))*10^3/3600,0)</f>
        <v>4.9385517361111117E-2</v>
      </c>
      <c r="L316" s="122">
        <f>IF(OR($BH$4=1,$BH$4=6),IF(データ入力と計算結果!$E$7=バックデータ一覧!$A$15,AU316/N316+AV316/O316+AW316/P316+AX316/Q316+AY316/S316,IF(データ入力と計算結果!$E$7=バックデータ一覧!$A$16,AU316/N316+AV316/O316+AW316/P316+AY316/R316+AZ316/S316,AU316/N316+AV316/O316+AW316/P316+AY316/R316+BA316/T316)),0)</f>
        <v>94.378121210719769</v>
      </c>
      <c r="M316" s="122">
        <f>IF($BH$4=2,IF(データ入力と計算結果!$E$7=バックデータ一覧!$A$15,AU316/N316+AV316/O316+AW316/P316+AX316/Q316+AZ316/S316,IF(データ入力と計算結果!$E$7=バックデータ一覧!$A$16,AU316/N316+AV316/O316+AW316/P316+AY316/R316+AZ316/S316,AU316/N316+AV316/O316+AW316/P316+AY316/R316+BA316/T316)),0)</f>
        <v>0</v>
      </c>
      <c r="N316" s="122">
        <f>MIN(1,$BH$6*'貼り付けシート（日別）'!O315+計算過程!$BH$13*(AU316+AW316)+$BH$20)</f>
        <v>0.61910136544308392</v>
      </c>
      <c r="O316" s="122">
        <f>MIN(1,$BH$7*'貼り付けシート（日別）'!O315+$BH$14*AV316+$BH$21)</f>
        <v>0.68417498280561273</v>
      </c>
      <c r="P316" s="122">
        <f>MIN(1,$BH$8*'貼り付けシート（日別）'!O315+$BH$15*(AU316+AW316)+$BH$22)</f>
        <v>0.61910136544308392</v>
      </c>
      <c r="Q316" s="46">
        <f>MIN(1,$BH$9*'貼り付けシート（日別）'!O315+$BH$16*AX316+$BH$23)</f>
        <v>0.71159348488590612</v>
      </c>
      <c r="R316" s="46">
        <f>MIN(1,$BH$10*'貼り付けシート（日別）'!O315+$BH$17*AY316+$BH$24)</f>
        <v>0.70034403038789572</v>
      </c>
      <c r="S316" s="46">
        <f>MIN(1,$BH$11*'貼り付けシート（日別）'!O315+$BH$18*AZ316+$BH$25)</f>
        <v>0.71159348488590612</v>
      </c>
      <c r="T316" s="46">
        <f>MIN(1,$BH$12*'貼り付けシート（日別）'!O315+$BH$19*BA316+$BH$26)</f>
        <v>0.65810392218845637</v>
      </c>
      <c r="U316" s="46">
        <f t="shared" si="42"/>
        <v>0</v>
      </c>
      <c r="V316" s="46">
        <f t="array" ref="V316">AVERAGE((IF(('貼り付けシート（時刻別）'!$E$6:$E$8765=$B316)*('貼り付けシート（時刻別）'!$F$6:$F$8765=$C316)*('貼り付けシート（時刻別）'!$G$6:$G$8765=1),'貼り付けシート（時刻別）'!$C$6:$C$8765,"")))</f>
        <v>2.0625</v>
      </c>
      <c r="W316" s="46">
        <f t="shared" si="47"/>
        <v>1.0656687499999999</v>
      </c>
      <c r="X316" s="46">
        <f t="shared" si="48"/>
        <v>1.1028125</v>
      </c>
      <c r="Y316" s="46">
        <f t="shared" si="49"/>
        <v>63.241426502050004</v>
      </c>
      <c r="Z316" s="46">
        <f>IF($BH$4=8,($BH$38*'貼り付けシート（日別）'!O315+$BH$39*Y316+$BH$40)/3.6,0)</f>
        <v>0</v>
      </c>
      <c r="AA316" s="46">
        <f>IF(OR($BH$4=3,$BH$4=4,$BH$4=5),(($BH$42*'貼り付けシート（日別）'!O315+$BH$43*SUM(AU316:AW316,AY316)+$BH$44)*AB316+(0.01723*BA316+0.06099))*10^3/3600,0)</f>
        <v>0</v>
      </c>
      <c r="AB316" s="46">
        <f>IF('貼り付けシート（日別）'!O315&lt;7,1+(7-'貼り付けシート（日別）'!O315)*0.0091,1)</f>
        <v>1.0199441666666667</v>
      </c>
      <c r="AC316" s="46">
        <f>IF(OR($BH$4=3,$BH$4=4,$BH$4=5),(($BH$45*'貼り付けシート（日別）'!O315+$BH$46*SUM(AU316:AW316,AY316)+$BH$47)*AE316+BA316/AD316),0)</f>
        <v>0</v>
      </c>
      <c r="AD316" s="46">
        <f>$BH$48*'貼り付けシート（日別）'!O315+$BH$49*BA316+$BH$50</f>
        <v>0.81815249999999995</v>
      </c>
      <c r="AE316" s="46">
        <f>IF('貼り付けシート（日別）'!O315&lt;7,1+(7-'貼り付けシート（日別）'!O315)*0.0205,1)</f>
        <v>1.0449291666666667</v>
      </c>
      <c r="AF316" s="46">
        <f>IF($BH$4=7,((AL316*'貼り付けシート（日別）'!O315+AM316*(AU316+AV316+AW316+AY316)+AN316*AK316+AO316)*AG316+(0.01723*BA316+0.06099))*10^3/3600,0)</f>
        <v>0</v>
      </c>
      <c r="AG316" s="46">
        <f>IF(7&lt;='貼り付けシート（日別）'!O315,1,1+(7-'貼り付けシート（日別）'!O315)*0.0091)</f>
        <v>1.0199441666666667</v>
      </c>
      <c r="AH316" s="46">
        <f>IF($BH$4=7,((AP316*'貼り付けシート（日別）'!O315+AQ316*(AU316+AV316+AW316+AY316)+AR316*AK316+AS316)*AJ316+BA316/AI316),0)</f>
        <v>0</v>
      </c>
      <c r="AI316" s="46">
        <f>$BH$52*'貼り付けシート（日別）'!O315+$BH$53*BA316+$BH$54</f>
        <v>0.81815249999999995</v>
      </c>
      <c r="AJ316" s="46">
        <f>IF(7&lt;='貼り付けシート（日別）'!O315,1,1+(7-'貼り付けシート（日別）'!O315)*0.0205)</f>
        <v>1.0449291666666667</v>
      </c>
      <c r="AK316" s="46">
        <f>SUMIF('貼り付けシート（時刻別）'!$A$6:$A$8765,A316,'貼り付けシート（時刻別）'!$D$6:$D$8765)</f>
        <v>63.589229243216757</v>
      </c>
      <c r="AL316" s="120">
        <f>IF($AK316&gt;0,バックデータ一覧!$S$4,バックデータ一覧!$T$4)</f>
        <v>-0.51375000000000004</v>
      </c>
      <c r="AM316" s="120">
        <f>IF($AK316&gt;0,バックデータ一覧!$S$5,バックデータ一覧!$T$5)</f>
        <v>-1.7819999999999999E-2</v>
      </c>
      <c r="AN316" s="120">
        <f>IF($AK316&gt;0,バックデータ一覧!$S$6,バックデータ一覧!$T$6)</f>
        <v>0.27639999999999998</v>
      </c>
      <c r="AO316" s="120">
        <f>IF($AK316&gt;0,バックデータ一覧!$S$7,バックデータ一覧!$T$7)</f>
        <v>9.4067100000000003</v>
      </c>
      <c r="AP316" s="120">
        <f>IF($AK316&gt;0,バックデータ一覧!$S$12,バックデータ一覧!$T$12)</f>
        <v>-0.19841</v>
      </c>
      <c r="AQ316" s="120">
        <f>IF($AK316&gt;0,バックデータ一覧!$S$13,バックデータ一覧!$T$13)</f>
        <v>1.10632</v>
      </c>
      <c r="AR316" s="120">
        <f>IF($AK316&gt;0,バックデータ一覧!$S$14,バックデータ一覧!$T$14)</f>
        <v>0.19306999999999999</v>
      </c>
      <c r="AS316" s="120">
        <f>IF($AK316&gt;0,バックデータ一覧!$S$15,バックデータ一覧!$T$15)</f>
        <v>-10.36669</v>
      </c>
      <c r="AT316" s="123">
        <f>IF(データ入力と計算結果!$E$9=バックデータ一覧!$A$24,'貼り付けシート（日別）'!P315,0)</f>
        <v>0</v>
      </c>
      <c r="AU316" s="132">
        <f>'貼り付けシート（日別）'!B315</f>
        <v>11.543480529307999</v>
      </c>
      <c r="AV316" s="132">
        <f>'貼り付けシート（日別）'!C315</f>
        <v>18.820892167349996</v>
      </c>
      <c r="AW316" s="132">
        <f>'貼り付けシート（日別）'!D315</f>
        <v>3.5132332045719998</v>
      </c>
      <c r="AX316" s="132">
        <f>'貼り付けシート（日別）'!E315</f>
        <v>0</v>
      </c>
      <c r="AY316" s="132">
        <f>'貼り付けシート（日別）'!F315</f>
        <v>22.58507060082</v>
      </c>
      <c r="AZ316" s="132">
        <f>'貼り付けシート（日別）'!G315</f>
        <v>0</v>
      </c>
      <c r="BA316" s="132">
        <f>'貼り付けシート（日別）'!H315</f>
        <v>6.7787500000000005</v>
      </c>
    </row>
    <row r="317" spans="1:53" x14ac:dyDescent="0.15">
      <c r="A317" s="50">
        <v>41950</v>
      </c>
      <c r="B317" s="42">
        <f t="shared" si="43"/>
        <v>11</v>
      </c>
      <c r="C317" s="42">
        <f t="shared" si="44"/>
        <v>7</v>
      </c>
      <c r="D317" s="127">
        <f t="shared" si="45"/>
        <v>0.16169629166666666</v>
      </c>
      <c r="E317" s="127">
        <f t="shared" si="40"/>
        <v>75.591534455488755</v>
      </c>
      <c r="F317" s="127">
        <f t="shared" si="46"/>
        <v>0</v>
      </c>
      <c r="G317" s="130">
        <v>0</v>
      </c>
      <c r="H317" s="122">
        <f t="shared" si="41"/>
        <v>0.16169629166666666</v>
      </c>
      <c r="I317" s="122">
        <f>IF(AND($BH$4&lt;&gt;1,$BH$4&lt;&gt;2,$BH$4&lt;&gt;6),0,((VLOOKUP(データ入力と計算結果!$E$6,バックデータ一覧!$V$10:$AA$11,2)*'貼り付けシート（日別）'!O316+VLOOKUP(データ入力と計算結果!$E$6,バックデータ一覧!$V$10:$AA$11,3)*('貼り付けシート（日別）'!I316+'貼り付けシート（日別）'!J316+'貼り付けシート（日別）'!K316+'貼り付けシート（日別）'!L316+'貼り付けシート（日別）'!N316)+(VLOOKUP(データ入力と計算結果!$E$6,バックデータ一覧!$V$10:$AA$11,4)))*10^3/3600))</f>
        <v>9.3937222222222228E-2</v>
      </c>
      <c r="J317" s="122">
        <f>IF(AND(OR($BH$4&lt;&gt;1,$BH$4&lt;&gt;2,$BH$4&lt;&gt;6),データ入力と計算結果!$E$7&lt;&gt;バックデータ一覧!$A$15,SUM(AX317:AY317)&gt;0),0.07*10^3/3600,0)</f>
        <v>1.9444444444444445E-2</v>
      </c>
      <c r="K317" s="122">
        <f>IF(AND(OR($BH$4=1,$BH$4=2),データ入力と計算結果!$E$7=バックデータ一覧!$A$17,AY317&gt;0),(VLOOKUP(データ入力と計算結果!$E$6,バックデータ一覧!$V$10:$AA$11,5,FALSE)*BA317+VLOOKUP(データ入力と計算結果!$E$6,バックデータ一覧!$V$10:$AA$11,6,FALSE))*10^3/3600,0)</f>
        <v>4.8314625E-2</v>
      </c>
      <c r="L317" s="122">
        <f>IF(OR($BH$4=1,$BH$4=6),IF(データ入力と計算結果!$E$7=バックデータ一覧!$A$15,AU317/N317+AV317/O317+AW317/P317+AX317/Q317+AY317/S317,IF(データ入力と計算結果!$E$7=バックデータ一覧!$A$16,AU317/N317+AV317/O317+AW317/P317+AY317/R317+AZ317/S317,AU317/N317+AV317/O317+AW317/P317+AY317/R317+BA317/T317)),0)</f>
        <v>75.591534455488755</v>
      </c>
      <c r="M317" s="122">
        <f>IF($BH$4=2,IF(データ入力と計算結果!$E$7=バックデータ一覧!$A$15,AU317/N317+AV317/O317+AW317/P317+AX317/Q317+AZ317/S317,IF(データ入力と計算結果!$E$7=バックデータ一覧!$A$16,AU317/N317+AV317/O317+AW317/P317+AY317/R317+AZ317/S317,AU317/N317+AV317/O317+AW317/P317+AY317/R317+BA317/T317)),0)</f>
        <v>0</v>
      </c>
      <c r="N317" s="122">
        <f>MIN(1,$BH$6*'貼り付けシート（日別）'!O316+計算過程!$BH$13*(AU317+AW317)+$BH$20)</f>
        <v>0.61438196902842712</v>
      </c>
      <c r="O317" s="122">
        <f>MIN(1,$BH$7*'貼り付けシート（日別）'!O316+$BH$14*AV317+$BH$21)</f>
        <v>0.6822011049386667</v>
      </c>
      <c r="P317" s="122">
        <f>MIN(1,$BH$8*'貼り付けシート（日別）'!O316+$BH$15*(AU317+AW317)+$BH$22)</f>
        <v>0.61438196902842712</v>
      </c>
      <c r="Q317" s="46">
        <f>MIN(1,$BH$9*'貼り付けシート（日別）'!O316+$BH$16*AX317+$BH$23)</f>
        <v>0.71159348488590612</v>
      </c>
      <c r="R317" s="46">
        <f>MIN(1,$BH$10*'貼り付けシート（日別）'!O316+$BH$17*AY317+$BH$24)</f>
        <v>0.7002339538196618</v>
      </c>
      <c r="S317" s="46">
        <f>MIN(1,$BH$11*'貼り付けシート（日別）'!O316+$BH$18*AZ317+$BH$25)</f>
        <v>0.71159348488590612</v>
      </c>
      <c r="T317" s="46">
        <f>MIN(1,$BH$12*'貼り付けシート（日別）'!O316+$BH$19*BA317+$BH$26)</f>
        <v>0.65863201188080533</v>
      </c>
      <c r="U317" s="46">
        <f t="shared" si="42"/>
        <v>0</v>
      </c>
      <c r="V317" s="46">
        <f t="array" ref="V317">AVERAGE((IF(('貼り付けシート（時刻別）'!$E$6:$E$8765=$B317)*('貼り付けシート（時刻別）'!$F$6:$F$8765=$C317)*('貼り付けシート（時刻別）'!$G$6:$G$8765=1),'貼り付けシート（時刻別）'!$C$6:$C$8765,"")))</f>
        <v>-0.38750000000000001</v>
      </c>
      <c r="W317" s="46">
        <f t="shared" si="47"/>
        <v>1.09825375</v>
      </c>
      <c r="X317" s="46">
        <f t="shared" si="48"/>
        <v>1.1229062500000002</v>
      </c>
      <c r="Y317" s="46">
        <f t="shared" si="49"/>
        <v>50.941988259250003</v>
      </c>
      <c r="Z317" s="46">
        <f>IF($BH$4=8,($BH$38*'貼り付けシート（日別）'!O316+$BH$39*Y317+$BH$40)/3.6,0)</f>
        <v>0</v>
      </c>
      <c r="AA317" s="46">
        <f>IF(OR($BH$4=3,$BH$4=4,$BH$4=5),(($BH$42*'貼り付けシート（日別）'!O316+$BH$43*SUM(AU317:AW317,AY317)+$BH$44)*AB317+(0.01723*BA317+0.06099))*10^3/3600,0)</f>
        <v>0</v>
      </c>
      <c r="AB317" s="46">
        <f>IF('貼り付けシート（日別）'!O316&lt;7,1+(7-'貼り付けシート（日別）'!O316)*0.0091,1)</f>
        <v>1.00637</v>
      </c>
      <c r="AC317" s="46">
        <f>IF(OR($BH$4=3,$BH$4=4,$BH$4=5),(($BH$45*'貼り付けシート（日別）'!O316+$BH$46*SUM(AU317:AW317,AY317)+$BH$47)*AE317+BA317/AD317),0)</f>
        <v>0</v>
      </c>
      <c r="AD317" s="46">
        <f>$BH$48*'貼り付けシート（日別）'!O316+$BH$49*BA317+$BH$50</f>
        <v>0.82396999999999998</v>
      </c>
      <c r="AE317" s="46">
        <f>IF('貼り付けシート（日別）'!O316&lt;7,1+(7-'貼り付けシート（日別）'!O316)*0.0205,1)</f>
        <v>1.0143500000000001</v>
      </c>
      <c r="AF317" s="46">
        <f>IF($BH$4=7,((AL317*'貼り付けシート（日別）'!O316+AM317*(AU317+AV317+AW317+AY317)+AN317*AK317+AO317)*AG317+(0.01723*BA317+0.06099))*10^3/3600,0)</f>
        <v>0</v>
      </c>
      <c r="AG317" s="46">
        <f>IF(7&lt;='貼り付けシート（日別）'!O316,1,1+(7-'貼り付けシート（日別）'!O316)*0.0091)</f>
        <v>1.00637</v>
      </c>
      <c r="AH317" s="46">
        <f>IF($BH$4=7,((AP317*'貼り付けシート（日別）'!O316+AQ317*(AU317+AV317+AW317+AY317)+AR317*AK317+AS317)*AJ317+BA317/AI317),0)</f>
        <v>0</v>
      </c>
      <c r="AI317" s="46">
        <f>$BH$52*'貼り付けシート（日別）'!O316+$BH$53*BA317+$BH$54</f>
        <v>0.82396999999999998</v>
      </c>
      <c r="AJ317" s="46">
        <f>IF(7&lt;='貼り付けシート（日別）'!O316,1,1+(7-'貼り付けシート（日別）'!O316)*0.0205)</f>
        <v>1.0143500000000001</v>
      </c>
      <c r="AK317" s="46">
        <f>SUMIF('貼り付けシート（時刻別）'!$A$6:$A$8765,A317,'貼り付けシート（時刻別）'!$D$6:$D$8765)</f>
        <v>59.054111113127725</v>
      </c>
      <c r="AL317" s="120">
        <f>IF($AK317&gt;0,バックデータ一覧!$S$4,バックデータ一覧!$T$4)</f>
        <v>-0.51375000000000004</v>
      </c>
      <c r="AM317" s="120">
        <f>IF($AK317&gt;0,バックデータ一覧!$S$5,バックデータ一覧!$T$5)</f>
        <v>-1.7819999999999999E-2</v>
      </c>
      <c r="AN317" s="120">
        <f>IF($AK317&gt;0,バックデータ一覧!$S$6,バックデータ一覧!$T$6)</f>
        <v>0.27639999999999998</v>
      </c>
      <c r="AO317" s="120">
        <f>IF($AK317&gt;0,バックデータ一覧!$S$7,バックデータ一覧!$T$7)</f>
        <v>9.4067100000000003</v>
      </c>
      <c r="AP317" s="120">
        <f>IF($AK317&gt;0,バックデータ一覧!$S$12,バックデータ一覧!$T$12)</f>
        <v>-0.19841</v>
      </c>
      <c r="AQ317" s="120">
        <f>IF($AK317&gt;0,バックデータ一覧!$S$13,バックデータ一覧!$T$13)</f>
        <v>1.10632</v>
      </c>
      <c r="AR317" s="120">
        <f>IF($AK317&gt;0,バックデータ一覧!$S$14,バックデータ一覧!$T$14)</f>
        <v>0.19306999999999999</v>
      </c>
      <c r="AS317" s="120">
        <f>IF($AK317&gt;0,バックデータ一覧!$S$15,バックデータ一覧!$T$15)</f>
        <v>-10.36669</v>
      </c>
      <c r="AT317" s="123">
        <f>IF(データ入力と計算結果!$E$9=バックデータ一覧!$A$24,'貼り付けシート（日別）'!P316,0)</f>
        <v>0</v>
      </c>
      <c r="AU317" s="132">
        <f>'貼り付けシート（日別）'!B316</f>
        <v>7.8628379202100005</v>
      </c>
      <c r="AV317" s="132">
        <f>'貼り付けシート（日別）'!C316</f>
        <v>12.681996645500002</v>
      </c>
      <c r="AW317" s="132">
        <f>'貼り付けシート（日別）'!D316</f>
        <v>1.0145597316399999</v>
      </c>
      <c r="AX317" s="132">
        <f>'貼り付けシート（日別）'!E316</f>
        <v>0</v>
      </c>
      <c r="AY317" s="132">
        <f>'貼り付けシート（日別）'!F316</f>
        <v>22.827593961900003</v>
      </c>
      <c r="AZ317" s="132">
        <f>'貼り付けシート（日別）'!G316</f>
        <v>0</v>
      </c>
      <c r="BA317" s="132">
        <f>'貼り付けシート（日別）'!H316</f>
        <v>6.5549999999999997</v>
      </c>
    </row>
    <row r="318" spans="1:53" x14ac:dyDescent="0.15">
      <c r="A318" s="50">
        <v>41951</v>
      </c>
      <c r="B318" s="42">
        <f t="shared" si="43"/>
        <v>11</v>
      </c>
      <c r="C318" s="42">
        <f t="shared" si="44"/>
        <v>8</v>
      </c>
      <c r="D318" s="127">
        <f t="shared" si="45"/>
        <v>0.16601465668402776</v>
      </c>
      <c r="E318" s="127">
        <f t="shared" si="40"/>
        <v>93.643010357633756</v>
      </c>
      <c r="F318" s="127">
        <f t="shared" si="46"/>
        <v>0</v>
      </c>
      <c r="G318" s="130">
        <v>0</v>
      </c>
      <c r="H318" s="122">
        <f t="shared" si="41"/>
        <v>0.16601465668402776</v>
      </c>
      <c r="I318" s="122">
        <f>IF(AND($BH$4&lt;&gt;1,$BH$4&lt;&gt;2,$BH$4&lt;&gt;6),0,((VLOOKUP(データ入力と計算結果!$E$6,バックデータ一覧!$V$10:$AA$11,2)*'貼り付けシート（日別）'!O317+VLOOKUP(データ入力と計算結果!$E$6,バックデータ一覧!$V$10:$AA$11,3)*('貼り付けシート（日別）'!I317+'貼り付けシート（日別）'!J317+'貼り付けシート（日別）'!K317+'貼り付けシート（日別）'!L317+'貼り付けシート（日別）'!N317)+(VLOOKUP(データ入力と計算結果!$E$6,バックデータ一覧!$V$10:$AA$11,4)))*10^3/3600))</f>
        <v>0.10239532407407408</v>
      </c>
      <c r="J318" s="122">
        <f>IF(AND(OR($BH$4&lt;&gt;1,$BH$4&lt;&gt;2,$BH$4&lt;&gt;6),データ入力と計算結果!$E$7&lt;&gt;バックデータ一覧!$A$15,SUM(AX318:AY318)&gt;0),0.07*10^3/3600,0)</f>
        <v>1.9444444444444445E-2</v>
      </c>
      <c r="K318" s="122">
        <f>IF(AND(OR($BH$4=1,$BH$4=2),データ入力と計算結果!$E$7=バックデータ一覧!$A$17,AY318&gt;0),(VLOOKUP(データ入力と計算結果!$E$6,バックデータ一覧!$V$10:$AA$11,5,FALSE)*BA318+VLOOKUP(データ入力と計算結果!$E$6,バックデータ一覧!$V$10:$AA$11,6,FALSE))*10^3/3600,0)</f>
        <v>4.4174888165509255E-2</v>
      </c>
      <c r="L318" s="122">
        <f>IF(OR($BH$4=1,$BH$4=6),IF(データ入力と計算結果!$E$7=バックデータ一覧!$A$15,AU318/N318+AV318/O318+AW318/P318+AX318/Q318+AY318/S318,IF(データ入力と計算結果!$E$7=バックデータ一覧!$A$16,AU318/N318+AV318/O318+AW318/P318+AY318/R318+AZ318/S318,AU318/N318+AV318/O318+AW318/P318+AY318/R318+BA318/T318)),0)</f>
        <v>93.643010357633756</v>
      </c>
      <c r="M318" s="122">
        <f>IF($BH$4=2,IF(データ入力と計算結果!$E$7=バックデータ一覧!$A$15,AU318/N318+AV318/O318+AW318/P318+AX318/Q318+AZ318/S318,IF(データ入力と計算結果!$E$7=バックデータ一覧!$A$16,AU318/N318+AV318/O318+AW318/P318+AY318/R318+AZ318/S318,AU318/N318+AV318/O318+AW318/P318+AY318/R318+BA318/T318)),0)</f>
        <v>0</v>
      </c>
      <c r="N318" s="122">
        <f>MIN(1,$BH$6*'貼り付けシート（日別）'!O317+計算過程!$BH$13*(AU318+AW318)+$BH$20)</f>
        <v>0.63087383909205963</v>
      </c>
      <c r="O318" s="122">
        <f>MIN(1,$BH$7*'貼り付けシート（日別）'!O317+$BH$14*AV318+$BH$21)</f>
        <v>0.68794613846013453</v>
      </c>
      <c r="P318" s="122">
        <f>MIN(1,$BH$8*'貼り付けシート（日別）'!O317+$BH$15*(AU318+AW318)+$BH$22)</f>
        <v>0.63087383909205963</v>
      </c>
      <c r="Q318" s="46">
        <f>MIN(1,$BH$9*'貼り付けシート（日別）'!O317+$BH$16*AX318+$BH$23)</f>
        <v>0.71159348488590612</v>
      </c>
      <c r="R318" s="46">
        <f>MIN(1,$BH$10*'貼り付けシート（日別）'!O317+$BH$17*AY318+$BH$24)</f>
        <v>0.70015683120837569</v>
      </c>
      <c r="S318" s="46">
        <f>MIN(1,$BH$11*'貼り付けシート（日別）'!O317+$BH$18*AZ318+$BH$25)</f>
        <v>0.71159348488590612</v>
      </c>
      <c r="T318" s="46">
        <f>MIN(1,$BH$12*'貼り付けシート（日別）'!O317+$BH$19*BA318+$BH$26)</f>
        <v>0.658814708144698</v>
      </c>
      <c r="U318" s="46">
        <f t="shared" si="42"/>
        <v>0</v>
      </c>
      <c r="V318" s="46">
        <f t="array" ref="V318">AVERAGE((IF(('貼り付けシート（時刻別）'!$E$6:$E$8765=$B318)*('貼り付けシート（時刻別）'!$F$6:$F$8765=$C318)*('貼り付けシート（時刻別）'!$G$6:$G$8765=1),'貼り付けシート（時刻別）'!$C$6:$C$8765,"")))</f>
        <v>7.6875</v>
      </c>
      <c r="W318" s="46">
        <f t="shared" si="47"/>
        <v>1</v>
      </c>
      <c r="X318" s="46">
        <f t="shared" si="48"/>
        <v>1</v>
      </c>
      <c r="Y318" s="46">
        <f t="shared" si="49"/>
        <v>63.183833000633335</v>
      </c>
      <c r="Z318" s="46">
        <f>IF($BH$4=8,($BH$38*'貼り付けシート（日別）'!O317+$BH$39*Y318+$BH$40)/3.6,0)</f>
        <v>0</v>
      </c>
      <c r="AA318" s="46">
        <f>IF(OR($BH$4=3,$BH$4=4,$BH$4=5),(($BH$42*'貼り付けシート（日別）'!O317+$BH$43*SUM(AU318:AW318,AY318)+$BH$44)*AB318+(0.01723*BA318+0.06099))*10^3/3600,0)</f>
        <v>0</v>
      </c>
      <c r="AB318" s="46">
        <f>IF('貼り付けシート（日別）'!O317&lt;7,1+(7-'貼り付けシート（日別）'!O317)*0.0091,1)</f>
        <v>1</v>
      </c>
      <c r="AC318" s="46">
        <f>IF(OR($BH$4=3,$BH$4=4,$BH$4=5),(($BH$45*'貼り付けシート（日別）'!O317+$BH$46*SUM(AU318:AW318,AY318)+$BH$47)*AE318+BA318/AD318),0)</f>
        <v>0</v>
      </c>
      <c r="AD318" s="46">
        <f>$BH$48*'貼り付けシート（日別）'!O317+$BH$49*BA318+$BH$50</f>
        <v>0.8434803125</v>
      </c>
      <c r="AE318" s="46">
        <f>IF('貼り付けシート（日別）'!O317&lt;7,1+(7-'貼り付けシート（日別）'!O317)*0.0205,1)</f>
        <v>1</v>
      </c>
      <c r="AF318" s="46">
        <f>IF($BH$4=7,((AL318*'貼り付けシート（日別）'!O317+AM318*(AU318+AV318+AW318+AY318)+AN318*AK318+AO318)*AG318+(0.01723*BA318+0.06099))*10^3/3600,0)</f>
        <v>0</v>
      </c>
      <c r="AG318" s="46">
        <f>IF(7&lt;='貼り付けシート（日別）'!O317,1,1+(7-'貼り付けシート（日別）'!O317)*0.0091)</f>
        <v>1</v>
      </c>
      <c r="AH318" s="46">
        <f>IF($BH$4=7,((AP318*'貼り付けシート（日別）'!O317+AQ318*(AU318+AV318+AW318+AY318)+AR318*AK318+AS318)*AJ318+BA318/AI318),0)</f>
        <v>0</v>
      </c>
      <c r="AI318" s="46">
        <f>$BH$52*'貼り付けシート（日別）'!O317+$BH$53*BA318+$BH$54</f>
        <v>0.8434803125</v>
      </c>
      <c r="AJ318" s="46">
        <f>IF(7&lt;='貼り付けシート（日別）'!O317,1,1+(7-'貼り付けシート（日別）'!O317)*0.0205)</f>
        <v>1</v>
      </c>
      <c r="AK318" s="46">
        <f>SUMIF('貼り付けシート（時刻別）'!$A$6:$A$8765,A318,'貼り付けシート（時刻別）'!$D$6:$D$8765)</f>
        <v>46.836767350888124</v>
      </c>
      <c r="AL318" s="120">
        <f>IF($AK318&gt;0,バックデータ一覧!$S$4,バックデータ一覧!$T$4)</f>
        <v>-0.51375000000000004</v>
      </c>
      <c r="AM318" s="120">
        <f>IF($AK318&gt;0,バックデータ一覧!$S$5,バックデータ一覧!$T$5)</f>
        <v>-1.7819999999999999E-2</v>
      </c>
      <c r="AN318" s="120">
        <f>IF($AK318&gt;0,バックデータ一覧!$S$6,バックデータ一覧!$T$6)</f>
        <v>0.27639999999999998</v>
      </c>
      <c r="AO318" s="120">
        <f>IF($AK318&gt;0,バックデータ一覧!$S$7,バックデータ一覧!$T$7)</f>
        <v>9.4067100000000003</v>
      </c>
      <c r="AP318" s="120">
        <f>IF($AK318&gt;0,バックデータ一覧!$S$12,バックデータ一覧!$T$12)</f>
        <v>-0.19841</v>
      </c>
      <c r="AQ318" s="120">
        <f>IF($AK318&gt;0,バックデータ一覧!$S$13,バックデータ一覧!$T$13)</f>
        <v>1.10632</v>
      </c>
      <c r="AR318" s="120">
        <f>IF($AK318&gt;0,バックデータ一覧!$S$14,バックデータ一覧!$T$14)</f>
        <v>0.19306999999999999</v>
      </c>
      <c r="AS318" s="120">
        <f>IF($AK318&gt;0,バックデータ一覧!$S$15,バックデータ一覧!$T$15)</f>
        <v>-10.36669</v>
      </c>
      <c r="AT318" s="123">
        <f>IF(データ入力と計算結果!$E$9=バックデータ一覧!$A$24,'貼り付けシート（日別）'!P317,0)</f>
        <v>0</v>
      </c>
      <c r="AU318" s="132">
        <f>'貼り付けシート（日別）'!B317</f>
        <v>11.754284098648</v>
      </c>
      <c r="AV318" s="132">
        <f>'貼り付けシート（日別）'!C317</f>
        <v>19.164593639100001</v>
      </c>
      <c r="AW318" s="132">
        <f>'貼り付けシート（日別）'!D317</f>
        <v>3.5773908126320002</v>
      </c>
      <c r="AX318" s="132">
        <f>'貼り付けシート（日別）'!E317</f>
        <v>0</v>
      </c>
      <c r="AY318" s="132">
        <f>'貼り付けシート（日別）'!F317</f>
        <v>22.997512366920002</v>
      </c>
      <c r="AZ318" s="132">
        <f>'貼り付けシート（日別）'!G317</f>
        <v>0</v>
      </c>
      <c r="BA318" s="132">
        <f>'貼り付けシート（日別）'!H317</f>
        <v>5.6900520833333337</v>
      </c>
    </row>
    <row r="319" spans="1:53" x14ac:dyDescent="0.15">
      <c r="A319" s="50">
        <v>41952</v>
      </c>
      <c r="B319" s="42">
        <f t="shared" si="43"/>
        <v>11</v>
      </c>
      <c r="C319" s="42">
        <f t="shared" si="44"/>
        <v>9</v>
      </c>
      <c r="D319" s="127">
        <f t="shared" si="45"/>
        <v>0.16982306987847223</v>
      </c>
      <c r="E319" s="127">
        <f t="shared" si="40"/>
        <v>94.500656777412146</v>
      </c>
      <c r="F319" s="127">
        <f t="shared" si="46"/>
        <v>0</v>
      </c>
      <c r="G319" s="130">
        <v>0</v>
      </c>
      <c r="H319" s="122">
        <f t="shared" si="41"/>
        <v>0.16982306987847223</v>
      </c>
      <c r="I319" s="122">
        <f>IF(AND($BH$4&lt;&gt;1,$BH$4&lt;&gt;2,$BH$4&lt;&gt;6),0,((VLOOKUP(データ入力と計算結果!$E$6,バックデータ一覧!$V$10:$AA$11,2)*'貼り付けシート（日別）'!O318+VLOOKUP(データ入力と計算結果!$E$6,バックデータ一覧!$V$10:$AA$11,3)*('貼り付けシート（日別）'!I318+'貼り付けシート（日別）'!J318+'貼り付けシート（日別）'!K318+'貼り付けシート（日別）'!L318+'貼り付けシート（日別）'!N318)+(VLOOKUP(データ入力と計算結果!$E$6,バックデータ一覧!$V$10:$AA$11,4)))*10^3/3600))</f>
        <v>0.10384458333333334</v>
      </c>
      <c r="J319" s="122">
        <f>IF(AND(OR($BH$4&lt;&gt;1,$BH$4&lt;&gt;2,$BH$4&lt;&gt;6),データ入力と計算結果!$E$7&lt;&gt;バックデータ一覧!$A$15,SUM(AX319:AY319)&gt;0),0.07*10^3/3600,0)</f>
        <v>1.9444444444444445E-2</v>
      </c>
      <c r="K319" s="122">
        <f>IF(AND(OR($BH$4=1,$BH$4=2),データ入力と計算結果!$E$7=バックデータ一覧!$A$17,AY319&gt;0),(VLOOKUP(データ入力と計算結果!$E$6,バックデータ一覧!$V$10:$AA$11,5,FALSE)*BA319+VLOOKUP(データ入力と計算結果!$E$6,バックデータ一覧!$V$10:$AA$11,6,FALSE))*10^3/3600,0)</f>
        <v>4.6534042100694444E-2</v>
      </c>
      <c r="L319" s="122">
        <f>IF(OR($BH$4=1,$BH$4=6),IF(データ入力と計算結果!$E$7=バックデータ一覧!$A$15,AU319/N319+AV319/O319+AW319/P319+AX319/Q319+AY319/S319,IF(データ入力と計算結果!$E$7=バックデータ一覧!$A$16,AU319/N319+AV319/O319+AW319/P319+AY319/R319+AZ319/S319,AU319/N319+AV319/O319+AW319/P319+AY319/R319+BA319/T319)),0)</f>
        <v>94.500656777412146</v>
      </c>
      <c r="M319" s="122">
        <f>IF($BH$4=2,IF(データ入力と計算結果!$E$7=バックデータ一覧!$A$15,AU319/N319+AV319/O319+AW319/P319+AX319/Q319+AZ319/S319,IF(データ入力と計算結果!$E$7=バックデータ一覧!$A$16,AU319/N319+AV319/O319+AW319/P319+AY319/R319+AZ319/S319,AU319/N319+AV319/O319+AW319/P319+AY319/R319+BA319/T319)),0)</f>
        <v>0</v>
      </c>
      <c r="N319" s="122">
        <f>MIN(1,$BH$6*'貼り付けシート（日別）'!O318+計算過程!$BH$13*(AU319+AW319)+$BH$20)</f>
        <v>0.62560652455793297</v>
      </c>
      <c r="O319" s="122">
        <f>MIN(1,$BH$7*'貼り付けシート（日別）'!O318+$BH$14*AV319+$BH$21)</f>
        <v>0.68627690468052405</v>
      </c>
      <c r="P319" s="122">
        <f>MIN(1,$BH$8*'貼り付けシート（日別）'!O318+$BH$15*(AU319+AW319)+$BH$22)</f>
        <v>0.62560652455793297</v>
      </c>
      <c r="Q319" s="46">
        <f>MIN(1,$BH$9*'貼り付けシート（日別）'!O318+$BH$16*AX319+$BH$23)</f>
        <v>0.71159348488590612</v>
      </c>
      <c r="R319" s="46">
        <f>MIN(1,$BH$10*'貼り付けシート（日別）'!O318+$BH$17*AY319+$BH$24)</f>
        <v>0.70017736273129072</v>
      </c>
      <c r="S319" s="46">
        <f>MIN(1,$BH$11*'貼り付けシート（日別）'!O318+$BH$18*AZ319+$BH$25)</f>
        <v>0.71159348488590612</v>
      </c>
      <c r="T319" s="46">
        <f>MIN(1,$BH$12*'貼り付けシート（日別）'!O318+$BH$19*BA319+$BH$26)</f>
        <v>0.65840856095114098</v>
      </c>
      <c r="U319" s="46">
        <f t="shared" si="42"/>
        <v>0</v>
      </c>
      <c r="V319" s="46">
        <f t="array" ref="V319">AVERAGE((IF(('貼り付けシート（時刻別）'!$E$6:$E$8765=$B319)*('貼り付けシート（時刻別）'!$F$6:$F$8765=$C319)*('貼り付けシート（時刻別）'!$G$6:$G$8765=1),'貼り付けシート（時刻別）'!$C$6:$C$8765,"")))</f>
        <v>10.825000000000003</v>
      </c>
      <c r="W319" s="46">
        <f t="shared" si="47"/>
        <v>1</v>
      </c>
      <c r="X319" s="46">
        <f t="shared" si="48"/>
        <v>1</v>
      </c>
      <c r="Y319" s="46">
        <f t="shared" si="49"/>
        <v>63.56366079595</v>
      </c>
      <c r="Z319" s="46">
        <f>IF($BH$4=8,($BH$38*'貼り付けシート（日別）'!O318+$BH$39*Y319+$BH$40)/3.6,0)</f>
        <v>0</v>
      </c>
      <c r="AA319" s="46">
        <f>IF(OR($BH$4=3,$BH$4=4,$BH$4=5),(($BH$42*'貼り付けシート（日別）'!O318+$BH$43*SUM(AU319:AW319,AY319)+$BH$44)*AB319+(0.01723*BA319+0.06099))*10^3/3600,0)</f>
        <v>0</v>
      </c>
      <c r="AB319" s="46">
        <f>IF('貼り付けシート（日別）'!O318&lt;7,1+(7-'貼り付けシート（日別）'!O318)*0.0091,1)</f>
        <v>1</v>
      </c>
      <c r="AC319" s="46">
        <f>IF(OR($BH$4=3,$BH$4=4,$BH$4=5),(($BH$45*'貼り付けシート（日別）'!O318+$BH$46*SUM(AU319:AW319,AY319)+$BH$47)*AE319+BA319/AD319),0)</f>
        <v>0</v>
      </c>
      <c r="AD319" s="46">
        <f>$BH$48*'貼り付けシート（日別）'!O318+$BH$49*BA319+$BH$50</f>
        <v>0.83187781249999992</v>
      </c>
      <c r="AE319" s="46">
        <f>IF('貼り付けシート（日別）'!O318&lt;7,1+(7-'貼り付けシート（日別）'!O318)*0.0205,1)</f>
        <v>1</v>
      </c>
      <c r="AF319" s="46">
        <f>IF($BH$4=7,((AL319*'貼り付けシート（日別）'!O318+AM319*(AU319+AV319+AW319+AY319)+AN319*AK319+AO319)*AG319+(0.01723*BA319+0.06099))*10^3/3600,0)</f>
        <v>0</v>
      </c>
      <c r="AG319" s="46">
        <f>IF(7&lt;='貼り付けシート（日別）'!O318,1,1+(7-'貼り付けシート（日別）'!O318)*0.0091)</f>
        <v>1</v>
      </c>
      <c r="AH319" s="46">
        <f>IF($BH$4=7,((AP319*'貼り付けシート（日別）'!O318+AQ319*(AU319+AV319+AW319+AY319)+AR319*AK319+AS319)*AJ319+BA319/AI319),0)</f>
        <v>0</v>
      </c>
      <c r="AI319" s="46">
        <f>$BH$52*'貼り付けシート（日別）'!O318+$BH$53*BA319+$BH$54</f>
        <v>0.83187781249999992</v>
      </c>
      <c r="AJ319" s="46">
        <f>IF(7&lt;='貼り付けシート（日別）'!O318,1,1+(7-'貼り付けシート（日別）'!O318)*0.0205)</f>
        <v>1</v>
      </c>
      <c r="AK319" s="46">
        <f>SUMIF('貼り付けシート（時刻別）'!$A$6:$A$8765,A319,'貼り付けシート（時刻別）'!$D$6:$D$8765)</f>
        <v>34.339013608978895</v>
      </c>
      <c r="AL319" s="120">
        <f>IF($AK319&gt;0,バックデータ一覧!$S$4,バックデータ一覧!$T$4)</f>
        <v>-0.51375000000000004</v>
      </c>
      <c r="AM319" s="120">
        <f>IF($AK319&gt;0,バックデータ一覧!$S$5,バックデータ一覧!$T$5)</f>
        <v>-1.7819999999999999E-2</v>
      </c>
      <c r="AN319" s="120">
        <f>IF($AK319&gt;0,バックデータ一覧!$S$6,バックデータ一覧!$T$6)</f>
        <v>0.27639999999999998</v>
      </c>
      <c r="AO319" s="120">
        <f>IF($AK319&gt;0,バックデータ一覧!$S$7,バックデータ一覧!$T$7)</f>
        <v>9.4067100000000003</v>
      </c>
      <c r="AP319" s="120">
        <f>IF($AK319&gt;0,バックデータ一覧!$S$12,バックデータ一覧!$T$12)</f>
        <v>-0.19841</v>
      </c>
      <c r="AQ319" s="120">
        <f>IF($AK319&gt;0,バックデータ一覧!$S$13,バックデータ一覧!$T$13)</f>
        <v>1.10632</v>
      </c>
      <c r="AR319" s="120">
        <f>IF($AK319&gt;0,バックデータ一覧!$S$14,バックデータ一覧!$T$14)</f>
        <v>0.19306999999999999</v>
      </c>
      <c r="AS319" s="120">
        <f>IF($AK319&gt;0,バックデータ一覧!$S$15,バックデータ一覧!$T$15)</f>
        <v>-10.36669</v>
      </c>
      <c r="AT319" s="123">
        <f>IF(データ入力と計算結果!$E$9=バックデータ一覧!$A$24,'貼り付けシート（日別）'!P318,0)</f>
        <v>0</v>
      </c>
      <c r="AU319" s="132">
        <f>'貼り付けシート（日別）'!B318</f>
        <v>11.731163707172</v>
      </c>
      <c r="AV319" s="132">
        <f>'貼り付けシート（日別）'!C318</f>
        <v>19.126897348650001</v>
      </c>
      <c r="AW319" s="132">
        <f>'貼り付けシート（日別）'!D318</f>
        <v>3.5703541717479998</v>
      </c>
      <c r="AX319" s="132">
        <f>'貼り付けシート（日別）'!E318</f>
        <v>0</v>
      </c>
      <c r="AY319" s="132">
        <f>'貼り付けシート（日別）'!F318</f>
        <v>22.95227681838</v>
      </c>
      <c r="AZ319" s="132">
        <f>'貼り付けシート（日別）'!G318</f>
        <v>0</v>
      </c>
      <c r="BA319" s="132">
        <f>'貼り付けシート（日別）'!H318</f>
        <v>6.1829687499999997</v>
      </c>
    </row>
    <row r="320" spans="1:53" x14ac:dyDescent="0.15">
      <c r="A320" s="50">
        <v>41953</v>
      </c>
      <c r="B320" s="42">
        <f t="shared" si="43"/>
        <v>11</v>
      </c>
      <c r="C320" s="42">
        <f t="shared" si="44"/>
        <v>10</v>
      </c>
      <c r="D320" s="127">
        <f t="shared" si="45"/>
        <v>0.17360937037037039</v>
      </c>
      <c r="E320" s="127">
        <f t="shared" si="40"/>
        <v>96.38933106004157</v>
      </c>
      <c r="F320" s="127">
        <f t="shared" si="46"/>
        <v>0</v>
      </c>
      <c r="G320" s="130">
        <v>0</v>
      </c>
      <c r="H320" s="122">
        <f t="shared" si="41"/>
        <v>0.17360937037037039</v>
      </c>
      <c r="I320" s="122">
        <f>IF(AND($BH$4&lt;&gt;1,$BH$4&lt;&gt;2,$BH$4&lt;&gt;6),0,((VLOOKUP(データ入力と計算結果!$E$6,バックデータ一覧!$V$10:$AA$11,2)*'貼り付けシート（日別）'!O319+VLOOKUP(データ入力と計算結果!$E$6,バックデータ一覧!$V$10:$AA$11,3)*('貼り付けシート（日別）'!I319+'貼り付けシート（日別）'!J319+'貼り付けシート（日別）'!K319+'貼り付けシート（日別）'!L319+'貼り付けシート（日別）'!N319)+(VLOOKUP(データ入力と計算結果!$E$6,バックデータ一覧!$V$10:$AA$11,4)))*10^3/3600))</f>
        <v>0.10525203703703705</v>
      </c>
      <c r="J320" s="122">
        <f>IF(AND(OR($BH$4&lt;&gt;1,$BH$4&lt;&gt;2,$BH$4&lt;&gt;6),データ入力と計算結果!$E$7&lt;&gt;バックデータ一覧!$A$15,SUM(AX320:AY320)&gt;0),0.07*10^3/3600,0)</f>
        <v>1.9444444444444445E-2</v>
      </c>
      <c r="K320" s="122">
        <f>IF(AND(OR($BH$4=1,$BH$4=2),データ入力と計算結果!$E$7=バックデータ一覧!$A$17,AY320&gt;0),(VLOOKUP(データ入力と計算結果!$E$6,バックデータ一覧!$V$10:$AA$11,5,FALSE)*BA320+VLOOKUP(データ入力と計算結果!$E$6,バックデータ一覧!$V$10:$AA$11,6,FALSE))*10^3/3600,0)</f>
        <v>4.8912888888888888E-2</v>
      </c>
      <c r="L320" s="122">
        <f>IF(OR($BH$4=1,$BH$4=6),IF(データ入力と計算結果!$E$7=バックデータ一覧!$A$15,AU320/N320+AV320/O320+AW320/P320+AX320/Q320+AY320/S320,IF(データ入力と計算結果!$E$7=バックデータ一覧!$A$16,AU320/N320+AV320/O320+AW320/P320+AY320/R320+AZ320/S320,AU320/N320+AV320/O320+AW320/P320+AY320/R320+BA320/T320)),0)</f>
        <v>96.38933106004157</v>
      </c>
      <c r="M320" s="122">
        <f>IF($BH$4=2,IF(データ入力と計算結果!$E$7=バックデータ一覧!$A$15,AU320/N320+AV320/O320+AW320/P320+AX320/Q320+AZ320/S320,IF(データ入力と計算結果!$E$7=バックデータ一覧!$A$16,AU320/N320+AV320/O320+AW320/P320+AY320/R320+AZ320/S320,AU320/N320+AV320/O320+AW320/P320+AY320/R320+BA320/T320)),0)</f>
        <v>0</v>
      </c>
      <c r="N320" s="122">
        <f>MIN(1,$BH$6*'貼り付けシート（日別）'!O319+計算過程!$BH$13*(AU320+AW320)+$BH$20)</f>
        <v>0.62071038186981953</v>
      </c>
      <c r="O320" s="122">
        <f>MIN(1,$BH$7*'貼り付けシート（日別）'!O319+$BH$14*AV320+$BH$21)</f>
        <v>0.68476122095253966</v>
      </c>
      <c r="P320" s="122">
        <f>MIN(1,$BH$8*'貼り付けシート（日別）'!O319+$BH$15*(AU320+AW320)+$BH$22)</f>
        <v>0.62071038186981953</v>
      </c>
      <c r="Q320" s="46">
        <f>MIN(1,$BH$9*'貼り付けシート（日別）'!O319+$BH$16*AX320+$BH$23)</f>
        <v>0.71159348488590612</v>
      </c>
      <c r="R320" s="46">
        <f>MIN(1,$BH$10*'貼り付けシート（日別）'!O319+$BH$17*AY320+$BH$24)</f>
        <v>0.70007082310608004</v>
      </c>
      <c r="S320" s="46">
        <f>MIN(1,$BH$11*'貼り付けシート（日別）'!O319+$BH$18*AZ320+$BH$25)</f>
        <v>0.71159348488590612</v>
      </c>
      <c r="T320" s="46">
        <f>MIN(1,$BH$12*'貼り付けシート（日別）'!O319+$BH$19*BA320+$BH$26)</f>
        <v>0.65833698970630872</v>
      </c>
      <c r="U320" s="46">
        <f t="shared" si="42"/>
        <v>0</v>
      </c>
      <c r="V320" s="46">
        <f t="array" ref="V320">AVERAGE((IF(('貼り付けシート（時刻別）'!$E$6:$E$8765=$B320)*('貼り付けシート（時刻別）'!$F$6:$F$8765=$C320)*('貼り付けシート（時刻別）'!$G$6:$G$8765=1),'貼り付けシート（時刻別）'!$C$6:$C$8765,"")))</f>
        <v>2.5375000000000001</v>
      </c>
      <c r="W320" s="46">
        <f t="shared" si="47"/>
        <v>1.05935125</v>
      </c>
      <c r="X320" s="46">
        <f t="shared" si="48"/>
        <v>1.0861875000000001</v>
      </c>
      <c r="Y320" s="46">
        <f t="shared" si="49"/>
        <v>64.647518752324999</v>
      </c>
      <c r="Z320" s="46">
        <f>IF($BH$4=8,($BH$38*'貼り付けシート（日別）'!O319+$BH$39*Y320+$BH$40)/3.6,0)</f>
        <v>0</v>
      </c>
      <c r="AA320" s="46">
        <f>IF(OR($BH$4=3,$BH$4=4,$BH$4=5),(($BH$42*'貼り付けシート（日別）'!O319+$BH$43*SUM(AU320:AW320,AY320)+$BH$44)*AB320+(0.01723*BA320+0.06099))*10^3/3600,0)</f>
        <v>0</v>
      </c>
      <c r="AB320" s="46">
        <f>IF('貼り付けシート（日別）'!O319&lt;7,1+(7-'貼り付けシート（日別）'!O319)*0.0091,1)</f>
        <v>1.0139533333333333</v>
      </c>
      <c r="AC320" s="46">
        <f>IF(OR($BH$4=3,$BH$4=4,$BH$4=5),(($BH$45*'貼り付けシート（日別）'!O319+$BH$46*SUM(AU320:AW320,AY320)+$BH$47)*AE320+BA320/AD320),0)</f>
        <v>0</v>
      </c>
      <c r="AD320" s="46">
        <f>$BH$48*'貼り付けシート（日別）'!O319+$BH$49*BA320+$BH$50</f>
        <v>0.82071999999999989</v>
      </c>
      <c r="AE320" s="46">
        <f>IF('貼り付けシート（日別）'!O319&lt;7,1+(7-'貼り付けシート（日別）'!O319)*0.0205,1)</f>
        <v>1.0314333333333334</v>
      </c>
      <c r="AF320" s="46">
        <f>IF($BH$4=7,((AL320*'貼り付けシート（日別）'!O319+AM320*(AU320+AV320+AW320+AY320)+AN320*AK320+AO320)*AG320+(0.01723*BA320+0.06099))*10^3/3600,0)</f>
        <v>0</v>
      </c>
      <c r="AG320" s="46">
        <f>IF(7&lt;='貼り付けシート（日別）'!O319,1,1+(7-'貼り付けシート（日別）'!O319)*0.0091)</f>
        <v>1.0139533333333333</v>
      </c>
      <c r="AH320" s="46">
        <f>IF($BH$4=7,((AP320*'貼り付けシート（日別）'!O319+AQ320*(AU320+AV320+AW320+AY320)+AR320*AK320+AS320)*AJ320+BA320/AI320),0)</f>
        <v>0</v>
      </c>
      <c r="AI320" s="46">
        <f>$BH$52*'貼り付けシート（日別）'!O319+$BH$53*BA320+$BH$54</f>
        <v>0.82071999999999989</v>
      </c>
      <c r="AJ320" s="46">
        <f>IF(7&lt;='貼り付けシート（日別）'!O319,1,1+(7-'貼り付けシート（日別）'!O319)*0.0205)</f>
        <v>1.0314333333333334</v>
      </c>
      <c r="AK320" s="46">
        <f>SUMIF('貼り付けシート（時刻別）'!$A$6:$A$8765,A320,'貼り付けシート（時刻別）'!$D$6:$D$8765)</f>
        <v>81.280932027939585</v>
      </c>
      <c r="AL320" s="120">
        <f>IF($AK320&gt;0,バックデータ一覧!$S$4,バックデータ一覧!$T$4)</f>
        <v>-0.51375000000000004</v>
      </c>
      <c r="AM320" s="120">
        <f>IF($AK320&gt;0,バックデータ一覧!$S$5,バックデータ一覧!$T$5)</f>
        <v>-1.7819999999999999E-2</v>
      </c>
      <c r="AN320" s="120">
        <f>IF($AK320&gt;0,バックデータ一覧!$S$6,バックデータ一覧!$T$6)</f>
        <v>0.27639999999999998</v>
      </c>
      <c r="AO320" s="120">
        <f>IF($AK320&gt;0,バックデータ一覧!$S$7,バックデータ一覧!$T$7)</f>
        <v>9.4067100000000003</v>
      </c>
      <c r="AP320" s="120">
        <f>IF($AK320&gt;0,バックデータ一覧!$S$12,バックデータ一覧!$T$12)</f>
        <v>-0.19841</v>
      </c>
      <c r="AQ320" s="120">
        <f>IF($AK320&gt;0,バックデータ一覧!$S$13,バックデータ一覧!$T$13)</f>
        <v>1.10632</v>
      </c>
      <c r="AR320" s="120">
        <f>IF($AK320&gt;0,バックデータ一覧!$S$14,バックデータ一覧!$T$14)</f>
        <v>0.19306999999999999</v>
      </c>
      <c r="AS320" s="120">
        <f>IF($AK320&gt;0,バックデータ一覧!$S$15,バックデータ一覧!$T$15)</f>
        <v>-10.36669</v>
      </c>
      <c r="AT320" s="123">
        <f>IF(データ入力と計算結果!$E$9=バックデータ一覧!$A$24,'貼り付けシート（日別）'!P319,0)</f>
        <v>0</v>
      </c>
      <c r="AU320" s="132">
        <f>'貼り付けシート（日別）'!B319</f>
        <v>11.851137167141999</v>
      </c>
      <c r="AV320" s="132">
        <f>'貼り付けシート（日別）'!C319</f>
        <v>19.322506250775</v>
      </c>
      <c r="AW320" s="132">
        <f>'貼り付けシート（日別）'!D319</f>
        <v>3.6068678334779998</v>
      </c>
      <c r="AX320" s="132">
        <f>'貼り付けシート（日別）'!E319</f>
        <v>0</v>
      </c>
      <c r="AY320" s="132">
        <f>'貼り付けシート（日別）'!F319</f>
        <v>23.187007500930001</v>
      </c>
      <c r="AZ320" s="132">
        <f>'貼り付けシート（日別）'!G319</f>
        <v>0</v>
      </c>
      <c r="BA320" s="132">
        <f>'貼り付けシート（日別）'!H319</f>
        <v>6.6800000000000006</v>
      </c>
    </row>
    <row r="321" spans="1:53" x14ac:dyDescent="0.15">
      <c r="A321" s="50">
        <v>41954</v>
      </c>
      <c r="B321" s="42">
        <f t="shared" si="43"/>
        <v>11</v>
      </c>
      <c r="C321" s="42">
        <f t="shared" si="44"/>
        <v>11</v>
      </c>
      <c r="D321" s="127">
        <f t="shared" si="45"/>
        <v>0.18593596006944446</v>
      </c>
      <c r="E321" s="127">
        <f t="shared" si="40"/>
        <v>117.24794897977648</v>
      </c>
      <c r="F321" s="127">
        <f t="shared" si="46"/>
        <v>0</v>
      </c>
      <c r="G321" s="130">
        <v>0</v>
      </c>
      <c r="H321" s="122">
        <f t="shared" si="41"/>
        <v>0.18593596006944446</v>
      </c>
      <c r="I321" s="122">
        <f>IF(AND($BH$4&lt;&gt;1,$BH$4&lt;&gt;2,$BH$4&lt;&gt;6),0,((VLOOKUP(データ入力と計算結果!$E$6,バックデータ一覧!$V$10:$AA$11,2)*'貼り付けシート（日別）'!O320+VLOOKUP(データ入力と計算結果!$E$6,バックデータ一覧!$V$10:$AA$11,3)*('貼り付けシート（日別）'!I320+'貼り付けシート（日別）'!J320+'貼り付けシート（日別）'!K320+'貼り付けシート（日別）'!L320+'貼り付けシート（日別）'!N320)+(VLOOKUP(データ入力と計算結果!$E$6,バックデータ一覧!$V$10:$AA$11,4)))*10^3/3600))</f>
        <v>0.11673208333333333</v>
      </c>
      <c r="J321" s="122">
        <f>IF(AND(OR($BH$4&lt;&gt;1,$BH$4&lt;&gt;2,$BH$4&lt;&gt;6),データ入力と計算結果!$E$7&lt;&gt;バックデータ一覧!$A$15,SUM(AX321:AY321)&gt;0),0.07*10^3/3600,0)</f>
        <v>1.9444444444444445E-2</v>
      </c>
      <c r="K321" s="122">
        <f>IF(AND(OR($BH$4=1,$BH$4=2),データ入力と計算結果!$E$7=バックデータ一覧!$A$17,AY321&gt;0),(VLOOKUP(データ入力と計算結果!$E$6,バックデータ一覧!$V$10:$AA$11,5,FALSE)*BA321+VLOOKUP(データ入力と計算結果!$E$6,バックデータ一覧!$V$10:$AA$11,6,FALSE))*10^3/3600,0)</f>
        <v>4.9759432291666669E-2</v>
      </c>
      <c r="L321" s="122">
        <f>IF(OR($BH$4=1,$BH$4=6),IF(データ入力と計算結果!$E$7=バックデータ一覧!$A$15,AU321/N321+AV321/O321+AW321/P321+AX321/Q321+AY321/S321,IF(データ入力と計算結果!$E$7=バックデータ一覧!$A$16,AU321/N321+AV321/O321+AW321/P321+AY321/R321+AZ321/S321,AU321/N321+AV321/O321+AW321/P321+AY321/R321+BA321/T321)),0)</f>
        <v>117.24794897977648</v>
      </c>
      <c r="M321" s="122">
        <f>IF($BH$4=2,IF(データ入力と計算結果!$E$7=バックデータ一覧!$A$15,AU321/N321+AV321/O321+AW321/P321+AX321/Q321+AZ321/S321,IF(データ入力と計算結果!$E$7=バックデータ一覧!$A$16,AU321/N321+AV321/O321+AW321/P321+AY321/R321+AZ321/S321,AU321/N321+AV321/O321+AW321/P321+AY321/R321+BA321/T321)),0)</f>
        <v>0</v>
      </c>
      <c r="N321" s="122">
        <f>MIN(1,$BH$6*'貼り付けシート（日別）'!O320+計算過程!$BH$13*(AU321+AW321)+$BH$20)</f>
        <v>0.62658538254812823</v>
      </c>
      <c r="O321" s="122">
        <f>MIN(1,$BH$7*'貼り付けシート（日別）'!O320+$BH$14*AV321+$BH$21)</f>
        <v>0.68718171745520096</v>
      </c>
      <c r="P321" s="122">
        <f>MIN(1,$BH$8*'貼り付けシート（日別）'!O320+$BH$15*(AU321+AW321)+$BH$22)</f>
        <v>0.62658538254812823</v>
      </c>
      <c r="Q321" s="46">
        <f>MIN(1,$BH$9*'貼り付けシート（日別）'!O320+$BH$16*AX321+$BH$23)</f>
        <v>0.71159348488590612</v>
      </c>
      <c r="R321" s="46">
        <f>MIN(1,$BH$10*'貼り付けシート（日別）'!O320+$BH$17*AY321+$BH$24)</f>
        <v>0.69994539102911124</v>
      </c>
      <c r="S321" s="46">
        <f>MIN(1,$BH$11*'貼り付けシート（日別）'!O320+$BH$18*AZ321+$BH$25)</f>
        <v>0.71159348488590612</v>
      </c>
      <c r="T321" s="46">
        <f>MIN(1,$BH$12*'貼り付けシート（日別）'!O320+$BH$19*BA321+$BH$26)</f>
        <v>0.6579195333293959</v>
      </c>
      <c r="U321" s="46">
        <f t="shared" si="42"/>
        <v>0</v>
      </c>
      <c r="V321" s="46">
        <f t="array" ref="V321">AVERAGE((IF(('貼り付けシート（時刻別）'!$E$6:$E$8765=$B321)*('貼り付けシート（時刻別）'!$F$6:$F$8765=$C321)*('貼り付けシート（時刻別）'!$G$6:$G$8765=1),'貼り付けシート（時刻別）'!$C$6:$C$8765,"")))</f>
        <v>4.5000000000000009</v>
      </c>
      <c r="W321" s="46">
        <f t="shared" si="47"/>
        <v>1.03325</v>
      </c>
      <c r="X321" s="46">
        <f t="shared" si="48"/>
        <v>1.0175000000000001</v>
      </c>
      <c r="Y321" s="46">
        <f t="shared" si="49"/>
        <v>78.550482610625011</v>
      </c>
      <c r="Z321" s="46">
        <f>IF($BH$4=8,($BH$38*'貼り付けシート（日別）'!O320+$BH$39*Y321+$BH$40)/3.6,0)</f>
        <v>0</v>
      </c>
      <c r="AA321" s="46">
        <f>IF(OR($BH$4=3,$BH$4=4,$BH$4=5),(($BH$42*'貼り付けシート（日別）'!O320+$BH$43*SUM(AU321:AW321,AY321)+$BH$44)*AB321+(0.01723*BA321+0.06099))*10^3/3600,0)</f>
        <v>0</v>
      </c>
      <c r="AB321" s="46">
        <f>IF('貼り付けシート（日別）'!O320&lt;7,1+(7-'貼り付けシート（日別）'!O320)*0.0091,1)</f>
        <v>1.0246837499999999</v>
      </c>
      <c r="AC321" s="46">
        <f>IF(OR($BH$4=3,$BH$4=4,$BH$4=5),(($BH$45*'貼り付けシート（日別）'!O320+$BH$46*SUM(AU321:AW321,AY321)+$BH$47)*AE321+BA321/AD321),0)</f>
        <v>0</v>
      </c>
      <c r="AD321" s="46">
        <f>$BH$48*'貼り付けシート（日別）'!O320+$BH$49*BA321+$BH$50</f>
        <v>0.81612124999999991</v>
      </c>
      <c r="AE321" s="46">
        <f>IF('貼り付けシート（日別）'!O320&lt;7,1+(7-'貼り付けシート（日別）'!O320)*0.0205,1)</f>
        <v>1.0556062500000001</v>
      </c>
      <c r="AF321" s="46">
        <f>IF($BH$4=7,((AL321*'貼り付けシート（日別）'!O320+AM321*(AU321+AV321+AW321+AY321)+AN321*AK321+AO321)*AG321+(0.01723*BA321+0.06099))*10^3/3600,0)</f>
        <v>0</v>
      </c>
      <c r="AG321" s="46">
        <f>IF(7&lt;='貼り付けシート（日別）'!O320,1,1+(7-'貼り付けシート（日別）'!O320)*0.0091)</f>
        <v>1.0246837499999999</v>
      </c>
      <c r="AH321" s="46">
        <f>IF($BH$4=7,((AP321*'貼り付けシート（日別）'!O320+AQ321*(AU321+AV321+AW321+AY321)+AR321*AK321+AS321)*AJ321+BA321/AI321),0)</f>
        <v>0</v>
      </c>
      <c r="AI321" s="46">
        <f>$BH$52*'貼り付けシート（日別）'!O320+$BH$53*BA321+$BH$54</f>
        <v>0.81612124999999991</v>
      </c>
      <c r="AJ321" s="46">
        <f>IF(7&lt;='貼り付けシート（日別）'!O320,1,1+(7-'貼り付けシート（日別）'!O320)*0.0205)</f>
        <v>1.0556062500000001</v>
      </c>
      <c r="AK321" s="46">
        <f>SUMIF('貼り付けシート（時刻別）'!$A$6:$A$8765,A321,'貼り付けシート（時刻別）'!$D$6:$D$8765)</f>
        <v>78.831777629602712</v>
      </c>
      <c r="AL321" s="120">
        <f>IF($AK321&gt;0,バックデータ一覧!$S$4,バックデータ一覧!$T$4)</f>
        <v>-0.51375000000000004</v>
      </c>
      <c r="AM321" s="120">
        <f>IF($AK321&gt;0,バックデータ一覧!$S$5,バックデータ一覧!$T$5)</f>
        <v>-1.7819999999999999E-2</v>
      </c>
      <c r="AN321" s="120">
        <f>IF($AK321&gt;0,バックデータ一覧!$S$6,バックデータ一覧!$T$6)</f>
        <v>0.27639999999999998</v>
      </c>
      <c r="AO321" s="120">
        <f>IF($AK321&gt;0,バックデータ一覧!$S$7,バックデータ一覧!$T$7)</f>
        <v>9.4067100000000003</v>
      </c>
      <c r="AP321" s="120">
        <f>IF($AK321&gt;0,バックデータ一覧!$S$12,バックデータ一覧!$T$12)</f>
        <v>-0.19841</v>
      </c>
      <c r="AQ321" s="120">
        <f>IF($AK321&gt;0,バックデータ一覧!$S$13,バックデータ一覧!$T$13)</f>
        <v>1.10632</v>
      </c>
      <c r="AR321" s="120">
        <f>IF($AK321&gt;0,バックデータ一覧!$S$14,バックデータ一覧!$T$14)</f>
        <v>0.19306999999999999</v>
      </c>
      <c r="AS321" s="120">
        <f>IF($AK321&gt;0,バックデータ一覧!$S$15,バックデータ一覧!$T$15)</f>
        <v>-10.36669</v>
      </c>
      <c r="AT321" s="123">
        <f>IF(データ入力と計算結果!$E$9=バックデータ一覧!$A$24,'貼り付けシート（日別）'!P320,0)</f>
        <v>0</v>
      </c>
      <c r="AU321" s="132">
        <f>'貼り付けシート（日別）'!B320</f>
        <v>18.249281937250004</v>
      </c>
      <c r="AV321" s="132">
        <f>'貼り付けシート（日別）'!C320</f>
        <v>26.070402767500003</v>
      </c>
      <c r="AW321" s="132">
        <f>'貼り付けシート（日別）'!D320</f>
        <v>3.910560415125</v>
      </c>
      <c r="AX321" s="132">
        <f>'貼り付けシート（日別）'!E320</f>
        <v>0</v>
      </c>
      <c r="AY321" s="132">
        <f>'貼り付けシート（日別）'!F320</f>
        <v>23.463362490750001</v>
      </c>
      <c r="AZ321" s="132">
        <f>'貼り付けシート（日別）'!G320</f>
        <v>0</v>
      </c>
      <c r="BA321" s="132">
        <f>'貼り付けシート（日別）'!H320</f>
        <v>6.8568750000000005</v>
      </c>
    </row>
    <row r="322" spans="1:53" x14ac:dyDescent="0.15">
      <c r="A322" s="50">
        <v>41955</v>
      </c>
      <c r="B322" s="42">
        <f t="shared" si="43"/>
        <v>11</v>
      </c>
      <c r="C322" s="42">
        <f t="shared" si="44"/>
        <v>12</v>
      </c>
      <c r="D322" s="127">
        <f t="shared" si="45"/>
        <v>0.10378736111111111</v>
      </c>
      <c r="E322" s="127">
        <f t="shared" si="40"/>
        <v>49.071700187265542</v>
      </c>
      <c r="F322" s="127">
        <f t="shared" si="46"/>
        <v>0</v>
      </c>
      <c r="G322" s="130">
        <v>0</v>
      </c>
      <c r="H322" s="122">
        <f t="shared" si="41"/>
        <v>0.10378736111111111</v>
      </c>
      <c r="I322" s="122">
        <f>IF(AND($BH$4&lt;&gt;1,$BH$4&lt;&gt;2,$BH$4&lt;&gt;6),0,((VLOOKUP(データ入力と計算結果!$E$6,バックデータ一覧!$V$10:$AA$11,2)*'貼り付けシート（日別）'!O321+VLOOKUP(データ入力と計算結果!$E$6,バックデータ一覧!$V$10:$AA$11,3)*('貼り付けシート（日別）'!I321+'貼り付けシート（日別）'!J321+'貼り付けシート（日別）'!K321+'貼り付けシート（日別）'!L321+'貼り付けシート（日別）'!N321)+(VLOOKUP(データ入力と計算結果!$E$6,バックデータ一覧!$V$10:$AA$11,4)))*10^3/3600))</f>
        <v>0.10378736111111111</v>
      </c>
      <c r="J322" s="122">
        <f>IF(AND(OR($BH$4&lt;&gt;1,$BH$4&lt;&gt;2,$BH$4&lt;&gt;6),データ入力と計算結果!$E$7&lt;&gt;バックデータ一覧!$A$15,SUM(AX322:AY322)&gt;0),0.07*10^3/3600,0)</f>
        <v>0</v>
      </c>
      <c r="K322" s="122">
        <f>IF(AND(OR($BH$4=1,$BH$4=2),データ入力と計算結果!$E$7=バックデータ一覧!$A$17,AY322&gt;0),(VLOOKUP(データ入力と計算結果!$E$6,バックデータ一覧!$V$10:$AA$11,5,FALSE)*BA322+VLOOKUP(データ入力と計算結果!$E$6,バックデータ一覧!$V$10:$AA$11,6,FALSE))*10^3/3600,0)</f>
        <v>0</v>
      </c>
      <c r="L322" s="122">
        <f>IF(OR($BH$4=1,$BH$4=6),IF(データ入力と計算結果!$E$7=バックデータ一覧!$A$15,AU322/N322+AV322/O322+AW322/P322+AX322/Q322+AY322/S322,IF(データ入力と計算結果!$E$7=バックデータ一覧!$A$16,AU322/N322+AV322/O322+AW322/P322+AY322/R322+AZ322/S322,AU322/N322+AV322/O322+AW322/P322+AY322/R322+BA322/T322)),0)</f>
        <v>49.071700187265542</v>
      </c>
      <c r="M322" s="122">
        <f>IF($BH$4=2,IF(データ入力と計算結果!$E$7=バックデータ一覧!$A$15,AU322/N322+AV322/O322+AW322/P322+AX322/Q322+AZ322/S322,IF(データ入力と計算結果!$E$7=バックデータ一覧!$A$16,AU322/N322+AV322/O322+AW322/P322+AY322/R322+AZ322/S322,AU322/N322+AV322/O322+AW322/P322+AY322/R322+BA322/T322)),0)</f>
        <v>0</v>
      </c>
      <c r="N322" s="122">
        <f>MIN(1,$BH$6*'貼り付けシート（日別）'!O321+計算過程!$BH$13*(AU322+AW322)+$BH$20)</f>
        <v>0.60913258683006799</v>
      </c>
      <c r="O322" s="122">
        <f>MIN(1,$BH$7*'貼り付けシート（日別）'!O321+$BH$14*AV322+$BH$21)</f>
        <v>0.68644802893151025</v>
      </c>
      <c r="P322" s="122">
        <f>MIN(1,$BH$8*'貼り付けシート（日別）'!O321+$BH$15*(AU322+AW322)+$BH$22)</f>
        <v>0.60913258683006799</v>
      </c>
      <c r="Q322" s="46">
        <f>MIN(1,$BH$9*'貼り付けシート（日別）'!O321+$BH$16*AX322+$BH$23)</f>
        <v>0.71159348488590612</v>
      </c>
      <c r="R322" s="46">
        <f>MIN(1,$BH$10*'貼り付けシート（日別）'!O321+$BH$17*AY322+$BH$24)</f>
        <v>0.71059494829530212</v>
      </c>
      <c r="S322" s="46">
        <f>MIN(1,$BH$11*'貼り付けシート（日別）'!O321+$BH$18*AZ322+$BH$25)</f>
        <v>0.71159348488590612</v>
      </c>
      <c r="T322" s="46">
        <f>MIN(1,$BH$12*'貼り付けシート（日別）'!O321+$BH$19*BA322+$BH$26)</f>
        <v>0.53619258984161067</v>
      </c>
      <c r="U322" s="46">
        <f t="shared" si="42"/>
        <v>0</v>
      </c>
      <c r="V322" s="46">
        <f t="array" ref="V322">AVERAGE((IF(('貼り付けシート（時刻別）'!$E$6:$E$8765=$B322)*('貼り付けシート（時刻別）'!$F$6:$F$8765=$C322)*('貼り付けシート（時刻別）'!$G$6:$G$8765=1),'貼り付けシート（時刻別）'!$C$6:$C$8765,"")))</f>
        <v>0.58750000000000002</v>
      </c>
      <c r="W322" s="46">
        <f t="shared" si="47"/>
        <v>1.08528625</v>
      </c>
      <c r="X322" s="46">
        <f t="shared" si="48"/>
        <v>1.1155937500000002</v>
      </c>
      <c r="Y322" s="46">
        <f t="shared" si="49"/>
        <v>32.689371635374997</v>
      </c>
      <c r="Z322" s="46">
        <f>IF($BH$4=8,($BH$38*'貼り付けシート（日別）'!O321+$BH$39*Y322+$BH$40)/3.6,0)</f>
        <v>0</v>
      </c>
      <c r="AA322" s="46">
        <f>IF(OR($BH$4=3,$BH$4=4,$BH$4=5),(($BH$42*'貼り付けシート（日別）'!O321+$BH$43*SUM(AU322:AW322,AY322)+$BH$44)*AB322+(0.01723*BA322+0.06099))*10^3/3600,0)</f>
        <v>0</v>
      </c>
      <c r="AB322" s="46">
        <f>IF('貼り付けシート（日別）'!O321&lt;7,1+(7-'貼り付けシート（日別）'!O321)*0.0091,1)</f>
        <v>1.0276412500000001</v>
      </c>
      <c r="AC322" s="46">
        <f>IF(OR($BH$4=3,$BH$4=4,$BH$4=5),(($BH$45*'貼り付けシート（日別）'!O321+$BH$46*SUM(AU322:AW322,AY322)+$BH$47)*AE322+BA322/AD322),0)</f>
        <v>0</v>
      </c>
      <c r="AD322" s="46">
        <f>$BH$48*'貼り付けシート（日別）'!O321+$BH$49*BA322+$BH$50</f>
        <v>0.77342</v>
      </c>
      <c r="AE322" s="46">
        <f>IF('貼り付けシート（日別）'!O321&lt;7,1+(7-'貼り付けシート（日別）'!O321)*0.0205,1)</f>
        <v>1.0622687500000001</v>
      </c>
      <c r="AF322" s="46">
        <f>IF($BH$4=7,((AL322*'貼り付けシート（日別）'!O321+AM322*(AU322+AV322+AW322+AY322)+AN322*AK322+AO322)*AG322+(0.01723*BA322+0.06099))*10^3/3600,0)</f>
        <v>0</v>
      </c>
      <c r="AG322" s="46">
        <f>IF(7&lt;='貼り付けシート（日別）'!O321,1,1+(7-'貼り付けシート（日別）'!O321)*0.0091)</f>
        <v>1.0276412500000001</v>
      </c>
      <c r="AH322" s="46">
        <f>IF($BH$4=7,((AP322*'貼り付けシート（日別）'!O321+AQ322*(AU322+AV322+AW322+AY322)+AR322*AK322+AS322)*AJ322+BA322/AI322),0)</f>
        <v>0</v>
      </c>
      <c r="AI322" s="46">
        <f>$BH$52*'貼り付けシート（日別）'!O321+$BH$53*BA322+$BH$54</f>
        <v>0.77342</v>
      </c>
      <c r="AJ322" s="46">
        <f>IF(7&lt;='貼り付けシート（日別）'!O321,1,1+(7-'貼り付けシート（日別）'!O321)*0.0205)</f>
        <v>1.0622687500000001</v>
      </c>
      <c r="AK322" s="46">
        <f>SUMIF('貼り付けシート（時刻別）'!$A$6:$A$8765,A322,'貼り付けシート（時刻別）'!$D$6:$D$8765)</f>
        <v>92.848047987600552</v>
      </c>
      <c r="AL322" s="120">
        <f>IF($AK322&gt;0,バックデータ一覧!$S$4,バックデータ一覧!$T$4)</f>
        <v>-0.51375000000000004</v>
      </c>
      <c r="AM322" s="120">
        <f>IF($AK322&gt;0,バックデータ一覧!$S$5,バックデータ一覧!$T$5)</f>
        <v>-1.7819999999999999E-2</v>
      </c>
      <c r="AN322" s="120">
        <f>IF($AK322&gt;0,バックデータ一覧!$S$6,バックデータ一覧!$T$6)</f>
        <v>0.27639999999999998</v>
      </c>
      <c r="AO322" s="120">
        <f>IF($AK322&gt;0,バックデータ一覧!$S$7,バックデータ一覧!$T$7)</f>
        <v>9.4067100000000003</v>
      </c>
      <c r="AP322" s="120">
        <f>IF($AK322&gt;0,バックデータ一覧!$S$12,バックデータ一覧!$T$12)</f>
        <v>-0.19841</v>
      </c>
      <c r="AQ322" s="120">
        <f>IF($AK322&gt;0,バックデータ一覧!$S$13,バックデータ一覧!$T$13)</f>
        <v>1.10632</v>
      </c>
      <c r="AR322" s="120">
        <f>IF($AK322&gt;0,バックデータ一覧!$S$14,バックデータ一覧!$T$14)</f>
        <v>0.19306999999999999</v>
      </c>
      <c r="AS322" s="120">
        <f>IF($AK322&gt;0,バックデータ一覧!$S$15,バックデータ一覧!$T$15)</f>
        <v>-10.36669</v>
      </c>
      <c r="AT322" s="123">
        <f>IF(データ入力と計算結果!$E$9=バックデータ一覧!$A$24,'貼り付けシート（日別）'!P321,0)</f>
        <v>0</v>
      </c>
      <c r="AU322" s="132">
        <f>'貼り付けシート（日別）'!B321</f>
        <v>4.1842395693279997</v>
      </c>
      <c r="AV322" s="132">
        <f>'貼り付けシート（日別）'!C321</f>
        <v>24.843922442884999</v>
      </c>
      <c r="AW322" s="132">
        <f>'貼り付けシート（日別）'!D321</f>
        <v>3.6612096231619993</v>
      </c>
      <c r="AX322" s="132">
        <f>'貼り付けシート（日別）'!E321</f>
        <v>0</v>
      </c>
      <c r="AY322" s="132">
        <f>'貼り付けシート（日別）'!F321</f>
        <v>0</v>
      </c>
      <c r="AZ322" s="132">
        <f>'貼り付けシート（日別）'!G321</f>
        <v>0</v>
      </c>
      <c r="BA322" s="132">
        <f>'貼り付けシート（日別）'!H321</f>
        <v>0</v>
      </c>
    </row>
    <row r="323" spans="1:53" x14ac:dyDescent="0.15">
      <c r="A323" s="50">
        <v>41956</v>
      </c>
      <c r="B323" s="42">
        <f t="shared" si="43"/>
        <v>11</v>
      </c>
      <c r="C323" s="42">
        <f t="shared" si="44"/>
        <v>13</v>
      </c>
      <c r="D323" s="127">
        <f t="shared" si="45"/>
        <v>0.1740428096064815</v>
      </c>
      <c r="E323" s="127">
        <f t="shared" si="40"/>
        <v>98.356098695898453</v>
      </c>
      <c r="F323" s="127">
        <f t="shared" si="46"/>
        <v>0</v>
      </c>
      <c r="G323" s="130">
        <v>0</v>
      </c>
      <c r="H323" s="122">
        <f t="shared" si="41"/>
        <v>0.1740428096064815</v>
      </c>
      <c r="I323" s="122">
        <f>IF(AND($BH$4&lt;&gt;1,$BH$4&lt;&gt;2,$BH$4&lt;&gt;6),0,((VLOOKUP(データ入力と計算結果!$E$6,バックデータ一覧!$V$10:$AA$11,2)*'貼り付けシート（日別）'!O322+VLOOKUP(データ入力と計算結果!$E$6,バックデータ一覧!$V$10:$AA$11,3)*('貼り付けシート（日別）'!I322+'貼り付けシート（日別）'!J322+'貼り付けシート（日別）'!K322+'貼り付けシート（日別）'!L322+'貼り付けシート（日別）'!N322)+(VLOOKUP(データ入力と計算結果!$E$6,バックデータ一覧!$V$10:$AA$11,4)))*10^3/3600))</f>
        <v>0.10542523148148149</v>
      </c>
      <c r="J323" s="122">
        <f>IF(AND(OR($BH$4&lt;&gt;1,$BH$4&lt;&gt;2,$BH$4&lt;&gt;6),データ入力と計算結果!$E$7&lt;&gt;バックデータ一覧!$A$15,SUM(AX323:AY323)&gt;0),0.07*10^3/3600,0)</f>
        <v>1.9444444444444445E-2</v>
      </c>
      <c r="K323" s="122">
        <f>IF(AND(OR($BH$4=1,$BH$4=2),データ入力と計算結果!$E$7=バックデータ一覧!$A$17,AY323&gt;0),(VLOOKUP(データ入力と計算結果!$E$6,バックデータ一覧!$V$10:$AA$11,5,FALSE)*BA323+VLOOKUP(データ入力と計算結果!$E$6,バックデータ一覧!$V$10:$AA$11,6,FALSE))*10^3/3600,0)</f>
        <v>4.9173133680555557E-2</v>
      </c>
      <c r="L323" s="122">
        <f>IF(OR($BH$4=1,$BH$4=6),IF(データ入力と計算結果!$E$7=バックデータ一覧!$A$15,AU323/N323+AV323/O323+AW323/P323+AX323/Q323+AY323/S323,IF(データ入力と計算結果!$E$7=バックデータ一覧!$A$16,AU323/N323+AV323/O323+AW323/P323+AY323/R323+AZ323/S323,AU323/N323+AV323/O323+AW323/P323+AY323/R323+BA323/T323)),0)</f>
        <v>98.356098695898453</v>
      </c>
      <c r="M323" s="122">
        <f>IF($BH$4=2,IF(データ入力と計算結果!$E$7=バックデータ一覧!$A$15,AU323/N323+AV323/O323+AW323/P323+AX323/Q323+AZ323/S323,IF(データ入力と計算結果!$E$7=バックデータ一覧!$A$16,AU323/N323+AV323/O323+AW323/P323+AY323/R323+AZ323/S323,AU323/N323+AV323/O323+AW323/P323+AY323/R323+BA323/T323)),0)</f>
        <v>0</v>
      </c>
      <c r="N323" s="122">
        <f>MIN(1,$BH$6*'貼り付けシート（日別）'!O322+計算過程!$BH$13*(AU323+AW323)+$BH$20)</f>
        <v>0.62047887244308031</v>
      </c>
      <c r="O323" s="122">
        <f>MIN(1,$BH$7*'貼り付けシート（日別）'!O322+$BH$14*AV323+$BH$21)</f>
        <v>0.68475306699877059</v>
      </c>
      <c r="P323" s="122">
        <f>MIN(1,$BH$8*'貼り付けシート（日別）'!O322+$BH$15*(AU323+AW323)+$BH$22)</f>
        <v>0.62047887244308031</v>
      </c>
      <c r="Q323" s="46">
        <f>MIN(1,$BH$9*'貼り付けシート（日別）'!O322+$BH$16*AX323+$BH$23)</f>
        <v>0.71159348488590612</v>
      </c>
      <c r="R323" s="46">
        <f>MIN(1,$BH$10*'貼り付けシート（日別）'!O322+$BH$17*AY323+$BH$24)</f>
        <v>0.69984368235046879</v>
      </c>
      <c r="S323" s="46">
        <f>MIN(1,$BH$11*'貼り付けシート（日別）'!O322+$BH$18*AZ323+$BH$25)</f>
        <v>0.71159348488590612</v>
      </c>
      <c r="T323" s="46">
        <f>MIN(1,$BH$12*'貼り付けシート（日別）'!O322+$BH$19*BA323+$BH$26)</f>
        <v>0.65820865506040271</v>
      </c>
      <c r="U323" s="46">
        <f t="shared" si="42"/>
        <v>0</v>
      </c>
      <c r="V323" s="46">
        <f t="array" ref="V323">AVERAGE((IF(('貼り付けシート（時刻別）'!$E$6:$E$8765=$B323)*('貼り付けシート（時刻別）'!$F$6:$F$8765=$C323)*('貼り付けシート（時刻別）'!$G$6:$G$8765=1),'貼り付けシート（時刻別）'!$C$6:$C$8765,"")))</f>
        <v>4</v>
      </c>
      <c r="W323" s="46">
        <f t="shared" si="47"/>
        <v>1.0399</v>
      </c>
      <c r="X323" s="46">
        <f t="shared" si="48"/>
        <v>1.0350000000000001</v>
      </c>
      <c r="Y323" s="46">
        <f t="shared" si="49"/>
        <v>65.952998787050007</v>
      </c>
      <c r="Z323" s="46">
        <f>IF($BH$4=8,($BH$38*'貼り付けシート（日別）'!O322+$BH$39*Y323+$BH$40)/3.6,0)</f>
        <v>0</v>
      </c>
      <c r="AA323" s="46">
        <f>IF(OR($BH$4=3,$BH$4=4,$BH$4=5),(($BH$42*'貼り付けシート（日別）'!O322+$BH$43*SUM(AU323:AW323,AY323)+$BH$44)*AB323+(0.01723*BA323+0.06099))*10^3/3600,0)</f>
        <v>0</v>
      </c>
      <c r="AB323" s="46">
        <f>IF('貼り付けシート（日別）'!O322&lt;7,1+(7-'貼り付けシート（日別）'!O322)*0.0091,1)</f>
        <v>1.0172520833333334</v>
      </c>
      <c r="AC323" s="46">
        <f>IF(OR($BH$4=3,$BH$4=4,$BH$4=5),(($BH$45*'貼り付けシート（日別）'!O322+$BH$46*SUM(AU323:AW323,AY323)+$BH$47)*AE323+BA323/AD323),0)</f>
        <v>0</v>
      </c>
      <c r="AD323" s="46">
        <f>$BH$48*'貼り付けシート（日別）'!O322+$BH$49*BA323+$BH$50</f>
        <v>0.8193062499999999</v>
      </c>
      <c r="AE323" s="46">
        <f>IF('貼り付けシート（日別）'!O322&lt;7,1+(7-'貼り付けシート（日別）'!O322)*0.0205,1)</f>
        <v>1.0388645833333334</v>
      </c>
      <c r="AF323" s="46">
        <f>IF($BH$4=7,((AL323*'貼り付けシート（日別）'!O322+AM323*(AU323+AV323+AW323+AY323)+AN323*AK323+AO323)*AG323+(0.01723*BA323+0.06099))*10^3/3600,0)</f>
        <v>0</v>
      </c>
      <c r="AG323" s="46">
        <f>IF(7&lt;='貼り付けシート（日別）'!O322,1,1+(7-'貼り付けシート（日別）'!O322)*0.0091)</f>
        <v>1.0172520833333334</v>
      </c>
      <c r="AH323" s="46">
        <f>IF($BH$4=7,((AP323*'貼り付けシート（日別）'!O322+AQ323*(AU323+AV323+AW323+AY323)+AR323*AK323+AS323)*AJ323+BA323/AI323),0)</f>
        <v>0</v>
      </c>
      <c r="AI323" s="46">
        <f>$BH$52*'貼り付けシート（日別）'!O322+$BH$53*BA323+$BH$54</f>
        <v>0.8193062499999999</v>
      </c>
      <c r="AJ323" s="46">
        <f>IF(7&lt;='貼り付けシート（日別）'!O322,1,1+(7-'貼り付けシート（日別）'!O322)*0.0205)</f>
        <v>1.0388645833333334</v>
      </c>
      <c r="AK323" s="46">
        <f>SUMIF('貼り付けシート（時刻別）'!$A$6:$A$8765,A323,'貼り付けシート（時刻別）'!$D$6:$D$8765)</f>
        <v>91.195617497692638</v>
      </c>
      <c r="AL323" s="120">
        <f>IF($AK323&gt;0,バックデータ一覧!$S$4,バックデータ一覧!$T$4)</f>
        <v>-0.51375000000000004</v>
      </c>
      <c r="AM323" s="120">
        <f>IF($AK323&gt;0,バックデータ一覧!$S$5,バックデータ一覧!$T$5)</f>
        <v>-1.7819999999999999E-2</v>
      </c>
      <c r="AN323" s="120">
        <f>IF($AK323&gt;0,バックデータ一覧!$S$6,バックデータ一覧!$T$6)</f>
        <v>0.27639999999999998</v>
      </c>
      <c r="AO323" s="120">
        <f>IF($AK323&gt;0,バックデータ一覧!$S$7,バックデータ一覧!$T$7)</f>
        <v>9.4067100000000003</v>
      </c>
      <c r="AP323" s="120">
        <f>IF($AK323&gt;0,バックデータ一覧!$S$12,バックデータ一覧!$T$12)</f>
        <v>-0.19841</v>
      </c>
      <c r="AQ323" s="120">
        <f>IF($AK323&gt;0,バックデータ一覧!$S$13,バックデータ一覧!$T$13)</f>
        <v>1.10632</v>
      </c>
      <c r="AR323" s="120">
        <f>IF($AK323&gt;0,バックデータ一覧!$S$14,バックデータ一覧!$T$14)</f>
        <v>0.19306999999999999</v>
      </c>
      <c r="AS323" s="120">
        <f>IF($AK323&gt;0,バックデータ一覧!$S$15,バックデータ一覧!$T$15)</f>
        <v>-10.36669</v>
      </c>
      <c r="AT323" s="123">
        <f>IF(データ入力と計算結果!$E$9=バックデータ一覧!$A$24,'貼り付けシート（日別）'!P322,0)</f>
        <v>0</v>
      </c>
      <c r="AU323" s="132">
        <f>'貼り付けシート（日別）'!B322</f>
        <v>12.106918640907999</v>
      </c>
      <c r="AV323" s="132">
        <f>'貼り付けシート（日別）'!C322</f>
        <v>19.739541262350002</v>
      </c>
      <c r="AW323" s="132">
        <f>'貼り付けシート（日別）'!D322</f>
        <v>3.6847143689719997</v>
      </c>
      <c r="AX323" s="132">
        <f>'貼り付けシート（日別）'!E322</f>
        <v>0</v>
      </c>
      <c r="AY323" s="132">
        <f>'貼り付けシート（日別）'!F322</f>
        <v>23.687449514819995</v>
      </c>
      <c r="AZ323" s="132">
        <f>'貼り付けシート（日別）'!G322</f>
        <v>0</v>
      </c>
      <c r="BA323" s="132">
        <f>'貼り付けシート（日別）'!H322</f>
        <v>6.734375</v>
      </c>
    </row>
    <row r="324" spans="1:53" x14ac:dyDescent="0.15">
      <c r="A324" s="50">
        <v>41957</v>
      </c>
      <c r="B324" s="42">
        <f t="shared" si="43"/>
        <v>11</v>
      </c>
      <c r="C324" s="42">
        <f t="shared" si="44"/>
        <v>14</v>
      </c>
      <c r="D324" s="127">
        <f t="shared" si="45"/>
        <v>0.16404782407407409</v>
      </c>
      <c r="E324" s="127">
        <f t="shared" si="40"/>
        <v>79.24019589967611</v>
      </c>
      <c r="F324" s="127">
        <f t="shared" si="46"/>
        <v>0</v>
      </c>
      <c r="G324" s="130">
        <v>0</v>
      </c>
      <c r="H324" s="122">
        <f t="shared" si="41"/>
        <v>0.16404782407407409</v>
      </c>
      <c r="I324" s="122">
        <f>IF(AND($BH$4&lt;&gt;1,$BH$4&lt;&gt;2,$BH$4&lt;&gt;6),0,((VLOOKUP(データ入力と計算結果!$E$6,バックデータ一覧!$V$10:$AA$11,2)*'貼り付けシート（日別）'!O323+VLOOKUP(データ入力と計算結果!$E$6,バックデータ一覧!$V$10:$AA$11,3)*('貼り付けシート（日別）'!I323+'貼り付けシート（日別）'!J323+'貼り付けシート（日別）'!K323+'貼り付けシート（日別）'!L323+'貼り付けシート（日別）'!N323)+(VLOOKUP(データ入力と計算結果!$E$6,バックデータ一覧!$V$10:$AA$11,4)))*10^3/3600))</f>
        <v>9.4876851851851851E-2</v>
      </c>
      <c r="J324" s="122">
        <f>IF(AND(OR($BH$4&lt;&gt;1,$BH$4&lt;&gt;2,$BH$4&lt;&gt;6),データ入力と計算結果!$E$7&lt;&gt;バックデータ一覧!$A$15,SUM(AX324:AY324)&gt;0),0.07*10^3/3600,0)</f>
        <v>1.9444444444444445E-2</v>
      </c>
      <c r="K324" s="122">
        <f>IF(AND(OR($BH$4=1,$BH$4=2),データ入力と計算結果!$E$7=バックデータ一覧!$A$17,AY324&gt;0),(VLOOKUP(データ入力と計算結果!$E$6,バックデータ一覧!$V$10:$AA$11,5,FALSE)*BA324+VLOOKUP(データ入力と計算結果!$E$6,バックデータ一覧!$V$10:$AA$11,6,FALSE))*10^3/3600,0)</f>
        <v>4.9726527777777779E-2</v>
      </c>
      <c r="L324" s="122">
        <f>IF(OR($BH$4=1,$BH$4=6),IF(データ入力と計算結果!$E$7=バックデータ一覧!$A$15,AU324/N324+AV324/O324+AW324/P324+AX324/Q324+AY324/S324,IF(データ入力と計算結果!$E$7=バックデータ一覧!$A$16,AU324/N324+AV324/O324+AW324/P324+AY324/R324+AZ324/S324,AU324/N324+AV324/O324+AW324/P324+AY324/R324+BA324/T324)),0)</f>
        <v>79.24019589967611</v>
      </c>
      <c r="M324" s="122">
        <f>IF($BH$4=2,IF(データ入力と計算結果!$E$7=バックデータ一覧!$A$15,AU324/N324+AV324/O324+AW324/P324+AX324/Q324+AZ324/S324,IF(データ入力と計算結果!$E$7=バックデータ一覧!$A$16,AU324/N324+AV324/O324+AW324/P324+AY324/R324+AZ324/S324,AU324/N324+AV324/O324+AW324/P324+AY324/R324+BA324/T324)),0)</f>
        <v>0</v>
      </c>
      <c r="N324" s="122">
        <f>MIN(1,$BH$6*'貼り付けシート（日別）'!O323+計算過程!$BH$13*(AU324+AW324)+$BH$20)</f>
        <v>0.61148017737254801</v>
      </c>
      <c r="O324" s="122">
        <f>MIN(1,$BH$7*'貼り付けシート（日別）'!O323+$BH$14*AV324+$BH$21)</f>
        <v>0.68139929194671311</v>
      </c>
      <c r="P324" s="122">
        <f>MIN(1,$BH$8*'貼り付けシート（日別）'!O323+$BH$15*(AU324+AW324)+$BH$22)</f>
        <v>0.61148017737254801</v>
      </c>
      <c r="Q324" s="46">
        <f>MIN(1,$BH$9*'貼り付けシート（日別）'!O323+$BH$16*AX324+$BH$23)</f>
        <v>0.71159348488590612</v>
      </c>
      <c r="R324" s="46">
        <f>MIN(1,$BH$10*'貼り付けシート（日別）'!O323+$BH$17*AY324+$BH$24)</f>
        <v>0.69974913382477566</v>
      </c>
      <c r="S324" s="46">
        <f>MIN(1,$BH$11*'貼り付けシート（日別）'!O323+$BH$18*AZ324+$BH$25)</f>
        <v>0.71159348488590612</v>
      </c>
      <c r="T324" s="46">
        <f>MIN(1,$BH$12*'貼り付けシート（日別）'!O323+$BH$19*BA324+$BH$26)</f>
        <v>0.6579357595489933</v>
      </c>
      <c r="U324" s="46">
        <f t="shared" si="42"/>
        <v>0</v>
      </c>
      <c r="V324" s="46">
        <f t="array" ref="V324">AVERAGE((IF(('貼り付けシート（時刻別）'!$E$6:$E$8765=$B324)*('貼り付けシート（時刻別）'!$F$6:$F$8765=$C324)*('貼り付けシート（時刻別）'!$G$6:$G$8765=1),'貼り付けシート（時刻別）'!$C$6:$C$8765,"")))</f>
        <v>3.0375000000000001</v>
      </c>
      <c r="W324" s="46">
        <f t="shared" si="47"/>
        <v>1.0527012499999999</v>
      </c>
      <c r="X324" s="46">
        <f t="shared" si="48"/>
        <v>1.0686875</v>
      </c>
      <c r="Y324" s="46">
        <f t="shared" si="49"/>
        <v>53.313979948749996</v>
      </c>
      <c r="Z324" s="46">
        <f>IF($BH$4=8,($BH$38*'貼り付けシート（日別）'!O323+$BH$39*Y324+$BH$40)/3.6,0)</f>
        <v>0</v>
      </c>
      <c r="AA324" s="46">
        <f>IF(OR($BH$4=3,$BH$4=4,$BH$4=5),(($BH$42*'貼り付けシート（日別）'!O323+$BH$43*SUM(AU324:AW324,AY324)+$BH$44)*AB324+(0.01723*BA324+0.06099))*10^3/3600,0)</f>
        <v>0</v>
      </c>
      <c r="AB324" s="46">
        <f>IF('貼り付けシート（日別）'!O323&lt;7,1+(7-'貼り付けシート（日別）'!O323)*0.0091,1)</f>
        <v>1.0242666666666667</v>
      </c>
      <c r="AC324" s="46">
        <f>IF(OR($BH$4=3,$BH$4=4,$BH$4=5),(($BH$45*'貼り付けシート（日別）'!O323+$BH$46*SUM(AU324:AW324,AY324)+$BH$47)*AE324+BA324/AD324),0)</f>
        <v>0</v>
      </c>
      <c r="AD324" s="46">
        <f>$BH$48*'貼り付けシート（日別）'!O323+$BH$49*BA324+$BH$50</f>
        <v>0.81630000000000003</v>
      </c>
      <c r="AE324" s="46">
        <f>IF('貼り付けシート（日別）'!O323&lt;7,1+(7-'貼り付けシート（日別）'!O323)*0.0205,1)</f>
        <v>1.0546666666666666</v>
      </c>
      <c r="AF324" s="46">
        <f>IF($BH$4=7,((AL324*'貼り付けシート（日別）'!O323+AM324*(AU324+AV324+AW324+AY324)+AN324*AK324+AO324)*AG324+(0.01723*BA324+0.06099))*10^3/3600,0)</f>
        <v>0</v>
      </c>
      <c r="AG324" s="46">
        <f>IF(7&lt;='貼り付けシート（日別）'!O323,1,1+(7-'貼り付けシート（日別）'!O323)*0.0091)</f>
        <v>1.0242666666666667</v>
      </c>
      <c r="AH324" s="46">
        <f>IF($BH$4=7,((AP324*'貼り付けシート（日別）'!O323+AQ324*(AU324+AV324+AW324+AY324)+AR324*AK324+AS324)*AJ324+BA324/AI324),0)</f>
        <v>0</v>
      </c>
      <c r="AI324" s="46">
        <f>$BH$52*'貼り付けシート（日別）'!O323+$BH$53*BA324+$BH$54</f>
        <v>0.81630000000000003</v>
      </c>
      <c r="AJ324" s="46">
        <f>IF(7&lt;='貼り付けシート（日別）'!O323,1,1+(7-'貼り付けシート（日別）'!O323)*0.0205)</f>
        <v>1.0546666666666666</v>
      </c>
      <c r="AK324" s="46">
        <f>SUMIF('貼り付けシート（時刻別）'!$A$6:$A$8765,A324,'貼り付けシート（時刻別）'!$D$6:$D$8765)</f>
        <v>85.188553516967687</v>
      </c>
      <c r="AL324" s="120">
        <f>IF($AK324&gt;0,バックデータ一覧!$S$4,バックデータ一覧!$T$4)</f>
        <v>-0.51375000000000004</v>
      </c>
      <c r="AM324" s="120">
        <f>IF($AK324&gt;0,バックデータ一覧!$S$5,バックデータ一覧!$T$5)</f>
        <v>-1.7819999999999999E-2</v>
      </c>
      <c r="AN324" s="120">
        <f>IF($AK324&gt;0,バックデータ一覧!$S$6,バックデータ一覧!$T$6)</f>
        <v>0.27639999999999998</v>
      </c>
      <c r="AO324" s="120">
        <f>IF($AK324&gt;0,バックデータ一覧!$S$7,バックデータ一覧!$T$7)</f>
        <v>9.4067100000000003</v>
      </c>
      <c r="AP324" s="120">
        <f>IF($AK324&gt;0,バックデータ一覧!$S$12,バックデータ一覧!$T$12)</f>
        <v>-0.19841</v>
      </c>
      <c r="AQ324" s="120">
        <f>IF($AK324&gt;0,バックデータ一覧!$S$13,バックデータ一覧!$T$13)</f>
        <v>1.10632</v>
      </c>
      <c r="AR324" s="120">
        <f>IF($AK324&gt;0,バックデータ一覧!$S$14,バックデータ一覧!$T$14)</f>
        <v>0.19306999999999999</v>
      </c>
      <c r="AS324" s="120">
        <f>IF($AK324&gt;0,バックデータ一覧!$S$15,バックデータ一覧!$T$15)</f>
        <v>-10.36669</v>
      </c>
      <c r="AT324" s="123">
        <f>IF(データ入力と計算結果!$E$9=バックデータ一覧!$A$24,'貼り付けシート（日別）'!P323,0)</f>
        <v>0</v>
      </c>
      <c r="AU324" s="132">
        <f>'貼り付けシート（日別）'!B323</f>
        <v>8.2307621623500005</v>
      </c>
      <c r="AV324" s="132">
        <f>'貼り付けシート（日別）'!C323</f>
        <v>13.275422842499999</v>
      </c>
      <c r="AW324" s="132">
        <f>'貼り付けシート（日別）'!D323</f>
        <v>1.0620338273999999</v>
      </c>
      <c r="AX324" s="132">
        <f>'貼り付けシート（日別）'!E323</f>
        <v>0</v>
      </c>
      <c r="AY324" s="132">
        <f>'貼り付けシート（日別）'!F323</f>
        <v>23.895761116499997</v>
      </c>
      <c r="AZ324" s="132">
        <f>'貼り付けシート（日別）'!G323</f>
        <v>0</v>
      </c>
      <c r="BA324" s="132">
        <f>'貼り付けシート（日別）'!H323</f>
        <v>6.8500000000000005</v>
      </c>
    </row>
    <row r="325" spans="1:53" x14ac:dyDescent="0.15">
      <c r="A325" s="50">
        <v>41958</v>
      </c>
      <c r="B325" s="42">
        <f t="shared" si="43"/>
        <v>11</v>
      </c>
      <c r="C325" s="42">
        <f t="shared" si="44"/>
        <v>15</v>
      </c>
      <c r="D325" s="127">
        <f t="shared" si="45"/>
        <v>0.18609538599537037</v>
      </c>
      <c r="E325" s="127">
        <f t="shared" si="40"/>
        <v>120.00726662178801</v>
      </c>
      <c r="F325" s="127">
        <f t="shared" si="46"/>
        <v>0</v>
      </c>
      <c r="G325" s="130">
        <v>0</v>
      </c>
      <c r="H325" s="122">
        <f t="shared" si="41"/>
        <v>0.18609538599537037</v>
      </c>
      <c r="I325" s="122">
        <f>IF(AND($BH$4&lt;&gt;1,$BH$4&lt;&gt;2,$BH$4&lt;&gt;6),0,((VLOOKUP(データ入力と計算結果!$E$6,バックデータ一覧!$V$10:$AA$11,2)*'貼り付けシート（日別）'!O324+VLOOKUP(データ入力と計算結果!$E$6,バックデータ一覧!$V$10:$AA$11,3)*('貼り付けシート（日別）'!I324+'貼り付けシート（日別）'!J324+'貼り付けシート（日別）'!K324+'貼り付けシート（日別）'!L324+'貼り付けシート（日別）'!N324)+(VLOOKUP(データ入力と計算結果!$E$6,バックデータ一覧!$V$10:$AA$11,4)))*10^3/3600))</f>
        <v>0.11679578703703704</v>
      </c>
      <c r="J325" s="122">
        <f>IF(AND(OR($BH$4&lt;&gt;1,$BH$4&lt;&gt;2,$BH$4&lt;&gt;6),データ入力と計算結果!$E$7&lt;&gt;バックデータ一覧!$A$15,SUM(AX325:AY325)&gt;0),0.07*10^3/3600,0)</f>
        <v>1.9444444444444445E-2</v>
      </c>
      <c r="K325" s="122">
        <f>IF(AND(OR($BH$4=1,$BH$4=2),データ入力と計算結果!$E$7=バックデータ一覧!$A$17,AY325&gt;0),(VLOOKUP(データ入力と計算結果!$E$6,バックデータ一覧!$V$10:$AA$11,5,FALSE)*BA325+VLOOKUP(データ入力と計算結果!$E$6,バックデータ一覧!$V$10:$AA$11,6,FALSE))*10^3/3600,0)</f>
        <v>4.9855154513888882E-2</v>
      </c>
      <c r="L325" s="122">
        <f>IF(OR($BH$4=1,$BH$4=6),IF(データ入力と計算結果!$E$7=バックデータ一覧!$A$15,AU325/N325+AV325/O325+AW325/P325+AX325/Q325+AY325/S325,IF(データ入力と計算結果!$E$7=バックデータ一覧!$A$16,AU325/N325+AV325/O325+AW325/P325+AY325/R325+AZ325/S325,AU325/N325+AV325/O325+AW325/P325+AY325/R325+BA325/T325)),0)</f>
        <v>120.00726662178801</v>
      </c>
      <c r="M325" s="122">
        <f>IF($BH$4=2,IF(データ入力と計算結果!$E$7=バックデータ一覧!$A$15,AU325/N325+AV325/O325+AW325/P325+AX325/Q325+AZ325/S325,IF(データ入力と計算結果!$E$7=バックデータ一覧!$A$16,AU325/N325+AV325/O325+AW325/P325+AY325/R325+AZ325/S325,AU325/N325+AV325/O325+AW325/P325+AY325/R325+BA325/T325)),0)</f>
        <v>0</v>
      </c>
      <c r="N325" s="122">
        <f>MIN(1,$BH$6*'貼り付けシート（日別）'!O324+計算過程!$BH$13*(AU325+AW325)+$BH$20)</f>
        <v>0.62702946970171858</v>
      </c>
      <c r="O325" s="122">
        <f>MIN(1,$BH$7*'貼り付けシート（日別）'!O324+$BH$14*AV325+$BH$21)</f>
        <v>0.68741409804042652</v>
      </c>
      <c r="P325" s="122">
        <f>MIN(1,$BH$8*'貼り付けシート（日別）'!O324+$BH$15*(AU325+AW325)+$BH$22)</f>
        <v>0.62702946970171858</v>
      </c>
      <c r="Q325" s="46">
        <f>MIN(1,$BH$9*'貼り付けシート（日別）'!O324+$BH$16*AX325+$BH$23)</f>
        <v>0.71159348488590612</v>
      </c>
      <c r="R325" s="46">
        <f>MIN(1,$BH$10*'貼り付けシート（日別）'!O324+$BH$17*AY325+$BH$24)</f>
        <v>0.69967088974375047</v>
      </c>
      <c r="S325" s="46">
        <f>MIN(1,$BH$11*'貼り付けシート（日別）'!O324+$BH$18*AZ325+$BH$25)</f>
        <v>0.71159348488590612</v>
      </c>
      <c r="T325" s="46">
        <f>MIN(1,$BH$12*'貼り付けシート（日別）'!O324+$BH$19*BA325+$BH$26)</f>
        <v>0.65787232978147647</v>
      </c>
      <c r="U325" s="46">
        <f t="shared" si="42"/>
        <v>0</v>
      </c>
      <c r="V325" s="46">
        <f t="array" ref="V325">AVERAGE((IF(('貼り付けシート（時刻別）'!$E$6:$E$8765=$B325)*('貼り付けシート（時刻別）'!$F$6:$F$8765=$C325)*('貼り付けシート（時刻別）'!$G$6:$G$8765=1),'貼り付けシート（時刻別）'!$C$6:$C$8765,"")))</f>
        <v>2.2624999999999997</v>
      </c>
      <c r="W325" s="46">
        <f t="shared" si="47"/>
        <v>1.0630087500000001</v>
      </c>
      <c r="X325" s="46">
        <f t="shared" si="48"/>
        <v>1.0958125000000001</v>
      </c>
      <c r="Y325" s="46">
        <f t="shared" si="49"/>
        <v>80.418445577474998</v>
      </c>
      <c r="Z325" s="46">
        <f>IF($BH$4=8,($BH$38*'貼り付けシート（日別）'!O324+$BH$39*Y325+$BH$40)/3.6,0)</f>
        <v>0</v>
      </c>
      <c r="AA325" s="46">
        <f>IF(OR($BH$4=3,$BH$4=4,$BH$4=5),(($BH$42*'貼り付けシート（日別）'!O324+$BH$43*SUM(AU325:AW325,AY325)+$BH$44)*AB325+(0.01723*BA325+0.06099))*10^3/3600,0)</f>
        <v>0</v>
      </c>
      <c r="AB325" s="46">
        <f>IF('貼り付けシート（日別）'!O324&lt;7,1+(7-'貼り付けシート（日別）'!O324)*0.0091,1)</f>
        <v>1.0258970833333334</v>
      </c>
      <c r="AC325" s="46">
        <f>IF(OR($BH$4=3,$BH$4=4,$BH$4=5),(($BH$45*'貼り付けシート（日別）'!O324+$BH$46*SUM(AU325:AW325,AY325)+$BH$47)*AE325+BA325/AD325),0)</f>
        <v>0</v>
      </c>
      <c r="AD325" s="46">
        <f>$BH$48*'貼り付けシート（日別）'!O324+$BH$49*BA325+$BH$50</f>
        <v>0.81560124999999994</v>
      </c>
      <c r="AE325" s="46">
        <f>IF('貼り付けシート（日別）'!O324&lt;7,1+(7-'貼り付けシート（日別）'!O324)*0.0205,1)</f>
        <v>1.0583395833333333</v>
      </c>
      <c r="AF325" s="46">
        <f>IF($BH$4=7,((AL325*'貼り付けシート（日別）'!O324+AM325*(AU325+AV325+AW325+AY325)+AN325*AK325+AO325)*AG325+(0.01723*BA325+0.06099))*10^3/3600,0)</f>
        <v>0</v>
      </c>
      <c r="AG325" s="46">
        <f>IF(7&lt;='貼り付けシート（日別）'!O324,1,1+(7-'貼り付けシート（日別）'!O324)*0.0091)</f>
        <v>1.0258970833333334</v>
      </c>
      <c r="AH325" s="46">
        <f>IF($BH$4=7,((AP325*'貼り付けシート（日別）'!O324+AQ325*(AU325+AV325+AW325+AY325)+AR325*AK325+AS325)*AJ325+BA325/AI325),0)</f>
        <v>0</v>
      </c>
      <c r="AI325" s="46">
        <f>$BH$52*'貼り付けシート（日別）'!O324+$BH$53*BA325+$BH$54</f>
        <v>0.81560124999999994</v>
      </c>
      <c r="AJ325" s="46">
        <f>IF(7&lt;='貼り付けシート（日別）'!O324,1,1+(7-'貼り付けシート（日別）'!O324)*0.0205)</f>
        <v>1.0583395833333333</v>
      </c>
      <c r="AK325" s="46">
        <f>SUMIF('貼り付けシート（時刻別）'!$A$6:$A$8765,A325,'貼り付けシート（時刻別）'!$D$6:$D$8765)</f>
        <v>72.639918657852277</v>
      </c>
      <c r="AL325" s="120">
        <f>IF($AK325&gt;0,バックデータ一覧!$S$4,バックデータ一覧!$T$4)</f>
        <v>-0.51375000000000004</v>
      </c>
      <c r="AM325" s="120">
        <f>IF($AK325&gt;0,バックデータ一覧!$S$5,バックデータ一覧!$T$5)</f>
        <v>-1.7819999999999999E-2</v>
      </c>
      <c r="AN325" s="120">
        <f>IF($AK325&gt;0,バックデータ一覧!$S$6,バックデータ一覧!$T$6)</f>
        <v>0.27639999999999998</v>
      </c>
      <c r="AO325" s="120">
        <f>IF($AK325&gt;0,バックデータ一覧!$S$7,バックデータ一覧!$T$7)</f>
        <v>9.4067100000000003</v>
      </c>
      <c r="AP325" s="120">
        <f>IF($AK325&gt;0,バックデータ一覧!$S$12,バックデータ一覧!$T$12)</f>
        <v>-0.19841</v>
      </c>
      <c r="AQ325" s="120">
        <f>IF($AK325&gt;0,バックデータ一覧!$S$13,バックデータ一覧!$T$13)</f>
        <v>1.10632</v>
      </c>
      <c r="AR325" s="120">
        <f>IF($AK325&gt;0,バックデータ一覧!$S$14,バックデータ一覧!$T$14)</f>
        <v>0.19306999999999999</v>
      </c>
      <c r="AS325" s="120">
        <f>IF($AK325&gt;0,バックデータ一覧!$S$15,バックデータ一覧!$T$15)</f>
        <v>-10.36669</v>
      </c>
      <c r="AT325" s="123">
        <f>IF(データ入力と計算結果!$E$9=バックデータ一覧!$A$24,'貼り付けシート（日別）'!P324,0)</f>
        <v>0</v>
      </c>
      <c r="AU325" s="132">
        <f>'貼り付けシート（日別）'!B324</f>
        <v>18.184824724612</v>
      </c>
      <c r="AV325" s="132">
        <f>'貼り付けシート（日別）'!C324</f>
        <v>26.742389300899998</v>
      </c>
      <c r="AW325" s="132">
        <f>'貼り付けシート（日別）'!D324</f>
        <v>4.5462061811529999</v>
      </c>
      <c r="AX325" s="132">
        <f>'貼り付けシート（日別）'!E324</f>
        <v>0</v>
      </c>
      <c r="AY325" s="132">
        <f>'貼り付けシート（日別）'!F324</f>
        <v>24.068150370809999</v>
      </c>
      <c r="AZ325" s="132">
        <f>'貼り付けシート（日別）'!G324</f>
        <v>0</v>
      </c>
      <c r="BA325" s="132">
        <f>'貼り付けシート（日別）'!H324</f>
        <v>6.8768750000000001</v>
      </c>
    </row>
    <row r="326" spans="1:53" x14ac:dyDescent="0.15">
      <c r="A326" s="50">
        <v>41959</v>
      </c>
      <c r="B326" s="42">
        <f t="shared" si="43"/>
        <v>11</v>
      </c>
      <c r="C326" s="42">
        <f t="shared" si="44"/>
        <v>16</v>
      </c>
      <c r="D326" s="127">
        <f t="shared" si="45"/>
        <v>0.16392327256944444</v>
      </c>
      <c r="E326" s="127">
        <f t="shared" si="40"/>
        <v>79.738139198935784</v>
      </c>
      <c r="F326" s="127">
        <f t="shared" si="46"/>
        <v>0</v>
      </c>
      <c r="G326" s="130">
        <v>0</v>
      </c>
      <c r="H326" s="122">
        <f t="shared" si="41"/>
        <v>0.16392327256944444</v>
      </c>
      <c r="I326" s="122">
        <f>IF(AND($BH$4&lt;&gt;1,$BH$4&lt;&gt;2,$BH$4&lt;&gt;6),0,((VLOOKUP(データ入力と計算結果!$E$6,バックデータ一覧!$V$10:$AA$11,2)*'貼り付けシート（日別）'!O325+VLOOKUP(データ入力と計算結果!$E$6,バックデータ一覧!$V$10:$AA$11,3)*('貼り付けシート（日別）'!I325+'貼り付けシート（日別）'!J325+'貼り付けシート（日別）'!K325+'貼り付けシート（日別）'!L325+'貼り付けシート（日別）'!N325)+(VLOOKUP(データ入力と計算結果!$E$6,バックデータ一覧!$V$10:$AA$11,4)))*10^3/3600))</f>
        <v>9.482708333333334E-2</v>
      </c>
      <c r="J326" s="122">
        <f>IF(AND(OR($BH$4&lt;&gt;1,$BH$4&lt;&gt;2,$BH$4&lt;&gt;6),データ入力と計算結果!$E$7&lt;&gt;バックデータ一覧!$A$15,SUM(AX326:AY326)&gt;0),0.07*10^3/3600,0)</f>
        <v>1.9444444444444445E-2</v>
      </c>
      <c r="K326" s="122">
        <f>IF(AND(OR($BH$4=1,$BH$4=2),データ入力と計算結果!$E$7=バックデータ一覧!$A$17,AY326&gt;0),(VLOOKUP(データ入力と計算結果!$E$6,バックデータ一覧!$V$10:$AA$11,5,FALSE)*BA326+VLOOKUP(データ入力と計算結果!$E$6,バックデータ一覧!$V$10:$AA$11,6,FALSE))*10^3/3600,0)</f>
        <v>4.9651744791666667E-2</v>
      </c>
      <c r="L326" s="122">
        <f>IF(OR($BH$4=1,$BH$4=6),IF(データ入力と計算結果!$E$7=バックデータ一覧!$A$15,AU326/N326+AV326/O326+AW326/P326+AX326/Q326+AY326/S326,IF(データ入力と計算結果!$E$7=バックデータ一覧!$A$16,AU326/N326+AV326/O326+AW326/P326+AY326/R326+AZ326/S326,AU326/N326+AV326/O326+AW326/P326+AY326/R326+BA326/T326)),0)</f>
        <v>79.738139198935784</v>
      </c>
      <c r="M326" s="122">
        <f>IF($BH$4=2,IF(データ入力と計算結果!$E$7=バックデータ一覧!$A$15,AU326/N326+AV326/O326+AW326/P326+AX326/Q326+AZ326/S326,IF(データ入力と計算結果!$E$7=バックデータ一覧!$A$16,AU326/N326+AV326/O326+AW326/P326+AY326/R326+AZ326/S326,AU326/N326+AV326/O326+AW326/P326+AY326/R326+BA326/T326)),0)</f>
        <v>0</v>
      </c>
      <c r="N326" s="122">
        <f>MIN(1,$BH$6*'貼り付けシート（日別）'!O325+計算過程!$BH$13*(AU326+AW326)+$BH$20)</f>
        <v>0.61174392362102514</v>
      </c>
      <c r="O326" s="122">
        <f>MIN(1,$BH$7*'貼り付けシート（日別）'!O325+$BH$14*AV326+$BH$21)</f>
        <v>0.6815022276994348</v>
      </c>
      <c r="P326" s="122">
        <f>MIN(1,$BH$8*'貼り付けシート（日別）'!O325+$BH$15*(AU326+AW326)+$BH$22)</f>
        <v>0.61174392362102514</v>
      </c>
      <c r="Q326" s="46">
        <f>MIN(1,$BH$9*'貼り付けシート（日別）'!O325+$BH$16*AX326+$BH$23)</f>
        <v>0.71159348488590612</v>
      </c>
      <c r="R326" s="46">
        <f>MIN(1,$BH$10*'貼り付けシート（日別）'!O325+$BH$17*AY326+$BH$24)</f>
        <v>0.69966597253027918</v>
      </c>
      <c r="S326" s="46">
        <f>MIN(1,$BH$11*'貼り付けシート（日別）'!O325+$BH$18*AZ326+$BH$25)</f>
        <v>0.71159348488590612</v>
      </c>
      <c r="T326" s="46">
        <f>MIN(1,$BH$12*'貼り付けシート（日別）'!O325+$BH$19*BA326+$BH$26)</f>
        <v>0.65797263732080535</v>
      </c>
      <c r="U326" s="46">
        <f t="shared" si="42"/>
        <v>0</v>
      </c>
      <c r="V326" s="46">
        <f t="array" ref="V326">AVERAGE((IF(('貼り付けシート（時刻別）'!$E$6:$E$8765=$B326)*('貼り付けシート（時刻別）'!$F$6:$F$8765=$C326)*('貼り付けシート（時刻別）'!$G$6:$G$8765=1),'貼り付けシート（時刻別）'!$C$6:$C$8765,"")))</f>
        <v>4.8624999999999998</v>
      </c>
      <c r="W326" s="46">
        <f t="shared" si="47"/>
        <v>1.02842875</v>
      </c>
      <c r="X326" s="46">
        <f t="shared" si="48"/>
        <v>1.0048125000000001</v>
      </c>
      <c r="Y326" s="46">
        <f t="shared" si="49"/>
        <v>53.654621850649995</v>
      </c>
      <c r="Z326" s="46">
        <f>IF($BH$4=8,($BH$38*'貼り付けシート（日別）'!O325+$BH$39*Y326+$BH$40)/3.6,0)</f>
        <v>0</v>
      </c>
      <c r="AA326" s="46">
        <f>IF(OR($BH$4=3,$BH$4=4,$BH$4=5),(($BH$42*'貼り付けシート（日別）'!O325+$BH$43*SUM(AU326:AW326,AY326)+$BH$44)*AB326+(0.01723*BA326+0.06099))*10^3/3600,0)</f>
        <v>0</v>
      </c>
      <c r="AB326" s="46">
        <f>IF('貼り付けシート（日別）'!O325&lt;7,1+(7-'貼り付けシート（日別）'!O325)*0.0091,1)</f>
        <v>1.0233187500000001</v>
      </c>
      <c r="AC326" s="46">
        <f>IF(OR($BH$4=3,$BH$4=4,$BH$4=5),(($BH$45*'貼り付けシート（日別）'!O325+$BH$46*SUM(AU326:AW326,AY326)+$BH$47)*AE326+BA326/AD326),0)</f>
        <v>0</v>
      </c>
      <c r="AD326" s="46">
        <f>$BH$48*'貼り付けシート（日別）'!O325+$BH$49*BA326+$BH$50</f>
        <v>0.81670624999999997</v>
      </c>
      <c r="AE326" s="46">
        <f>IF('貼り付けシート（日別）'!O325&lt;7,1+(7-'貼り付けシート（日別）'!O325)*0.0205,1)</f>
        <v>1.0525312499999999</v>
      </c>
      <c r="AF326" s="46">
        <f>IF($BH$4=7,((AL326*'貼り付けシート（日別）'!O325+AM326*(AU326+AV326+AW326+AY326)+AN326*AK326+AO326)*AG326+(0.01723*BA326+0.06099))*10^3/3600,0)</f>
        <v>0</v>
      </c>
      <c r="AG326" s="46">
        <f>IF(7&lt;='貼り付けシート（日別）'!O325,1,1+(7-'貼り付けシート（日別）'!O325)*0.0091)</f>
        <v>1.0233187500000001</v>
      </c>
      <c r="AH326" s="46">
        <f>IF($BH$4=7,((AP326*'貼り付けシート（日別）'!O325+AQ326*(AU326+AV326+AW326+AY326)+AR326*AK326+AS326)*AJ326+BA326/AI326),0)</f>
        <v>0</v>
      </c>
      <c r="AI326" s="46">
        <f>$BH$52*'貼り付けシート（日別）'!O325+$BH$53*BA326+$BH$54</f>
        <v>0.81670624999999997</v>
      </c>
      <c r="AJ326" s="46">
        <f>IF(7&lt;='貼り付けシート（日別）'!O325,1,1+(7-'貼り付けシート（日別）'!O325)*0.0205)</f>
        <v>1.0525312499999999</v>
      </c>
      <c r="AK326" s="46">
        <f>SUMIF('貼り付けシート（時刻別）'!$A$6:$A$8765,A326,'貼り付けシート（時刻別）'!$D$6:$D$8765)</f>
        <v>70.383762364039427</v>
      </c>
      <c r="AL326" s="120">
        <f>IF($AK326&gt;0,バックデータ一覧!$S$4,バックデータ一覧!$T$4)</f>
        <v>-0.51375000000000004</v>
      </c>
      <c r="AM326" s="120">
        <f>IF($AK326&gt;0,バックデータ一覧!$S$5,バックデータ一覧!$T$5)</f>
        <v>-1.7819999999999999E-2</v>
      </c>
      <c r="AN326" s="120">
        <f>IF($AK326&gt;0,バックデータ一覧!$S$6,バックデータ一覧!$T$6)</f>
        <v>0.27639999999999998</v>
      </c>
      <c r="AO326" s="120">
        <f>IF($AK326&gt;0,バックデータ一覧!$S$7,バックデータ一覧!$T$7)</f>
        <v>9.4067100000000003</v>
      </c>
      <c r="AP326" s="120">
        <f>IF($AK326&gt;0,バックデータ一覧!$S$12,バックデータ一覧!$T$12)</f>
        <v>-0.19841</v>
      </c>
      <c r="AQ326" s="120">
        <f>IF($AK326&gt;0,バックデータ一覧!$S$13,バックデータ一覧!$T$13)</f>
        <v>1.10632</v>
      </c>
      <c r="AR326" s="120">
        <f>IF($AK326&gt;0,バックデータ一覧!$S$14,バックデータ一覧!$T$14)</f>
        <v>0.19306999999999999</v>
      </c>
      <c r="AS326" s="120">
        <f>IF($AK326&gt;0,バックデータ一覧!$S$15,バックデータ一覧!$T$15)</f>
        <v>-10.36669</v>
      </c>
      <c r="AT326" s="123">
        <f>IF(データ入力と計算結果!$E$9=バックデータ一覧!$A$24,'貼り付けシート（日別）'!P325,0)</f>
        <v>0</v>
      </c>
      <c r="AU326" s="132">
        <f>'貼り付けシート（日別）'!B325</f>
        <v>8.2938722992580001</v>
      </c>
      <c r="AV326" s="132">
        <f>'貼り付けシート（日別）'!C325</f>
        <v>13.377213385899999</v>
      </c>
      <c r="AW326" s="132">
        <f>'貼り付けシート（日別）'!D325</f>
        <v>1.070177070872</v>
      </c>
      <c r="AX326" s="132">
        <f>'貼り付けシート（日別）'!E325</f>
        <v>0</v>
      </c>
      <c r="AY326" s="132">
        <f>'貼り付けシート（日別）'!F325</f>
        <v>24.078984094619997</v>
      </c>
      <c r="AZ326" s="132">
        <f>'貼り付けシート（日別）'!G325</f>
        <v>0</v>
      </c>
      <c r="BA326" s="132">
        <f>'貼り付けシート（日別）'!H325</f>
        <v>6.8343750000000005</v>
      </c>
    </row>
    <row r="327" spans="1:53" x14ac:dyDescent="0.15">
      <c r="A327" s="50">
        <v>41960</v>
      </c>
      <c r="B327" s="42">
        <f t="shared" si="43"/>
        <v>11</v>
      </c>
      <c r="C327" s="42">
        <f t="shared" si="44"/>
        <v>17</v>
      </c>
      <c r="D327" s="127">
        <f t="shared" si="45"/>
        <v>0.17767971354166667</v>
      </c>
      <c r="E327" s="127">
        <f t="shared" ref="E327:E371" si="50">SUM(L327+AC327+AH327)</f>
        <v>100.86745805150019</v>
      </c>
      <c r="F327" s="127">
        <f t="shared" si="46"/>
        <v>0</v>
      </c>
      <c r="G327" s="130">
        <v>0</v>
      </c>
      <c r="H327" s="122">
        <f t="shared" ref="H327:H371" si="51">IF(OR($BH$4=1,$BH$4=2,$BH$4=6),I327+J327+K327,0)</f>
        <v>0.17767971354166667</v>
      </c>
      <c r="I327" s="122">
        <f>IF(AND($BH$4&lt;&gt;1,$BH$4&lt;&gt;2,$BH$4&lt;&gt;6),0,((VLOOKUP(データ入力と計算結果!$E$6,バックデータ一覧!$V$10:$AA$11,2)*'貼り付けシート（日別）'!O326+VLOOKUP(データ入力と計算結果!$E$6,バックデータ一覧!$V$10:$AA$11,3)*('貼り付けシート（日別）'!I326+'貼り付けシート（日別）'!J326+'貼り付けシート（日別）'!K326+'貼り付けシート（日別）'!L326+'貼り付けシート（日別）'!N326)+(VLOOKUP(データ入力と計算結果!$E$6,バックデータ一覧!$V$10:$AA$11,4)))*10^3/3600))</f>
        <v>0.10687847222222221</v>
      </c>
      <c r="J327" s="122">
        <f>IF(AND(OR($BH$4&lt;&gt;1,$BH$4&lt;&gt;2,$BH$4&lt;&gt;6),データ入力と計算結果!$E$7&lt;&gt;バックデータ一覧!$A$15,SUM(AX327:AY327)&gt;0),0.07*10^3/3600,0)</f>
        <v>1.9444444444444445E-2</v>
      </c>
      <c r="K327" s="122">
        <f>IF(AND(OR($BH$4=1,$BH$4=2),データ入力と計算結果!$E$7=バックデータ一覧!$A$17,AY327&gt;0),(VLOOKUP(データ入力と計算結果!$E$6,バックデータ一覧!$V$10:$AA$11,5,FALSE)*BA327+VLOOKUP(データ入力と計算結果!$E$6,バックデータ一覧!$V$10:$AA$11,6,FALSE))*10^3/3600,0)</f>
        <v>5.1356796874999992E-2</v>
      </c>
      <c r="L327" s="122">
        <f>IF(OR($BH$4=1,$BH$4=6),IF(データ入力と計算結果!$E$7=バックデータ一覧!$A$15,AU327/N327+AV327/O327+AW327/P327+AX327/Q327+AY327/S327,IF(データ入力と計算結果!$E$7=バックデータ一覧!$A$16,AU327/N327+AV327/O327+AW327/P327+AY327/R327+AZ327/S327,AU327/N327+AV327/O327+AW327/P327+AY327/R327+BA327/T327)),0)</f>
        <v>100.86745805150019</v>
      </c>
      <c r="M327" s="122">
        <f>IF($BH$4=2,IF(データ入力と計算結果!$E$7=バックデータ一覧!$A$15,AU327/N327+AV327/O327+AW327/P327+AX327/Q327+AZ327/S327,IF(データ入力と計算結果!$E$7=バックデータ一覧!$A$16,AU327/N327+AV327/O327+AW327/P327+AY327/R327+AZ327/S327,AU327/N327+AV327/O327+AW327/P327+AY327/R327+BA327/T327)),0)</f>
        <v>0</v>
      </c>
      <c r="N327" s="122">
        <f>MIN(1,$BH$6*'貼り付けシート（日別）'!O326+計算過程!$BH$13*(AU327+AW327)+$BH$20)</f>
        <v>0.6155541114694042</v>
      </c>
      <c r="O327" s="122">
        <f>MIN(1,$BH$7*'貼り付けシート（日別）'!O326+$BH$14*AV327+$BH$21)</f>
        <v>0.68325089366436897</v>
      </c>
      <c r="P327" s="122">
        <f>MIN(1,$BH$8*'貼り付けシート（日別）'!O326+$BH$15*(AU327+AW327)+$BH$22)</f>
        <v>0.6155541114694042</v>
      </c>
      <c r="Q327" s="46">
        <f>MIN(1,$BH$9*'貼り付けシート（日別）'!O326+$BH$16*AX327+$BH$23)</f>
        <v>0.71159348488590612</v>
      </c>
      <c r="R327" s="46">
        <f>MIN(1,$BH$10*'貼り付けシート（日別）'!O326+$BH$17*AY327+$BH$24)</f>
        <v>0.69965829477591179</v>
      </c>
      <c r="S327" s="46">
        <f>MIN(1,$BH$11*'貼り付けシート（日別）'!O326+$BH$18*AZ327+$BH$25)</f>
        <v>0.71159348488590612</v>
      </c>
      <c r="T327" s="46">
        <f>MIN(1,$BH$12*'貼り付けシート（日別）'!O326+$BH$19*BA327+$BH$26)</f>
        <v>0.65713182412348992</v>
      </c>
      <c r="U327" s="46">
        <f t="shared" ref="U327:U371" si="52">IF($BH$4=9,($BH$30*V327+$BH$31*Y327+$BH$32*$BH$36+$BH$33)*(1+$BH$34*$BH$35)*W327*X327*10^3/3600,0)</f>
        <v>0</v>
      </c>
      <c r="V327" s="46">
        <f t="array" ref="V327">AVERAGE((IF(('貼り付けシート（時刻別）'!$E$6:$E$8765=$B327)*('貼り付けシート（時刻別）'!$F$6:$F$8765=$C327)*('貼り付けシート（時刻別）'!$G$6:$G$8765=1),'貼り付けシート（時刻別）'!$C$6:$C$8765,"")))</f>
        <v>-0.84999999999999987</v>
      </c>
      <c r="W327" s="46">
        <f t="shared" si="47"/>
        <v>1.1044050000000001</v>
      </c>
      <c r="X327" s="46">
        <f t="shared" si="48"/>
        <v>1.1263750000000001</v>
      </c>
      <c r="Y327" s="46">
        <f t="shared" si="49"/>
        <v>67.430374772474991</v>
      </c>
      <c r="Z327" s="46">
        <f>IF($BH$4=8,($BH$38*'貼り付けシート（日別）'!O326+$BH$39*Y327+$BH$40)/3.6,0)</f>
        <v>0</v>
      </c>
      <c r="AA327" s="46">
        <f>IF(OR($BH$4=3,$BH$4=4,$BH$4=5),(($BH$42*'貼り付けシート（日別）'!O326+$BH$43*SUM(AU327:AW327,AY327)+$BH$44)*AB327+(0.01723*BA327+0.06099))*10^3/3600,0)</f>
        <v>0</v>
      </c>
      <c r="AB327" s="46">
        <f>IF('貼り付けシート（日別）'!O326&lt;7,1+(7-'貼り付けシート（日別）'!O326)*0.0091,1)</f>
        <v>1.0449312500000001</v>
      </c>
      <c r="AC327" s="46">
        <f>IF(OR($BH$4=3,$BH$4=4,$BH$4=5),(($BH$45*'貼り付けシート（日別）'!O326+$BH$46*SUM(AU327:AW327,AY327)+$BH$47)*AE327+BA327/AD327),0)</f>
        <v>0</v>
      </c>
      <c r="AD327" s="46">
        <f>$BH$48*'貼り付けシート（日別）'!O326+$BH$49*BA327+$BH$50</f>
        <v>0.8074437499999999</v>
      </c>
      <c r="AE327" s="46">
        <f>IF('貼り付けシート（日別）'!O326&lt;7,1+(7-'貼り付けシート（日別）'!O326)*0.0205,1)</f>
        <v>1.1012187499999999</v>
      </c>
      <c r="AF327" s="46">
        <f>IF($BH$4=7,((AL327*'貼り付けシート（日別）'!O326+AM327*(AU327+AV327+AW327+AY327)+AN327*AK327+AO327)*AG327+(0.01723*BA327+0.06099))*10^3/3600,0)</f>
        <v>0</v>
      </c>
      <c r="AG327" s="46">
        <f>IF(7&lt;='貼り付けシート（日別）'!O326,1,1+(7-'貼り付けシート（日別）'!O326)*0.0091)</f>
        <v>1.0449312500000001</v>
      </c>
      <c r="AH327" s="46">
        <f>IF($BH$4=7,((AP327*'貼り付けシート（日別）'!O326+AQ327*(AU327+AV327+AW327+AY327)+AR327*AK327+AS327)*AJ327+BA327/AI327),0)</f>
        <v>0</v>
      </c>
      <c r="AI327" s="46">
        <f>$BH$52*'貼り付けシート（日別）'!O326+$BH$53*BA327+$BH$54</f>
        <v>0.8074437499999999</v>
      </c>
      <c r="AJ327" s="46">
        <f>IF(7&lt;='貼り付けシート（日別）'!O326,1,1+(7-'貼り付けシート（日別）'!O326)*0.0205)</f>
        <v>1.1012187499999999</v>
      </c>
      <c r="AK327" s="46">
        <f>SUMIF('貼り付けシート（時刻別）'!$A$6:$A$8765,A327,'貼り付けシート（時刻別）'!$D$6:$D$8765)</f>
        <v>135.15351362615908</v>
      </c>
      <c r="AL327" s="120">
        <f>IF($AK327&gt;0,バックデータ一覧!$S$4,バックデータ一覧!$T$4)</f>
        <v>-0.51375000000000004</v>
      </c>
      <c r="AM327" s="120">
        <f>IF($AK327&gt;0,バックデータ一覧!$S$5,バックデータ一覧!$T$5)</f>
        <v>-1.7819999999999999E-2</v>
      </c>
      <c r="AN327" s="120">
        <f>IF($AK327&gt;0,バックデータ一覧!$S$6,バックデータ一覧!$T$6)</f>
        <v>0.27639999999999998</v>
      </c>
      <c r="AO327" s="120">
        <f>IF($AK327&gt;0,バックデータ一覧!$S$7,バックデータ一覧!$T$7)</f>
        <v>9.4067100000000003</v>
      </c>
      <c r="AP327" s="120">
        <f>IF($AK327&gt;0,バックデータ一覧!$S$12,バックデータ一覧!$T$12)</f>
        <v>-0.19841</v>
      </c>
      <c r="AQ327" s="120">
        <f>IF($AK327&gt;0,バックデータ一覧!$S$13,バックデータ一覧!$T$13)</f>
        <v>1.10632</v>
      </c>
      <c r="AR327" s="120">
        <f>IF($AK327&gt;0,バックデータ一覧!$S$14,バックデータ一覧!$T$14)</f>
        <v>0.19306999999999999</v>
      </c>
      <c r="AS327" s="120">
        <f>IF($AK327&gt;0,バックデータ一覧!$S$15,バックデータ一覧!$T$15)</f>
        <v>-10.36669</v>
      </c>
      <c r="AT327" s="123">
        <f>IF(データ入力と計算結果!$E$9=バックデータ一覧!$A$24,'貼り付けシート（日別）'!P326,0)</f>
        <v>0</v>
      </c>
      <c r="AU327" s="132">
        <f>'貼り付けシート（日別）'!B326</f>
        <v>12.315682175706</v>
      </c>
      <c r="AV327" s="132">
        <f>'貼り付けシート（日別）'!C326</f>
        <v>20.079916590824997</v>
      </c>
      <c r="AW327" s="132">
        <f>'貼り付けシート（日別）'!D326</f>
        <v>3.7482510969540002</v>
      </c>
      <c r="AX327" s="132">
        <f>'貼り付けシート（日別）'!E326</f>
        <v>0</v>
      </c>
      <c r="AY327" s="132">
        <f>'貼り付けシート（日別）'!F326</f>
        <v>24.095899908989999</v>
      </c>
      <c r="AZ327" s="132">
        <f>'貼り付けシート（日別）'!G326</f>
        <v>0</v>
      </c>
      <c r="BA327" s="132">
        <f>'貼り付けシート（日別）'!H326</f>
        <v>7.1906249999999989</v>
      </c>
    </row>
    <row r="328" spans="1:53" x14ac:dyDescent="0.15">
      <c r="A328" s="50">
        <v>41961</v>
      </c>
      <c r="B328" s="42">
        <f t="shared" ref="B328:B371" si="53">MONTH(A328)</f>
        <v>11</v>
      </c>
      <c r="C328" s="42">
        <f t="shared" ref="C328:C371" si="54">DAY(A328)</f>
        <v>18</v>
      </c>
      <c r="D328" s="127">
        <f t="shared" ref="D328:D371" si="55">SUM(H328+U328+Z328+AA328+AF328+AT328)</f>
        <v>0.18617509895833334</v>
      </c>
      <c r="E328" s="127">
        <f t="shared" si="50"/>
        <v>121.02202813022592</v>
      </c>
      <c r="F328" s="127">
        <f t="shared" ref="F328:F371" si="56">M328</f>
        <v>0</v>
      </c>
      <c r="G328" s="130">
        <v>0</v>
      </c>
      <c r="H328" s="122">
        <f t="shared" si="51"/>
        <v>0.18617509895833334</v>
      </c>
      <c r="I328" s="122">
        <f>IF(AND($BH$4&lt;&gt;1,$BH$4&lt;&gt;2,$BH$4&lt;&gt;6),0,((VLOOKUP(データ入力と計算結果!$E$6,バックデータ一覧!$V$10:$AA$11,2)*'貼り付けシート（日別）'!O327+VLOOKUP(データ入力と計算結果!$E$6,バックデータ一覧!$V$10:$AA$11,3)*('貼り付けシート（日別）'!I327+'貼り付けシート（日別）'!J327+'貼り付けシート（日別）'!K327+'貼り付けシート（日別）'!L327+'貼り付けシート（日別）'!N327)+(VLOOKUP(データ入力と計算結果!$E$6,バックデータ一覧!$V$10:$AA$11,4)))*10^3/3600))</f>
        <v>0.11682763888888889</v>
      </c>
      <c r="J328" s="122">
        <f>IF(AND(OR($BH$4&lt;&gt;1,$BH$4&lt;&gt;2,$BH$4&lt;&gt;6),データ入力と計算結果!$E$7&lt;&gt;バックデータ一覧!$A$15,SUM(AX328:AY328)&gt;0),0.07*10^3/3600,0)</f>
        <v>1.9444444444444445E-2</v>
      </c>
      <c r="K328" s="122">
        <f>IF(AND(OR($BH$4=1,$BH$4=2),データ入力と計算結果!$E$7=バックデータ一覧!$A$17,AY328&gt;0),(VLOOKUP(データ入力と計算結果!$E$6,バックデータ一覧!$V$10:$AA$11,5,FALSE)*BA328+VLOOKUP(データ入力と計算結果!$E$6,バックデータ一覧!$V$10:$AA$11,6,FALSE))*10^3/3600,0)</f>
        <v>4.9903015624999998E-2</v>
      </c>
      <c r="L328" s="122">
        <f>IF(OR($BH$4=1,$BH$4=6),IF(データ入力と計算結果!$E$7=バックデータ一覧!$A$15,AU328/N328+AV328/O328+AW328/P328+AX328/Q328+AY328/S328,IF(データ入力と計算結果!$E$7=バックデータ一覧!$A$16,AU328/N328+AV328/O328+AW328/P328+AY328/R328+AZ328/S328,AU328/N328+AV328/O328+AW328/P328+AY328/R328+BA328/T328)),0)</f>
        <v>121.02202813022592</v>
      </c>
      <c r="M328" s="122">
        <f>IF($BH$4=2,IF(データ入力と計算結果!$E$7=バックデータ一覧!$A$15,AU328/N328+AV328/O328+AW328/P328+AX328/Q328+AZ328/S328,IF(データ入力と計算結果!$E$7=バックデータ一覧!$A$16,AU328/N328+AV328/O328+AW328/P328+AY328/R328+AZ328/S328,AU328/N328+AV328/O328+AW328/P328+AY328/R328+BA328/T328)),0)</f>
        <v>0</v>
      </c>
      <c r="N328" s="122">
        <f>MIN(1,$BH$6*'貼り付けシート（日別）'!O327+計算過程!$BH$13*(AU328+AW328)+$BH$20)</f>
        <v>0.62716084868049804</v>
      </c>
      <c r="O328" s="122">
        <f>MIN(1,$BH$7*'貼り付けシート（日別）'!O327+$BH$14*AV328+$BH$21)</f>
        <v>0.68748926362805496</v>
      </c>
      <c r="P328" s="122">
        <f>MIN(1,$BH$8*'貼り付けシート（日別）'!O327+$BH$15*(AU328+AW328)+$BH$22)</f>
        <v>0.62716084868049804</v>
      </c>
      <c r="Q328" s="46">
        <f>MIN(1,$BH$9*'貼り付けシート（日別）'!O327+$BH$16*AX328+$BH$23)</f>
        <v>0.71159348488590612</v>
      </c>
      <c r="R328" s="46">
        <f>MIN(1,$BH$10*'貼り付けシート（日別）'!O327+$BH$17*AY328+$BH$24)</f>
        <v>0.69957056133555606</v>
      </c>
      <c r="S328" s="46">
        <f>MIN(1,$BH$11*'貼り付けシート（日別）'!O327+$BH$18*AZ328+$BH$25)</f>
        <v>0.71159348488590612</v>
      </c>
      <c r="T328" s="46">
        <f>MIN(1,$BH$12*'貼り付けシート（日別）'!O327+$BH$19*BA328+$BH$26)</f>
        <v>0.6578487280075167</v>
      </c>
      <c r="U328" s="46">
        <f t="shared" si="52"/>
        <v>0</v>
      </c>
      <c r="V328" s="46">
        <f t="array" ref="V328">AVERAGE((IF(('貼り付けシート（時刻別）'!$E$6:$E$8765=$B328)*('貼り付けシート（時刻別）'!$F$6:$F$8765=$C328)*('貼り付けシート（時刻別）'!$G$6:$G$8765=1),'貼り付けシート（時刻別）'!$C$6:$C$8765,"")))</f>
        <v>1.5499999999999998</v>
      </c>
      <c r="W328" s="46">
        <f t="shared" ref="W328:W371" si="57">IF(V328&lt;7,1+0.0133*(7-V328),1)</f>
        <v>1.0724849999999999</v>
      </c>
      <c r="X328" s="46">
        <f t="shared" ref="X328:X371" si="58">IF(AND(V328&gt;=2,V328&lt;5),1.175-V328*0.035,IF(AND(V328&gt;=-2,V328&lt;2),1.12-V328*0.0075,IF(AND(V328&gt;=-15.5,V328&lt;-2),1.155+V328*0.01,1)))</f>
        <v>1.1083750000000001</v>
      </c>
      <c r="Y328" s="46">
        <f t="shared" ref="Y328:Y371" si="59">SUM(AU328:BA328)</f>
        <v>81.103863845999996</v>
      </c>
      <c r="Z328" s="46">
        <f>IF($BH$4=8,($BH$38*'貼り付けシート（日別）'!O327+$BH$39*Y328+$BH$40)/3.6,0)</f>
        <v>0</v>
      </c>
      <c r="AA328" s="46">
        <f>IF(OR($BH$4=3,$BH$4=4,$BH$4=5),(($BH$42*'貼り付けシート（日別）'!O327+$BH$43*SUM(AU328:AW328,AY328)+$BH$44)*AB328+(0.01723*BA328+0.06099))*10^3/3600,0)</f>
        <v>0</v>
      </c>
      <c r="AB328" s="46">
        <f>IF('貼り付けシート（日別）'!O327&lt;7,1+(7-'貼り付けシート（日別）'!O327)*0.0091,1)</f>
        <v>1.02650375</v>
      </c>
      <c r="AC328" s="46">
        <f>IF(OR($BH$4=3,$BH$4=4,$BH$4=5),(($BH$45*'貼り付けシート（日別）'!O327+$BH$46*SUM(AU328:AW328,AY328)+$BH$47)*AE328+BA328/AD328),0)</f>
        <v>0</v>
      </c>
      <c r="AD328" s="46">
        <f>$BH$48*'貼り付けシート（日別）'!O327+$BH$49*BA328+$BH$50</f>
        <v>0.81534124999999991</v>
      </c>
      <c r="AE328" s="46">
        <f>IF('貼り付けシート（日別）'!O327&lt;7,1+(7-'貼り付けシート（日別）'!O327)*0.0205,1)</f>
        <v>1.0597062500000001</v>
      </c>
      <c r="AF328" s="46">
        <f>IF($BH$4=7,((AL328*'貼り付けシート（日別）'!O327+AM328*(AU328+AV328+AW328+AY328)+AN328*AK328+AO328)*AG328+(0.01723*BA328+0.06099))*10^3/3600,0)</f>
        <v>0</v>
      </c>
      <c r="AG328" s="46">
        <f>IF(7&lt;='貼り付けシート（日別）'!O327,1,1+(7-'貼り付けシート（日別）'!O327)*0.0091)</f>
        <v>1.02650375</v>
      </c>
      <c r="AH328" s="46">
        <f>IF($BH$4=7,((AP328*'貼り付けシート（日別）'!O327+AQ328*(AU328+AV328+AW328+AY328)+AR328*AK328+AS328)*AJ328+BA328/AI328),0)</f>
        <v>0</v>
      </c>
      <c r="AI328" s="46">
        <f>$BH$52*'貼り付けシート（日別）'!O327+$BH$53*BA328+$BH$54</f>
        <v>0.81534124999999991</v>
      </c>
      <c r="AJ328" s="46">
        <f>IF(7&lt;='貼り付けシート（日別）'!O327,1,1+(7-'貼り付けシート（日別）'!O327)*0.0205)</f>
        <v>1.0597062500000001</v>
      </c>
      <c r="AK328" s="46">
        <f>SUMIF('貼り付けシート（時刻別）'!$A$6:$A$8765,A328,'貼り付けシート（時刻別）'!$D$6:$D$8765)</f>
        <v>83.30497656035682</v>
      </c>
      <c r="AL328" s="120">
        <f>IF($AK328&gt;0,バックデータ一覧!$S$4,バックデータ一覧!$T$4)</f>
        <v>-0.51375000000000004</v>
      </c>
      <c r="AM328" s="120">
        <f>IF($AK328&gt;0,バックデータ一覧!$S$5,バックデータ一覧!$T$5)</f>
        <v>-1.7819999999999999E-2</v>
      </c>
      <c r="AN328" s="120">
        <f>IF($AK328&gt;0,バックデータ一覧!$S$6,バックデータ一覧!$T$6)</f>
        <v>0.27639999999999998</v>
      </c>
      <c r="AO328" s="120">
        <f>IF($AK328&gt;0,バックデータ一覧!$S$7,バックデータ一覧!$T$7)</f>
        <v>9.4067100000000003</v>
      </c>
      <c r="AP328" s="120">
        <f>IF($AK328&gt;0,バックデータ一覧!$S$12,バックデータ一覧!$T$12)</f>
        <v>-0.19841</v>
      </c>
      <c r="AQ328" s="120">
        <f>IF($AK328&gt;0,バックデータ一覧!$S$13,バックデータ一覧!$T$13)</f>
        <v>1.10632</v>
      </c>
      <c r="AR328" s="120">
        <f>IF($AK328&gt;0,バックデータ一覧!$S$14,バックデータ一覧!$T$14)</f>
        <v>0.19306999999999999</v>
      </c>
      <c r="AS328" s="120">
        <f>IF($AK328&gt;0,バックデータ一覧!$S$15,バックデータ一覧!$T$15)</f>
        <v>-10.36669</v>
      </c>
      <c r="AT328" s="123">
        <f>IF(データ入力と計算結果!$E$9=バックデータ一覧!$A$24,'貼り付けシート（日別）'!P327,0)</f>
        <v>0</v>
      </c>
      <c r="AU328" s="132">
        <f>'貼り付けシート（日別）'!B327</f>
        <v>18.891597160799996</v>
      </c>
      <c r="AV328" s="132">
        <f>'貼り付けシート（日別）'!C327</f>
        <v>26.987995943999998</v>
      </c>
      <c r="AW328" s="132">
        <f>'貼り付けシート（日別）'!D327</f>
        <v>4.0481993915999999</v>
      </c>
      <c r="AX328" s="132">
        <f>'貼り付けシート（日別）'!E327</f>
        <v>0</v>
      </c>
      <c r="AY328" s="132">
        <f>'貼り付けシート（日別）'!F327</f>
        <v>24.289196349600001</v>
      </c>
      <c r="AZ328" s="132">
        <f>'貼り付けシート（日別）'!G327</f>
        <v>0</v>
      </c>
      <c r="BA328" s="132">
        <f>'貼り付けシート（日別）'!H327</f>
        <v>6.8868749999999999</v>
      </c>
    </row>
    <row r="329" spans="1:53" x14ac:dyDescent="0.15">
      <c r="A329" s="50">
        <v>41962</v>
      </c>
      <c r="B329" s="42">
        <f t="shared" si="53"/>
        <v>11</v>
      </c>
      <c r="C329" s="42">
        <f t="shared" si="54"/>
        <v>19</v>
      </c>
      <c r="D329" s="127">
        <f t="shared" si="55"/>
        <v>0.19652381076388886</v>
      </c>
      <c r="E329" s="127">
        <f t="shared" si="50"/>
        <v>142.43724102213875</v>
      </c>
      <c r="F329" s="127">
        <f t="shared" si="56"/>
        <v>0</v>
      </c>
      <c r="G329" s="130">
        <v>0</v>
      </c>
      <c r="H329" s="122">
        <f t="shared" si="51"/>
        <v>0.19652381076388886</v>
      </c>
      <c r="I329" s="122">
        <f>IF(AND($BH$4&lt;&gt;1,$BH$4&lt;&gt;2,$BH$4&lt;&gt;6),0,((VLOOKUP(データ入力と計算結果!$E$6,バックデータ一覧!$V$10:$AA$11,2)*'貼り付けシート（日別）'!O328+VLOOKUP(データ入力と計算結果!$E$6,バックデータ一覧!$V$10:$AA$11,3)*('貼り付けシート（日別）'!I328+'貼り付けシート（日別）'!J328+'貼り付けシート（日別）'!K328+'貼り付けシート（日別）'!L328+'貼り付けシート（日別）'!N328)+(VLOOKUP(データ入力と計算結果!$E$6,バックデータ一覧!$V$10:$AA$11,4)))*10^3/3600))</f>
        <v>0.12751736111111112</v>
      </c>
      <c r="J329" s="122">
        <f>IF(AND(OR($BH$4&lt;&gt;1,$BH$4&lt;&gt;2,$BH$4&lt;&gt;6),データ入力と計算結果!$E$7&lt;&gt;バックデータ一覧!$A$15,SUM(AX329:AY329)&gt;0),0.07*10^3/3600,0)</f>
        <v>1.9444444444444445E-2</v>
      </c>
      <c r="K329" s="122">
        <f>IF(AND(OR($BH$4=1,$BH$4=2),データ入力と計算結果!$E$7=バックデータ一覧!$A$17,AY329&gt;0),(VLOOKUP(データ入力と計算結果!$E$6,バックデータ一覧!$V$10:$AA$11,5,FALSE)*BA329+VLOOKUP(データ入力と計算結果!$E$6,バックデータ一覧!$V$10:$AA$11,6,FALSE))*10^3/3600,0)</f>
        <v>4.9562005208333329E-2</v>
      </c>
      <c r="L329" s="122">
        <f>IF(OR($BH$4=1,$BH$4=6),IF(データ入力と計算結果!$E$7=バックデータ一覧!$A$15,AU329/N329+AV329/O329+AW329/P329+AX329/Q329+AY329/S329,IF(データ入力と計算結果!$E$7=バックデータ一覧!$A$16,AU329/N329+AV329/O329+AW329/P329+AY329/R329+AZ329/S329,AU329/N329+AV329/O329+AW329/P329+AY329/R329+BA329/T329)),0)</f>
        <v>142.43724102213875</v>
      </c>
      <c r="M329" s="122">
        <f>IF($BH$4=2,IF(データ入力と計算結果!$E$7=バックデータ一覧!$A$15,AU329/N329+AV329/O329+AW329/P329+AX329/Q329+AZ329/S329,IF(データ入力と計算結果!$E$7=バックデータ一覧!$A$16,AU329/N329+AV329/O329+AW329/P329+AY329/R329+AZ329/S329,AU329/N329+AV329/O329+AW329/P329+AY329/R329+BA329/T329)),0)</f>
        <v>0</v>
      </c>
      <c r="N329" s="122">
        <f>MIN(1,$BH$6*'貼り付けシート（日別）'!O328+計算過程!$BH$13*(AU329+AW329)+$BH$20)</f>
        <v>0.63804070301752125</v>
      </c>
      <c r="O329" s="122">
        <f>MIN(1,$BH$7*'貼り付けシート（日別）'!O328+$BH$14*AV329+$BH$21)</f>
        <v>0.69040096895084913</v>
      </c>
      <c r="P329" s="122">
        <f>MIN(1,$BH$8*'貼り付けシート（日別）'!O328+$BH$15*(AU329+AW329)+$BH$22)</f>
        <v>0.63804070301752125</v>
      </c>
      <c r="Q329" s="46">
        <f>MIN(1,$BH$9*'貼り付けシート（日別）'!O328+$BH$16*AX329+$BH$23)</f>
        <v>0.71159348488590612</v>
      </c>
      <c r="R329" s="46">
        <f>MIN(1,$BH$10*'貼り付けシート（日別）'!O328+$BH$17*AY329+$BH$24)</f>
        <v>0.69941821398484982</v>
      </c>
      <c r="S329" s="46">
        <f>MIN(1,$BH$11*'貼り付けシート（日別）'!O328+$BH$18*AZ329+$BH$25)</f>
        <v>0.71159348488590612</v>
      </c>
      <c r="T329" s="46">
        <f>MIN(1,$BH$12*'貼り付けシート（日別）'!O328+$BH$19*BA329+$BH$26)</f>
        <v>0.65801689064697988</v>
      </c>
      <c r="U329" s="46">
        <f t="shared" si="52"/>
        <v>0</v>
      </c>
      <c r="V329" s="46">
        <f t="array" ref="V329">AVERAGE((IF(('貼り付けシート（時刻別）'!$E$6:$E$8765=$B329)*('貼り付けシート（時刻別）'!$F$6:$F$8765=$C329)*('貼り付けシート（時刻別）'!$G$6:$G$8765=1),'貼り付けシート（時刻別）'!$C$6:$C$8765,"")))</f>
        <v>1.9125000000000001</v>
      </c>
      <c r="W329" s="46">
        <f t="shared" si="57"/>
        <v>1.0676637499999999</v>
      </c>
      <c r="X329" s="46">
        <f t="shared" si="58"/>
        <v>1.10565625</v>
      </c>
      <c r="Y329" s="46">
        <f t="shared" si="59"/>
        <v>95.738700664150016</v>
      </c>
      <c r="Z329" s="46">
        <f>IF($BH$4=8,($BH$38*'貼り付けシート（日別）'!O328+$BH$39*Y329+$BH$40)/3.6,0)</f>
        <v>0</v>
      </c>
      <c r="AA329" s="46">
        <f>IF(OR($BH$4=3,$BH$4=4,$BH$4=5),(($BH$42*'貼り付けシート（日別）'!O328+$BH$43*SUM(AU329:AW329,AY329)+$BH$44)*AB329+(0.01723*BA329+0.06099))*10^3/3600,0)</f>
        <v>0</v>
      </c>
      <c r="AB329" s="46">
        <f>IF('貼り付けシート（日別）'!O328&lt;7,1+(7-'貼り付けシート（日別）'!O328)*0.0091,1)</f>
        <v>1.02218125</v>
      </c>
      <c r="AC329" s="46">
        <f>IF(OR($BH$4=3,$BH$4=4,$BH$4=5),(($BH$45*'貼り付けシート（日別）'!O328+$BH$46*SUM(AU329:AW329,AY329)+$BH$47)*AE329+BA329/AD329),0)</f>
        <v>0</v>
      </c>
      <c r="AD329" s="46">
        <f>$BH$48*'貼り付けシート（日別）'!O328+$BH$49*BA329+$BH$50</f>
        <v>0.81719374999999994</v>
      </c>
      <c r="AE329" s="46">
        <f>IF('貼り付けシート（日別）'!O328&lt;7,1+(7-'貼り付けシート（日別）'!O328)*0.0205,1)</f>
        <v>1.0499687499999999</v>
      </c>
      <c r="AF329" s="46">
        <f>IF($BH$4=7,((AL329*'貼り付けシート（日別）'!O328+AM329*(AU329+AV329+AW329+AY329)+AN329*AK329+AO329)*AG329+(0.01723*BA329+0.06099))*10^3/3600,0)</f>
        <v>0</v>
      </c>
      <c r="AG329" s="46">
        <f>IF(7&lt;='貼り付けシート（日別）'!O328,1,1+(7-'貼り付けシート（日別）'!O328)*0.0091)</f>
        <v>1.02218125</v>
      </c>
      <c r="AH329" s="46">
        <f>IF($BH$4=7,((AP329*'貼り付けシート（日別）'!O328+AQ329*(AU329+AV329+AW329+AY329)+AR329*AK329+AS329)*AJ329+BA329/AI329),0)</f>
        <v>0</v>
      </c>
      <c r="AI329" s="46">
        <f>$BH$52*'貼り付けシート（日別）'!O328+$BH$53*BA329+$BH$54</f>
        <v>0.81719374999999994</v>
      </c>
      <c r="AJ329" s="46">
        <f>IF(7&lt;='貼り付けシート（日別）'!O328,1,1+(7-'貼り付けシート（日別）'!O328)*0.0205)</f>
        <v>1.0499687499999999</v>
      </c>
      <c r="AK329" s="46">
        <f>SUMIF('貼り付けシート（時刻別）'!$A$6:$A$8765,A329,'貼り付けシート（時刻別）'!$D$6:$D$8765)</f>
        <v>110.20000135595781</v>
      </c>
      <c r="AL329" s="120">
        <f>IF($AK329&gt;0,バックデータ一覧!$S$4,バックデータ一覧!$T$4)</f>
        <v>-0.51375000000000004</v>
      </c>
      <c r="AM329" s="120">
        <f>IF($AK329&gt;0,バックデータ一覧!$S$5,バックデータ一覧!$T$5)</f>
        <v>-1.7819999999999999E-2</v>
      </c>
      <c r="AN329" s="120">
        <f>IF($AK329&gt;0,バックデータ一覧!$S$6,バックデータ一覧!$T$6)</f>
        <v>0.27639999999999998</v>
      </c>
      <c r="AO329" s="120">
        <f>IF($AK329&gt;0,バックデータ一覧!$S$7,バックデータ一覧!$T$7)</f>
        <v>9.4067100000000003</v>
      </c>
      <c r="AP329" s="120">
        <f>IF($AK329&gt;0,バックデータ一覧!$S$12,バックデータ一覧!$T$12)</f>
        <v>-0.19841</v>
      </c>
      <c r="AQ329" s="120">
        <f>IF($AK329&gt;0,バックデータ一覧!$S$13,バックデータ一覧!$T$13)</f>
        <v>1.10632</v>
      </c>
      <c r="AR329" s="120">
        <f>IF($AK329&gt;0,バックデータ一覧!$S$14,バックデータ一覧!$T$14)</f>
        <v>0.19306999999999999</v>
      </c>
      <c r="AS329" s="120">
        <f>IF($AK329&gt;0,バックデータ一覧!$S$15,バックデータ一覧!$T$15)</f>
        <v>-10.36669</v>
      </c>
      <c r="AT329" s="123">
        <f>IF(データ入力と計算結果!$E$9=バックデータ一覧!$A$24,'貼り付けシート（日別）'!P328,0)</f>
        <v>0</v>
      </c>
      <c r="AU329" s="132">
        <f>'貼り付けシート（日別）'!B328</f>
        <v>25.172070649544004</v>
      </c>
      <c r="AV329" s="132">
        <f>'貼り付けシート（日別）'!C328</f>
        <v>32.833135629840008</v>
      </c>
      <c r="AW329" s="132">
        <f>'貼り付けシート（日別）'!D328</f>
        <v>6.293017662386001</v>
      </c>
      <c r="AX329" s="132">
        <f>'貼り付けシート（日別）'!E328</f>
        <v>0</v>
      </c>
      <c r="AY329" s="132">
        <f>'貼り付けシート（日別）'!F328</f>
        <v>24.624851722380001</v>
      </c>
      <c r="AZ329" s="132">
        <f>'貼り付けシート（日別）'!G328</f>
        <v>0</v>
      </c>
      <c r="BA329" s="132">
        <f>'貼り付けシート（日別）'!H328</f>
        <v>6.8156249999999998</v>
      </c>
    </row>
    <row r="330" spans="1:53" x14ac:dyDescent="0.15">
      <c r="A330" s="50">
        <v>41963</v>
      </c>
      <c r="B330" s="42">
        <f t="shared" si="53"/>
        <v>11</v>
      </c>
      <c r="C330" s="42">
        <f t="shared" si="54"/>
        <v>20</v>
      </c>
      <c r="D330" s="127">
        <f t="shared" si="55"/>
        <v>0.17294177430555557</v>
      </c>
      <c r="E330" s="127">
        <f t="shared" si="50"/>
        <v>102.16167999354845</v>
      </c>
      <c r="F330" s="127">
        <f t="shared" si="56"/>
        <v>0</v>
      </c>
      <c r="G330" s="130">
        <v>0</v>
      </c>
      <c r="H330" s="122">
        <f t="shared" si="51"/>
        <v>0.17294177430555557</v>
      </c>
      <c r="I330" s="122">
        <f>IF(AND($BH$4&lt;&gt;1,$BH$4&lt;&gt;2,$BH$4&lt;&gt;6),0,((VLOOKUP(データ入力と計算結果!$E$6,バックデータ一覧!$V$10:$AA$11,2)*'貼り付けシート（日別）'!O329+VLOOKUP(データ入力と計算結果!$E$6,バックデータ一覧!$V$10:$AA$11,3)*('貼り付けシート（日別）'!I329+'貼り付けシート（日別）'!J329+'貼り付けシート（日別）'!K329+'貼り付けシート（日別）'!L329+'貼り付けシート（日別）'!N329)+(VLOOKUP(データ入力と計算結果!$E$6,バックデータ一覧!$V$10:$AA$11,4)))*10^3/3600))</f>
        <v>0.10498527777777779</v>
      </c>
      <c r="J330" s="122">
        <f>IF(AND(OR($BH$4&lt;&gt;1,$BH$4&lt;&gt;2,$BH$4&lt;&gt;6),データ入力と計算結果!$E$7&lt;&gt;バックデータ一覧!$A$15,SUM(AX330:AY330)&gt;0),0.07*10^3/3600,0)</f>
        <v>1.9444444444444445E-2</v>
      </c>
      <c r="K330" s="122">
        <f>IF(AND(OR($BH$4=1,$BH$4=2),データ入力と計算結果!$E$7=バックデータ一覧!$A$17,AY330&gt;0),(VLOOKUP(データ入力と計算結果!$E$6,バックデータ一覧!$V$10:$AA$11,5,FALSE)*BA330+VLOOKUP(データ入力と計算結果!$E$6,バックデータ一覧!$V$10:$AA$11,6,FALSE))*10^3/3600,0)</f>
        <v>4.8512052083333333E-2</v>
      </c>
      <c r="L330" s="122">
        <f>IF(OR($BH$4=1,$BH$4=6),IF(データ入力と計算結果!$E$7=バックデータ一覧!$A$15,AU330/N330+AV330/O330+AW330/P330+AX330/Q330+AY330/S330,IF(データ入力と計算結果!$E$7=バックデータ一覧!$A$16,AU330/N330+AV330/O330+AW330/P330+AY330/R330+AZ330/S330,AU330/N330+AV330/O330+AW330/P330+AY330/R330+BA330/T330)),0)</f>
        <v>102.16167999354845</v>
      </c>
      <c r="M330" s="122">
        <f>IF($BH$4=2,IF(データ入力と計算結果!$E$7=バックデータ一覧!$A$15,AU330/N330+AV330/O330+AW330/P330+AX330/Q330+AZ330/S330,IF(データ入力と計算結果!$E$7=バックデータ一覧!$A$16,AU330/N330+AV330/O330+AW330/P330+AY330/R330+AZ330/S330,AU330/N330+AV330/O330+AW330/P330+AY330/R330+BA330/T330)),0)</f>
        <v>0</v>
      </c>
      <c r="N330" s="122">
        <f>MIN(1,$BH$6*'貼り付けシート（日別）'!O329+計算過程!$BH$13*(AU330+AW330)+$BH$20)</f>
        <v>0.62294271872137896</v>
      </c>
      <c r="O330" s="122">
        <f>MIN(1,$BH$7*'貼り付けシート（日別）'!O329+$BH$14*AV330+$BH$21)</f>
        <v>0.68567558718207755</v>
      </c>
      <c r="P330" s="122">
        <f>MIN(1,$BH$8*'貼り付けシート（日別）'!O329+$BH$15*(AU330+AW330)+$BH$22)</f>
        <v>0.62294271872137896</v>
      </c>
      <c r="Q330" s="46">
        <f>MIN(1,$BH$9*'貼り付けシート（日別）'!O329+$BH$16*AX330+$BH$23)</f>
        <v>0.71159348488590612</v>
      </c>
      <c r="R330" s="46">
        <f>MIN(1,$BH$10*'貼り付けシート（日別）'!O329+$BH$17*AY330+$BH$24)</f>
        <v>0.69933850336647352</v>
      </c>
      <c r="S330" s="46">
        <f>MIN(1,$BH$11*'貼り付けシート（日別）'!O329+$BH$18*AZ330+$BH$25)</f>
        <v>0.71159348488590612</v>
      </c>
      <c r="T330" s="46">
        <f>MIN(1,$BH$12*'貼り付けシート（日別）'!O329+$BH$19*BA330+$BH$26)</f>
        <v>0.65853465456322147</v>
      </c>
      <c r="U330" s="46">
        <f t="shared" si="52"/>
        <v>0</v>
      </c>
      <c r="V330" s="46">
        <f t="array" ref="V330">AVERAGE((IF(('貼り付けシート（時刻別）'!$E$6:$E$8765=$B330)*('貼り付けシート（時刻別）'!$F$6:$F$8765=$C330)*('貼り付けシート（時刻別）'!$G$6:$G$8765=1),'貼り付けシート（時刻別）'!$C$6:$C$8765,"")))</f>
        <v>6.7375000000000007</v>
      </c>
      <c r="W330" s="46">
        <f t="shared" si="57"/>
        <v>1.0034912499999999</v>
      </c>
      <c r="X330" s="46">
        <f t="shared" si="58"/>
        <v>1</v>
      </c>
      <c r="Y330" s="46">
        <f t="shared" si="59"/>
        <v>68.597430218249997</v>
      </c>
      <c r="Z330" s="46">
        <f>IF($BH$4=8,($BH$38*'貼り付けシート（日別）'!O329+$BH$39*Y330+$BH$40)/3.6,0)</f>
        <v>0</v>
      </c>
      <c r="AA330" s="46">
        <f>IF(OR($BH$4=3,$BH$4=4,$BH$4=5),(($BH$42*'貼り付けシート（日別）'!O329+$BH$43*SUM(AU330:AW330,AY330)+$BH$44)*AB330+(0.01723*BA330+0.06099))*10^3/3600,0)</f>
        <v>0</v>
      </c>
      <c r="AB330" s="46">
        <f>IF('貼り付けシート（日別）'!O329&lt;7,1+(7-'貼り付けシート（日別）'!O329)*0.0091,1)</f>
        <v>1.0088725000000001</v>
      </c>
      <c r="AC330" s="46">
        <f>IF(OR($BH$4=3,$BH$4=4,$BH$4=5),(($BH$45*'貼り付けシート（日別）'!O329+$BH$46*SUM(AU330:AW330,AY330)+$BH$47)*AE330+BA330/AD330),0)</f>
        <v>0</v>
      </c>
      <c r="AD330" s="46">
        <f>$BH$48*'貼り付けシート（日別）'!O329+$BH$49*BA330+$BH$50</f>
        <v>0.82289749999999995</v>
      </c>
      <c r="AE330" s="46">
        <f>IF('貼り付けシート（日別）'!O329&lt;7,1+(7-'貼り付けシート（日別）'!O329)*0.0205,1)</f>
        <v>1.0199875</v>
      </c>
      <c r="AF330" s="46">
        <f>IF($BH$4=7,((AL330*'貼り付けシート（日別）'!O329+AM330*(AU330+AV330+AW330+AY330)+AN330*AK330+AO330)*AG330+(0.01723*BA330+0.06099))*10^3/3600,0)</f>
        <v>0</v>
      </c>
      <c r="AG330" s="46">
        <f>IF(7&lt;='貼り付けシート（日別）'!O329,1,1+(7-'貼り付けシート（日別）'!O329)*0.0091)</f>
        <v>1.0088725000000001</v>
      </c>
      <c r="AH330" s="46">
        <f>IF($BH$4=7,((AP330*'貼り付けシート（日別）'!O329+AQ330*(AU330+AV330+AW330+AY330)+AR330*AK330+AS330)*AJ330+BA330/AI330),0)</f>
        <v>0</v>
      </c>
      <c r="AI330" s="46">
        <f>$BH$52*'貼り付けシート（日別）'!O329+$BH$53*BA330+$BH$54</f>
        <v>0.82289749999999995</v>
      </c>
      <c r="AJ330" s="46">
        <f>IF(7&lt;='貼り付けシート（日別）'!O329,1,1+(7-'貼り付けシート（日別）'!O329)*0.0205)</f>
        <v>1.0199875</v>
      </c>
      <c r="AK330" s="46">
        <f>SUMIF('貼り付けシート（時刻別）'!$A$6:$A$8765,A330,'貼り付けシート（時刻別）'!$D$6:$D$8765)</f>
        <v>87.580283168496379</v>
      </c>
      <c r="AL330" s="120">
        <f>IF($AK330&gt;0,バックデータ一覧!$S$4,バックデータ一覧!$T$4)</f>
        <v>-0.51375000000000004</v>
      </c>
      <c r="AM330" s="120">
        <f>IF($AK330&gt;0,バックデータ一覧!$S$5,バックデータ一覧!$T$5)</f>
        <v>-1.7819999999999999E-2</v>
      </c>
      <c r="AN330" s="120">
        <f>IF($AK330&gt;0,バックデータ一覧!$S$6,バックデータ一覧!$T$6)</f>
        <v>0.27639999999999998</v>
      </c>
      <c r="AO330" s="120">
        <f>IF($AK330&gt;0,バックデータ一覧!$S$7,バックデータ一覧!$T$7)</f>
        <v>9.4067100000000003</v>
      </c>
      <c r="AP330" s="120">
        <f>IF($AK330&gt;0,バックデータ一覧!$S$12,バックデータ一覧!$T$12)</f>
        <v>-0.19841</v>
      </c>
      <c r="AQ330" s="120">
        <f>IF($AK330&gt;0,バックデータ一覧!$S$13,バックデータ一覧!$T$13)</f>
        <v>1.10632</v>
      </c>
      <c r="AR330" s="120">
        <f>IF($AK330&gt;0,バックデータ一覧!$S$14,バックデータ一覧!$T$14)</f>
        <v>0.19306999999999999</v>
      </c>
      <c r="AS330" s="120">
        <f>IF($AK330&gt;0,バックデータ一覧!$S$15,バックデータ一覧!$T$15)</f>
        <v>-10.36669</v>
      </c>
      <c r="AT330" s="123">
        <f>IF(データ入力と計算結果!$E$9=バックデータ一覧!$A$24,'貼り付けシート（日別）'!P329,0)</f>
        <v>0</v>
      </c>
      <c r="AU330" s="132">
        <f>'貼り付けシート（日別）'!B329</f>
        <v>12.675796844619999</v>
      </c>
      <c r="AV330" s="132">
        <f>'貼り付けシート（日別）'!C329</f>
        <v>20.667060072749997</v>
      </c>
      <c r="AW330" s="132">
        <f>'貼り付けシート（日別）'!D329</f>
        <v>3.8578512135799996</v>
      </c>
      <c r="AX330" s="132">
        <f>'貼り付けシート（日別）'!E329</f>
        <v>0</v>
      </c>
      <c r="AY330" s="132">
        <f>'貼り付けシート（日別）'!F329</f>
        <v>24.800472087300001</v>
      </c>
      <c r="AZ330" s="132">
        <f>'貼り付けシート（日別）'!G329</f>
        <v>0</v>
      </c>
      <c r="BA330" s="132">
        <f>'貼り付けシート（日別）'!H329</f>
        <v>6.5962500000000004</v>
      </c>
    </row>
    <row r="331" spans="1:53" x14ac:dyDescent="0.15">
      <c r="A331" s="50">
        <v>41964</v>
      </c>
      <c r="B331" s="42">
        <f t="shared" si="53"/>
        <v>11</v>
      </c>
      <c r="C331" s="42">
        <f t="shared" si="54"/>
        <v>21</v>
      </c>
      <c r="D331" s="127">
        <f t="shared" si="55"/>
        <v>0.16552749594907407</v>
      </c>
      <c r="E331" s="127">
        <f t="shared" si="50"/>
        <v>82.140351900920905</v>
      </c>
      <c r="F331" s="127">
        <f t="shared" si="56"/>
        <v>0</v>
      </c>
      <c r="G331" s="130">
        <v>0</v>
      </c>
      <c r="H331" s="122">
        <f t="shared" si="51"/>
        <v>0.16552749594907407</v>
      </c>
      <c r="I331" s="122">
        <f>IF(AND($BH$4&lt;&gt;1,$BH$4&lt;&gt;2,$BH$4&lt;&gt;6),0,((VLOOKUP(データ入力と計算結果!$E$6,バックデータ一覧!$V$10:$AA$11,2)*'貼り付けシート（日別）'!O330+VLOOKUP(データ入力と計算結果!$E$6,バックデータ一覧!$V$10:$AA$11,3)*('貼り付けシート（日別）'!I330+'貼り付けシート（日別）'!J330+'貼り付けシート（日別）'!K330+'貼り付けシート（日別）'!L330+'貼り付けシート（日別）'!N330)+(VLOOKUP(データ入力と計算結果!$E$6,バックデータ一覧!$V$10:$AA$11,4)))*10^3/3600))</f>
        <v>9.5468101851851866E-2</v>
      </c>
      <c r="J331" s="122">
        <f>IF(AND(OR($BH$4&lt;&gt;1,$BH$4&lt;&gt;2,$BH$4&lt;&gt;6),データ入力と計算結果!$E$7&lt;&gt;バックデータ一覧!$A$15,SUM(AX331:AY331)&gt;0),0.07*10^3/3600,0)</f>
        <v>1.9444444444444445E-2</v>
      </c>
      <c r="K331" s="122">
        <f>IF(AND(OR($BH$4=1,$BH$4=2),データ入力と計算結果!$E$7=バックデータ一覧!$A$17,AY331&gt;0),(VLOOKUP(データ入力と計算結果!$E$6,バックデータ一覧!$V$10:$AA$11,5,FALSE)*BA331+VLOOKUP(データ入力と計算結果!$E$6,バックデータ一覧!$V$10:$AA$11,6,FALSE))*10^3/3600,0)</f>
        <v>5.0614949652777769E-2</v>
      </c>
      <c r="L331" s="122">
        <f>IF(OR($BH$4=1,$BH$4=6),IF(データ入力と計算結果!$E$7=バックデータ一覧!$A$15,AU331/N331+AV331/O331+AW331/P331+AX331/Q331+AY331/S331,IF(データ入力と計算結果!$E$7=バックデータ一覧!$A$16,AU331/N331+AV331/O331+AW331/P331+AY331/R331+AZ331/S331,AU331/N331+AV331/O331+AW331/P331+AY331/R331+BA331/T331)),0)</f>
        <v>82.140351900920905</v>
      </c>
      <c r="M331" s="122">
        <f>IF($BH$4=2,IF(データ入力と計算結果!$E$7=バックデータ一覧!$A$15,AU331/N331+AV331/O331+AW331/P331+AX331/Q331+AZ331/S331,IF(データ入力と計算結果!$E$7=バックデータ一覧!$A$16,AU331/N331+AV331/O331+AW331/P331+AY331/R331+AZ331/S331,AU331/N331+AV331/O331+AW331/P331+AY331/R331+BA331/T331)),0)</f>
        <v>0</v>
      </c>
      <c r="N331" s="122">
        <f>MIN(1,$BH$6*'貼り付けシート（日別）'!O330+計算過程!$BH$13*(AU331+AW331)+$BH$20)</f>
        <v>0.60974931022224588</v>
      </c>
      <c r="O331" s="122">
        <f>MIN(1,$BH$7*'貼り付けシート（日別）'!O330+$BH$14*AV331+$BH$21)</f>
        <v>0.68094698568877732</v>
      </c>
      <c r="P331" s="122">
        <f>MIN(1,$BH$8*'貼り付けシート（日別）'!O330+$BH$15*(AU331+AW331)+$BH$22)</f>
        <v>0.60974931022224588</v>
      </c>
      <c r="Q331" s="46">
        <f>MIN(1,$BH$9*'貼り付けシート（日別）'!O330+$BH$16*AX331+$BH$23)</f>
        <v>0.71159348488590612</v>
      </c>
      <c r="R331" s="46">
        <f>MIN(1,$BH$10*'貼り付けシート（日別）'!O330+$BH$17*AY331+$BH$24)</f>
        <v>0.69935006313147619</v>
      </c>
      <c r="S331" s="46">
        <f>MIN(1,$BH$11*'貼り付けシート（日別）'!O330+$BH$18*AZ331+$BH$25)</f>
        <v>0.71159348488590612</v>
      </c>
      <c r="T331" s="46">
        <f>MIN(1,$BH$12*'貼り付けシート（日別）'!O330+$BH$19*BA331+$BH$26)</f>
        <v>0.65749765161986573</v>
      </c>
      <c r="U331" s="46">
        <f t="shared" si="52"/>
        <v>0</v>
      </c>
      <c r="V331" s="46">
        <f t="array" ref="V331">AVERAGE((IF(('貼り付けシート（時刻別）'!$E$6:$E$8765=$B331)*('貼り付けシート（時刻別）'!$F$6:$F$8765=$C331)*('貼り付けシート（時刻別）'!$G$6:$G$8765=1),'貼り付けシート（時刻別）'!$C$6:$C$8765,"")))</f>
        <v>1.5499999999999998</v>
      </c>
      <c r="W331" s="46">
        <f t="shared" si="57"/>
        <v>1.0724849999999999</v>
      </c>
      <c r="X331" s="46">
        <f t="shared" si="58"/>
        <v>1.1083750000000001</v>
      </c>
      <c r="Y331" s="46">
        <f t="shared" si="59"/>
        <v>55.209242592100011</v>
      </c>
      <c r="Z331" s="46">
        <f>IF($BH$4=8,($BH$38*'貼り付けシート（日別）'!O330+$BH$39*Y331+$BH$40)/3.6,0)</f>
        <v>0</v>
      </c>
      <c r="AA331" s="46">
        <f>IF(OR($BH$4=3,$BH$4=4,$BH$4=5),(($BH$42*'貼り付けシート（日別）'!O330+$BH$43*SUM(AU331:AW331,AY331)+$BH$44)*AB331+(0.01723*BA331+0.06099))*10^3/3600,0)</f>
        <v>0</v>
      </c>
      <c r="AB331" s="46">
        <f>IF('貼り付けシート（日別）'!O330&lt;7,1+(7-'貼り付けシート（日別）'!O330)*0.0091,1)</f>
        <v>1.0355279166666667</v>
      </c>
      <c r="AC331" s="46">
        <f>IF(OR($BH$4=3,$BH$4=4,$BH$4=5),(($BH$45*'貼り付けシート（日別）'!O330+$BH$46*SUM(AU331:AW331,AY331)+$BH$47)*AE331+BA331/AD331),0)</f>
        <v>0</v>
      </c>
      <c r="AD331" s="46">
        <f>$BH$48*'貼り付けシート（日別）'!O330+$BH$49*BA331+$BH$50</f>
        <v>0.81147374999999999</v>
      </c>
      <c r="AE331" s="46">
        <f>IF('貼り付けシート（日別）'!O330&lt;7,1+(7-'貼り付けシート（日別）'!O330)*0.0205,1)</f>
        <v>1.0800354166666666</v>
      </c>
      <c r="AF331" s="46">
        <f>IF($BH$4=7,((AL331*'貼り付けシート（日別）'!O330+AM331*(AU331+AV331+AW331+AY331)+AN331*AK331+AO331)*AG331+(0.01723*BA331+0.06099))*10^3/3600,0)</f>
        <v>0</v>
      </c>
      <c r="AG331" s="46">
        <f>IF(7&lt;='貼り付けシート（日別）'!O330,1,1+(7-'貼り付けシート（日別）'!O330)*0.0091)</f>
        <v>1.0355279166666667</v>
      </c>
      <c r="AH331" s="46">
        <f>IF($BH$4=7,((AP331*'貼り付けシート（日別）'!O330+AQ331*(AU331+AV331+AW331+AY331)+AR331*AK331+AS331)*AJ331+BA331/AI331),0)</f>
        <v>0</v>
      </c>
      <c r="AI331" s="46">
        <f>$BH$52*'貼り付けシート（日別）'!O330+$BH$53*BA331+$BH$54</f>
        <v>0.81147374999999999</v>
      </c>
      <c r="AJ331" s="46">
        <f>IF(7&lt;='貼り付けシート（日別）'!O330,1,1+(7-'貼り付けシート（日別）'!O330)*0.0205)</f>
        <v>1.0800354166666666</v>
      </c>
      <c r="AK331" s="46">
        <f>SUMIF('貼り付けシート（時刻別）'!$A$6:$A$8765,A331,'貼り付けシート（時刻別）'!$D$6:$D$8765)</f>
        <v>85.20601257914042</v>
      </c>
      <c r="AL331" s="120">
        <f>IF($AK331&gt;0,バックデータ一覧!$S$4,バックデータ一覧!$T$4)</f>
        <v>-0.51375000000000004</v>
      </c>
      <c r="AM331" s="120">
        <f>IF($AK331&gt;0,バックデータ一覧!$S$5,バックデータ一覧!$T$5)</f>
        <v>-1.7819999999999999E-2</v>
      </c>
      <c r="AN331" s="120">
        <f>IF($AK331&gt;0,バックデータ一覧!$S$6,バックデータ一覧!$T$6)</f>
        <v>0.27639999999999998</v>
      </c>
      <c r="AO331" s="120">
        <f>IF($AK331&gt;0,バックデータ一覧!$S$7,バックデータ一覧!$T$7)</f>
        <v>9.4067100000000003</v>
      </c>
      <c r="AP331" s="120">
        <f>IF($AK331&gt;0,バックデータ一覧!$S$12,バックデータ一覧!$T$12)</f>
        <v>-0.19841</v>
      </c>
      <c r="AQ331" s="120">
        <f>IF($AK331&gt;0,バックデータ一覧!$S$13,バックデータ一覧!$T$13)</f>
        <v>1.10632</v>
      </c>
      <c r="AR331" s="120">
        <f>IF($AK331&gt;0,バックデータ一覧!$S$14,バックデータ一覧!$T$14)</f>
        <v>0.19306999999999999</v>
      </c>
      <c r="AS331" s="120">
        <f>IF($AK331&gt;0,バックデータ一覧!$S$15,バックデータ一覧!$T$15)</f>
        <v>-10.36669</v>
      </c>
      <c r="AT331" s="123">
        <f>IF(データ入力と計算結果!$E$9=バックデータ一覧!$A$24,'貼り付けシート（日別）'!P330,0)</f>
        <v>0</v>
      </c>
      <c r="AU331" s="132">
        <f>'貼り付けシート（日別）'!B330</f>
        <v>8.5336122591720009</v>
      </c>
      <c r="AV331" s="132">
        <f>'貼り付けシート（日別）'!C330</f>
        <v>13.763890740600003</v>
      </c>
      <c r="AW331" s="132">
        <f>'貼り付けシート（日別）'!D330</f>
        <v>1.1011112592480001</v>
      </c>
      <c r="AX331" s="132">
        <f>'貼り付けシート（日別）'!E330</f>
        <v>0</v>
      </c>
      <c r="AY331" s="132">
        <f>'貼り付けシート（日別）'!F330</f>
        <v>24.775003333080004</v>
      </c>
      <c r="AZ331" s="132">
        <f>'貼り付けシート（日別）'!G330</f>
        <v>0</v>
      </c>
      <c r="BA331" s="132">
        <f>'貼り付けシート（日別）'!H330</f>
        <v>7.0356249999999996</v>
      </c>
    </row>
    <row r="332" spans="1:53" x14ac:dyDescent="0.15">
      <c r="A332" s="50">
        <v>41965</v>
      </c>
      <c r="B332" s="42">
        <f t="shared" si="53"/>
        <v>11</v>
      </c>
      <c r="C332" s="42">
        <f t="shared" si="54"/>
        <v>22</v>
      </c>
      <c r="D332" s="127">
        <f t="shared" si="55"/>
        <v>0.17449617708333331</v>
      </c>
      <c r="E332" s="127">
        <f t="shared" si="50"/>
        <v>102.69873126975648</v>
      </c>
      <c r="F332" s="127">
        <f t="shared" si="56"/>
        <v>0</v>
      </c>
      <c r="G332" s="130">
        <v>0</v>
      </c>
      <c r="H332" s="122">
        <f t="shared" si="51"/>
        <v>0.17449617708333331</v>
      </c>
      <c r="I332" s="122">
        <f>IF(AND($BH$4&lt;&gt;1,$BH$4&lt;&gt;2,$BH$4&lt;&gt;6),0,((VLOOKUP(データ入力と計算結果!$E$6,バックデータ一覧!$V$10:$AA$11,2)*'貼り付けシート（日別）'!O331+VLOOKUP(データ入力と計算結果!$E$6,バックデータ一覧!$V$10:$AA$11,3)*('貼り付けシート（日別）'!I331+'貼り付けシート（日別）'!J331+'貼り付けシート（日別）'!K331+'貼り付けシート（日別）'!L331+'貼り付けシート（日別）'!N331)+(VLOOKUP(データ入力と計算結果!$E$6,バックデータ一覧!$V$10:$AA$11,4)))*10^3/3600))</f>
        <v>0.1056063888888889</v>
      </c>
      <c r="J332" s="122">
        <f>IF(AND(OR($BH$4&lt;&gt;1,$BH$4&lt;&gt;2,$BH$4&lt;&gt;6),データ入力と計算結果!$E$7&lt;&gt;バックデータ一覧!$A$15,SUM(AX332:AY332)&gt;0),0.07*10^3/3600,0)</f>
        <v>1.9444444444444445E-2</v>
      </c>
      <c r="K332" s="122">
        <f>IF(AND(OR($BH$4=1,$BH$4=2),データ入力と計算結果!$E$7=バックデータ一覧!$A$17,AY332&gt;0),(VLOOKUP(データ入力と計算結果!$E$6,バックデータ一覧!$V$10:$AA$11,5,FALSE)*BA332+VLOOKUP(データ入力と計算結果!$E$6,バックデータ一覧!$V$10:$AA$11,6,FALSE))*10^3/3600,0)</f>
        <v>4.9445343749999995E-2</v>
      </c>
      <c r="L332" s="122">
        <f>IF(OR($BH$4=1,$BH$4=6),IF(データ入力と計算結果!$E$7=バックデータ一覧!$A$15,AU332/N332+AV332/O332+AW332/P332+AX332/Q332+AY332/S332,IF(データ入力と計算結果!$E$7=バックデータ一覧!$A$16,AU332/N332+AV332/O332+AW332/P332+AY332/R332+AZ332/S332,AU332/N332+AV332/O332+AW332/P332+AY332/R332+BA332/T332)),0)</f>
        <v>102.69873126975648</v>
      </c>
      <c r="M332" s="122">
        <f>IF($BH$4=2,IF(データ入力と計算結果!$E$7=バックデータ一覧!$A$15,AU332/N332+AV332/O332+AW332/P332+AX332/Q332+AZ332/S332,IF(データ入力と計算結果!$E$7=バックデータ一覧!$A$16,AU332/N332+AV332/O332+AW332/P332+AY332/R332+AZ332/S332,AU332/N332+AV332/O332+AW332/P332+AY332/R332+BA332/T332)),0)</f>
        <v>0</v>
      </c>
      <c r="N332" s="122">
        <f>MIN(1,$BH$6*'貼り付けシート（日別）'!O331+計算過程!$BH$13*(AU332+AW332)+$BH$20)</f>
        <v>0.62072327864858279</v>
      </c>
      <c r="O332" s="122">
        <f>MIN(1,$BH$7*'貼り付けシート（日別）'!O331+$BH$14*AV332+$BH$21)</f>
        <v>0.6849784611043328</v>
      </c>
      <c r="P332" s="122">
        <f>MIN(1,$BH$8*'貼り付けシート（日別）'!O331+$BH$15*(AU332+AW332)+$BH$22)</f>
        <v>0.62072327864858279</v>
      </c>
      <c r="Q332" s="46">
        <f>MIN(1,$BH$9*'貼り付けシート（日別）'!O331+$BH$16*AX332+$BH$23)</f>
        <v>0.71159348488590612</v>
      </c>
      <c r="R332" s="46">
        <f>MIN(1,$BH$10*'貼り付けシート（日別）'!O331+$BH$17*AY332+$BH$24)</f>
        <v>0.69932539079721678</v>
      </c>
      <c r="S332" s="46">
        <f>MIN(1,$BH$11*'貼り付けシート（日別）'!O331+$BH$18*AZ332+$BH$25)</f>
        <v>0.71159348488590612</v>
      </c>
      <c r="T332" s="46">
        <f>MIN(1,$BH$12*'貼り付けシート（日別）'!O331+$BH$19*BA332+$BH$26)</f>
        <v>0.65807441997100669</v>
      </c>
      <c r="U332" s="46">
        <f t="shared" si="52"/>
        <v>0</v>
      </c>
      <c r="V332" s="46">
        <f t="array" ref="V332">AVERAGE((IF(('貼り付けシート（時刻別）'!$E$6:$E$8765=$B332)*('貼り付けシート（時刻別）'!$F$6:$F$8765=$C332)*('貼り付けシート（時刻別）'!$G$6:$G$8765=1),'貼り付けシート（時刻別）'!$C$6:$C$8765,"")))</f>
        <v>-0.95000000000000007</v>
      </c>
      <c r="W332" s="46">
        <f t="shared" si="57"/>
        <v>1.1057349999999999</v>
      </c>
      <c r="X332" s="46">
        <f t="shared" si="58"/>
        <v>1.1271250000000002</v>
      </c>
      <c r="Y332" s="46">
        <f t="shared" si="59"/>
        <v>68.864655043650004</v>
      </c>
      <c r="Z332" s="46">
        <f>IF($BH$4=8,($BH$38*'貼り付けシート（日別）'!O331+$BH$39*Y332+$BH$40)/3.6,0)</f>
        <v>0</v>
      </c>
      <c r="AA332" s="46">
        <f>IF(OR($BH$4=3,$BH$4=4,$BH$4=5),(($BH$42*'貼り付けシート（日別）'!O331+$BH$43*SUM(AU332:AW332,AY332)+$BH$44)*AB332+(0.01723*BA332+0.06099))*10^3/3600,0)</f>
        <v>0</v>
      </c>
      <c r="AB332" s="46">
        <f>IF('貼り付けシート（日別）'!O331&lt;7,1+(7-'貼り付けシート（日別）'!O331)*0.0091,1)</f>
        <v>1.0207025000000001</v>
      </c>
      <c r="AC332" s="46">
        <f>IF(OR($BH$4=3,$BH$4=4,$BH$4=5),(($BH$45*'貼り付けシート（日別）'!O331+$BH$46*SUM(AU332:AW332,AY332)+$BH$47)*AE332+BA332/AD332),0)</f>
        <v>0</v>
      </c>
      <c r="AD332" s="46">
        <f>$BH$48*'貼り付けシート（日別）'!O331+$BH$49*BA332+$BH$50</f>
        <v>0.81782749999999993</v>
      </c>
      <c r="AE332" s="46">
        <f>IF('貼り付けシート（日別）'!O331&lt;7,1+(7-'貼り付けシート（日別）'!O331)*0.0205,1)</f>
        <v>1.0466374999999999</v>
      </c>
      <c r="AF332" s="46">
        <f>IF($BH$4=7,((AL332*'貼り付けシート（日別）'!O331+AM332*(AU332+AV332+AW332+AY332)+AN332*AK332+AO332)*AG332+(0.01723*BA332+0.06099))*10^3/3600,0)</f>
        <v>0</v>
      </c>
      <c r="AG332" s="46">
        <f>IF(7&lt;='貼り付けシート（日別）'!O331,1,1+(7-'貼り付けシート（日別）'!O331)*0.0091)</f>
        <v>1.0207025000000001</v>
      </c>
      <c r="AH332" s="46">
        <f>IF($BH$4=7,((AP332*'貼り付けシート（日別）'!O331+AQ332*(AU332+AV332+AW332+AY332)+AR332*AK332+AS332)*AJ332+BA332/AI332),0)</f>
        <v>0</v>
      </c>
      <c r="AI332" s="46">
        <f>$BH$52*'貼り付けシート（日別）'!O331+$BH$53*BA332+$BH$54</f>
        <v>0.81782749999999993</v>
      </c>
      <c r="AJ332" s="46">
        <f>IF(7&lt;='貼り付けシート（日別）'!O331,1,1+(7-'貼り付けシート（日別）'!O331)*0.0205)</f>
        <v>1.0466374999999999</v>
      </c>
      <c r="AK332" s="46">
        <f>SUMIF('貼り付けシート（時刻別）'!$A$6:$A$8765,A332,'貼り付けシート（時刻別）'!$D$6:$D$8765)</f>
        <v>77.25000505093189</v>
      </c>
      <c r="AL332" s="120">
        <f>IF($AK332&gt;0,バックデータ一覧!$S$4,バックデータ一覧!$T$4)</f>
        <v>-0.51375000000000004</v>
      </c>
      <c r="AM332" s="120">
        <f>IF($AK332&gt;0,バックデータ一覧!$S$5,バックデータ一覧!$T$5)</f>
        <v>-1.7819999999999999E-2</v>
      </c>
      <c r="AN332" s="120">
        <f>IF($AK332&gt;0,バックデータ一覧!$S$6,バックデータ一覧!$T$6)</f>
        <v>0.27639999999999998</v>
      </c>
      <c r="AO332" s="120">
        <f>IF($AK332&gt;0,バックデータ一覧!$S$7,バックデータ一覧!$T$7)</f>
        <v>9.4067100000000003</v>
      </c>
      <c r="AP332" s="120">
        <f>IF($AK332&gt;0,バックデータ一覧!$S$12,バックデータ一覧!$T$12)</f>
        <v>-0.19841</v>
      </c>
      <c r="AQ332" s="120">
        <f>IF($AK332&gt;0,バックデータ一覧!$S$13,バックデータ一覧!$T$13)</f>
        <v>1.10632</v>
      </c>
      <c r="AR332" s="120">
        <f>IF($AK332&gt;0,バックデータ一覧!$S$14,バックデータ一覧!$T$14)</f>
        <v>0.19306999999999999</v>
      </c>
      <c r="AS332" s="120">
        <f>IF($AK332&gt;0,バックデータ一覧!$S$15,バックデータ一覧!$T$15)</f>
        <v>-10.36669</v>
      </c>
      <c r="AT332" s="123">
        <f>IF(データ入力と計算結果!$E$9=バックデータ一覧!$A$24,'貼り付けシート（日別）'!P331,0)</f>
        <v>0</v>
      </c>
      <c r="AU332" s="132">
        <f>'貼り付けシート（日別）'!B331</f>
        <v>12.690562808924</v>
      </c>
      <c r="AV332" s="132">
        <f>'貼り付けシート（日別）'!C331</f>
        <v>20.691135014549999</v>
      </c>
      <c r="AW332" s="132">
        <f>'貼り付けシート（日別）'!D331</f>
        <v>3.8623452027159999</v>
      </c>
      <c r="AX332" s="132">
        <f>'貼り付けシート（日別）'!E331</f>
        <v>0</v>
      </c>
      <c r="AY332" s="132">
        <f>'貼り付けシート（日別）'!F331</f>
        <v>24.829362017459996</v>
      </c>
      <c r="AZ332" s="132">
        <f>'貼り付けシート（日別）'!G331</f>
        <v>0</v>
      </c>
      <c r="BA332" s="132">
        <f>'貼り付けシート（日別）'!H331</f>
        <v>6.7912499999999998</v>
      </c>
    </row>
    <row r="333" spans="1:53" x14ac:dyDescent="0.15">
      <c r="A333" s="50">
        <v>41966</v>
      </c>
      <c r="B333" s="42">
        <f t="shared" si="53"/>
        <v>11</v>
      </c>
      <c r="C333" s="42">
        <f t="shared" si="54"/>
        <v>23</v>
      </c>
      <c r="D333" s="127">
        <f t="shared" si="55"/>
        <v>0.18129948958333333</v>
      </c>
      <c r="E333" s="127">
        <f t="shared" si="50"/>
        <v>121.80236263338006</v>
      </c>
      <c r="F333" s="127">
        <f t="shared" si="56"/>
        <v>0</v>
      </c>
      <c r="G333" s="130">
        <v>0</v>
      </c>
      <c r="H333" s="122">
        <f t="shared" si="51"/>
        <v>0.18129948958333333</v>
      </c>
      <c r="I333" s="122">
        <f>IF(AND($BH$4&lt;&gt;1,$BH$4&lt;&gt;2,$BH$4&lt;&gt;6),0,((VLOOKUP(データ入力と計算結果!$E$6,バックデータ一覧!$V$10:$AA$11,2)*'貼り付けシート（日別）'!O332+VLOOKUP(データ入力と計算結果!$E$6,バックデータ一覧!$V$10:$AA$11,3)*('貼り付けシート（日別）'!I332+'貼り付けシート（日別）'!J332+'貼り付けシート（日別）'!K332+'貼り付けシート（日別）'!L332+'貼り付けシート（日別）'!N332)+(VLOOKUP(データ入力と計算結果!$E$6,バックデータ一覧!$V$10:$AA$11,4)))*10^3/3600))</f>
        <v>0.11497425925925926</v>
      </c>
      <c r="J333" s="122">
        <f>IF(AND(OR($BH$4&lt;&gt;1,$BH$4&lt;&gt;2,$BH$4&lt;&gt;6),データ入力と計算結果!$E$7&lt;&gt;バックデータ一覧!$A$15,SUM(AX333:AY333)&gt;0),0.07*10^3/3600,0)</f>
        <v>1.9444444444444445E-2</v>
      </c>
      <c r="K333" s="122">
        <f>IF(AND(OR($BH$4=1,$BH$4=2),データ入力と計算結果!$E$7=バックデータ一覧!$A$17,AY333&gt;0),(VLOOKUP(データ入力と計算結果!$E$6,バックデータ一覧!$V$10:$AA$11,5,FALSE)*BA333+VLOOKUP(データ入力と計算結果!$E$6,バックデータ一覧!$V$10:$AA$11,6,FALSE))*10^3/3600,0)</f>
        <v>4.6880785879629627E-2</v>
      </c>
      <c r="L333" s="122">
        <f>IF(OR($BH$4=1,$BH$4=6),IF(データ入力と計算結果!$E$7=バックデータ一覧!$A$15,AU333/N333+AV333/O333+AW333/P333+AX333/Q333+AY333/S333,IF(データ入力と計算結果!$E$7=バックデータ一覧!$A$16,AU333/N333+AV333/O333+AW333/P333+AY333/R333+AZ333/S333,AU333/N333+AV333/O333+AW333/P333+AY333/R333+BA333/T333)),0)</f>
        <v>121.80236263338006</v>
      </c>
      <c r="M333" s="122">
        <f>IF($BH$4=2,IF(データ入力と計算結果!$E$7=バックデータ一覧!$A$15,AU333/N333+AV333/O333+AW333/P333+AX333/Q333+AZ333/S333,IF(データ入力と計算結果!$E$7=バックデータ一覧!$A$16,AU333/N333+AV333/O333+AW333/P333+AY333/R333+AZ333/S333,AU333/N333+AV333/O333+AW333/P333+AY333/R333+BA333/T333)),0)</f>
        <v>0</v>
      </c>
      <c r="N333" s="122">
        <f>MIN(1,$BH$6*'貼り付けシート（日別）'!O332+計算過程!$BH$13*(AU333+AW333)+$BH$20)</f>
        <v>0.63441468647793264</v>
      </c>
      <c r="O333" s="122">
        <f>MIN(1,$BH$7*'貼り付けシート（日別）'!O332+$BH$14*AV333+$BH$21)</f>
        <v>0.68985694705004086</v>
      </c>
      <c r="P333" s="122">
        <f>MIN(1,$BH$8*'貼り付けシート（日別）'!O332+$BH$15*(AU333+AW333)+$BH$22)</f>
        <v>0.63441468647793264</v>
      </c>
      <c r="Q333" s="46">
        <f>MIN(1,$BH$9*'貼り付けシート（日別）'!O332+$BH$16*AX333+$BH$23)</f>
        <v>0.71159348488590612</v>
      </c>
      <c r="R333" s="46">
        <f>MIN(1,$BH$10*'貼り付けシート（日別）'!O332+$BH$17*AY333+$BH$24)</f>
        <v>0.69934117764046666</v>
      </c>
      <c r="S333" s="46">
        <f>MIN(1,$BH$11*'貼り付けシート（日別）'!O332+$BH$18*AZ333+$BH$25)</f>
        <v>0.71159348488590612</v>
      </c>
      <c r="T333" s="46">
        <f>MIN(1,$BH$12*'貼り付けシート（日別）'!O332+$BH$19*BA333+$BH$26)</f>
        <v>0.65834886624</v>
      </c>
      <c r="U333" s="46">
        <f t="shared" si="52"/>
        <v>0</v>
      </c>
      <c r="V333" s="46">
        <f t="array" ref="V333">AVERAGE((IF(('貼り付けシート（時刻別）'!$E$6:$E$8765=$B333)*('貼り付けシート（時刻別）'!$F$6:$F$8765=$C333)*('貼り付けシート（時刻別）'!$G$6:$G$8765=1),'貼り付けシート（時刻別）'!$C$6:$C$8765,"")))</f>
        <v>6.1249999999999991</v>
      </c>
      <c r="W333" s="46">
        <f t="shared" si="57"/>
        <v>1.0116375</v>
      </c>
      <c r="X333" s="46">
        <f t="shared" si="58"/>
        <v>1</v>
      </c>
      <c r="Y333" s="46">
        <f t="shared" si="59"/>
        <v>82.016633522991668</v>
      </c>
      <c r="Z333" s="46">
        <f>IF($BH$4=8,($BH$38*'貼り付けシート（日別）'!O332+$BH$39*Y333+$BH$40)/3.6,0)</f>
        <v>0</v>
      </c>
      <c r="AA333" s="46">
        <f>IF(OR($BH$4=3,$BH$4=4,$BH$4=5),(($BH$42*'貼り付けシート（日別）'!O332+$BH$43*SUM(AU333:AW333,AY333)+$BH$44)*AB333+(0.01723*BA333+0.06099))*10^3/3600,0)</f>
        <v>0</v>
      </c>
      <c r="AB333" s="46">
        <f>IF('貼り付けシート（日別）'!O332&lt;7,1+(7-'貼り付けシート（日別）'!O332)*0.0091,1)</f>
        <v>1</v>
      </c>
      <c r="AC333" s="46">
        <f>IF(OR($BH$4=3,$BH$4=4,$BH$4=5),(($BH$45*'貼り付けシート（日別）'!O332+$BH$46*SUM(AU333:AW333,AY333)+$BH$47)*AE333+BA333/AD333),0)</f>
        <v>0</v>
      </c>
      <c r="AD333" s="46">
        <f>$BH$48*'貼り付けシート（日別）'!O332+$BH$49*BA333+$BH$50</f>
        <v>0.83017249999999998</v>
      </c>
      <c r="AE333" s="46">
        <f>IF('貼り付けシート（日別）'!O332&lt;7,1+(7-'貼り付けシート（日別）'!O332)*0.0205,1)</f>
        <v>1</v>
      </c>
      <c r="AF333" s="46">
        <f>IF($BH$4=7,((AL333*'貼り付けシート（日別）'!O332+AM333*(AU333+AV333+AW333+AY333)+AN333*AK333+AO333)*AG333+(0.01723*BA333+0.06099))*10^3/3600,0)</f>
        <v>0</v>
      </c>
      <c r="AG333" s="46">
        <f>IF(7&lt;='貼り付けシート（日別）'!O332,1,1+(7-'貼り付けシート（日別）'!O332)*0.0091)</f>
        <v>1</v>
      </c>
      <c r="AH333" s="46">
        <f>IF($BH$4=7,((AP333*'貼り付けシート（日別）'!O332+AQ333*(AU333+AV333+AW333+AY333)+AR333*AK333+AS333)*AJ333+BA333/AI333),0)</f>
        <v>0</v>
      </c>
      <c r="AI333" s="46">
        <f>$BH$52*'貼り付けシート（日別）'!O332+$BH$53*BA333+$BH$54</f>
        <v>0.83017249999999998</v>
      </c>
      <c r="AJ333" s="46">
        <f>IF(7&lt;='貼り付けシート（日別）'!O332,1,1+(7-'貼り付けシート（日別）'!O332)*0.0205)</f>
        <v>1</v>
      </c>
      <c r="AK333" s="46">
        <f>SUMIF('貼り付けシート（時刻別）'!$A$6:$A$8765,A333,'貼り付けシート（時刻別）'!$D$6:$D$8765)</f>
        <v>70.748960309530773</v>
      </c>
      <c r="AL333" s="120">
        <f>IF($AK333&gt;0,バックデータ一覧!$S$4,バックデータ一覧!$T$4)</f>
        <v>-0.51375000000000004</v>
      </c>
      <c r="AM333" s="120">
        <f>IF($AK333&gt;0,バックデータ一覧!$S$5,バックデータ一覧!$T$5)</f>
        <v>-1.7819999999999999E-2</v>
      </c>
      <c r="AN333" s="120">
        <f>IF($AK333&gt;0,バックデータ一覧!$S$6,バックデータ一覧!$T$6)</f>
        <v>0.27639999999999998</v>
      </c>
      <c r="AO333" s="120">
        <f>IF($AK333&gt;0,バックデータ一覧!$S$7,バックデータ一覧!$T$7)</f>
        <v>9.4067100000000003</v>
      </c>
      <c r="AP333" s="120">
        <f>IF($AK333&gt;0,バックデータ一覧!$S$12,バックデータ一覧!$T$12)</f>
        <v>-0.19841</v>
      </c>
      <c r="AQ333" s="120">
        <f>IF($AK333&gt;0,バックデータ一覧!$S$13,バックデータ一覧!$T$13)</f>
        <v>1.10632</v>
      </c>
      <c r="AR333" s="120">
        <f>IF($AK333&gt;0,バックデータ一覧!$S$14,バックデータ一覧!$T$14)</f>
        <v>0.19306999999999999</v>
      </c>
      <c r="AS333" s="120">
        <f>IF($AK333&gt;0,バックデータ一覧!$S$15,バックデータ一覧!$T$15)</f>
        <v>-10.36669</v>
      </c>
      <c r="AT333" s="123">
        <f>IF(データ入力と計算結果!$E$9=バックデータ一覧!$A$24,'貼り付けシート（日別）'!P332,0)</f>
        <v>0</v>
      </c>
      <c r="AU333" s="132">
        <f>'貼り付けシート（日別）'!B332</f>
        <v>19.284673381609998</v>
      </c>
      <c r="AV333" s="132">
        <f>'貼り付けシート（日別）'!C332</f>
        <v>27.5495334023</v>
      </c>
      <c r="AW333" s="132">
        <f>'貼り付けシート（日別）'!D332</f>
        <v>4.1324300103450007</v>
      </c>
      <c r="AX333" s="132">
        <f>'貼り付けシート（日別）'!E332</f>
        <v>0</v>
      </c>
      <c r="AY333" s="132">
        <f>'貼り付けシート（日別）'!F332</f>
        <v>24.794580062070004</v>
      </c>
      <c r="AZ333" s="132">
        <f>'貼り付けシート（日別）'!G332</f>
        <v>0</v>
      </c>
      <c r="BA333" s="132">
        <f>'貼り付けシート（日別）'!H332</f>
        <v>6.2554166666666671</v>
      </c>
    </row>
    <row r="334" spans="1:53" x14ac:dyDescent="0.15">
      <c r="A334" s="50">
        <v>41967</v>
      </c>
      <c r="B334" s="42">
        <f t="shared" si="53"/>
        <v>11</v>
      </c>
      <c r="C334" s="42">
        <f t="shared" si="54"/>
        <v>24</v>
      </c>
      <c r="D334" s="127">
        <f t="shared" si="55"/>
        <v>0.17624488020833337</v>
      </c>
      <c r="E334" s="127">
        <f t="shared" si="50"/>
        <v>102.57283981101119</v>
      </c>
      <c r="F334" s="127">
        <f t="shared" si="56"/>
        <v>0</v>
      </c>
      <c r="G334" s="130">
        <v>0</v>
      </c>
      <c r="H334" s="122">
        <f t="shared" si="51"/>
        <v>0.17624488020833337</v>
      </c>
      <c r="I334" s="122">
        <f>IF(AND($BH$4&lt;&gt;1,$BH$4&lt;&gt;2,$BH$4&lt;&gt;6),0,((VLOOKUP(データ入力と計算結果!$E$6,バックデータ一覧!$V$10:$AA$11,2)*'貼り付けシート（日別）'!O333+VLOOKUP(データ入力と計算結果!$E$6,バックデータ一覧!$V$10:$AA$11,3)*('貼り付けシート（日別）'!I333+'貼り付けシート（日別）'!J333+'貼り付けシート（日別）'!K333+'貼り付けシート（日別）'!L333+'貼り付けシート（日別）'!N333)+(VLOOKUP(データ入力と計算結果!$E$6,バックデータ一覧!$V$10:$AA$11,4)))*10^3/3600))</f>
        <v>0.1063051388888889</v>
      </c>
      <c r="J334" s="122">
        <f>IF(AND(OR($BH$4&lt;&gt;1,$BH$4&lt;&gt;2,$BH$4&lt;&gt;6),データ入力と計算結果!$E$7&lt;&gt;バックデータ一覧!$A$15,SUM(AX334:AY334)&gt;0),0.07*10^3/3600,0)</f>
        <v>1.9444444444444445E-2</v>
      </c>
      <c r="K334" s="122">
        <f>IF(AND(OR($BH$4=1,$BH$4=2),データ入力と計算結果!$E$7=バックデータ一覧!$A$17,AY334&gt;0),(VLOOKUP(データ入力と計算結果!$E$6,バックデータ一覧!$V$10:$AA$11,5,FALSE)*BA334+VLOOKUP(データ入力と計算結果!$E$6,バックデータ一覧!$V$10:$AA$11,6,FALSE))*10^3/3600,0)</f>
        <v>5.0495296875000005E-2</v>
      </c>
      <c r="L334" s="122">
        <f>IF(OR($BH$4=1,$BH$4=6),IF(データ入力と計算結果!$E$7=バックデータ一覧!$A$15,AU334/N334+AV334/O334+AW334/P334+AX334/Q334+AY334/S334,IF(データ入力と計算結果!$E$7=バックデータ一覧!$A$16,AU334/N334+AV334/O334+AW334/P334+AY334/R334+AZ334/S334,AU334/N334+AV334/O334+AW334/P334+AY334/R334+BA334/T334)),0)</f>
        <v>102.57283981101119</v>
      </c>
      <c r="M334" s="122">
        <f>IF($BH$4=2,IF(データ入力と計算結果!$E$7=バックデータ一覧!$A$15,AU334/N334+AV334/O334+AW334/P334+AX334/Q334+AZ334/S334,IF(データ入力と計算結果!$E$7=バックデータ一覧!$A$16,AU334/N334+AV334/O334+AW334/P334+AY334/R334+AZ334/S334,AU334/N334+AV334/O334+AW334/P334+AY334/R334+BA334/T334)),0)</f>
        <v>0</v>
      </c>
      <c r="N334" s="122">
        <f>MIN(1,$BH$6*'貼り付けシート（日別）'!O333+計算過程!$BH$13*(AU334+AW334)+$BH$20)</f>
        <v>0.61807074856690547</v>
      </c>
      <c r="O334" s="122">
        <f>MIN(1,$BH$7*'貼り付けシート（日別）'!O333+$BH$14*AV334+$BH$21)</f>
        <v>0.68411935772851351</v>
      </c>
      <c r="P334" s="122">
        <f>MIN(1,$BH$8*'貼り付けシート（日別）'!O333+$BH$15*(AU334+AW334)+$BH$22)</f>
        <v>0.61807074856690547</v>
      </c>
      <c r="Q334" s="46">
        <f>MIN(1,$BH$9*'貼り付けシート（日別）'!O333+$BH$16*AX334+$BH$23)</f>
        <v>0.71159348488590612</v>
      </c>
      <c r="R334" s="46">
        <f>MIN(1,$BH$10*'貼り付けシート（日別）'!O333+$BH$17*AY334+$BH$24)</f>
        <v>0.69940044300283088</v>
      </c>
      <c r="S334" s="46">
        <f>MIN(1,$BH$11*'貼り付けシート（日別）'!O333+$BH$18*AZ334+$BH$25)</f>
        <v>0.71159348488590612</v>
      </c>
      <c r="T334" s="46">
        <f>MIN(1,$BH$12*'貼り付けシート（日別）'!O333+$BH$19*BA334+$BH$26)</f>
        <v>0.6575566560547651</v>
      </c>
      <c r="U334" s="46">
        <f t="shared" si="52"/>
        <v>0</v>
      </c>
      <c r="V334" s="46">
        <f t="array" ref="V334">AVERAGE((IF(('貼り付けシート（時刻別）'!$E$6:$E$8765=$B334)*('貼り付けシート（時刻別）'!$F$6:$F$8765=$C334)*('貼り付けシート（時刻別）'!$G$6:$G$8765=1),'貼り付けシート（時刻別）'!$C$6:$C$8765,"")))</f>
        <v>5.8125000000000009</v>
      </c>
      <c r="W334" s="46">
        <f t="shared" si="57"/>
        <v>1.0157937500000001</v>
      </c>
      <c r="X334" s="46">
        <f t="shared" si="58"/>
        <v>1</v>
      </c>
      <c r="Y334" s="46">
        <f t="shared" si="59"/>
        <v>68.670637950900016</v>
      </c>
      <c r="Z334" s="46">
        <f>IF($BH$4=8,($BH$38*'貼り付けシート（日別）'!O333+$BH$39*Y334+$BH$40)/3.6,0)</f>
        <v>0</v>
      </c>
      <c r="AA334" s="46">
        <f>IF(OR($BH$4=3,$BH$4=4,$BH$4=5),(($BH$42*'貼り付けシート（日別）'!O333+$BH$43*SUM(AU334:AW334,AY334)+$BH$44)*AB334+(0.01723*BA334+0.06099))*10^3/3600,0)</f>
        <v>0</v>
      </c>
      <c r="AB334" s="46">
        <f>IF('貼り付けシート（日別）'!O333&lt;7,1+(7-'貼り付けシート（日別）'!O333)*0.0091,1)</f>
        <v>1.03401125</v>
      </c>
      <c r="AC334" s="46">
        <f>IF(OR($BH$4=3,$BH$4=4,$BH$4=5),(($BH$45*'貼り付けシート（日別）'!O333+$BH$46*SUM(AU334:AW334,AY334)+$BH$47)*AE334+BA334/AD334),0)</f>
        <v>0</v>
      </c>
      <c r="AD334" s="46">
        <f>$BH$48*'貼り付けシート（日別）'!O333+$BH$49*BA334+$BH$50</f>
        <v>0.81212374999999992</v>
      </c>
      <c r="AE334" s="46">
        <f>IF('貼り付けシート（日別）'!O333&lt;7,1+(7-'貼り付けシート（日別）'!O333)*0.0205,1)</f>
        <v>1.07661875</v>
      </c>
      <c r="AF334" s="46">
        <f>IF($BH$4=7,((AL334*'貼り付けシート（日別）'!O333+AM334*(AU334+AV334+AW334+AY334)+AN334*AK334+AO334)*AG334+(0.01723*BA334+0.06099))*10^3/3600,0)</f>
        <v>0</v>
      </c>
      <c r="AG334" s="46">
        <f>IF(7&lt;='貼り付けシート（日別）'!O333,1,1+(7-'貼り付けシート（日別）'!O333)*0.0091)</f>
        <v>1.03401125</v>
      </c>
      <c r="AH334" s="46">
        <f>IF($BH$4=7,((AP334*'貼り付けシート（日別）'!O333+AQ334*(AU334+AV334+AW334+AY334)+AR334*AK334+AS334)*AJ334+BA334/AI334),0)</f>
        <v>0</v>
      </c>
      <c r="AI334" s="46">
        <f>$BH$52*'貼り付けシート（日別）'!O333+$BH$53*BA334+$BH$54</f>
        <v>0.81212374999999992</v>
      </c>
      <c r="AJ334" s="46">
        <f>IF(7&lt;='貼り付けシート（日別）'!O333,1,1+(7-'貼り付けシート（日別）'!O333)*0.0205)</f>
        <v>1.07661875</v>
      </c>
      <c r="AK334" s="46">
        <f>SUMIF('貼り付けシート（時刻別）'!$A$6:$A$8765,A334,'貼り付けシート（時刻別）'!$D$6:$D$8765)</f>
        <v>80.129569804901635</v>
      </c>
      <c r="AL334" s="120">
        <f>IF($AK334&gt;0,バックデータ一覧!$S$4,バックデータ一覧!$T$4)</f>
        <v>-0.51375000000000004</v>
      </c>
      <c r="AM334" s="120">
        <f>IF($AK334&gt;0,バックデータ一覧!$S$5,バックデータ一覧!$T$5)</f>
        <v>-1.7819999999999999E-2</v>
      </c>
      <c r="AN334" s="120">
        <f>IF($AK334&gt;0,バックデータ一覧!$S$6,バックデータ一覧!$T$6)</f>
        <v>0.27639999999999998</v>
      </c>
      <c r="AO334" s="120">
        <f>IF($AK334&gt;0,バックデータ一覧!$S$7,バックデータ一覧!$T$7)</f>
        <v>9.4067100000000003</v>
      </c>
      <c r="AP334" s="120">
        <f>IF($AK334&gt;0,バックデータ一覧!$S$12,バックデータ一覧!$T$12)</f>
        <v>-0.19841</v>
      </c>
      <c r="AQ334" s="120">
        <f>IF($AK334&gt;0,バックデータ一覧!$S$13,バックデータ一覧!$T$13)</f>
        <v>1.10632</v>
      </c>
      <c r="AR334" s="120">
        <f>IF($AK334&gt;0,バックデータ一覧!$S$14,バックデータ一覧!$T$14)</f>
        <v>0.19306999999999999</v>
      </c>
      <c r="AS334" s="120">
        <f>IF($AK334&gt;0,バックデータ一覧!$S$15,バックデータ一覧!$T$15)</f>
        <v>-10.36669</v>
      </c>
      <c r="AT334" s="123">
        <f>IF(データ入力と計算結果!$E$9=バックデータ一覧!$A$24,'貼り付けシート（日別）'!P333,0)</f>
        <v>0</v>
      </c>
      <c r="AU334" s="132">
        <f>'貼り付けシート（日別）'!B333</f>
        <v>12.606047092183999</v>
      </c>
      <c r="AV334" s="132">
        <f>'貼り付けシート（日別）'!C333</f>
        <v>20.553337650300001</v>
      </c>
      <c r="AW334" s="132">
        <f>'貼り付けシート（日別）'!D333</f>
        <v>3.8366230280560005</v>
      </c>
      <c r="AX334" s="132">
        <f>'貼り付けシート（日別）'!E333</f>
        <v>0</v>
      </c>
      <c r="AY334" s="132">
        <f>'貼り付けシート（日別）'!F333</f>
        <v>24.664005180360004</v>
      </c>
      <c r="AZ334" s="132">
        <f>'貼り付けシート（日別）'!G333</f>
        <v>0</v>
      </c>
      <c r="BA334" s="132">
        <f>'貼り付けシート（日別）'!H333</f>
        <v>7.0106250000000001</v>
      </c>
    </row>
    <row r="335" spans="1:53" x14ac:dyDescent="0.15">
      <c r="A335" s="50">
        <v>41968</v>
      </c>
      <c r="B335" s="42">
        <f t="shared" si="53"/>
        <v>11</v>
      </c>
      <c r="C335" s="42">
        <f t="shared" si="54"/>
        <v>25</v>
      </c>
      <c r="D335" s="127">
        <f t="shared" si="55"/>
        <v>0.18873587789351853</v>
      </c>
      <c r="E335" s="127">
        <f t="shared" si="50"/>
        <v>123.70859283632466</v>
      </c>
      <c r="F335" s="127">
        <f t="shared" si="56"/>
        <v>0</v>
      </c>
      <c r="G335" s="130">
        <v>0</v>
      </c>
      <c r="H335" s="122">
        <f t="shared" si="51"/>
        <v>0.18873587789351853</v>
      </c>
      <c r="I335" s="122">
        <f>IF(AND($BH$4&lt;&gt;1,$BH$4&lt;&gt;2,$BH$4&lt;&gt;6),0,((VLOOKUP(データ入力と計算結果!$E$6,バックデータ一覧!$V$10:$AA$11,2)*'貼り付けシート（日別）'!O334+VLOOKUP(データ入力と計算結果!$E$6,バックデータ一覧!$V$10:$AA$11,3)*('貼り付けシート（日別）'!I334+'貼り付けシート（日別）'!J334+'貼り付けシート（日別）'!K334+'貼り付けシート（日別）'!L334+'貼り付けシート（日別）'!N334)+(VLOOKUP(データ入力と計算結果!$E$6,バックデータ一覧!$V$10:$AA$11,4)))*10^3/3600))</f>
        <v>0.11785087962962963</v>
      </c>
      <c r="J335" s="122">
        <f>IF(AND(OR($BH$4&lt;&gt;1,$BH$4&lt;&gt;2,$BH$4&lt;&gt;6),データ入力と計算結果!$E$7&lt;&gt;バックデータ一覧!$A$15,SUM(AX335:AY335)&gt;0),0.07*10^3/3600,0)</f>
        <v>1.9444444444444445E-2</v>
      </c>
      <c r="K335" s="122">
        <f>IF(AND(OR($BH$4=1,$BH$4=2),データ入力と計算結果!$E$7=バックデータ一覧!$A$17,AY335&gt;0),(VLOOKUP(データ入力と計算結果!$E$6,バックデータ一覧!$V$10:$AA$11,5,FALSE)*BA335+VLOOKUP(データ入力と計算結果!$E$6,バックデータ一覧!$V$10:$AA$11,6,FALSE))*10^3/3600,0)</f>
        <v>5.1440553819444443E-2</v>
      </c>
      <c r="L335" s="122">
        <f>IF(OR($BH$4=1,$BH$4=6),IF(データ入力と計算結果!$E$7=バックデータ一覧!$A$15,AU335/N335+AV335/O335+AW335/P335+AX335/Q335+AY335/S335,IF(データ入力と計算結果!$E$7=バックデータ一覧!$A$16,AU335/N335+AV335/O335+AW335/P335+AY335/R335+AZ335/S335,AU335/N335+AV335/O335+AW335/P335+AY335/R335+BA335/T335)),0)</f>
        <v>123.70859283632466</v>
      </c>
      <c r="M335" s="122">
        <f>IF($BH$4=2,IF(データ入力と計算結果!$E$7=バックデータ一覧!$A$15,AU335/N335+AV335/O335+AW335/P335+AX335/Q335+AZ335/S335,IF(データ入力と計算結果!$E$7=バックデータ一覧!$A$16,AU335/N335+AV335/O335+AW335/P335+AY335/R335+AZ335/S335,AU335/N335+AV335/O335+AW335/P335+AY335/R335+BA335/T335)),0)</f>
        <v>0</v>
      </c>
      <c r="N335" s="122">
        <f>MIN(1,$BH$6*'貼り付けシート（日別）'!O334+計算過程!$BH$13*(AU335+AW335)+$BH$20)</f>
        <v>0.62393919590484637</v>
      </c>
      <c r="O335" s="122">
        <f>MIN(1,$BH$7*'貼り付けシート（日別）'!O334+$BH$14*AV335+$BH$21)</f>
        <v>0.68653644570123018</v>
      </c>
      <c r="P335" s="122">
        <f>MIN(1,$BH$8*'貼り付けシート（日別）'!O334+$BH$15*(AU335+AW335)+$BH$22)</f>
        <v>0.62393919590484637</v>
      </c>
      <c r="Q335" s="46">
        <f>MIN(1,$BH$9*'貼り付けシート（日別）'!O334+$BH$16*AX335+$BH$23)</f>
        <v>0.71159348488590612</v>
      </c>
      <c r="R335" s="46">
        <f>MIN(1,$BH$10*'貼り付けシート（日別）'!O334+$BH$17*AY335+$BH$24)</f>
        <v>0.69937827240875872</v>
      </c>
      <c r="S335" s="46">
        <f>MIN(1,$BH$11*'貼り付けシート（日別）'!O334+$BH$18*AZ335+$BH$25)</f>
        <v>0.71159348488590612</v>
      </c>
      <c r="T335" s="46">
        <f>MIN(1,$BH$12*'貼り付けシート（日別）'!O334+$BH$19*BA335+$BH$26)</f>
        <v>0.6570905210190604</v>
      </c>
      <c r="U335" s="46">
        <f t="shared" si="52"/>
        <v>0</v>
      </c>
      <c r="V335" s="46">
        <f t="array" ref="V335">AVERAGE((IF(('貼り付けシート（時刻別）'!$E$6:$E$8765=$B335)*('貼り付けシート（時刻別）'!$F$6:$F$8765=$C335)*('貼り付けシート（時刻別）'!$G$6:$G$8765=1),'貼り付けシート（時刻別）'!$C$6:$C$8765,"")))</f>
        <v>-1.3</v>
      </c>
      <c r="W335" s="46">
        <f t="shared" si="57"/>
        <v>1.11039</v>
      </c>
      <c r="X335" s="46">
        <f t="shared" si="58"/>
        <v>1.12975</v>
      </c>
      <c r="Y335" s="46">
        <f t="shared" si="59"/>
        <v>82.719617131074983</v>
      </c>
      <c r="Z335" s="46">
        <f>IF($BH$4=8,($BH$38*'貼り付けシート（日別）'!O334+$BH$39*Y335+$BH$40)/3.6,0)</f>
        <v>0</v>
      </c>
      <c r="AA335" s="46">
        <f>IF(OR($BH$4=3,$BH$4=4,$BH$4=5),(($BH$42*'貼り付けシート（日別）'!O334+$BH$43*SUM(AU335:AW335,AY335)+$BH$44)*AB335+(0.01723*BA335+0.06099))*10^3/3600,0)</f>
        <v>0</v>
      </c>
      <c r="AB335" s="46">
        <f>IF('貼り付けシート（日別）'!O334&lt;7,1+(7-'貼り付けシート（日別）'!O334)*0.0091,1)</f>
        <v>1.0459929166666666</v>
      </c>
      <c r="AC335" s="46">
        <f>IF(OR($BH$4=3,$BH$4=4,$BH$4=5),(($BH$45*'貼り付けシート（日別）'!O334+$BH$46*SUM(AU335:AW335,AY335)+$BH$47)*AE335+BA335/AD335),0)</f>
        <v>0</v>
      </c>
      <c r="AD335" s="46">
        <f>$BH$48*'貼り付けシート（日別）'!O334+$BH$49*BA335+$BH$50</f>
        <v>0.80698874999999992</v>
      </c>
      <c r="AE335" s="46">
        <f>IF('貼り付けシート（日別）'!O334&lt;7,1+(7-'貼り付けシート（日別）'!O334)*0.0205,1)</f>
        <v>1.1036104166666667</v>
      </c>
      <c r="AF335" s="46">
        <f>IF($BH$4=7,((AL335*'貼り付けシート（日別）'!O334+AM335*(AU335+AV335+AW335+AY335)+AN335*AK335+AO335)*AG335+(0.01723*BA335+0.06099))*10^3/3600,0)</f>
        <v>0</v>
      </c>
      <c r="AG335" s="46">
        <f>IF(7&lt;='貼り付けシート（日別）'!O334,1,1+(7-'貼り付けシート（日別）'!O334)*0.0091)</f>
        <v>1.0459929166666666</v>
      </c>
      <c r="AH335" s="46">
        <f>IF($BH$4=7,((AP335*'貼り付けシート（日別）'!O334+AQ335*(AU335+AV335+AW335+AY335)+AR335*AK335+AS335)*AJ335+BA335/AI335),0)</f>
        <v>0</v>
      </c>
      <c r="AI335" s="46">
        <f>$BH$52*'貼り付けシート（日別）'!O334+$BH$53*BA335+$BH$54</f>
        <v>0.80698874999999992</v>
      </c>
      <c r="AJ335" s="46">
        <f>IF(7&lt;='貼り付けシート（日別）'!O334,1,1+(7-'貼り付けシート（日別）'!O334)*0.0205)</f>
        <v>1.1036104166666667</v>
      </c>
      <c r="AK335" s="46">
        <f>SUMIF('貼り付けシート（時刻別）'!$A$6:$A$8765,A335,'貼り付けシート（時刻別）'!$D$6:$D$8765)</f>
        <v>102.47662137299221</v>
      </c>
      <c r="AL335" s="120">
        <f>IF($AK335&gt;0,バックデータ一覧!$S$4,バックデータ一覧!$T$4)</f>
        <v>-0.51375000000000004</v>
      </c>
      <c r="AM335" s="120">
        <f>IF($AK335&gt;0,バックデータ一覧!$S$5,バックデータ一覧!$T$5)</f>
        <v>-1.7819999999999999E-2</v>
      </c>
      <c r="AN335" s="120">
        <f>IF($AK335&gt;0,バックデータ一覧!$S$6,バックデータ一覧!$T$6)</f>
        <v>0.27639999999999998</v>
      </c>
      <c r="AO335" s="120">
        <f>IF($AK335&gt;0,バックデータ一覧!$S$7,バックデータ一覧!$T$7)</f>
        <v>9.4067100000000003</v>
      </c>
      <c r="AP335" s="120">
        <f>IF($AK335&gt;0,バックデータ一覧!$S$12,バックデータ一覧!$T$12)</f>
        <v>-0.19841</v>
      </c>
      <c r="AQ335" s="120">
        <f>IF($AK335&gt;0,バックデータ一覧!$S$13,バックデータ一覧!$T$13)</f>
        <v>1.10632</v>
      </c>
      <c r="AR335" s="120">
        <f>IF($AK335&gt;0,バックデータ一覧!$S$14,バックデータ一覧!$T$14)</f>
        <v>0.19306999999999999</v>
      </c>
      <c r="AS335" s="120">
        <f>IF($AK335&gt;0,バックデータ一覧!$S$15,バックデータ一覧!$T$15)</f>
        <v>-10.36669</v>
      </c>
      <c r="AT335" s="123">
        <f>IF(データ入力と計算結果!$E$9=バックデータ一覧!$A$24,'貼り付けシート（日別）'!P334,0)</f>
        <v>0</v>
      </c>
      <c r="AU335" s="132">
        <f>'貼り付けシート（日別）'!B334</f>
        <v>19.221107087910003</v>
      </c>
      <c r="AV335" s="132">
        <f>'貼り付けシート（日別）'!C334</f>
        <v>27.458724411299997</v>
      </c>
      <c r="AW335" s="132">
        <f>'貼り付けシート（日別）'!D334</f>
        <v>4.1188086616949997</v>
      </c>
      <c r="AX335" s="132">
        <f>'貼り付けシート（日別）'!E334</f>
        <v>0</v>
      </c>
      <c r="AY335" s="132">
        <f>'貼り付けシート（日別）'!F334</f>
        <v>24.71285197017</v>
      </c>
      <c r="AZ335" s="132">
        <f>'貼り付けシート（日別）'!G334</f>
        <v>0</v>
      </c>
      <c r="BA335" s="132">
        <f>'貼り付けシート（日別）'!H334</f>
        <v>7.2081249999999999</v>
      </c>
    </row>
    <row r="336" spans="1:53" x14ac:dyDescent="0.15">
      <c r="A336" s="50">
        <v>41969</v>
      </c>
      <c r="B336" s="42">
        <f t="shared" si="53"/>
        <v>11</v>
      </c>
      <c r="C336" s="42">
        <f t="shared" si="54"/>
        <v>26</v>
      </c>
      <c r="D336" s="127">
        <f t="shared" si="55"/>
        <v>0.10245356481481481</v>
      </c>
      <c r="E336" s="127">
        <f t="shared" si="50"/>
        <v>51.498987755711894</v>
      </c>
      <c r="F336" s="127">
        <f t="shared" si="56"/>
        <v>0</v>
      </c>
      <c r="G336" s="130">
        <v>0</v>
      </c>
      <c r="H336" s="122">
        <f t="shared" si="51"/>
        <v>0.10245356481481481</v>
      </c>
      <c r="I336" s="122">
        <f>IF(AND($BH$4&lt;&gt;1,$BH$4&lt;&gt;2,$BH$4&lt;&gt;6),0,((VLOOKUP(データ入力と計算結果!$E$6,バックデータ一覧!$V$10:$AA$11,2)*'貼り付けシート（日別）'!O335+VLOOKUP(データ入力と計算結果!$E$6,バックデータ一覧!$V$10:$AA$11,3)*('貼り付けシート（日別）'!I335+'貼り付けシート（日別）'!J335+'貼り付けシート（日別）'!K335+'貼り付けシート（日別）'!L335+'貼り付けシート（日別）'!N335)+(VLOOKUP(データ入力と計算結果!$E$6,バックデータ一覧!$V$10:$AA$11,4)))*10^3/3600))</f>
        <v>0.10245356481481481</v>
      </c>
      <c r="J336" s="122">
        <f>IF(AND(OR($BH$4&lt;&gt;1,$BH$4&lt;&gt;2,$BH$4&lt;&gt;6),データ入力と計算結果!$E$7&lt;&gt;バックデータ一覧!$A$15,SUM(AX336:AY336)&gt;0),0.07*10^3/3600,0)</f>
        <v>0</v>
      </c>
      <c r="K336" s="122">
        <f>IF(AND(OR($BH$4=1,$BH$4=2),データ入力と計算結果!$E$7=バックデータ一覧!$A$17,AY336&gt;0),(VLOOKUP(データ入力と計算結果!$E$6,バックデータ一覧!$V$10:$AA$11,5,FALSE)*BA336+VLOOKUP(データ入力と計算結果!$E$6,バックデータ一覧!$V$10:$AA$11,6,FALSE))*10^3/3600,0)</f>
        <v>0</v>
      </c>
      <c r="L336" s="122">
        <f>IF(OR($BH$4=1,$BH$4=6),IF(データ入力と計算結果!$E$7=バックデータ一覧!$A$15,AU336/N336+AV336/O336+AW336/P336+AX336/Q336+AY336/S336,IF(データ入力と計算結果!$E$7=バックデータ一覧!$A$16,AU336/N336+AV336/O336+AW336/P336+AY336/R336+AZ336/S336,AU336/N336+AV336/O336+AW336/P336+AY336/R336+BA336/T336)),0)</f>
        <v>51.498987755711894</v>
      </c>
      <c r="M336" s="122">
        <f>IF($BH$4=2,IF(データ入力と計算結果!$E$7=バックデータ一覧!$A$15,AU336/N336+AV336/O336+AW336/P336+AX336/Q336+AZ336/S336,IF(データ入力と計算結果!$E$7=バックデータ一覧!$A$16,AU336/N336+AV336/O336+AW336/P336+AY336/R336+AZ336/S336,AU336/N336+AV336/O336+AW336/P336+AY336/R336+BA336/T336)),0)</f>
        <v>0</v>
      </c>
      <c r="N336" s="122">
        <f>MIN(1,$BH$6*'貼り付けシート（日別）'!O335+計算過程!$BH$13*(AU336+AW336)+$BH$20)</f>
        <v>0.61444991845437513</v>
      </c>
      <c r="O336" s="122">
        <f>MIN(1,$BH$7*'貼り付けシート（日別）'!O335+$BH$14*AV336+$BH$21)</f>
        <v>0.68858044772948535</v>
      </c>
      <c r="P336" s="122">
        <f>MIN(1,$BH$8*'貼り付けシート（日別）'!O335+$BH$15*(AU336+AW336)+$BH$22)</f>
        <v>0.61444991845437513</v>
      </c>
      <c r="Q336" s="46">
        <f>MIN(1,$BH$9*'貼り付けシート（日別）'!O335+$BH$16*AX336+$BH$23)</f>
        <v>0.71159348488590612</v>
      </c>
      <c r="R336" s="46">
        <f>MIN(1,$BH$10*'貼り付けシート（日別）'!O335+$BH$17*AY336+$BH$24)</f>
        <v>0.71059494829530212</v>
      </c>
      <c r="S336" s="46">
        <f>MIN(1,$BH$11*'貼り付けシート（日別）'!O335+$BH$18*AZ336+$BH$25)</f>
        <v>0.71159348488590612</v>
      </c>
      <c r="T336" s="46">
        <f>MIN(1,$BH$12*'貼り付けシート（日別）'!O335+$BH$19*BA336+$BH$26)</f>
        <v>0.54455533378791943</v>
      </c>
      <c r="U336" s="46">
        <f t="shared" si="52"/>
        <v>0</v>
      </c>
      <c r="V336" s="46">
        <f t="array" ref="V336">AVERAGE((IF(('貼り付けシート（時刻別）'!$E$6:$E$8765=$B336)*('貼り付けシート（時刻別）'!$F$6:$F$8765=$C336)*('貼り付けシート（時刻別）'!$G$6:$G$8765=1),'貼り付けシート（時刻別）'!$C$6:$C$8765,"")))</f>
        <v>5.0750000000000002</v>
      </c>
      <c r="W336" s="46">
        <f t="shared" si="57"/>
        <v>1.0256025</v>
      </c>
      <c r="X336" s="46">
        <f t="shared" si="58"/>
        <v>1</v>
      </c>
      <c r="Y336" s="46">
        <f t="shared" si="59"/>
        <v>34.463314715375006</v>
      </c>
      <c r="Z336" s="46">
        <f>IF($BH$4=8,($BH$38*'貼り付けシート（日別）'!O335+$BH$39*Y336+$BH$40)/3.6,0)</f>
        <v>0</v>
      </c>
      <c r="AA336" s="46">
        <f>IF(OR($BH$4=3,$BH$4=4,$BH$4=5),(($BH$42*'貼り付けシート（日別）'!O335+$BH$43*SUM(AU336:AW336,AY336)+$BH$44)*AB336+(0.01723*BA336+0.06099))*10^3/3600,0)</f>
        <v>0</v>
      </c>
      <c r="AB336" s="46">
        <f>IF('貼り付けシート（日別）'!O335&lt;7,1+(7-'貼り付けシート（日別）'!O335)*0.0091,1)</f>
        <v>1.0022370833333334</v>
      </c>
      <c r="AC336" s="46">
        <f>IF(OR($BH$4=3,$BH$4=4,$BH$4=5),(($BH$45*'貼り付けシート（日別）'!O335+$BH$46*SUM(AU336:AW336,AY336)+$BH$47)*AE336+BA336/AD336),0)</f>
        <v>0</v>
      </c>
      <c r="AD336" s="46">
        <f>$BH$48*'貼り付けシート（日別）'!O335+$BH$49*BA336+$BH$50</f>
        <v>0.78681999999999996</v>
      </c>
      <c r="AE336" s="46">
        <f>IF('貼り付けシート（日別）'!O335&lt;7,1+(7-'貼り付けシート（日別）'!O335)*0.0205,1)</f>
        <v>1.0050395833333334</v>
      </c>
      <c r="AF336" s="46">
        <f>IF($BH$4=7,((AL336*'貼り付けシート（日別）'!O335+AM336*(AU336+AV336+AW336+AY336)+AN336*AK336+AO336)*AG336+(0.01723*BA336+0.06099))*10^3/3600,0)</f>
        <v>0</v>
      </c>
      <c r="AG336" s="46">
        <f>IF(7&lt;='貼り付けシート（日別）'!O335,1,1+(7-'貼り付けシート（日別）'!O335)*0.0091)</f>
        <v>1.0022370833333334</v>
      </c>
      <c r="AH336" s="46">
        <f>IF($BH$4=7,((AP336*'貼り付けシート（日別）'!O335+AQ336*(AU336+AV336+AW336+AY336)+AR336*AK336+AS336)*AJ336+BA336/AI336),0)</f>
        <v>0</v>
      </c>
      <c r="AI336" s="46">
        <f>$BH$52*'貼り付けシート（日別）'!O335+$BH$53*BA336+$BH$54</f>
        <v>0.78681999999999996</v>
      </c>
      <c r="AJ336" s="46">
        <f>IF(7&lt;='貼り付けシート（日別）'!O335,1,1+(7-'貼り付けシート（日別）'!O335)*0.0205)</f>
        <v>1.0050395833333334</v>
      </c>
      <c r="AK336" s="46">
        <f>SUMIF('貼り付けシート（時刻別）'!$A$6:$A$8765,A336,'貼り付けシート（時刻別）'!$D$6:$D$8765)</f>
        <v>76.681334326187283</v>
      </c>
      <c r="AL336" s="120">
        <f>IF($AK336&gt;0,バックデータ一覧!$S$4,バックデータ一覧!$T$4)</f>
        <v>-0.51375000000000004</v>
      </c>
      <c r="AM336" s="120">
        <f>IF($AK336&gt;0,バックデータ一覧!$S$5,バックデータ一覧!$T$5)</f>
        <v>-1.7819999999999999E-2</v>
      </c>
      <c r="AN336" s="120">
        <f>IF($AK336&gt;0,バックデータ一覧!$S$6,バックデータ一覧!$T$6)</f>
        <v>0.27639999999999998</v>
      </c>
      <c r="AO336" s="120">
        <f>IF($AK336&gt;0,バックデータ一覧!$S$7,バックデータ一覧!$T$7)</f>
        <v>9.4067100000000003</v>
      </c>
      <c r="AP336" s="120">
        <f>IF($AK336&gt;0,バックデータ一覧!$S$12,バックデータ一覧!$T$12)</f>
        <v>-0.19841</v>
      </c>
      <c r="AQ336" s="120">
        <f>IF($AK336&gt;0,バックデータ一覧!$S$13,バックデータ一覧!$T$13)</f>
        <v>1.10632</v>
      </c>
      <c r="AR336" s="120">
        <f>IF($AK336&gt;0,バックデータ一覧!$S$14,バックデータ一覧!$T$14)</f>
        <v>0.19306999999999999</v>
      </c>
      <c r="AS336" s="120">
        <f>IF($AK336&gt;0,バックデータ一覧!$S$15,バックデータ一覧!$T$15)</f>
        <v>-10.36669</v>
      </c>
      <c r="AT336" s="123">
        <f>IF(データ入力と計算結果!$E$9=バックデータ一覧!$A$24,'貼り付けシート（日別）'!P335,0)</f>
        <v>0</v>
      </c>
      <c r="AU336" s="132">
        <f>'貼り付けシート（日別）'!B335</f>
        <v>4.4113042835679996</v>
      </c>
      <c r="AV336" s="132">
        <f>'貼り付けシート（日別）'!C335</f>
        <v>26.192119183685001</v>
      </c>
      <c r="AW336" s="132">
        <f>'貼り付けシート（日別）'!D335</f>
        <v>3.8598912481220005</v>
      </c>
      <c r="AX336" s="132">
        <f>'貼り付けシート（日別）'!E335</f>
        <v>0</v>
      </c>
      <c r="AY336" s="132">
        <f>'貼り付けシート（日別）'!F335</f>
        <v>0</v>
      </c>
      <c r="AZ336" s="132">
        <f>'貼り付けシート（日別）'!G335</f>
        <v>0</v>
      </c>
      <c r="BA336" s="132">
        <f>'貼り付けシート（日別）'!H335</f>
        <v>0</v>
      </c>
    </row>
    <row r="337" spans="1:53" x14ac:dyDescent="0.15">
      <c r="A337" s="50">
        <v>41970</v>
      </c>
      <c r="B337" s="42">
        <f t="shared" si="53"/>
        <v>11</v>
      </c>
      <c r="C337" s="42">
        <f t="shared" si="54"/>
        <v>27</v>
      </c>
      <c r="D337" s="127">
        <f t="shared" si="55"/>
        <v>0.17236385532407408</v>
      </c>
      <c r="E337" s="127">
        <f t="shared" si="50"/>
        <v>101.66073482032715</v>
      </c>
      <c r="F337" s="127">
        <f t="shared" si="56"/>
        <v>0</v>
      </c>
      <c r="G337" s="130">
        <v>0</v>
      </c>
      <c r="H337" s="122">
        <f t="shared" si="51"/>
        <v>0.17236385532407408</v>
      </c>
      <c r="I337" s="122">
        <f>IF(AND($BH$4&lt;&gt;1,$BH$4&lt;&gt;2,$BH$4&lt;&gt;6),0,((VLOOKUP(データ入力と計算結果!$E$6,バックデータ一覧!$V$10:$AA$11,2)*'貼り付けシート（日別）'!O336+VLOOKUP(データ入力と計算結果!$E$6,バックデータ一覧!$V$10:$AA$11,3)*('貼り付けシート（日別）'!I336+'貼り付けシート（日別）'!J336+'貼り付けシート（日別）'!K336+'貼り付けシート（日別）'!L336+'貼り付けシート（日別）'!N336)+(VLOOKUP(データ入力と計算結果!$E$6,バックデータ一覧!$V$10:$AA$11,4)))*10^3/3600))</f>
        <v>0.10475435185185186</v>
      </c>
      <c r="J337" s="122">
        <f>IF(AND(OR($BH$4&lt;&gt;1,$BH$4&lt;&gt;2,$BH$4&lt;&gt;6),データ入力と計算結果!$E$7&lt;&gt;バックデータ一覧!$A$15,SUM(AX337:AY337)&gt;0),0.07*10^3/3600,0)</f>
        <v>1.9444444444444445E-2</v>
      </c>
      <c r="K337" s="122">
        <f>IF(AND(OR($BH$4=1,$BH$4=2),データ入力と計算結果!$E$7=バックデータ一覧!$A$17,AY337&gt;0),(VLOOKUP(データ入力と計算結果!$E$6,バックデータ一覧!$V$10:$AA$11,5,FALSE)*BA337+VLOOKUP(データ入力と計算結果!$E$6,バックデータ一覧!$V$10:$AA$11,6,FALSE))*10^3/3600,0)</f>
        <v>4.8165059027777783E-2</v>
      </c>
      <c r="L337" s="122">
        <f>IF(OR($BH$4=1,$BH$4=6),IF(データ入力と計算結果!$E$7=バックデータ一覧!$A$15,AU337/N337+AV337/O337+AW337/P337+AX337/Q337+AY337/S337,IF(データ入力と計算結果!$E$7=バックデータ一覧!$A$16,AU337/N337+AV337/O337+AW337/P337+AY337/R337+AZ337/S337,AU337/N337+AV337/O337+AW337/P337+AY337/R337+BA337/T337)),0)</f>
        <v>101.66073482032715</v>
      </c>
      <c r="M337" s="122">
        <f>IF($BH$4=2,IF(データ入力と計算結果!$E$7=バックデータ一覧!$A$15,AU337/N337+AV337/O337+AW337/P337+AX337/Q337+AZ337/S337,IF(データ入力と計算結果!$E$7=バックデータ一覧!$A$16,AU337/N337+AV337/O337+AW337/P337+AY337/R337+AZ337/S337,AU337/N337+AV337/O337+AW337/P337+AY337/R337+BA337/T337)),0)</f>
        <v>0</v>
      </c>
      <c r="N337" s="122">
        <f>MIN(1,$BH$6*'貼り付けシート（日別）'!O336+計算過程!$BH$13*(AU337+AW337)+$BH$20)</f>
        <v>0.62370352471272084</v>
      </c>
      <c r="O337" s="122">
        <f>MIN(1,$BH$7*'貼り付けシート（日別）'!O336+$BH$14*AV337+$BH$21)</f>
        <v>0.68590382775297953</v>
      </c>
      <c r="P337" s="122">
        <f>MIN(1,$BH$8*'貼り付けシート（日別）'!O336+$BH$15*(AU337+AW337)+$BH$22)</f>
        <v>0.62370352471272084</v>
      </c>
      <c r="Q337" s="46">
        <f>MIN(1,$BH$9*'貼り付けシート（日別）'!O336+$BH$16*AX337+$BH$23)</f>
        <v>0.71159348488590612</v>
      </c>
      <c r="R337" s="46">
        <f>MIN(1,$BH$10*'貼り付けシート（日別）'!O336+$BH$17*AY337+$BH$24)</f>
        <v>0.69938051534823675</v>
      </c>
      <c r="S337" s="46">
        <f>MIN(1,$BH$11*'貼り付けシート（日別）'!O336+$BH$18*AZ337+$BH$25)</f>
        <v>0.71159348488590612</v>
      </c>
      <c r="T337" s="46">
        <f>MIN(1,$BH$12*'貼り付けシート（日別）'!O336+$BH$19*BA337+$BH$26)</f>
        <v>0.65870576742442954</v>
      </c>
      <c r="U337" s="46">
        <f t="shared" si="52"/>
        <v>0</v>
      </c>
      <c r="V337" s="46">
        <f t="array" ref="V337">AVERAGE((IF(('貼り付けシート（時刻別）'!$E$6:$E$8765=$B337)*('貼り付けシート（時刻別）'!$F$6:$F$8765=$C337)*('貼り付けシート（時刻別）'!$G$6:$G$8765=1),'貼り付けシート（時刻別）'!$C$6:$C$8765,"")))</f>
        <v>3.4624999999999999</v>
      </c>
      <c r="W337" s="46">
        <f t="shared" si="57"/>
        <v>1.0470487500000001</v>
      </c>
      <c r="X337" s="46">
        <f t="shared" si="58"/>
        <v>1.0538125</v>
      </c>
      <c r="Y337" s="46">
        <f t="shared" si="59"/>
        <v>68.293525678975001</v>
      </c>
      <c r="Z337" s="46">
        <f>IF($BH$4=8,($BH$38*'貼り付けシート（日別）'!O336+$BH$39*Y337+$BH$40)/3.6,0)</f>
        <v>0</v>
      </c>
      <c r="AA337" s="46">
        <f>IF(OR($BH$4=3,$BH$4=4,$BH$4=5),(($BH$42*'貼り付けシート（日別）'!O336+$BH$43*SUM(AU337:AW337,AY337)+$BH$44)*AB337+(0.01723*BA337+0.06099))*10^3/3600,0)</f>
        <v>0</v>
      </c>
      <c r="AB337" s="46">
        <f>IF('貼り付けシート（日別）'!O336&lt;7,1+(7-'貼り付けシート（日別）'!O336)*0.0091,1)</f>
        <v>1.0044741666666668</v>
      </c>
      <c r="AC337" s="46">
        <f>IF(OR($BH$4=3,$BH$4=4,$BH$4=5),(($BH$45*'貼り付けシート（日別）'!O336+$BH$46*SUM(AU337:AW337,AY337)+$BH$47)*AE337+BA337/AD337),0)</f>
        <v>0</v>
      </c>
      <c r="AD337" s="46">
        <f>$BH$48*'貼り付けシート（日別）'!O336+$BH$49*BA337+$BH$50</f>
        <v>0.82478249999999997</v>
      </c>
      <c r="AE337" s="46">
        <f>IF('貼り付けシート（日別）'!O336&lt;7,1+(7-'貼り付けシート（日別）'!O336)*0.0205,1)</f>
        <v>1.0100791666666666</v>
      </c>
      <c r="AF337" s="46">
        <f>IF($BH$4=7,((AL337*'貼り付けシート（日別）'!O336+AM337*(AU337+AV337+AW337+AY337)+AN337*AK337+AO337)*AG337+(0.01723*BA337+0.06099))*10^3/3600,0)</f>
        <v>0</v>
      </c>
      <c r="AG337" s="46">
        <f>IF(7&lt;='貼り付けシート（日別）'!O336,1,1+(7-'貼り付けシート（日別）'!O336)*0.0091)</f>
        <v>1.0044741666666668</v>
      </c>
      <c r="AH337" s="46">
        <f>IF($BH$4=7,((AP337*'貼り付けシート（日別）'!O336+AQ337*(AU337+AV337+AW337+AY337)+AR337*AK337+AS337)*AJ337+BA337/AI337),0)</f>
        <v>0</v>
      </c>
      <c r="AI337" s="46">
        <f>$BH$52*'貼り付けシート（日別）'!O336+$BH$53*BA337+$BH$54</f>
        <v>0.82478249999999997</v>
      </c>
      <c r="AJ337" s="46">
        <f>IF(7&lt;='貼り付けシート（日別）'!O336,1,1+(7-'貼り付けシート（日別）'!O336)*0.0205)</f>
        <v>1.0100791666666666</v>
      </c>
      <c r="AK337" s="46">
        <f>SUMIF('貼り付けシート（時刻別）'!$A$6:$A$8765,A337,'貼り付けシート（時刻別）'!$D$6:$D$8765)</f>
        <v>61.945483682379745</v>
      </c>
      <c r="AL337" s="120">
        <f>IF($AK337&gt;0,バックデータ一覧!$S$4,バックデータ一覧!$T$4)</f>
        <v>-0.51375000000000004</v>
      </c>
      <c r="AM337" s="120">
        <f>IF($AK337&gt;0,バックデータ一覧!$S$5,バックデータ一覧!$T$5)</f>
        <v>-1.7819999999999999E-2</v>
      </c>
      <c r="AN337" s="120">
        <f>IF($AK337&gt;0,バックデータ一覧!$S$6,バックデータ一覧!$T$6)</f>
        <v>0.27639999999999998</v>
      </c>
      <c r="AO337" s="120">
        <f>IF($AK337&gt;0,バックデータ一覧!$S$7,バックデータ一覧!$T$7)</f>
        <v>9.4067100000000003</v>
      </c>
      <c r="AP337" s="120">
        <f>IF($AK337&gt;0,バックデータ一覧!$S$12,バックデータ一覧!$T$12)</f>
        <v>-0.19841</v>
      </c>
      <c r="AQ337" s="120">
        <f>IF($AK337&gt;0,バックデータ一覧!$S$13,バックデータ一覧!$T$13)</f>
        <v>1.10632</v>
      </c>
      <c r="AR337" s="120">
        <f>IF($AK337&gt;0,バックデータ一覧!$S$14,バックデータ一覧!$T$14)</f>
        <v>0.19306999999999999</v>
      </c>
      <c r="AS337" s="120">
        <f>IF($AK337&gt;0,バックデータ一覧!$S$15,バックデータ一覧!$T$15)</f>
        <v>-10.36669</v>
      </c>
      <c r="AT337" s="123">
        <f>IF(データ入力と計算結果!$E$9=バックデータ一覧!$A$24,'貼り付けシート（日別）'!P336,0)</f>
        <v>0</v>
      </c>
      <c r="AU337" s="132">
        <f>'貼り付けシート（日別）'!B336</f>
        <v>12.628487472145999</v>
      </c>
      <c r="AV337" s="132">
        <f>'貼り付けシート（日別）'!C336</f>
        <v>20.589925226324997</v>
      </c>
      <c r="AW337" s="132">
        <f>'貼り付けシート（日別）'!D336</f>
        <v>3.8434527089139991</v>
      </c>
      <c r="AX337" s="132">
        <f>'貼り付けシート（日別）'!E336</f>
        <v>0</v>
      </c>
      <c r="AY337" s="132">
        <f>'貼り付けシート（日別）'!F336</f>
        <v>24.707910271589995</v>
      </c>
      <c r="AZ337" s="132">
        <f>'貼り付けシート（日別）'!G336</f>
        <v>0</v>
      </c>
      <c r="BA337" s="132">
        <f>'貼り付けシート（日別）'!H336</f>
        <v>6.5237500000000006</v>
      </c>
    </row>
    <row r="338" spans="1:53" x14ac:dyDescent="0.15">
      <c r="A338" s="50">
        <v>41971</v>
      </c>
      <c r="B338" s="42">
        <f t="shared" si="53"/>
        <v>11</v>
      </c>
      <c r="C338" s="42">
        <f t="shared" si="54"/>
        <v>28</v>
      </c>
      <c r="D338" s="127">
        <f t="shared" si="55"/>
        <v>0.16100876736111111</v>
      </c>
      <c r="E338" s="127">
        <f t="shared" si="50"/>
        <v>80.25335870135838</v>
      </c>
      <c r="F338" s="127">
        <f t="shared" si="56"/>
        <v>0</v>
      </c>
      <c r="G338" s="130">
        <v>0</v>
      </c>
      <c r="H338" s="122">
        <f t="shared" si="51"/>
        <v>0.16100876736111111</v>
      </c>
      <c r="I338" s="122">
        <f>IF(AND($BH$4&lt;&gt;1,$BH$4&lt;&gt;2,$BH$4&lt;&gt;6),0,((VLOOKUP(データ入力と計算結果!$E$6,バックデータ一覧!$V$10:$AA$11,2)*'貼り付けシート（日別）'!O337+VLOOKUP(データ入力と計算結果!$E$6,バックデータ一覧!$V$10:$AA$11,3)*('貼り付けシート（日別）'!I337+'貼り付けシート（日別）'!J337+'貼り付けシート（日別）'!K337+'貼り付けシート（日別）'!L337+'貼り付けシート（日別）'!N337)+(VLOOKUP(データ入力と計算結果!$E$6,バックデータ一覧!$V$10:$AA$11,4)))*10^3/3600))</f>
        <v>9.3662499999999996E-2</v>
      </c>
      <c r="J338" s="122">
        <f>IF(AND(OR($BH$4&lt;&gt;1,$BH$4&lt;&gt;2,$BH$4&lt;&gt;6),データ入力と計算結果!$E$7&lt;&gt;バックデータ一覧!$A$15,SUM(AX338:AY338)&gt;0),0.07*10^3/3600,0)</f>
        <v>1.9444444444444445E-2</v>
      </c>
      <c r="K338" s="122">
        <f>IF(AND(OR($BH$4=1,$BH$4=2),データ入力と計算結果!$E$7=バックデータ一覧!$A$17,AY338&gt;0),(VLOOKUP(データ入力と計算結果!$E$6,バックデータ一覧!$V$10:$AA$11,5,FALSE)*BA338+VLOOKUP(データ入力と計算結果!$E$6,バックデータ一覧!$V$10:$AA$11,6,FALSE))*10^3/3600,0)</f>
        <v>4.790182291666667E-2</v>
      </c>
      <c r="L338" s="122">
        <f>IF(OR($BH$4=1,$BH$4=6),IF(データ入力と計算結果!$E$7=バックデータ一覧!$A$15,AU338/N338+AV338/O338+AW338/P338+AX338/Q338+AY338/S338,IF(データ入力と計算結果!$E$7=バックデータ一覧!$A$16,AU338/N338+AV338/O338+AW338/P338+AY338/R338+AZ338/S338,AU338/N338+AV338/O338+AW338/P338+AY338/R338+BA338/T338)),0)</f>
        <v>80.25335870135838</v>
      </c>
      <c r="M338" s="122">
        <f>IF($BH$4=2,IF(データ入力と計算結果!$E$7=バックデータ一覧!$A$15,AU338/N338+AV338/O338+AW338/P338+AX338/Q338+AZ338/S338,IF(データ入力と計算結果!$E$7=バックデータ一覧!$A$16,AU338/N338+AV338/O338+AW338/P338+AY338/R338+AZ338/S338,AU338/N338+AV338/O338+AW338/P338+AY338/R338+BA338/T338)),0)</f>
        <v>0</v>
      </c>
      <c r="N338" s="122">
        <f>MIN(1,$BH$6*'貼り付けシート（日別）'!O337+計算過程!$BH$13*(AU338+AW338)+$BH$20)</f>
        <v>0.61614354900854473</v>
      </c>
      <c r="O338" s="122">
        <f>MIN(1,$BH$7*'貼り付けシート（日別）'!O337+$BH$14*AV338+$BH$21)</f>
        <v>0.6829372777049677</v>
      </c>
      <c r="P338" s="122">
        <f>MIN(1,$BH$8*'貼り付けシート（日別）'!O337+$BH$15*(AU338+AW338)+$BH$22)</f>
        <v>0.61614354900854473</v>
      </c>
      <c r="Q338" s="46">
        <f>MIN(1,$BH$9*'貼り付けシート（日別）'!O337+$BH$16*AX338+$BH$23)</f>
        <v>0.71159348488590612</v>
      </c>
      <c r="R338" s="46">
        <f>MIN(1,$BH$10*'貼り付けシート（日別）'!O337+$BH$17*AY338+$BH$24)</f>
        <v>0.69947256213374276</v>
      </c>
      <c r="S338" s="46">
        <f>MIN(1,$BH$11*'貼り付けシート（日別）'!O337+$BH$18*AZ338+$BH$25)</f>
        <v>0.71159348488590612</v>
      </c>
      <c r="T338" s="46">
        <f>MIN(1,$BH$12*'貼り付けシート（日別）'!O337+$BH$19*BA338+$BH$26)</f>
        <v>0.658835577181208</v>
      </c>
      <c r="U338" s="46">
        <f t="shared" si="52"/>
        <v>0</v>
      </c>
      <c r="V338" s="46">
        <f t="array" ref="V338">AVERAGE((IF(('貼り付けシート（時刻別）'!$E$6:$E$8765=$B338)*('貼り付けシート（時刻別）'!$F$6:$F$8765=$C338)*('貼り付けシート（時刻別）'!$G$6:$G$8765=1),'貼り付けシート（時刻別）'!$C$6:$C$8765,"")))</f>
        <v>3.6375000000000006</v>
      </c>
      <c r="W338" s="46">
        <f t="shared" si="57"/>
        <v>1.04472125</v>
      </c>
      <c r="X338" s="46">
        <f t="shared" si="58"/>
        <v>1.0476875000000001</v>
      </c>
      <c r="Y338" s="46">
        <f t="shared" si="59"/>
        <v>54.117576097600001</v>
      </c>
      <c r="Z338" s="46">
        <f>IF($BH$4=8,($BH$38*'貼り付けシート（日別）'!O337+$BH$39*Y338+$BH$40)/3.6,0)</f>
        <v>0</v>
      </c>
      <c r="AA338" s="46">
        <f>IF(OR($BH$4=3,$BH$4=4,$BH$4=5),(($BH$42*'貼り付けシート（日別）'!O337+$BH$43*SUM(AU338:AW338,AY338)+$BH$44)*AB338+(0.01723*BA338+0.06099))*10^3/3600,0)</f>
        <v>0</v>
      </c>
      <c r="AB338" s="46">
        <f>IF('貼り付けシート（日別）'!O337&lt;7,1+(7-'貼り付けシート（日別）'!O337)*0.0091,1)</f>
        <v>1.0011375</v>
      </c>
      <c r="AC338" s="46">
        <f>IF(OR($BH$4=3,$BH$4=4,$BH$4=5),(($BH$45*'貼り付けシート（日別）'!O337+$BH$46*SUM(AU338:AW338,AY338)+$BH$47)*AE338+BA338/AD338),0)</f>
        <v>0</v>
      </c>
      <c r="AD338" s="46">
        <f>$BH$48*'貼り付けシート（日別）'!O337+$BH$49*BA338+$BH$50</f>
        <v>0.82621250000000002</v>
      </c>
      <c r="AE338" s="46">
        <f>IF('貼り付けシート（日別）'!O337&lt;7,1+(7-'貼り付けシート（日別）'!O337)*0.0205,1)</f>
        <v>1.0025625</v>
      </c>
      <c r="AF338" s="46">
        <f>IF($BH$4=7,((AL338*'貼り付けシート（日別）'!O337+AM338*(AU338+AV338+AW338+AY338)+AN338*AK338+AO338)*AG338+(0.01723*BA338+0.06099))*10^3/3600,0)</f>
        <v>0</v>
      </c>
      <c r="AG338" s="46">
        <f>IF(7&lt;='貼り付けシート（日別）'!O337,1,1+(7-'貼り付けシート（日別）'!O337)*0.0091)</f>
        <v>1.0011375</v>
      </c>
      <c r="AH338" s="46">
        <f>IF($BH$4=7,((AP338*'貼り付けシート（日別）'!O337+AQ338*(AU338+AV338+AW338+AY338)+AR338*AK338+AS338)*AJ338+BA338/AI338),0)</f>
        <v>0</v>
      </c>
      <c r="AI338" s="46">
        <f>$BH$52*'貼り付けシート（日別）'!O337+$BH$53*BA338+$BH$54</f>
        <v>0.82621250000000002</v>
      </c>
      <c r="AJ338" s="46">
        <f>IF(7&lt;='貼り付けシート（日別）'!O337,1,1+(7-'貼り付けシート（日別）'!O337)*0.0205)</f>
        <v>1.0025625</v>
      </c>
      <c r="AK338" s="46">
        <f>SUMIF('貼り付けシート（時刻別）'!$A$6:$A$8765,A338,'貼り付けシート（時刻別）'!$D$6:$D$8765)</f>
        <v>93.244858169480025</v>
      </c>
      <c r="AL338" s="120">
        <f>IF($AK338&gt;0,バックデータ一覧!$S$4,バックデータ一覧!$T$4)</f>
        <v>-0.51375000000000004</v>
      </c>
      <c r="AM338" s="120">
        <f>IF($AK338&gt;0,バックデータ一覧!$S$5,バックデータ一覧!$T$5)</f>
        <v>-1.7819999999999999E-2</v>
      </c>
      <c r="AN338" s="120">
        <f>IF($AK338&gt;0,バックデータ一覧!$S$6,バックデータ一覧!$T$6)</f>
        <v>0.27639999999999998</v>
      </c>
      <c r="AO338" s="120">
        <f>IF($AK338&gt;0,バックデータ一覧!$S$7,バックデータ一覧!$T$7)</f>
        <v>9.4067100000000003</v>
      </c>
      <c r="AP338" s="120">
        <f>IF($AK338&gt;0,バックデータ一覧!$S$12,バックデータ一覧!$T$12)</f>
        <v>-0.19841</v>
      </c>
      <c r="AQ338" s="120">
        <f>IF($AK338&gt;0,バックデータ一覧!$S$13,バックデータ一覧!$T$13)</f>
        <v>1.10632</v>
      </c>
      <c r="AR338" s="120">
        <f>IF($AK338&gt;0,バックデータ一覧!$S$14,バックデータ一覧!$T$14)</f>
        <v>0.19306999999999999</v>
      </c>
      <c r="AS338" s="120">
        <f>IF($AK338&gt;0,バックデータ一覧!$S$15,バックデータ一覧!$T$15)</f>
        <v>-10.36669</v>
      </c>
      <c r="AT338" s="123">
        <f>IF(データ入力と計算結果!$E$9=バックデータ一覧!$A$24,'貼り付けシート（日別）'!P337,0)</f>
        <v>0</v>
      </c>
      <c r="AU338" s="132">
        <f>'貼り付けシート（日別）'!B337</f>
        <v>8.4406491944319999</v>
      </c>
      <c r="AV338" s="132">
        <f>'貼り付けシート（日別）'!C337</f>
        <v>13.6139503136</v>
      </c>
      <c r="AW338" s="132">
        <f>'貼り付けシート（日別）'!D337</f>
        <v>1.0891160250880001</v>
      </c>
      <c r="AX338" s="132">
        <f>'貼り付けシート（日別）'!E337</f>
        <v>0</v>
      </c>
      <c r="AY338" s="132">
        <f>'貼り付けシート（日別）'!F337</f>
        <v>24.505110564480002</v>
      </c>
      <c r="AZ338" s="132">
        <f>'貼り付けシート（日別）'!G337</f>
        <v>0</v>
      </c>
      <c r="BA338" s="132">
        <f>'貼り付けシート（日別）'!H337</f>
        <v>6.4687500000000009</v>
      </c>
    </row>
    <row r="339" spans="1:53" x14ac:dyDescent="0.15">
      <c r="A339" s="50">
        <v>41972</v>
      </c>
      <c r="B339" s="42">
        <f t="shared" si="53"/>
        <v>11</v>
      </c>
      <c r="C339" s="42">
        <f t="shared" si="54"/>
        <v>29</v>
      </c>
      <c r="D339" s="127">
        <f t="shared" si="55"/>
        <v>0.18326059374999998</v>
      </c>
      <c r="E339" s="127">
        <f t="shared" si="50"/>
        <v>120.53060521808342</v>
      </c>
      <c r="F339" s="127">
        <f t="shared" si="56"/>
        <v>0</v>
      </c>
      <c r="G339" s="130">
        <v>0</v>
      </c>
      <c r="H339" s="122">
        <f t="shared" si="51"/>
        <v>0.18326059374999998</v>
      </c>
      <c r="I339" s="122">
        <f>IF(AND($BH$4&lt;&gt;1,$BH$4&lt;&gt;2,$BH$4&lt;&gt;6),0,((VLOOKUP(データ入力と計算結果!$E$6,バックデータ一覧!$V$10:$AA$11,2)*'貼り付けシート（日別）'!O338+VLOOKUP(データ入力と計算結果!$E$6,バックデータ一覧!$V$10:$AA$11,3)*('貼り付けシート（日別）'!I338+'貼り付けシート（日別）'!J338+'貼り付けシート（日別）'!K338+'貼り付けシート（日別）'!L338+'貼り付けシート（日別）'!N338)+(VLOOKUP(データ入力と計算結果!$E$6,バックデータ一覧!$V$10:$AA$11,4)))*10^3/3600))</f>
        <v>0.11566305555555556</v>
      </c>
      <c r="J339" s="122">
        <f>IF(AND(OR($BH$4&lt;&gt;1,$BH$4&lt;&gt;2,$BH$4&lt;&gt;6),データ入力と計算結果!$E$7&lt;&gt;バックデータ一覧!$A$15,SUM(AX339:AY339)&gt;0),0.07*10^3/3600,0)</f>
        <v>1.9444444444444445E-2</v>
      </c>
      <c r="K339" s="122">
        <f>IF(AND(OR($BH$4=1,$BH$4=2),データ入力と計算結果!$E$7=バックデータ一覧!$A$17,AY339&gt;0),(VLOOKUP(データ入力と計算結果!$E$6,バックデータ一覧!$V$10:$AA$11,5,FALSE)*BA339+VLOOKUP(データ入力と計算結果!$E$6,バックデータ一覧!$V$10:$AA$11,6,FALSE))*10^3/3600,0)</f>
        <v>4.8153093749999987E-2</v>
      </c>
      <c r="L339" s="122">
        <f>IF(OR($BH$4=1,$BH$4=6),IF(データ入力と計算結果!$E$7=バックデータ一覧!$A$15,AU339/N339+AV339/O339+AW339/P339+AX339/Q339+AY339/S339,IF(データ入力と計算結果!$E$7=バックデータ一覧!$A$16,AU339/N339+AV339/O339+AW339/P339+AY339/R339+AZ339/S339,AU339/N339+AV339/O339+AW339/P339+AY339/R339+BA339/T339)),0)</f>
        <v>120.53060521808342</v>
      </c>
      <c r="M339" s="122">
        <f>IF($BH$4=2,IF(データ入力と計算結果!$E$7=バックデータ一覧!$A$15,AU339/N339+AV339/O339+AW339/P339+AX339/Q339+AZ339/S339,IF(データ入力と計算結果!$E$7=バックデータ一覧!$A$16,AU339/N339+AV339/O339+AW339/P339+AY339/R339+AZ339/S339,AU339/N339+AV339/O339+AW339/P339+AY339/R339+BA339/T339)),0)</f>
        <v>0</v>
      </c>
      <c r="N339" s="122">
        <f>MIN(1,$BH$6*'貼り付けシート（日別）'!O338+計算過程!$BH$13*(AU339+AW339)+$BH$20)</f>
        <v>0.63146384075883533</v>
      </c>
      <c r="O339" s="122">
        <f>MIN(1,$BH$7*'貼り付けシート（日別）'!O338+$BH$14*AV339+$BH$21)</f>
        <v>0.68886162635073778</v>
      </c>
      <c r="P339" s="122">
        <f>MIN(1,$BH$8*'貼り付けシート（日別）'!O338+$BH$15*(AU339+AW339)+$BH$22)</f>
        <v>0.63146384075883533</v>
      </c>
      <c r="Q339" s="46">
        <f>MIN(1,$BH$9*'貼り付けシート（日別）'!O338+$BH$16*AX339+$BH$23)</f>
        <v>0.71159348488590612</v>
      </c>
      <c r="R339" s="46">
        <f>MIN(1,$BH$10*'貼り付けシート（日別）'!O338+$BH$17*AY339+$BH$24)</f>
        <v>0.69953027469185292</v>
      </c>
      <c r="S339" s="46">
        <f>MIN(1,$BH$11*'貼り付けシート（日別）'!O338+$BH$18*AZ339+$BH$25)</f>
        <v>0.71159348488590612</v>
      </c>
      <c r="T339" s="46">
        <f>MIN(1,$BH$12*'貼り付けシート（日別）'!O338+$BH$19*BA339+$BH$26)</f>
        <v>0.65871166786791946</v>
      </c>
      <c r="U339" s="46">
        <f t="shared" si="52"/>
        <v>0</v>
      </c>
      <c r="V339" s="46">
        <f t="array" ref="V339">AVERAGE((IF(('貼り付けシート（時刻別）'!$E$6:$E$8765=$B339)*('貼り付けシート（時刻別）'!$F$6:$F$8765=$C339)*('貼り付けシート（時刻別）'!$G$6:$G$8765=1),'貼り付けシート（時刻別）'!$C$6:$C$8765,"")))</f>
        <v>7.1875</v>
      </c>
      <c r="W339" s="46">
        <f t="shared" si="57"/>
        <v>1</v>
      </c>
      <c r="X339" s="46">
        <f t="shared" si="58"/>
        <v>1</v>
      </c>
      <c r="Y339" s="46">
        <f t="shared" si="59"/>
        <v>81.009451512724979</v>
      </c>
      <c r="Z339" s="46">
        <f>IF($BH$4=8,($BH$38*'貼り付けシート（日別）'!O338+$BH$39*Y339+$BH$40)/3.6,0)</f>
        <v>0</v>
      </c>
      <c r="AA339" s="46">
        <f>IF(OR($BH$4=3,$BH$4=4,$BH$4=5),(($BH$42*'貼り付けシート（日別）'!O338+$BH$43*SUM(AU339:AW339,AY339)+$BH$44)*AB339+(0.01723*BA339+0.06099))*10^3/3600,0)</f>
        <v>0</v>
      </c>
      <c r="AB339" s="46">
        <f>IF('貼り付けシート（日別）'!O338&lt;7,1+(7-'貼り付けシート（日別）'!O338)*0.0091,1)</f>
        <v>1.0043225</v>
      </c>
      <c r="AC339" s="46">
        <f>IF(OR($BH$4=3,$BH$4=4,$BH$4=5),(($BH$45*'貼り付けシート（日別）'!O338+$BH$46*SUM(AU339:AW339,AY339)+$BH$47)*AE339+BA339/AD339),0)</f>
        <v>0</v>
      </c>
      <c r="AD339" s="46">
        <f>$BH$48*'貼り付けシート（日別）'!O338+$BH$49*BA339+$BH$50</f>
        <v>0.82484749999999996</v>
      </c>
      <c r="AE339" s="46">
        <f>IF('貼り付けシート（日別）'!O338&lt;7,1+(7-'貼り付けシート（日別）'!O338)*0.0205,1)</f>
        <v>1.0097375</v>
      </c>
      <c r="AF339" s="46">
        <f>IF($BH$4=7,((AL339*'貼り付けシート（日別）'!O338+AM339*(AU339+AV339+AW339+AY339)+AN339*AK339+AO339)*AG339+(0.01723*BA339+0.06099))*10^3/3600,0)</f>
        <v>0</v>
      </c>
      <c r="AG339" s="46">
        <f>IF(7&lt;='貼り付けシート（日別）'!O338,1,1+(7-'貼り付けシート（日別）'!O338)*0.0091)</f>
        <v>1.0043225</v>
      </c>
      <c r="AH339" s="46">
        <f>IF($BH$4=7,((AP339*'貼り付けシート（日別）'!O338+AQ339*(AU339+AV339+AW339+AY339)+AR339*AK339+AS339)*AJ339+BA339/AI339),0)</f>
        <v>0</v>
      </c>
      <c r="AI339" s="46">
        <f>$BH$52*'貼り付けシート（日別）'!O338+$BH$53*BA339+$BH$54</f>
        <v>0.82484749999999996</v>
      </c>
      <c r="AJ339" s="46">
        <f>IF(7&lt;='貼り付けシート（日別）'!O338,1,1+(7-'貼り付けシート（日別）'!O338)*0.0205)</f>
        <v>1.0097375</v>
      </c>
      <c r="AK339" s="46">
        <f>SUMIF('貼り付けシート（時刻別）'!$A$6:$A$8765,A339,'貼り付けシート（時刻別）'!$D$6:$D$8765)</f>
        <v>85.484167690414949</v>
      </c>
      <c r="AL339" s="120">
        <f>IF($AK339&gt;0,バックデータ一覧!$S$4,バックデータ一覧!$T$4)</f>
        <v>-0.51375000000000004</v>
      </c>
      <c r="AM339" s="120">
        <f>IF($AK339&gt;0,バックデータ一覧!$S$5,バックデータ一覧!$T$5)</f>
        <v>-1.7819999999999999E-2</v>
      </c>
      <c r="AN339" s="120">
        <f>IF($AK339&gt;0,バックデータ一覧!$S$6,バックデータ一覧!$T$6)</f>
        <v>0.27639999999999998</v>
      </c>
      <c r="AO339" s="120">
        <f>IF($AK339&gt;0,バックデータ一覧!$S$7,バックデータ一覧!$T$7)</f>
        <v>9.4067100000000003</v>
      </c>
      <c r="AP339" s="120">
        <f>IF($AK339&gt;0,バックデータ一覧!$S$12,バックデータ一覧!$T$12)</f>
        <v>-0.19841</v>
      </c>
      <c r="AQ339" s="120">
        <f>IF($AK339&gt;0,バックデータ一覧!$S$13,バックデータ一覧!$T$13)</f>
        <v>1.10632</v>
      </c>
      <c r="AR339" s="120">
        <f>IF($AK339&gt;0,バックデータ一覧!$S$14,バックデータ一覧!$T$14)</f>
        <v>0.19306999999999999</v>
      </c>
      <c r="AS339" s="120">
        <f>IF($AK339&gt;0,バックデータ一覧!$S$15,バックデータ一覧!$T$15)</f>
        <v>-10.36669</v>
      </c>
      <c r="AT339" s="123">
        <f>IF(データ入力と計算結果!$E$9=バックデータ一覧!$A$24,'貼り付けシート（日別）'!P338,0)</f>
        <v>0</v>
      </c>
      <c r="AU339" s="132">
        <f>'貼り付けシート（日別）'!B338</f>
        <v>18.418900737691999</v>
      </c>
      <c r="AV339" s="132">
        <f>'貼り付けシート（日別）'!C338</f>
        <v>27.086618731899996</v>
      </c>
      <c r="AW339" s="132">
        <f>'貼り付けシート（日別）'!D338</f>
        <v>4.6047251844229997</v>
      </c>
      <c r="AX339" s="132">
        <f>'貼り付けシート（日別）'!E338</f>
        <v>0</v>
      </c>
      <c r="AY339" s="132">
        <f>'貼り付けシート（日別）'!F338</f>
        <v>24.377956858709997</v>
      </c>
      <c r="AZ339" s="132">
        <f>'貼り付けシート（日別）'!G338</f>
        <v>0</v>
      </c>
      <c r="BA339" s="132">
        <f>'貼り付けシート（日別）'!H338</f>
        <v>6.5212499999999993</v>
      </c>
    </row>
    <row r="340" spans="1:53" x14ac:dyDescent="0.15">
      <c r="A340" s="50">
        <v>41973</v>
      </c>
      <c r="B340" s="42">
        <f t="shared" si="53"/>
        <v>11</v>
      </c>
      <c r="C340" s="42">
        <f t="shared" si="54"/>
        <v>30</v>
      </c>
      <c r="D340" s="127">
        <f t="shared" si="55"/>
        <v>0.16476025868055555</v>
      </c>
      <c r="E340" s="127">
        <f t="shared" si="50"/>
        <v>80.547309332426138</v>
      </c>
      <c r="F340" s="127">
        <f t="shared" si="56"/>
        <v>0</v>
      </c>
      <c r="G340" s="130">
        <v>0</v>
      </c>
      <c r="H340" s="122">
        <f t="shared" si="51"/>
        <v>0.16476025868055555</v>
      </c>
      <c r="I340" s="122">
        <f>IF(AND($BH$4&lt;&gt;1,$BH$4&lt;&gt;2,$BH$4&lt;&gt;6),0,((VLOOKUP(データ入力と計算結果!$E$6,バックデータ一覧!$V$10:$AA$11,2)*'貼り付けシート（日別）'!O339+VLOOKUP(データ入力と計算結果!$E$6,バックデータ一覧!$V$10:$AA$11,3)*('貼り付けシート（日別）'!I339+'貼り付けシート（日別）'!J339+'貼り付けシート（日別）'!K339+'貼り付けシート（日別）'!L339+'貼り付けシート（日別）'!N339)+(VLOOKUP(データ入力と計算結果!$E$6,バックデータ一覧!$V$10:$AA$11,4)))*10^3/3600))</f>
        <v>9.5161527777777782E-2</v>
      </c>
      <c r="J340" s="122">
        <f>IF(AND(OR($BH$4&lt;&gt;1,$BH$4&lt;&gt;2,$BH$4&lt;&gt;6),データ入力と計算結果!$E$7&lt;&gt;バックデータ一覧!$A$15,SUM(AX340:AY340)&gt;0),0.07*10^3/3600,0)</f>
        <v>1.9444444444444445E-2</v>
      </c>
      <c r="K340" s="122">
        <f>IF(AND(OR($BH$4=1,$BH$4=2),データ入力と計算結果!$E$7=バックデータ一覧!$A$17,AY340&gt;0),(VLOOKUP(データ入力と計算結果!$E$6,バックデータ一覧!$V$10:$AA$11,5,FALSE)*BA340+VLOOKUP(データ入力と計算結果!$E$6,バックデータ一覧!$V$10:$AA$11,6,FALSE))*10^3/3600,0)</f>
        <v>5.0154286458333336E-2</v>
      </c>
      <c r="L340" s="122">
        <f>IF(OR($BH$4=1,$BH$4=6),IF(データ入力と計算結果!$E$7=バックデータ一覧!$A$15,AU340/N340+AV340/O340+AW340/P340+AX340/Q340+AY340/S340,IF(データ入力と計算結果!$E$7=バックデータ一覧!$A$16,AU340/N340+AV340/O340+AW340/P340+AY340/R340+AZ340/S340,AU340/N340+AV340/O340+AW340/P340+AY340/R340+BA340/T340)),0)</f>
        <v>80.547309332426138</v>
      </c>
      <c r="M340" s="122">
        <f>IF($BH$4=2,IF(データ入力と計算結果!$E$7=バックデータ一覧!$A$15,AU340/N340+AV340/O340+AW340/P340+AX340/Q340+AZ340/S340,IF(データ入力と計算結果!$E$7=バックデータ一覧!$A$16,AU340/N340+AV340/O340+AW340/P340+AY340/R340+AZ340/S340,AU340/N340+AV340/O340+AW340/P340+AY340/R340+BA340/T340)),0)</f>
        <v>0</v>
      </c>
      <c r="N340" s="122">
        <f>MIN(1,$BH$6*'貼り付けシート（日別）'!O339+計算過程!$BH$13*(AU340+AW340)+$BH$20)</f>
        <v>0.61063272452434347</v>
      </c>
      <c r="O340" s="122">
        <f>MIN(1,$BH$7*'貼り付けシート（日別）'!O339+$BH$14*AV340+$BH$21)</f>
        <v>0.68117378278899321</v>
      </c>
      <c r="P340" s="122">
        <f>MIN(1,$BH$8*'貼り付けシート（日別）'!O339+$BH$15*(AU340+AW340)+$BH$22)</f>
        <v>0.61063272452434347</v>
      </c>
      <c r="Q340" s="46">
        <f>MIN(1,$BH$9*'貼り付けシート（日別）'!O339+$BH$16*AX340+$BH$23)</f>
        <v>0.71159348488590612</v>
      </c>
      <c r="R340" s="46">
        <f>MIN(1,$BH$10*'貼り付けシート（日別）'!O339+$BH$17*AY340+$BH$24)</f>
        <v>0.6995709064031681</v>
      </c>
      <c r="S340" s="46">
        <f>MIN(1,$BH$11*'貼り付けシート（日別）'!O339+$BH$18*AZ340+$BH$25)</f>
        <v>0.71159348488590612</v>
      </c>
      <c r="T340" s="46">
        <f>MIN(1,$BH$12*'貼り付けシート（日別）'!O339+$BH$19*BA340+$BH$26)</f>
        <v>0.65772481869422816</v>
      </c>
      <c r="U340" s="46">
        <f t="shared" si="52"/>
        <v>0</v>
      </c>
      <c r="V340" s="46">
        <f t="array" ref="V340">AVERAGE((IF(('貼り付けシート（時刻別）'!$E$6:$E$8765=$B340)*('貼り付けシート（時刻別）'!$F$6:$F$8765=$C340)*('貼り付けシート（時刻別）'!$G$6:$G$8765=1),'貼り付けシート（時刻別）'!$C$6:$C$8765,"")))</f>
        <v>0.4875000000000001</v>
      </c>
      <c r="W340" s="46">
        <f t="shared" si="57"/>
        <v>1.0866162500000001</v>
      </c>
      <c r="X340" s="46">
        <f t="shared" si="58"/>
        <v>1.1163437500000002</v>
      </c>
      <c r="Y340" s="46">
        <f t="shared" si="59"/>
        <v>54.166889616099994</v>
      </c>
      <c r="Z340" s="46">
        <f>IF($BH$4=8,($BH$38*'貼り付けシート（日別）'!O339+$BH$39*Y340+$BH$40)/3.6,0)</f>
        <v>0</v>
      </c>
      <c r="AA340" s="46">
        <f>IF(OR($BH$4=3,$BH$4=4,$BH$4=5),(($BH$42*'貼り付けシート（日別）'!O339+$BH$43*SUM(AU340:AW340,AY340)+$BH$44)*AB340+(0.01723*BA340+0.06099))*10^3/3600,0)</f>
        <v>0</v>
      </c>
      <c r="AB340" s="46">
        <f>IF('貼り付けシート（日別）'!O339&lt;7,1+(7-'貼り付けシート（日別）'!O339)*0.0091,1)</f>
        <v>1.02968875</v>
      </c>
      <c r="AC340" s="46">
        <f>IF(OR($BH$4=3,$BH$4=4,$BH$4=5),(($BH$45*'貼り付けシート（日別）'!O339+$BH$46*SUM(AU340:AW340,AY340)+$BH$47)*AE340+BA340/AD340),0)</f>
        <v>0</v>
      </c>
      <c r="AD340" s="46">
        <f>$BH$48*'貼り付けシート（日別）'!O339+$BH$49*BA340+$BH$50</f>
        <v>0.81397624999999996</v>
      </c>
      <c r="AE340" s="46">
        <f>IF('貼り付けシート（日別）'!O339&lt;7,1+(7-'貼り付けシート（日別）'!O339)*0.0205,1)</f>
        <v>1.06688125</v>
      </c>
      <c r="AF340" s="46">
        <f>IF($BH$4=7,((AL340*'貼り付けシート（日別）'!O339+AM340*(AU340+AV340+AW340+AY340)+AN340*AK340+AO340)*AG340+(0.01723*BA340+0.06099))*10^3/3600,0)</f>
        <v>0</v>
      </c>
      <c r="AG340" s="46">
        <f>IF(7&lt;='貼り付けシート（日別）'!O339,1,1+(7-'貼り付けシート（日別）'!O339)*0.0091)</f>
        <v>1.02968875</v>
      </c>
      <c r="AH340" s="46">
        <f>IF($BH$4=7,((AP340*'貼り付けシート（日別）'!O339+AQ340*(AU340+AV340+AW340+AY340)+AR340*AK340+AS340)*AJ340+BA340/AI340),0)</f>
        <v>0</v>
      </c>
      <c r="AI340" s="46">
        <f>$BH$52*'貼り付けシート（日別）'!O339+$BH$53*BA340+$BH$54</f>
        <v>0.81397624999999996</v>
      </c>
      <c r="AJ340" s="46">
        <f>IF(7&lt;='貼り付けシート（日別）'!O339,1,1+(7-'貼り付けシート（日別）'!O339)*0.0205)</f>
        <v>1.06688125</v>
      </c>
      <c r="AK340" s="46">
        <f>SUMIF('貼り付けシート（時刻別）'!$A$6:$A$8765,A340,'貼り付けシート（時刻別）'!$D$6:$D$8765)</f>
        <v>100.1668395225102</v>
      </c>
      <c r="AL340" s="120">
        <f>IF($AK340&gt;0,バックデータ一覧!$S$4,バックデータ一覧!$T$4)</f>
        <v>-0.51375000000000004</v>
      </c>
      <c r="AM340" s="120">
        <f>IF($AK340&gt;0,バックデータ一覧!$S$5,バックデータ一覧!$T$5)</f>
        <v>-1.7819999999999999E-2</v>
      </c>
      <c r="AN340" s="120">
        <f>IF($AK340&gt;0,バックデータ一覧!$S$6,バックデータ一覧!$T$6)</f>
        <v>0.27639999999999998</v>
      </c>
      <c r="AO340" s="120">
        <f>IF($AK340&gt;0,バックデータ一覧!$S$7,バックデータ一覧!$T$7)</f>
        <v>9.4067100000000003</v>
      </c>
      <c r="AP340" s="120">
        <f>IF($AK340&gt;0,バックデータ一覧!$S$12,バックデータ一覧!$T$12)</f>
        <v>-0.19841</v>
      </c>
      <c r="AQ340" s="120">
        <f>IF($AK340&gt;0,バックデータ一覧!$S$13,バックデータ一覧!$T$13)</f>
        <v>1.10632</v>
      </c>
      <c r="AR340" s="120">
        <f>IF($AK340&gt;0,バックデータ一覧!$S$14,バックデータ一覧!$T$14)</f>
        <v>0.19306999999999999</v>
      </c>
      <c r="AS340" s="120">
        <f>IF($AK340&gt;0,バックデータ一覧!$S$15,バックデータ一覧!$T$15)</f>
        <v>-10.36669</v>
      </c>
      <c r="AT340" s="123">
        <f>IF(データ入力と計算結果!$E$9=バックデータ一覧!$A$24,'貼り付けシート（日別）'!P339,0)</f>
        <v>0</v>
      </c>
      <c r="AU340" s="132">
        <f>'貼り付けシート（日別）'!B339</f>
        <v>8.3660168748520007</v>
      </c>
      <c r="AV340" s="132">
        <f>'貼り付けシート（日別）'!C339</f>
        <v>13.493575604599998</v>
      </c>
      <c r="AW340" s="132">
        <f>'貼り付けシート（日別）'!D339</f>
        <v>1.079486048368</v>
      </c>
      <c r="AX340" s="132">
        <f>'貼り付けシート（日別）'!E339</f>
        <v>0</v>
      </c>
      <c r="AY340" s="132">
        <f>'貼り付けシート（日別）'!F339</f>
        <v>24.288436088280001</v>
      </c>
      <c r="AZ340" s="132">
        <f>'貼り付けシート（日別）'!G339</f>
        <v>0</v>
      </c>
      <c r="BA340" s="132">
        <f>'貼り付けシート（日別）'!H339</f>
        <v>6.9393750000000001</v>
      </c>
    </row>
    <row r="341" spans="1:53" x14ac:dyDescent="0.15">
      <c r="A341" s="50">
        <v>41974</v>
      </c>
      <c r="B341" s="42">
        <f t="shared" si="53"/>
        <v>12</v>
      </c>
      <c r="C341" s="42">
        <f t="shared" si="54"/>
        <v>1</v>
      </c>
      <c r="D341" s="127">
        <f t="shared" si="55"/>
        <v>0.17596588483796299</v>
      </c>
      <c r="E341" s="127">
        <f t="shared" si="50"/>
        <v>101.49231036911482</v>
      </c>
      <c r="F341" s="127">
        <f t="shared" si="56"/>
        <v>0</v>
      </c>
      <c r="G341" s="130">
        <v>0</v>
      </c>
      <c r="H341" s="122">
        <f t="shared" si="51"/>
        <v>0.17596588483796299</v>
      </c>
      <c r="I341" s="122">
        <f>IF(AND($BH$4&lt;&gt;1,$BH$4&lt;&gt;2,$BH$4&lt;&gt;6),0,((VLOOKUP(データ入力と計算結果!$E$6,バックデータ一覧!$V$10:$AA$11,2)*'貼り付けシート（日別）'!O340+VLOOKUP(データ入力と計算結果!$E$6,バックデータ一覧!$V$10:$AA$11,3)*('貼り付けシート（日別）'!I340+'貼り付けシート（日別）'!J340+'貼り付けシート（日別）'!K340+'貼り付けシート（日別）'!L340+'貼り付けシート（日別）'!N340)+(VLOOKUP(データ入力と計算結果!$E$6,バックデータ一覧!$V$10:$AA$11,4)))*10^3/3600))</f>
        <v>0.10619365740740741</v>
      </c>
      <c r="J341" s="122">
        <f>IF(AND(OR($BH$4&lt;&gt;1,$BH$4&lt;&gt;2,$BH$4&lt;&gt;6),データ入力と計算結果!$E$7&lt;&gt;バックデータ一覧!$A$15,SUM(AX341:AY341)&gt;0),0.07*10^3/3600,0)</f>
        <v>1.9444444444444445E-2</v>
      </c>
      <c r="K341" s="122">
        <f>IF(AND(OR($BH$4=1,$BH$4=2),データ入力と計算結果!$E$7=バックデータ一覧!$A$17,AY341&gt;0),(VLOOKUP(データ入力と計算結果!$E$6,バックデータ一覧!$V$10:$AA$11,5,FALSE)*BA341+VLOOKUP(データ入力と計算結果!$E$6,バックデータ一覧!$V$10:$AA$11,6,FALSE))*10^3/3600,0)</f>
        <v>5.0327782986111118E-2</v>
      </c>
      <c r="L341" s="122">
        <f>IF(OR($BH$4=1,$BH$4=6),IF(データ入力と計算結果!$E$7=バックデータ一覧!$A$15,AU341/N341+AV341/O341+AW341/P341+AX341/Q341+AY341/S341,IF(データ入力と計算結果!$E$7=バックデータ一覧!$A$16,AU341/N341+AV341/O341+AW341/P341+AY341/R341+AZ341/S341,AU341/N341+AV341/O341+AW341/P341+AY341/R341+BA341/T341)),0)</f>
        <v>101.49231036911482</v>
      </c>
      <c r="M341" s="122">
        <f>IF($BH$4=2,IF(データ入力と計算結果!$E$7=バックデータ一覧!$A$15,AU341/N341+AV341/O341+AW341/P341+AX341/Q341+AZ341/S341,IF(データ入力と計算結果!$E$7=バックデータ一覧!$A$16,AU341/N341+AV341/O341+AW341/P341+AY341/R341+AZ341/S341,AU341/N341+AV341/O341+AW341/P341+AY341/R341+BA341/T341)),0)</f>
        <v>0</v>
      </c>
      <c r="N341" s="122">
        <f>MIN(1,$BH$6*'貼り付けシート（日別）'!O340+計算過程!$BH$13*(AU341+AW341)+$BH$20)</f>
        <v>0.61825981076258485</v>
      </c>
      <c r="O341" s="122">
        <f>MIN(1,$BH$7*'貼り付けシート（日別）'!O340+$BH$14*AV341+$BH$21)</f>
        <v>0.68414385847819159</v>
      </c>
      <c r="P341" s="122">
        <f>MIN(1,$BH$8*'貼り付けシート（日別）'!O340+$BH$15*(AU341+AW341)+$BH$22)</f>
        <v>0.61825981076258485</v>
      </c>
      <c r="Q341" s="46">
        <f>MIN(1,$BH$9*'貼り付けシート（日別）'!O340+$BH$16*AX341+$BH$23)</f>
        <v>0.71159348488590612</v>
      </c>
      <c r="R341" s="46">
        <f>MIN(1,$BH$10*'貼り付けシート（日別）'!O340+$BH$17*AY341+$BH$24)</f>
        <v>0.69952354587341847</v>
      </c>
      <c r="S341" s="46">
        <f>MIN(1,$BH$11*'貼り付けシート（日別）'!O340+$BH$18*AZ341+$BH$25)</f>
        <v>0.71159348488590612</v>
      </c>
      <c r="T341" s="46">
        <f>MIN(1,$BH$12*'貼り付けシート（日別）'!O340+$BH$19*BA341+$BH$26)</f>
        <v>0.65763926226362412</v>
      </c>
      <c r="U341" s="46">
        <f t="shared" si="52"/>
        <v>0</v>
      </c>
      <c r="V341" s="46">
        <f t="array" ref="V341">AVERAGE((IF(('貼り付けシート（時刻別）'!$E$6:$E$8765=$B341)*('貼り付けシート（時刻別）'!$F$6:$F$8765=$C341)*('貼り付けシート（時刻別）'!$G$6:$G$8765=1),'貼り付けシート（時刻別）'!$C$6:$C$8765,"")))</f>
        <v>2.5625</v>
      </c>
      <c r="W341" s="46">
        <f t="shared" si="57"/>
        <v>1.0590187499999999</v>
      </c>
      <c r="X341" s="46">
        <f t="shared" si="58"/>
        <v>1.0853125000000001</v>
      </c>
      <c r="Y341" s="46">
        <f t="shared" si="59"/>
        <v>67.957579886125004</v>
      </c>
      <c r="Z341" s="46">
        <f>IF($BH$4=8,($BH$38*'貼り付けシート（日別）'!O340+$BH$39*Y341+$BH$40)/3.6,0)</f>
        <v>0</v>
      </c>
      <c r="AA341" s="46">
        <f>IF(OR($BH$4=3,$BH$4=4,$BH$4=5),(($BH$42*'貼り付けシート（日別）'!O340+$BH$43*SUM(AU341:AW341,AY341)+$BH$44)*AB341+(0.01723*BA341+0.06099))*10^3/3600,0)</f>
        <v>0</v>
      </c>
      <c r="AB341" s="46">
        <f>IF('貼り付けシート（日別）'!O340&lt;7,1+(7-'貼り付けシート（日別）'!O340)*0.0091,1)</f>
        <v>1.0318879166666666</v>
      </c>
      <c r="AC341" s="46">
        <f>IF(OR($BH$4=3,$BH$4=4,$BH$4=5),(($BH$45*'貼り付けシート（日別）'!O340+$BH$46*SUM(AU341:AW341,AY341)+$BH$47)*AE341+BA341/AD341),0)</f>
        <v>0</v>
      </c>
      <c r="AD341" s="46">
        <f>$BH$48*'貼り付けシート（日別）'!O340+$BH$49*BA341+$BH$50</f>
        <v>0.81303375</v>
      </c>
      <c r="AE341" s="46">
        <f>IF('貼り付けシート（日別）'!O340&lt;7,1+(7-'貼り付けシート（日別）'!O340)*0.0205,1)</f>
        <v>1.0718354166666666</v>
      </c>
      <c r="AF341" s="46">
        <f>IF($BH$4=7,((AL341*'貼り付けシート（日別）'!O340+AM341*(AU341+AV341+AW341+AY341)+AN341*AK341+AO341)*AG341+(0.01723*BA341+0.06099))*10^3/3600,0)</f>
        <v>0</v>
      </c>
      <c r="AG341" s="46">
        <f>IF(7&lt;='貼り付けシート（日別）'!O340,1,1+(7-'貼り付けシート（日別）'!O340)*0.0091)</f>
        <v>1.0318879166666666</v>
      </c>
      <c r="AH341" s="46">
        <f>IF($BH$4=7,((AP341*'貼り付けシート（日別）'!O340+AQ341*(AU341+AV341+AW341+AY341)+AR341*AK341+AS341)*AJ341+BA341/AI341),0)</f>
        <v>0</v>
      </c>
      <c r="AI341" s="46">
        <f>$BH$52*'貼り付けシート（日別）'!O340+$BH$53*BA341+$BH$54</f>
        <v>0.81303375</v>
      </c>
      <c r="AJ341" s="46">
        <f>IF(7&lt;='貼り付けシート（日別）'!O340,1,1+(7-'貼り付けシート（日別）'!O340)*0.0205)</f>
        <v>1.0718354166666666</v>
      </c>
      <c r="AK341" s="46">
        <f>SUMIF('貼り付けシート（時刻別）'!$A$6:$A$8765,A341,'貼り付けシート（時刻別）'!$D$6:$D$8765)</f>
        <v>77.669982772360385</v>
      </c>
      <c r="AL341" s="120">
        <f>IF($AK341&gt;0,バックデータ一覧!$S$4,バックデータ一覧!$T$4)</f>
        <v>-0.51375000000000004</v>
      </c>
      <c r="AM341" s="120">
        <f>IF($AK341&gt;0,バックデータ一覧!$S$5,バックデータ一覧!$T$5)</f>
        <v>-1.7819999999999999E-2</v>
      </c>
      <c r="AN341" s="120">
        <f>IF($AK341&gt;0,バックデータ一覧!$S$6,バックデータ一覧!$T$6)</f>
        <v>0.27639999999999998</v>
      </c>
      <c r="AO341" s="120">
        <f>IF($AK341&gt;0,バックデータ一覧!$S$7,バックデータ一覧!$T$7)</f>
        <v>9.4067100000000003</v>
      </c>
      <c r="AP341" s="120">
        <f>IF($AK341&gt;0,バックデータ一覧!$S$12,バックデータ一覧!$T$12)</f>
        <v>-0.19841</v>
      </c>
      <c r="AQ341" s="120">
        <f>IF($AK341&gt;0,バックデータ一覧!$S$13,バックデータ一覧!$T$13)</f>
        <v>1.10632</v>
      </c>
      <c r="AR341" s="120">
        <f>IF($AK341&gt;0,バックデータ一覧!$S$14,バックデータ一覧!$T$14)</f>
        <v>0.19306999999999999</v>
      </c>
      <c r="AS341" s="120">
        <f>IF($AK341&gt;0,バックデータ一覧!$S$15,バックデータ一覧!$T$15)</f>
        <v>-10.36669</v>
      </c>
      <c r="AT341" s="123">
        <f>IF(データ入力と計算結果!$E$9=バックデータ一覧!$A$24,'貼り付けシート（日別）'!P340,0)</f>
        <v>0</v>
      </c>
      <c r="AU341" s="132">
        <f>'貼り付けシート（日別）'!B340</f>
        <v>12.46742188783</v>
      </c>
      <c r="AV341" s="132">
        <f>'貼り付けシート（日別）'!C340</f>
        <v>20.327318295375001</v>
      </c>
      <c r="AW341" s="132">
        <f>'貼り付けシート（日別）'!D340</f>
        <v>3.7944327484700002</v>
      </c>
      <c r="AX341" s="132">
        <f>'貼り付けシート（日別）'!E340</f>
        <v>0</v>
      </c>
      <c r="AY341" s="132">
        <f>'貼り付けシート（日別）'!F340</f>
        <v>24.392781954450001</v>
      </c>
      <c r="AZ341" s="132">
        <f>'貼り付けシート（日別）'!G340</f>
        <v>0</v>
      </c>
      <c r="BA341" s="132">
        <f>'貼り付けシート（日別）'!H340</f>
        <v>6.975625</v>
      </c>
    </row>
    <row r="342" spans="1:53" x14ac:dyDescent="0.15">
      <c r="A342" s="50">
        <v>41975</v>
      </c>
      <c r="B342" s="42">
        <f t="shared" si="53"/>
        <v>12</v>
      </c>
      <c r="C342" s="42">
        <f t="shared" si="54"/>
        <v>2</v>
      </c>
      <c r="D342" s="127">
        <f t="shared" si="55"/>
        <v>0.18827254629629631</v>
      </c>
      <c r="E342" s="127">
        <f t="shared" si="50"/>
        <v>122.04729124943967</v>
      </c>
      <c r="F342" s="127">
        <f t="shared" si="56"/>
        <v>0</v>
      </c>
      <c r="G342" s="130">
        <v>0</v>
      </c>
      <c r="H342" s="122">
        <f t="shared" si="51"/>
        <v>0.18827254629629631</v>
      </c>
      <c r="I342" s="122">
        <f>IF(AND($BH$4&lt;&gt;1,$BH$4&lt;&gt;2,$BH$4&lt;&gt;6),0,((VLOOKUP(データ入力と計算結果!$E$6,バックデータ一覧!$V$10:$AA$11,2)*'貼り付けシート（日別）'!O341+VLOOKUP(データ入力と計算結果!$E$6,バックデータ一覧!$V$10:$AA$11,3)*('貼り付けシート（日別）'!I341+'貼り付けシート（日別）'!J341+'貼り付けシート（日別）'!K341+'貼り付けシート（日別）'!L341+'貼り付けシート（日別）'!N341)+(VLOOKUP(データ入力と計算結果!$E$6,バックデータ一覧!$V$10:$AA$11,4)))*10^3/3600))</f>
        <v>0.11766574074074075</v>
      </c>
      <c r="J342" s="122">
        <f>IF(AND(OR($BH$4&lt;&gt;1,$BH$4&lt;&gt;2,$BH$4&lt;&gt;6),データ入力と計算結果!$E$7&lt;&gt;バックデータ一覧!$A$15,SUM(AX342:AY342)&gt;0),0.07*10^3/3600,0)</f>
        <v>1.9444444444444445E-2</v>
      </c>
      <c r="K342" s="122">
        <f>IF(AND(OR($BH$4=1,$BH$4=2),データ入力と計算結果!$E$7=バックデータ一覧!$A$17,AY342&gt;0),(VLOOKUP(データ入力と計算結果!$E$6,バックデータ一覧!$V$10:$AA$11,5,FALSE)*BA342+VLOOKUP(データ入力と計算結果!$E$6,バックデータ一覧!$V$10:$AA$11,6,FALSE))*10^3/3600,0)</f>
        <v>5.116236111111111E-2</v>
      </c>
      <c r="L342" s="122">
        <f>IF(OR($BH$4=1,$BH$4=6),IF(データ入力と計算結果!$E$7=バックデータ一覧!$A$15,AU342/N342+AV342/O342+AW342/P342+AX342/Q342+AY342/S342,IF(データ入力と計算結果!$E$7=バックデータ一覧!$A$16,AU342/N342+AV342/O342+AW342/P342+AY342/R342+AZ342/S342,AU342/N342+AV342/O342+AW342/P342+AY342/R342+BA342/T342)),0)</f>
        <v>122.04729124943967</v>
      </c>
      <c r="M342" s="122">
        <f>IF($BH$4=2,IF(データ入力と計算結果!$E$7=バックデータ一覧!$A$15,AU342/N342+AV342/O342+AW342/P342+AX342/Q342+AZ342/S342,IF(データ入力と計算結果!$E$7=バックデータ一覧!$A$16,AU342/N342+AV342/O342+AW342/P342+AY342/R342+AZ342/S342,AU342/N342+AV342/O342+AW342/P342+AY342/R342+BA342/T342)),0)</f>
        <v>0</v>
      </c>
      <c r="N342" s="122">
        <f>MIN(1,$BH$6*'貼り付けシート（日別）'!O341+計算過程!$BH$13*(AU342+AW342)+$BH$20)</f>
        <v>0.62423047155232647</v>
      </c>
      <c r="O342" s="122">
        <f>MIN(1,$BH$7*'貼り付けシート（日別）'!O341+$BH$14*AV342+$BH$21)</f>
        <v>0.68657688326234212</v>
      </c>
      <c r="P342" s="122">
        <f>MIN(1,$BH$8*'貼り付けシート（日別）'!O341+$BH$15*(AU342+AW342)+$BH$22)</f>
        <v>0.62423047155232647</v>
      </c>
      <c r="Q342" s="46">
        <f>MIN(1,$BH$9*'貼り付けシート（日別）'!O341+$BH$16*AX342+$BH$23)</f>
        <v>0.71159348488590612</v>
      </c>
      <c r="R342" s="46">
        <f>MIN(1,$BH$10*'貼り付けシート（日別）'!O341+$BH$17*AY342+$BH$24)</f>
        <v>0.69953182749610698</v>
      </c>
      <c r="S342" s="46">
        <f>MIN(1,$BH$11*'貼り付けシート（日別）'!O341+$BH$18*AZ342+$BH$25)</f>
        <v>0.71159348488590612</v>
      </c>
      <c r="T342" s="46">
        <f>MIN(1,$BH$12*'貼り付けシート（日別）'!O341+$BH$19*BA342+$BH$26)</f>
        <v>0.65722770633020133</v>
      </c>
      <c r="U342" s="46">
        <f t="shared" si="52"/>
        <v>0</v>
      </c>
      <c r="V342" s="46">
        <f t="array" ref="V342">AVERAGE((IF(('貼り付けシート（時刻別）'!$E$6:$E$8765=$B342)*('貼り付けシート（時刻別）'!$F$6:$F$8765=$C342)*('貼り付けシート（時刻別）'!$G$6:$G$8765=1),'貼り付けシート（時刻別）'!$C$6:$C$8765,"")))</f>
        <v>-0.4</v>
      </c>
      <c r="W342" s="46">
        <f t="shared" si="57"/>
        <v>1.09842</v>
      </c>
      <c r="X342" s="46">
        <f t="shared" si="58"/>
        <v>1.123</v>
      </c>
      <c r="Y342" s="46">
        <f t="shared" si="59"/>
        <v>81.627747919575</v>
      </c>
      <c r="Z342" s="46">
        <f>IF($BH$4=8,($BH$38*'貼り付けシート（日別）'!O341+$BH$39*Y342+$BH$40)/3.6,0)</f>
        <v>0</v>
      </c>
      <c r="AA342" s="46">
        <f>IF(OR($BH$4=3,$BH$4=4,$BH$4=5),(($BH$42*'貼り付けシート（日別）'!O341+$BH$43*SUM(AU342:AW342,AY342)+$BH$44)*AB342+(0.01723*BA342+0.06099))*10^3/3600,0)</f>
        <v>0</v>
      </c>
      <c r="AB342" s="46">
        <f>IF('貼り付けシート（日別）'!O341&lt;7,1+(7-'貼り付けシート（日別）'!O341)*0.0091,1)</f>
        <v>1.0424666666666667</v>
      </c>
      <c r="AC342" s="46">
        <f>IF(OR($BH$4=3,$BH$4=4,$BH$4=5),(($BH$45*'貼り付けシート（日別）'!O341+$BH$46*SUM(AU342:AW342,AY342)+$BH$47)*AE342+BA342/AD342),0)</f>
        <v>0</v>
      </c>
      <c r="AD342" s="46">
        <f>$BH$48*'貼り付けシート（日別）'!O341+$BH$49*BA342+$BH$50</f>
        <v>0.8085</v>
      </c>
      <c r="AE342" s="46">
        <f>IF('貼り付けシート（日別）'!O341&lt;7,1+(7-'貼り付けシート（日別）'!O341)*0.0205,1)</f>
        <v>1.0956666666666666</v>
      </c>
      <c r="AF342" s="46">
        <f>IF($BH$4=7,((AL342*'貼り付けシート（日別）'!O341+AM342*(AU342+AV342+AW342+AY342)+AN342*AK342+AO342)*AG342+(0.01723*BA342+0.06099))*10^3/3600,0)</f>
        <v>0</v>
      </c>
      <c r="AG342" s="46">
        <f>IF(7&lt;='貼り付けシート（日別）'!O341,1,1+(7-'貼り付けシート（日別）'!O341)*0.0091)</f>
        <v>1.0424666666666667</v>
      </c>
      <c r="AH342" s="46">
        <f>IF($BH$4=7,((AP342*'貼り付けシート（日別）'!O341+AQ342*(AU342+AV342+AW342+AY342)+AR342*AK342+AS342)*AJ342+BA342/AI342),0)</f>
        <v>0</v>
      </c>
      <c r="AI342" s="46">
        <f>$BH$52*'貼り付けシート（日別）'!O341+$BH$53*BA342+$BH$54</f>
        <v>0.8085</v>
      </c>
      <c r="AJ342" s="46">
        <f>IF(7&lt;='貼り付けシート（日別）'!O341,1,1+(7-'貼り付けシート（日別）'!O341)*0.0205)</f>
        <v>1.0956666666666666</v>
      </c>
      <c r="AK342" s="46">
        <f>SUMIF('貼り付けシート（時刻別）'!$A$6:$A$8765,A342,'貼り付けシート（時刻別）'!$D$6:$D$8765)</f>
        <v>117.06140446270544</v>
      </c>
      <c r="AL342" s="120">
        <f>IF($AK342&gt;0,バックデータ一覧!$S$4,バックデータ一覧!$T$4)</f>
        <v>-0.51375000000000004</v>
      </c>
      <c r="AM342" s="120">
        <f>IF($AK342&gt;0,バックデータ一覧!$S$5,バックデータ一覧!$T$5)</f>
        <v>-1.7819999999999999E-2</v>
      </c>
      <c r="AN342" s="120">
        <f>IF($AK342&gt;0,バックデータ一覧!$S$6,バックデータ一覧!$T$6)</f>
        <v>0.27639999999999998</v>
      </c>
      <c r="AO342" s="120">
        <f>IF($AK342&gt;0,バックデータ一覧!$S$7,バックデータ一覧!$T$7)</f>
        <v>9.4067100000000003</v>
      </c>
      <c r="AP342" s="120">
        <f>IF($AK342&gt;0,バックデータ一覧!$S$12,バックデータ一覧!$T$12)</f>
        <v>-0.19841</v>
      </c>
      <c r="AQ342" s="120">
        <f>IF($AK342&gt;0,バックデータ一覧!$S$13,バックデータ一覧!$T$13)</f>
        <v>1.10632</v>
      </c>
      <c r="AR342" s="120">
        <f>IF($AK342&gt;0,バックデータ一覧!$S$14,バックデータ一覧!$T$14)</f>
        <v>0.19306999999999999</v>
      </c>
      <c r="AS342" s="120">
        <f>IF($AK342&gt;0,バックデータ一覧!$S$15,バックデータ一覧!$T$15)</f>
        <v>-10.36669</v>
      </c>
      <c r="AT342" s="123">
        <f>IF(データ入力と計算結果!$E$9=バックデータ一覧!$A$24,'貼り付けシート（日別）'!P341,0)</f>
        <v>0</v>
      </c>
      <c r="AU342" s="132">
        <f>'貼り付けシート（日別）'!B341</f>
        <v>18.957972197709999</v>
      </c>
      <c r="AV342" s="132">
        <f>'貼り付けシート（日別）'!C341</f>
        <v>27.0828174253</v>
      </c>
      <c r="AW342" s="132">
        <f>'貼り付けシート（日別）'!D341</f>
        <v>4.0624226137950004</v>
      </c>
      <c r="AX342" s="132">
        <f>'貼り付けシート（日別）'!E341</f>
        <v>0</v>
      </c>
      <c r="AY342" s="132">
        <f>'貼り付けシート（日別）'!F341</f>
        <v>24.374535682769999</v>
      </c>
      <c r="AZ342" s="132">
        <f>'貼り付けシート（日別）'!G341</f>
        <v>0</v>
      </c>
      <c r="BA342" s="132">
        <f>'貼り付けシート（日別）'!H341</f>
        <v>7.1499999999999995</v>
      </c>
    </row>
    <row r="343" spans="1:53" x14ac:dyDescent="0.15">
      <c r="A343" s="50">
        <v>41976</v>
      </c>
      <c r="B343" s="42">
        <f t="shared" si="53"/>
        <v>12</v>
      </c>
      <c r="C343" s="42">
        <f t="shared" si="54"/>
        <v>3</v>
      </c>
      <c r="D343" s="127">
        <f t="shared" si="55"/>
        <v>0.19668821875000003</v>
      </c>
      <c r="E343" s="127">
        <f t="shared" si="50"/>
        <v>141.75429551874799</v>
      </c>
      <c r="F343" s="127">
        <f t="shared" si="56"/>
        <v>0</v>
      </c>
      <c r="G343" s="130">
        <v>0</v>
      </c>
      <c r="H343" s="122">
        <f t="shared" si="51"/>
        <v>0.19668821875000003</v>
      </c>
      <c r="I343" s="122">
        <f>IF(AND($BH$4&lt;&gt;1,$BH$4&lt;&gt;2,$BH$4&lt;&gt;6),0,((VLOOKUP(データ入力と計算結果!$E$6,バックデータ一覧!$V$10:$AA$11,2)*'貼り付けシート（日別）'!O342+VLOOKUP(データ入力と計算結果!$E$6,バックデータ一覧!$V$10:$AA$11,3)*('貼り付けシート（日別）'!I342+'貼り付けシート（日別）'!J342+'貼り付けシート（日別）'!K342+'貼り付けシート（日別）'!L342+'貼り付けシート（日別）'!N342)+(VLOOKUP(データ入力と計算結果!$E$6,バックデータ一覧!$V$10:$AA$11,4)))*10^3/3600))</f>
        <v>0.12758305555555557</v>
      </c>
      <c r="J343" s="122">
        <f>IF(AND(OR($BH$4&lt;&gt;1,$BH$4&lt;&gt;2,$BH$4&lt;&gt;6),データ入力と計算結果!$E$7&lt;&gt;バックデータ一覧!$A$15,SUM(AX343:AY343)&gt;0),0.07*10^3/3600,0)</f>
        <v>1.9444444444444445E-2</v>
      </c>
      <c r="K343" s="122">
        <f>IF(AND(OR($BH$4=1,$BH$4=2),データ入力と計算結果!$E$7=バックデータ一覧!$A$17,AY343&gt;0),(VLOOKUP(データ入力と計算結果!$E$6,バックデータ一覧!$V$10:$AA$11,5,FALSE)*BA343+VLOOKUP(データ入力と計算結果!$E$6,バックデータ一覧!$V$10:$AA$11,6,FALSE))*10^3/3600,0)</f>
        <v>4.9660718750000006E-2</v>
      </c>
      <c r="L343" s="122">
        <f>IF(OR($BH$4=1,$BH$4=6),IF(データ入力と計算結果!$E$7=バックデータ一覧!$A$15,AU343/N343+AV343/O343+AW343/P343+AX343/Q343+AY343/S343,IF(データ入力と計算結果!$E$7=バックデータ一覧!$A$16,AU343/N343+AV343/O343+AW343/P343+AY343/R343+AZ343/S343,AU343/N343+AV343/O343+AW343/P343+AY343/R343+BA343/T343)),0)</f>
        <v>141.75429551874799</v>
      </c>
      <c r="M343" s="122">
        <f>IF($BH$4=2,IF(データ入力と計算結果!$E$7=バックデータ一覧!$A$15,AU343/N343+AV343/O343+AW343/P343+AX343/Q343+AZ343/S343,IF(データ入力と計算結果!$E$7=バックデータ一覧!$A$16,AU343/N343+AV343/O343+AW343/P343+AY343/R343+AZ343/S343,AU343/N343+AV343/O343+AW343/P343+AY343/R343+BA343/T343)),0)</f>
        <v>0</v>
      </c>
      <c r="N343" s="122">
        <f>MIN(1,$BH$6*'貼り付けシート（日別）'!O342+計算過程!$BH$13*(AU343+AW343)+$BH$20)</f>
        <v>0.63759060839535497</v>
      </c>
      <c r="O343" s="122">
        <f>MIN(1,$BH$7*'貼り付けシート（日別）'!O342+$BH$14*AV343+$BH$21)</f>
        <v>0.69024061696131056</v>
      </c>
      <c r="P343" s="122">
        <f>MIN(1,$BH$8*'貼り付けシート（日別）'!O342+$BH$15*(AU343+AW343)+$BH$22)</f>
        <v>0.63759060839535497</v>
      </c>
      <c r="Q343" s="46">
        <f>MIN(1,$BH$9*'貼り付けシート（日別）'!O342+$BH$16*AX343+$BH$23)</f>
        <v>0.71159348488590612</v>
      </c>
      <c r="R343" s="46">
        <f>MIN(1,$BH$10*'貼り付けシート（日別）'!O342+$BH$17*AY343+$BH$24)</f>
        <v>0.69948231029378227</v>
      </c>
      <c r="S343" s="46">
        <f>MIN(1,$BH$11*'貼り付けシート（日別）'!O342+$BH$18*AZ343+$BH$25)</f>
        <v>0.71159348488590612</v>
      </c>
      <c r="T343" s="46">
        <f>MIN(1,$BH$12*'貼り付けシート（日別）'!O342+$BH$19*BA343+$BH$26)</f>
        <v>0.65796821198818789</v>
      </c>
      <c r="U343" s="46">
        <f t="shared" si="52"/>
        <v>0</v>
      </c>
      <c r="V343" s="46">
        <f t="array" ref="V343">AVERAGE((IF(('貼り付けシート（時刻別）'!$E$6:$E$8765=$B343)*('貼り付けシート（時刻別）'!$F$6:$F$8765=$C343)*('貼り付けシート（時刻別）'!$G$6:$G$8765=1),'貼り付けシート（時刻別）'!$C$6:$C$8765,"")))</f>
        <v>1.6749999999999998</v>
      </c>
      <c r="W343" s="46">
        <f t="shared" si="57"/>
        <v>1.0708225</v>
      </c>
      <c r="X343" s="46">
        <f t="shared" si="58"/>
        <v>1.1074375000000001</v>
      </c>
      <c r="Y343" s="46">
        <f t="shared" si="59"/>
        <v>95.249369824575012</v>
      </c>
      <c r="Z343" s="46">
        <f>IF($BH$4=8,($BH$38*'貼り付けシート（日別）'!O342+$BH$39*Y343+$BH$40)/3.6,0)</f>
        <v>0</v>
      </c>
      <c r="AA343" s="46">
        <f>IF(OR($BH$4=3,$BH$4=4,$BH$4=5),(($BH$42*'貼り付けシート（日別）'!O342+$BH$43*SUM(AU343:AW343,AY343)+$BH$44)*AB343+(0.01723*BA343+0.06099))*10^3/3600,0)</f>
        <v>0</v>
      </c>
      <c r="AB343" s="46">
        <f>IF('貼り付けシート（日別）'!O342&lt;7,1+(7-'貼り付けシート（日別）'!O342)*0.0091,1)</f>
        <v>1.0234325</v>
      </c>
      <c r="AC343" s="46">
        <f>IF(OR($BH$4=3,$BH$4=4,$BH$4=5),(($BH$45*'貼り付けシート（日別）'!O342+$BH$46*SUM(AU343:AW343,AY343)+$BH$47)*AE343+BA343/AD343),0)</f>
        <v>0</v>
      </c>
      <c r="AD343" s="46">
        <f>$BH$48*'貼り付けシート（日別）'!O342+$BH$49*BA343+$BH$50</f>
        <v>0.81665749999999993</v>
      </c>
      <c r="AE343" s="46">
        <f>IF('貼り付けシート（日別）'!O342&lt;7,1+(7-'貼り付けシート（日別）'!O342)*0.0205,1)</f>
        <v>1.0527875</v>
      </c>
      <c r="AF343" s="46">
        <f>IF($BH$4=7,((AL343*'貼り付けシート（日別）'!O342+AM343*(AU343+AV343+AW343+AY343)+AN343*AK343+AO343)*AG343+(0.01723*BA343+0.06099))*10^3/3600,0)</f>
        <v>0</v>
      </c>
      <c r="AG343" s="46">
        <f>IF(7&lt;='貼り付けシート（日別）'!O342,1,1+(7-'貼り付けシート（日別）'!O342)*0.0091)</f>
        <v>1.0234325</v>
      </c>
      <c r="AH343" s="46">
        <f>IF($BH$4=7,((AP343*'貼り付けシート（日別）'!O342+AQ343*(AU343+AV343+AW343+AY343)+AR343*AK343+AS343)*AJ343+BA343/AI343),0)</f>
        <v>0</v>
      </c>
      <c r="AI343" s="46">
        <f>$BH$52*'貼り付けシート（日別）'!O342+$BH$53*BA343+$BH$54</f>
        <v>0.81665749999999993</v>
      </c>
      <c r="AJ343" s="46">
        <f>IF(7&lt;='貼り付けシート（日別）'!O342,1,1+(7-'貼り付けシート（日別）'!O342)*0.0205)</f>
        <v>1.0527875</v>
      </c>
      <c r="AK343" s="46">
        <f>SUMIF('貼り付けシート（時刻別）'!$A$6:$A$8765,A343,'貼り付けシート（時刻別）'!$D$6:$D$8765)</f>
        <v>77.851940224000458</v>
      </c>
      <c r="AL343" s="120">
        <f>IF($AK343&gt;0,バックデータ一覧!$S$4,バックデータ一覧!$T$4)</f>
        <v>-0.51375000000000004</v>
      </c>
      <c r="AM343" s="120">
        <f>IF($AK343&gt;0,バックデータ一覧!$S$5,バックデータ一覧!$T$5)</f>
        <v>-1.7819999999999999E-2</v>
      </c>
      <c r="AN343" s="120">
        <f>IF($AK343&gt;0,バックデータ一覧!$S$6,バックデータ一覧!$T$6)</f>
        <v>0.27639999999999998</v>
      </c>
      <c r="AO343" s="120">
        <f>IF($AK343&gt;0,バックデータ一覧!$S$7,バックデータ一覧!$T$7)</f>
        <v>9.4067100000000003</v>
      </c>
      <c r="AP343" s="120">
        <f>IF($AK343&gt;0,バックデータ一覧!$S$12,バックデータ一覧!$T$12)</f>
        <v>-0.19841</v>
      </c>
      <c r="AQ343" s="120">
        <f>IF($AK343&gt;0,バックデータ一覧!$S$13,バックデータ一覧!$T$13)</f>
        <v>1.10632</v>
      </c>
      <c r="AR343" s="120">
        <f>IF($AK343&gt;0,バックデータ一覧!$S$14,バックデータ一覧!$T$14)</f>
        <v>0.19306999999999999</v>
      </c>
      <c r="AS343" s="120">
        <f>IF($AK343&gt;0,バックデータ一覧!$S$15,バックデータ一覧!$T$15)</f>
        <v>-10.36669</v>
      </c>
      <c r="AT343" s="123">
        <f>IF(データ入力と計算結果!$E$9=バックデータ一覧!$A$24,'貼り付けシート（日別）'!P342,0)</f>
        <v>0</v>
      </c>
      <c r="AU343" s="132">
        <f>'貼り付けシート（日別）'!B342</f>
        <v>25.027713919572001</v>
      </c>
      <c r="AV343" s="132">
        <f>'貼り付けシート（日別）'!C342</f>
        <v>32.644844242920001</v>
      </c>
      <c r="AW343" s="132">
        <f>'貼り付けシート（日別）'!D342</f>
        <v>6.2569284798930003</v>
      </c>
      <c r="AX343" s="132">
        <f>'貼り付けシート（日別）'!E342</f>
        <v>0</v>
      </c>
      <c r="AY343" s="132">
        <f>'貼り付けシート（日別）'!F342</f>
        <v>24.483633182190001</v>
      </c>
      <c r="AZ343" s="132">
        <f>'貼り付けシート（日別）'!G342</f>
        <v>0</v>
      </c>
      <c r="BA343" s="132">
        <f>'貼り付けシート（日別）'!H342</f>
        <v>6.8362500000000006</v>
      </c>
    </row>
    <row r="344" spans="1:53" x14ac:dyDescent="0.15">
      <c r="A344" s="50">
        <v>41977</v>
      </c>
      <c r="B344" s="42">
        <f t="shared" si="53"/>
        <v>12</v>
      </c>
      <c r="C344" s="42">
        <f t="shared" si="54"/>
        <v>4</v>
      </c>
      <c r="D344" s="127">
        <f t="shared" si="55"/>
        <v>0.17600574131944446</v>
      </c>
      <c r="E344" s="127">
        <f t="shared" si="50"/>
        <v>102.43686393075397</v>
      </c>
      <c r="F344" s="127">
        <f t="shared" si="56"/>
        <v>0</v>
      </c>
      <c r="G344" s="130">
        <v>0</v>
      </c>
      <c r="H344" s="122">
        <f t="shared" si="51"/>
        <v>0.17600574131944446</v>
      </c>
      <c r="I344" s="122">
        <f>IF(AND($BH$4&lt;&gt;1,$BH$4&lt;&gt;2,$BH$4&lt;&gt;6),0,((VLOOKUP(データ入力と計算結果!$E$6,バックデータ一覧!$V$10:$AA$11,2)*'貼り付けシート（日別）'!O343+VLOOKUP(データ入力と計算結果!$E$6,バックデータ一覧!$V$10:$AA$11,3)*('貼り付けシート（日別）'!I343+'貼り付けシート（日別）'!J343+'貼り付けシート（日別）'!K343+'貼り付けシート（日別）'!L343+'貼り付けシート（日別）'!N343)+(VLOOKUP(データ入力と計算結果!$E$6,バックデータ一覧!$V$10:$AA$11,4)))*10^3/3600))</f>
        <v>0.10620958333333334</v>
      </c>
      <c r="J344" s="122">
        <f>IF(AND(OR($BH$4&lt;&gt;1,$BH$4&lt;&gt;2,$BH$4&lt;&gt;6),データ入力と計算結果!$E$7&lt;&gt;バックデータ一覧!$A$15,SUM(AX344:AY344)&gt;0),0.07*10^3/3600,0)</f>
        <v>1.9444444444444445E-2</v>
      </c>
      <c r="K344" s="122">
        <f>IF(AND(OR($BH$4=1,$BH$4=2),データ入力と計算結果!$E$7=バックデータ一覧!$A$17,AY344&gt;0),(VLOOKUP(データ入力と計算結果!$E$6,バックデータ一覧!$V$10:$AA$11,5,FALSE)*BA344+VLOOKUP(データ入力と計算結果!$E$6,バックデータ一覧!$V$10:$AA$11,6,FALSE))*10^3/3600,0)</f>
        <v>5.0351713541666669E-2</v>
      </c>
      <c r="L344" s="122">
        <f>IF(OR($BH$4=1,$BH$4=6),IF(データ入力と計算結果!$E$7=バックデータ一覧!$A$15,AU344/N344+AV344/O344+AW344/P344+AX344/Q344+AY344/S344,IF(データ入力と計算結果!$E$7=バックデータ一覧!$A$16,AU344/N344+AV344/O344+AW344/P344+AY344/R344+AZ344/S344,AU344/N344+AV344/O344+AW344/P344+AY344/R344+BA344/T344)),0)</f>
        <v>102.43686393075397</v>
      </c>
      <c r="M344" s="122">
        <f>IF($BH$4=2,IF(データ入力と計算結果!$E$7=バックデータ一覧!$A$15,AU344/N344+AV344/O344+AW344/P344+AX344/Q344+AZ344/S344,IF(データ入力と計算結果!$E$7=バックデータ一覧!$A$16,AU344/N344+AV344/O344+AW344/P344+AY344/R344+AZ344/S344,AU344/N344+AV344/O344+AW344/P344+AY344/R344+BA344/T344)),0)</f>
        <v>0</v>
      </c>
      <c r="N344" s="122">
        <f>MIN(1,$BH$6*'貼り付けシート（日別）'!O343+計算過程!$BH$13*(AU344+AW344)+$BH$20)</f>
        <v>0.61840089417037669</v>
      </c>
      <c r="O344" s="122">
        <f>MIN(1,$BH$7*'貼り付けシート（日別）'!O343+$BH$14*AV344+$BH$21)</f>
        <v>0.68422117197344512</v>
      </c>
      <c r="P344" s="122">
        <f>MIN(1,$BH$8*'貼り付けシート（日別）'!O343+$BH$15*(AU344+AW344)+$BH$22)</f>
        <v>0.61840089417037669</v>
      </c>
      <c r="Q344" s="46">
        <f>MIN(1,$BH$9*'貼り付けシート（日別）'!O343+$BH$16*AX344+$BH$23)</f>
        <v>0.71159348488590612</v>
      </c>
      <c r="R344" s="46">
        <f>MIN(1,$BH$10*'貼り付けシート（日別）'!O343+$BH$17*AY344+$BH$24)</f>
        <v>0.69940898342622837</v>
      </c>
      <c r="S344" s="46">
        <f>MIN(1,$BH$11*'貼り付けシート（日別）'!O343+$BH$18*AZ344+$BH$25)</f>
        <v>0.71159348488590612</v>
      </c>
      <c r="T344" s="46">
        <f>MIN(1,$BH$12*'貼り付けシート（日別）'!O343+$BH$19*BA344+$BH$26)</f>
        <v>0.6576274613766443</v>
      </c>
      <c r="U344" s="46">
        <f t="shared" si="52"/>
        <v>0</v>
      </c>
      <c r="V344" s="46">
        <f t="array" ref="V344">AVERAGE((IF(('貼り付けシート（時刻別）'!$E$6:$E$8765=$B344)*('貼り付けシート（時刻別）'!$F$6:$F$8765=$C344)*('貼り付けシート（時刻別）'!$G$6:$G$8765=1),'貼り付けシート（時刻別）'!$C$6:$C$8765,"")))</f>
        <v>0.63749999999999996</v>
      </c>
      <c r="W344" s="46">
        <f t="shared" si="57"/>
        <v>1.0846212500000001</v>
      </c>
      <c r="X344" s="46">
        <f t="shared" si="58"/>
        <v>1.1152187500000001</v>
      </c>
      <c r="Y344" s="46">
        <f t="shared" si="59"/>
        <v>68.593596781724997</v>
      </c>
      <c r="Z344" s="46">
        <f>IF($BH$4=8,($BH$38*'貼り付けシート（日別）'!O343+$BH$39*Y344+$BH$40)/3.6,0)</f>
        <v>0</v>
      </c>
      <c r="AA344" s="46">
        <f>IF(OR($BH$4=3,$BH$4=4,$BH$4=5),(($BH$42*'貼り付けシート（日別）'!O343+$BH$43*SUM(AU344:AW344,AY344)+$BH$44)*AB344+(0.01723*BA344+0.06099))*10^3/3600,0)</f>
        <v>0</v>
      </c>
      <c r="AB344" s="46">
        <f>IF('貼り付けシート（日別）'!O343&lt;7,1+(7-'貼り付けシート（日別）'!O343)*0.0091,1)</f>
        <v>1.0321912499999999</v>
      </c>
      <c r="AC344" s="46">
        <f>IF(OR($BH$4=3,$BH$4=4,$BH$4=5),(($BH$45*'貼り付けシート（日別）'!O343+$BH$46*SUM(AU344:AW344,AY344)+$BH$47)*AE344+BA344/AD344),0)</f>
        <v>0</v>
      </c>
      <c r="AD344" s="46">
        <f>$BH$48*'貼り付けシート（日別）'!O343+$BH$49*BA344+$BH$50</f>
        <v>0.81290374999999993</v>
      </c>
      <c r="AE344" s="46">
        <f>IF('貼り付けシート（日別）'!O343&lt;7,1+(7-'貼り付けシート（日別）'!O343)*0.0205,1)</f>
        <v>1.07251875</v>
      </c>
      <c r="AF344" s="46">
        <f>IF($BH$4=7,((AL344*'貼り付けシート（日別）'!O343+AM344*(AU344+AV344+AW344+AY344)+AN344*AK344+AO344)*AG344+(0.01723*BA344+0.06099))*10^3/3600,0)</f>
        <v>0</v>
      </c>
      <c r="AG344" s="46">
        <f>IF(7&lt;='貼り付けシート（日別）'!O343,1,1+(7-'貼り付けシート（日別）'!O343)*0.0091)</f>
        <v>1.0321912499999999</v>
      </c>
      <c r="AH344" s="46">
        <f>IF($BH$4=7,((AP344*'貼り付けシート（日別）'!O343+AQ344*(AU344+AV344+AW344+AY344)+AR344*AK344+AS344)*AJ344+BA344/AI344),0)</f>
        <v>0</v>
      </c>
      <c r="AI344" s="46">
        <f>$BH$52*'貼り付けシート（日別）'!O343+$BH$53*BA344+$BH$54</f>
        <v>0.81290374999999993</v>
      </c>
      <c r="AJ344" s="46">
        <f>IF(7&lt;='貼り付けシート（日別）'!O343,1,1+(7-'貼り付けシート（日別）'!O343)*0.0205)</f>
        <v>1.07251875</v>
      </c>
      <c r="AK344" s="46">
        <f>SUMIF('貼り付けシート（時刻別）'!$A$6:$A$8765,A344,'貼り付けシート（時刻別）'!$D$6:$D$8765)</f>
        <v>88.736678665522248</v>
      </c>
      <c r="AL344" s="120">
        <f>IF($AK344&gt;0,バックデータ一覧!$S$4,バックデータ一覧!$T$4)</f>
        <v>-0.51375000000000004</v>
      </c>
      <c r="AM344" s="120">
        <f>IF($AK344&gt;0,バックデータ一覧!$S$5,バックデータ一覧!$T$5)</f>
        <v>-1.7819999999999999E-2</v>
      </c>
      <c r="AN344" s="120">
        <f>IF($AK344&gt;0,バックデータ一覧!$S$6,バックデータ一覧!$T$6)</f>
        <v>0.27639999999999998</v>
      </c>
      <c r="AO344" s="120">
        <f>IF($AK344&gt;0,バックデータ一覧!$S$7,バックデータ一覧!$T$7)</f>
        <v>9.4067100000000003</v>
      </c>
      <c r="AP344" s="120">
        <f>IF($AK344&gt;0,バックデータ一覧!$S$12,バックデータ一覧!$T$12)</f>
        <v>-0.19841</v>
      </c>
      <c r="AQ344" s="120">
        <f>IF($AK344&gt;0,バックデータ一覧!$S$13,バックデータ一覧!$T$13)</f>
        <v>1.10632</v>
      </c>
      <c r="AR344" s="120">
        <f>IF($AK344&gt;0,バックデータ一覧!$S$14,バックデータ一覧!$T$14)</f>
        <v>0.19306999999999999</v>
      </c>
      <c r="AS344" s="120">
        <f>IF($AK344&gt;0,バックデータ一覧!$S$15,バックデータ一覧!$T$15)</f>
        <v>-10.36669</v>
      </c>
      <c r="AT344" s="123">
        <f>IF(データ入力と計算結果!$E$9=バックデータ一覧!$A$24,'貼り付けシート（日別）'!P343,0)</f>
        <v>0</v>
      </c>
      <c r="AU344" s="132">
        <f>'貼り付けシート（日別）'!B343</f>
        <v>12.596429786486</v>
      </c>
      <c r="AV344" s="132">
        <f>'貼り付けシート（日別）'!C343</f>
        <v>20.537657260574999</v>
      </c>
      <c r="AW344" s="132">
        <f>'貼り付けシート（日別）'!D343</f>
        <v>3.8336960219740002</v>
      </c>
      <c r="AX344" s="132">
        <f>'貼り付けシート（日別）'!E343</f>
        <v>0</v>
      </c>
      <c r="AY344" s="132">
        <f>'貼り付けシート（日別）'!F343</f>
        <v>24.645188712689997</v>
      </c>
      <c r="AZ344" s="132">
        <f>'貼り付けシート（日別）'!G343</f>
        <v>0</v>
      </c>
      <c r="BA344" s="132">
        <f>'貼り付けシート（日別）'!H343</f>
        <v>6.9806249999999999</v>
      </c>
    </row>
    <row r="345" spans="1:53" x14ac:dyDescent="0.15">
      <c r="A345" s="50">
        <v>41978</v>
      </c>
      <c r="B345" s="42">
        <f t="shared" si="53"/>
        <v>12</v>
      </c>
      <c r="C345" s="42">
        <f t="shared" si="54"/>
        <v>5</v>
      </c>
      <c r="D345" s="127">
        <f t="shared" si="55"/>
        <v>0.16629473321759258</v>
      </c>
      <c r="E345" s="127">
        <f t="shared" si="50"/>
        <v>81.928256337980329</v>
      </c>
      <c r="F345" s="127">
        <f t="shared" si="56"/>
        <v>0</v>
      </c>
      <c r="G345" s="130">
        <v>0</v>
      </c>
      <c r="H345" s="122">
        <f t="shared" si="51"/>
        <v>0.16629473321759258</v>
      </c>
      <c r="I345" s="122">
        <f>IF(AND($BH$4&lt;&gt;1,$BH$4&lt;&gt;2,$BH$4&lt;&gt;6),0,((VLOOKUP(データ入力と計算結果!$E$6,バックデータ一覧!$V$10:$AA$11,2)*'貼り付けシート（日別）'!O344+VLOOKUP(データ入力と計算結果!$E$6,バックデータ一覧!$V$10:$AA$11,3)*('貼り付けシート（日別）'!I344+'貼り付けシート（日別）'!J344+'貼り付けシート（日別）'!K344+'貼り付けシート（日別）'!L344+'貼り付けシート（日別）'!N344)+(VLOOKUP(データ入力と計算結果!$E$6,バックデータ一覧!$V$10:$AA$11,4)))*10^3/3600))</f>
        <v>9.5774675925925923E-2</v>
      </c>
      <c r="J345" s="122">
        <f>IF(AND(OR($BH$4&lt;&gt;1,$BH$4&lt;&gt;2,$BH$4&lt;&gt;6),データ入力と計算結果!$E$7&lt;&gt;バックデータ一覧!$A$15,SUM(AX345:AY345)&gt;0),0.07*10^3/3600,0)</f>
        <v>1.9444444444444445E-2</v>
      </c>
      <c r="K345" s="122">
        <f>IF(AND(OR($BH$4=1,$BH$4=2),データ入力と計算結果!$E$7=バックデータ一覧!$A$17,AY345&gt;0),(VLOOKUP(データ入力と計算結果!$E$6,バックデータ一覧!$V$10:$AA$11,5,FALSE)*BA345+VLOOKUP(データ入力と計算結果!$E$6,バックデータ一覧!$V$10:$AA$11,6,FALSE))*10^3/3600,0)</f>
        <v>5.1075612847222222E-2</v>
      </c>
      <c r="L345" s="122">
        <f>IF(OR($BH$4=1,$BH$4=6),IF(データ入力と計算結果!$E$7=バックデータ一覧!$A$15,AU345/N345+AV345/O345+AW345/P345+AX345/Q345+AY345/S345,IF(データ入力と計算結果!$E$7=バックデータ一覧!$A$16,AU345/N345+AV345/O345+AW345/P345+AY345/R345+AZ345/S345,AU345/N345+AV345/O345+AW345/P345+AY345/R345+BA345/T345)),0)</f>
        <v>81.928256337980329</v>
      </c>
      <c r="M345" s="122">
        <f>IF($BH$4=2,IF(データ入力と計算結果!$E$7=バックデータ一覧!$A$15,AU345/N345+AV345/O345+AW345/P345+AX345/Q345+AZ345/S345,IF(データ入力と計算結果!$E$7=バックデータ一覧!$A$16,AU345/N345+AV345/O345+AW345/P345+AY345/R345+AZ345/S345,AU345/N345+AV345/O345+AW345/P345+AY345/R345+BA345/T345)),0)</f>
        <v>0</v>
      </c>
      <c r="N345" s="122">
        <f>MIN(1,$BH$6*'貼り付けシート（日別）'!O344+計算過程!$BH$13*(AU345+AW345)+$BH$20)</f>
        <v>0.6085788370492734</v>
      </c>
      <c r="O345" s="122">
        <f>MIN(1,$BH$7*'貼り付けシート（日別）'!O344+$BH$14*AV345+$BH$21)</f>
        <v>0.68056246393423458</v>
      </c>
      <c r="P345" s="122">
        <f>MIN(1,$BH$8*'貼り付けシート（日別）'!O344+$BH$15*(AU345+AW345)+$BH$22)</f>
        <v>0.6085788370492734</v>
      </c>
      <c r="Q345" s="46">
        <f>MIN(1,$BH$9*'貼り付けシート（日別）'!O344+$BH$16*AX345+$BH$23)</f>
        <v>0.71159348488590612</v>
      </c>
      <c r="R345" s="46">
        <f>MIN(1,$BH$10*'貼り付けシート（日別）'!O344+$BH$17*AY345+$BH$24)</f>
        <v>0.69941312423757251</v>
      </c>
      <c r="S345" s="46">
        <f>MIN(1,$BH$11*'貼り付けシート（日別）'!O344+$BH$18*AZ345+$BH$25)</f>
        <v>0.71159348488590612</v>
      </c>
      <c r="T345" s="46">
        <f>MIN(1,$BH$12*'貼り付けシート（日別）'!O344+$BH$19*BA345+$BH$26)</f>
        <v>0.6572704845455033</v>
      </c>
      <c r="U345" s="46">
        <f t="shared" si="52"/>
        <v>0</v>
      </c>
      <c r="V345" s="46">
        <f t="array" ref="V345">AVERAGE((IF(('貼り付けシート（時刻別）'!$E$6:$E$8765=$B345)*('貼り付けシート（時刻別）'!$F$6:$F$8765=$C345)*('貼り付けシート（時刻別）'!$G$6:$G$8765=1),'貼り付けシート（時刻別）'!$C$6:$C$8765,"")))</f>
        <v>-0.52500000000000002</v>
      </c>
      <c r="W345" s="46">
        <f t="shared" si="57"/>
        <v>1.1000825000000001</v>
      </c>
      <c r="X345" s="46">
        <f t="shared" si="58"/>
        <v>1.1239375</v>
      </c>
      <c r="Y345" s="46">
        <f t="shared" si="59"/>
        <v>55.035335843874996</v>
      </c>
      <c r="Z345" s="46">
        <f>IF($BH$4=8,($BH$38*'貼り付けシート（日別）'!O344+$BH$39*Y345+$BH$40)/3.6,0)</f>
        <v>0</v>
      </c>
      <c r="AA345" s="46">
        <f>IF(OR($BH$4=3,$BH$4=4,$BH$4=5),(($BH$42*'貼り付けシート（日別）'!O344+$BH$43*SUM(AU345:AW345,AY345)+$BH$44)*AB345+(0.01723*BA345+0.06099))*10^3/3600,0)</f>
        <v>0</v>
      </c>
      <c r="AB345" s="46">
        <f>IF('貼り付けシート（日別）'!O344&lt;7,1+(7-'貼り付けシート（日別）'!O344)*0.0091,1)</f>
        <v>1.0413670833333333</v>
      </c>
      <c r="AC345" s="46">
        <f>IF(OR($BH$4=3,$BH$4=4,$BH$4=5),(($BH$45*'貼り付けシート（日別）'!O344+$BH$46*SUM(AU345:AW345,AY345)+$BH$47)*AE345+BA345/AD345),0)</f>
        <v>0</v>
      </c>
      <c r="AD345" s="46">
        <f>$BH$48*'貼り付けシート（日別）'!O344+$BH$49*BA345+$BH$50</f>
        <v>0.80897124999999992</v>
      </c>
      <c r="AE345" s="46">
        <f>IF('貼り付けシート（日別）'!O344&lt;7,1+(7-'貼り付けシート（日別）'!O344)*0.0205,1)</f>
        <v>1.0931895833333334</v>
      </c>
      <c r="AF345" s="46">
        <f>IF($BH$4=7,((AL345*'貼り付けシート（日別）'!O344+AM345*(AU345+AV345+AW345+AY345)+AN345*AK345+AO345)*AG345+(0.01723*BA345+0.06099))*10^3/3600,0)</f>
        <v>0</v>
      </c>
      <c r="AG345" s="46">
        <f>IF(7&lt;='貼り付けシート（日別）'!O344,1,1+(7-'貼り付けシート（日別）'!O344)*0.0091)</f>
        <v>1.0413670833333333</v>
      </c>
      <c r="AH345" s="46">
        <f>IF($BH$4=7,((AP345*'貼り付けシート（日別）'!O344+AQ345*(AU345+AV345+AW345+AY345)+AR345*AK345+AS345)*AJ345+BA345/AI345),0)</f>
        <v>0</v>
      </c>
      <c r="AI345" s="46">
        <f>$BH$52*'貼り付けシート（日別）'!O344+$BH$53*BA345+$BH$54</f>
        <v>0.80897124999999992</v>
      </c>
      <c r="AJ345" s="46">
        <f>IF(7&lt;='貼り付けシート（日別）'!O344,1,1+(7-'貼り付けシート（日別）'!O344)*0.0205)</f>
        <v>1.0931895833333334</v>
      </c>
      <c r="AK345" s="46">
        <f>SUMIF('貼り付けシート（時刻別）'!$A$6:$A$8765,A345,'貼り付けシート（時刻別）'!$D$6:$D$8765)</f>
        <v>119.94271999058073</v>
      </c>
      <c r="AL345" s="120">
        <f>IF($AK345&gt;0,バックデータ一覧!$S$4,バックデータ一覧!$T$4)</f>
        <v>-0.51375000000000004</v>
      </c>
      <c r="AM345" s="120">
        <f>IF($AK345&gt;0,バックデータ一覧!$S$5,バックデータ一覧!$T$5)</f>
        <v>-1.7819999999999999E-2</v>
      </c>
      <c r="AN345" s="120">
        <f>IF($AK345&gt;0,バックデータ一覧!$S$6,バックデータ一覧!$T$6)</f>
        <v>0.27639999999999998</v>
      </c>
      <c r="AO345" s="120">
        <f>IF($AK345&gt;0,バックデータ一覧!$S$7,バックデータ一覧!$T$7)</f>
        <v>9.4067100000000003</v>
      </c>
      <c r="AP345" s="120">
        <f>IF($AK345&gt;0,バックデータ一覧!$S$12,バックデータ一覧!$T$12)</f>
        <v>-0.19841</v>
      </c>
      <c r="AQ345" s="120">
        <f>IF($AK345&gt;0,バックデータ一覧!$S$13,バックデータ一覧!$T$13)</f>
        <v>1.10632</v>
      </c>
      <c r="AR345" s="120">
        <f>IF($AK345&gt;0,バックデータ一覧!$S$14,バックデータ一覧!$T$14)</f>
        <v>0.19306999999999999</v>
      </c>
      <c r="AS345" s="120">
        <f>IF($AK345&gt;0,バックデータ一覧!$S$15,バックデータ一覧!$T$15)</f>
        <v>-10.36669</v>
      </c>
      <c r="AT345" s="123">
        <f>IF(データ入力と計算結果!$E$9=バックデータ一覧!$A$24,'貼り付けシート（日別）'!P344,0)</f>
        <v>0</v>
      </c>
      <c r="AU345" s="132">
        <f>'貼り付けシート（日別）'!B344</f>
        <v>8.4857559209150004</v>
      </c>
      <c r="AV345" s="132">
        <f>'貼り付けシート（日別）'!C344</f>
        <v>13.68670309825</v>
      </c>
      <c r="AW345" s="132">
        <f>'貼り付けシート（日別）'!D344</f>
        <v>1.0949362478600002</v>
      </c>
      <c r="AX345" s="132">
        <f>'貼り付けシート（日別）'!E344</f>
        <v>0</v>
      </c>
      <c r="AY345" s="132">
        <f>'貼り付けシート（日別）'!F344</f>
        <v>24.636065576849997</v>
      </c>
      <c r="AZ345" s="132">
        <f>'貼り付けシート（日別）'!G344</f>
        <v>0</v>
      </c>
      <c r="BA345" s="132">
        <f>'貼り付けシート（日別）'!H344</f>
        <v>7.131875</v>
      </c>
    </row>
    <row r="346" spans="1:53" x14ac:dyDescent="0.15">
      <c r="A346" s="50">
        <v>41979</v>
      </c>
      <c r="B346" s="42">
        <f t="shared" si="53"/>
        <v>12</v>
      </c>
      <c r="C346" s="42">
        <f t="shared" si="54"/>
        <v>6</v>
      </c>
      <c r="D346" s="127">
        <f t="shared" si="55"/>
        <v>0.17937859606481479</v>
      </c>
      <c r="E346" s="127">
        <f t="shared" si="50"/>
        <v>103.25579390366663</v>
      </c>
      <c r="F346" s="127">
        <f t="shared" si="56"/>
        <v>0</v>
      </c>
      <c r="G346" s="130">
        <v>0</v>
      </c>
      <c r="H346" s="122">
        <f t="shared" si="51"/>
        <v>0.17937859606481479</v>
      </c>
      <c r="I346" s="122">
        <f>IF(AND($BH$4&lt;&gt;1,$BH$4&lt;&gt;2,$BH$4&lt;&gt;6),0,((VLOOKUP(データ入力と計算結果!$E$6,バックデータ一覧!$V$10:$AA$11,2)*'貼り付けシート（日別）'!O345+VLOOKUP(データ入力と計算結果!$E$6,バックデータ一覧!$V$10:$AA$11,3)*('貼り付けシート（日別）'!I345+'貼り付けシート（日別）'!J345+'貼り付けシート（日別）'!K345+'貼り付けシート（日別）'!L345+'貼り付けシート（日別）'!N345)+(VLOOKUP(データ入力と計算結果!$E$6,バックデータ一覧!$V$10:$AA$11,4)))*10^3/3600))</f>
        <v>0.1075573148148148</v>
      </c>
      <c r="J346" s="122">
        <f>IF(AND(OR($BH$4&lt;&gt;1,$BH$4&lt;&gt;2,$BH$4&lt;&gt;6),データ入力と計算結果!$E$7&lt;&gt;バックデータ一覧!$A$15,SUM(AX346:AY346)&gt;0),0.07*10^3/3600,0)</f>
        <v>1.9444444444444445E-2</v>
      </c>
      <c r="K346" s="122">
        <f>IF(AND(OR($BH$4=1,$BH$4=2),データ入力と計算結果!$E$7=バックデータ一覧!$A$17,AY346&gt;0),(VLOOKUP(データ入力と計算結果!$E$6,バックデータ一覧!$V$10:$AA$11,5,FALSE)*BA346+VLOOKUP(データ入力と計算結果!$E$6,バックデータ一覧!$V$10:$AA$11,6,FALSE))*10^3/3600,0)</f>
        <v>5.2376836805555556E-2</v>
      </c>
      <c r="L346" s="122">
        <f>IF(OR($BH$4=1,$BH$4=6),IF(データ入力と計算結果!$E$7=バックデータ一覧!$A$15,AU346/N346+AV346/O346+AW346/P346+AX346/Q346+AY346/S346,IF(データ入力と計算結果!$E$7=バックデータ一覧!$A$16,AU346/N346+AV346/O346+AW346/P346+AY346/R346+AZ346/S346,AU346/N346+AV346/O346+AW346/P346+AY346/R346+BA346/T346)),0)</f>
        <v>103.25579390366663</v>
      </c>
      <c r="M346" s="122">
        <f>IF($BH$4=2,IF(データ入力と計算結果!$E$7=バックデータ一覧!$A$15,AU346/N346+AV346/O346+AW346/P346+AX346/Q346+AZ346/S346,IF(データ入力と計算結果!$E$7=バックデータ一覧!$A$16,AU346/N346+AV346/O346+AW346/P346+AY346/R346+AZ346/S346,AU346/N346+AV346/O346+AW346/P346+AY346/R346+BA346/T346)),0)</f>
        <v>0</v>
      </c>
      <c r="N346" s="122">
        <f>MIN(1,$BH$6*'貼り付けシート（日別）'!O345+計算過程!$BH$13*(AU346+AW346)+$BH$20)</f>
        <v>0.61351025594532937</v>
      </c>
      <c r="O346" s="122">
        <f>MIN(1,$BH$7*'貼り付けシート（日別）'!O345+$BH$14*AV346+$BH$21)</f>
        <v>0.68267256612012805</v>
      </c>
      <c r="P346" s="122">
        <f>MIN(1,$BH$8*'貼り付けシート（日別）'!O345+$BH$15*(AU346+AW346)+$BH$22)</f>
        <v>0.61351025594532937</v>
      </c>
      <c r="Q346" s="46">
        <f>MIN(1,$BH$9*'貼り付けシート（日別）'!O345+$BH$16*AX346+$BH$23)</f>
        <v>0.71159348488590612</v>
      </c>
      <c r="R346" s="46">
        <f>MIN(1,$BH$10*'貼り付けシート（日別）'!O345+$BH$17*AY346+$BH$24)</f>
        <v>0.69942364879973917</v>
      </c>
      <c r="S346" s="46">
        <f>MIN(1,$BH$11*'貼り付けシート（日別）'!O345+$BH$18*AZ346+$BH$25)</f>
        <v>0.71159348488590612</v>
      </c>
      <c r="T346" s="46">
        <f>MIN(1,$BH$12*'貼り付けシート（日別）'!O345+$BH$19*BA346+$BH$26)</f>
        <v>0.65662881131597317</v>
      </c>
      <c r="U346" s="46">
        <f t="shared" si="52"/>
        <v>0</v>
      </c>
      <c r="V346" s="46">
        <f t="array" ref="V346">AVERAGE((IF(('貼り付けシート（時刻別）'!$E$6:$E$8765=$B346)*('貼り付けシート（時刻別）'!$F$6:$F$8765=$C346)*('貼り付けシート（時刻別）'!$G$6:$G$8765=1),'貼り付けシート（時刻別）'!$C$6:$C$8765,"")))</f>
        <v>1.1875</v>
      </c>
      <c r="W346" s="46">
        <f t="shared" si="57"/>
        <v>1.0773062499999999</v>
      </c>
      <c r="X346" s="46">
        <f t="shared" si="58"/>
        <v>1.1110937500000002</v>
      </c>
      <c r="Y346" s="46">
        <f t="shared" si="59"/>
        <v>68.935944016475005</v>
      </c>
      <c r="Z346" s="46">
        <f>IF($BH$4=8,($BH$38*'貼り付けシート（日別）'!O345+$BH$39*Y346+$BH$40)/3.6,0)</f>
        <v>0</v>
      </c>
      <c r="AA346" s="46">
        <f>IF(OR($BH$4=3,$BH$4=4,$BH$4=5),(($BH$42*'貼り付けシート（日別）'!O345+$BH$43*SUM(AU346:AW346,AY346)+$BH$44)*AB346+(0.01723*BA346+0.06099))*10^3/3600,0)</f>
        <v>0</v>
      </c>
      <c r="AB346" s="46">
        <f>IF('貼り付けシート（日別）'!O345&lt;7,1+(7-'貼り付けシート（日別）'!O345)*0.0091,1)</f>
        <v>1.0578608333333333</v>
      </c>
      <c r="AC346" s="46">
        <f>IF(OR($BH$4=3,$BH$4=4,$BH$4=5),(($BH$45*'貼り付けシート（日別）'!O345+$BH$46*SUM(AU346:AW346,AY346)+$BH$47)*AE346+BA346/AD346),0)</f>
        <v>0</v>
      </c>
      <c r="AD346" s="46">
        <f>$BH$48*'貼り付けシート（日別）'!O345+$BH$49*BA346+$BH$50</f>
        <v>0.80190249999999996</v>
      </c>
      <c r="AE346" s="46">
        <f>IF('貼り付けシート（日別）'!O345&lt;7,1+(7-'貼り付けシート（日別）'!O345)*0.0205,1)</f>
        <v>1.1303458333333334</v>
      </c>
      <c r="AF346" s="46">
        <f>IF($BH$4=7,((AL346*'貼り付けシート（日別）'!O345+AM346*(AU346+AV346+AW346+AY346)+AN346*AK346+AO346)*AG346+(0.01723*BA346+0.06099))*10^3/3600,0)</f>
        <v>0</v>
      </c>
      <c r="AG346" s="46">
        <f>IF(7&lt;='貼り付けシート（日別）'!O345,1,1+(7-'貼り付けシート（日別）'!O345)*0.0091)</f>
        <v>1.0578608333333333</v>
      </c>
      <c r="AH346" s="46">
        <f>IF($BH$4=7,((AP346*'貼り付けシート（日別）'!O345+AQ346*(AU346+AV346+AW346+AY346)+AR346*AK346+AS346)*AJ346+BA346/AI346),0)</f>
        <v>0</v>
      </c>
      <c r="AI346" s="46">
        <f>$BH$52*'貼り付けシート（日別）'!O345+$BH$53*BA346+$BH$54</f>
        <v>0.80190249999999996</v>
      </c>
      <c r="AJ346" s="46">
        <f>IF(7&lt;='貼り付けシート（日別）'!O345,1,1+(7-'貼り付けシート（日別）'!O345)*0.0205)</f>
        <v>1.1303458333333334</v>
      </c>
      <c r="AK346" s="46">
        <f>SUMIF('貼り付けシート（時刻別）'!$A$6:$A$8765,A346,'貼り付けシート（時刻別）'!$D$6:$D$8765)</f>
        <v>143.28499311802176</v>
      </c>
      <c r="AL346" s="120">
        <f>IF($AK346&gt;0,バックデータ一覧!$S$4,バックデータ一覧!$T$4)</f>
        <v>-0.51375000000000004</v>
      </c>
      <c r="AM346" s="120">
        <f>IF($AK346&gt;0,バックデータ一覧!$S$5,バックデータ一覧!$T$5)</f>
        <v>-1.7819999999999999E-2</v>
      </c>
      <c r="AN346" s="120">
        <f>IF($AK346&gt;0,バックデータ一覧!$S$6,バックデータ一覧!$T$6)</f>
        <v>0.27639999999999998</v>
      </c>
      <c r="AO346" s="120">
        <f>IF($AK346&gt;0,バックデータ一覧!$S$7,バックデータ一覧!$T$7)</f>
        <v>9.4067100000000003</v>
      </c>
      <c r="AP346" s="120">
        <f>IF($AK346&gt;0,バックデータ一覧!$S$12,バックデータ一覧!$T$12)</f>
        <v>-0.19841</v>
      </c>
      <c r="AQ346" s="120">
        <f>IF($AK346&gt;0,バックデータ一覧!$S$13,バックデータ一覧!$T$13)</f>
        <v>1.10632</v>
      </c>
      <c r="AR346" s="120">
        <f>IF($AK346&gt;0,バックデータ一覧!$S$14,バックデータ一覧!$T$14)</f>
        <v>0.19306999999999999</v>
      </c>
      <c r="AS346" s="120">
        <f>IF($AK346&gt;0,バックデータ一覧!$S$15,バックデータ一覧!$T$15)</f>
        <v>-10.36669</v>
      </c>
      <c r="AT346" s="123">
        <f>IF(データ入力と計算結果!$E$9=バックデータ一覧!$A$24,'貼り付けシート（日別）'!P345,0)</f>
        <v>0</v>
      </c>
      <c r="AU346" s="132">
        <f>'貼り付けシート（日別）'!B345</f>
        <v>12.579915221146001</v>
      </c>
      <c r="AV346" s="132">
        <f>'貼り付けシート（日別）'!C345</f>
        <v>20.510731338825</v>
      </c>
      <c r="AW346" s="132">
        <f>'貼り付けシート（日別）'!D345</f>
        <v>3.8286698499139997</v>
      </c>
      <c r="AX346" s="132">
        <f>'貼り付けシート（日別）'!E345</f>
        <v>0</v>
      </c>
      <c r="AY346" s="132">
        <f>'貼り付けシート（日別）'!F345</f>
        <v>24.612877606590004</v>
      </c>
      <c r="AZ346" s="132">
        <f>'貼り付けシート（日別）'!G345</f>
        <v>0</v>
      </c>
      <c r="BA346" s="132">
        <f>'貼り付けシート（日別）'!H345</f>
        <v>7.4037500000000005</v>
      </c>
    </row>
    <row r="347" spans="1:53" x14ac:dyDescent="0.15">
      <c r="A347" s="50">
        <v>41980</v>
      </c>
      <c r="B347" s="42">
        <f t="shared" si="53"/>
        <v>12</v>
      </c>
      <c r="C347" s="42">
        <f t="shared" si="54"/>
        <v>7</v>
      </c>
      <c r="D347" s="127">
        <f t="shared" si="55"/>
        <v>0.17765978530092594</v>
      </c>
      <c r="E347" s="127">
        <f t="shared" si="50"/>
        <v>103.80942165841934</v>
      </c>
      <c r="F347" s="127">
        <f t="shared" si="56"/>
        <v>0</v>
      </c>
      <c r="G347" s="130">
        <v>0</v>
      </c>
      <c r="H347" s="122">
        <f t="shared" si="51"/>
        <v>0.17765978530092594</v>
      </c>
      <c r="I347" s="122">
        <f>IF(AND($BH$4&lt;&gt;1,$BH$4&lt;&gt;2,$BH$4&lt;&gt;6),0,((VLOOKUP(データ入力と計算結果!$E$6,バックデータ一覧!$V$10:$AA$11,2)*'貼り付けシート（日別）'!O346+VLOOKUP(データ入力と計算結果!$E$6,バックデータ一覧!$V$10:$AA$11,3)*('貼り付けシート（日別）'!I346+'貼り付けシート（日別）'!J346+'貼り付けシート（日別）'!K346+'貼り付けシート（日別）'!L346+'貼り付けシート（日別）'!N346)+(VLOOKUP(データ入力と計算結果!$E$6,バックデータ一覧!$V$10:$AA$11,4)))*10^3/3600))</f>
        <v>0.10687050925925926</v>
      </c>
      <c r="J347" s="122">
        <f>IF(AND(OR($BH$4&lt;&gt;1,$BH$4&lt;&gt;2,$BH$4&lt;&gt;6),データ入力と計算結果!$E$7&lt;&gt;バックデータ一覧!$A$15,SUM(AX347:AY347)&gt;0),0.07*10^3/3600,0)</f>
        <v>1.9444444444444445E-2</v>
      </c>
      <c r="K347" s="122">
        <f>IF(AND(OR($BH$4=1,$BH$4=2),データ入力と計算結果!$E$7=バックデータ一覧!$A$17,AY347&gt;0),(VLOOKUP(データ入力と計算結果!$E$6,バックデータ一覧!$V$10:$AA$11,5,FALSE)*BA347+VLOOKUP(データ入力と計算結果!$E$6,バックデータ一覧!$V$10:$AA$11,6,FALSE))*10^3/3600,0)</f>
        <v>5.1344831597222217E-2</v>
      </c>
      <c r="L347" s="122">
        <f>IF(OR($BH$4=1,$BH$4=6),IF(データ入力と計算結果!$E$7=バックデータ一覧!$A$15,AU347/N347+AV347/O347+AW347/P347+AX347/Q347+AY347/S347,IF(データ入力と計算結果!$E$7=バックデータ一覧!$A$16,AU347/N347+AV347/O347+AW347/P347+AY347/R347+AZ347/S347,AU347/N347+AV347/O347+AW347/P347+AY347/R347+BA347/T347)),0)</f>
        <v>103.80942165841934</v>
      </c>
      <c r="M347" s="122">
        <f>IF($BH$4=2,IF(データ入力と計算結果!$E$7=バックデータ一覧!$A$15,AU347/N347+AV347/O347+AW347/P347+AX347/Q347+AZ347/S347,IF(データ入力と計算結果!$E$7=バックデータ一覧!$A$16,AU347/N347+AV347/O347+AW347/P347+AY347/R347+AZ347/S347,AU347/N347+AV347/O347+AW347/P347+AY347/R347+BA347/T347)),0)</f>
        <v>0</v>
      </c>
      <c r="N347" s="122">
        <f>MIN(1,$BH$6*'貼り付けシート（日別）'!O346+計算過程!$BH$13*(AU347+AW347)+$BH$20)</f>
        <v>0.61620893639273255</v>
      </c>
      <c r="O347" s="122">
        <f>MIN(1,$BH$7*'貼り付けシート（日別）'!O346+$BH$14*AV347+$BH$21)</f>
        <v>0.68356097087213841</v>
      </c>
      <c r="P347" s="122">
        <f>MIN(1,$BH$8*'貼り付けシート（日別）'!O346+$BH$15*(AU347+AW347)+$BH$22)</f>
        <v>0.61620893639273255</v>
      </c>
      <c r="Q347" s="46">
        <f>MIN(1,$BH$9*'貼り付けシート（日別）'!O346+$BH$16*AX347+$BH$23)</f>
        <v>0.71159348488590612</v>
      </c>
      <c r="R347" s="46">
        <f>MIN(1,$BH$10*'貼り付けシート（日別）'!O346+$BH$17*AY347+$BH$24)</f>
        <v>0.6992970952530313</v>
      </c>
      <c r="S347" s="46">
        <f>MIN(1,$BH$11*'貼り付けシート（日別）'!O346+$BH$18*AZ347+$BH$25)</f>
        <v>0.71159348488590612</v>
      </c>
      <c r="T347" s="46">
        <f>MIN(1,$BH$12*'貼り付けシート（日別）'!O346+$BH$19*BA347+$BH$26)</f>
        <v>0.65713772456697983</v>
      </c>
      <c r="U347" s="46">
        <f t="shared" si="52"/>
        <v>0</v>
      </c>
      <c r="V347" s="46">
        <f t="array" ref="V347">AVERAGE((IF(('貼り付けシート（時刻別）'!$E$6:$E$8765=$B347)*('貼り付けシート（時刻別）'!$F$6:$F$8765=$C347)*('貼り付けシート（時刻別）'!$G$6:$G$8765=1),'貼り付けシート（時刻別）'!$C$6:$C$8765,"")))</f>
        <v>0.13750000000000001</v>
      </c>
      <c r="W347" s="46">
        <f t="shared" si="57"/>
        <v>1.0912712499999999</v>
      </c>
      <c r="X347" s="46">
        <f t="shared" si="58"/>
        <v>1.1189687500000001</v>
      </c>
      <c r="Y347" s="46">
        <f t="shared" si="59"/>
        <v>69.417383614249985</v>
      </c>
      <c r="Z347" s="46">
        <f>IF($BH$4=8,($BH$38*'貼り付けシート（日別）'!O346+$BH$39*Y347+$BH$40)/3.6,0)</f>
        <v>0</v>
      </c>
      <c r="AA347" s="46">
        <f>IF(OR($BH$4=3,$BH$4=4,$BH$4=5),(($BH$42*'貼り付けシート（日別）'!O346+$BH$43*SUM(AU347:AW347,AY347)+$BH$44)*AB347+(0.01723*BA347+0.06099))*10^3/3600,0)</f>
        <v>0</v>
      </c>
      <c r="AB347" s="46">
        <f>IF('貼り付けシート（日別）'!O346&lt;7,1+(7-'貼り付けシート（日別）'!O346)*0.0091,1)</f>
        <v>1.0447795833333333</v>
      </c>
      <c r="AC347" s="46">
        <f>IF(OR($BH$4=3,$BH$4=4,$BH$4=5),(($BH$45*'貼り付けシート（日別）'!O346+$BH$46*SUM(AU347:AW347,AY347)+$BH$47)*AE347+BA347/AD347),0)</f>
        <v>0</v>
      </c>
      <c r="AD347" s="46">
        <f>$BH$48*'貼り付けシート（日別）'!O346+$BH$49*BA347+$BH$50</f>
        <v>0.80750875</v>
      </c>
      <c r="AE347" s="46">
        <f>IF('貼り付けシート（日別）'!O346&lt;7,1+(7-'貼り付けシート（日別）'!O346)*0.0205,1)</f>
        <v>1.1008770833333332</v>
      </c>
      <c r="AF347" s="46">
        <f>IF($BH$4=7,((AL347*'貼り付けシート（日別）'!O346+AM347*(AU347+AV347+AW347+AY347)+AN347*AK347+AO347)*AG347+(0.01723*BA347+0.06099))*10^3/3600,0)</f>
        <v>0</v>
      </c>
      <c r="AG347" s="46">
        <f>IF(7&lt;='貼り付けシート（日別）'!O346,1,1+(7-'貼り付けシート（日別）'!O346)*0.0091)</f>
        <v>1.0447795833333333</v>
      </c>
      <c r="AH347" s="46">
        <f>IF($BH$4=7,((AP347*'貼り付けシート（日別）'!O346+AQ347*(AU347+AV347+AW347+AY347)+AR347*AK347+AS347)*AJ347+BA347/AI347),0)</f>
        <v>0</v>
      </c>
      <c r="AI347" s="46">
        <f>$BH$52*'貼り付けシート（日別）'!O346+$BH$53*BA347+$BH$54</f>
        <v>0.80750875</v>
      </c>
      <c r="AJ347" s="46">
        <f>IF(7&lt;='貼り付けシート（日別）'!O346,1,1+(7-'貼り付けシート（日別）'!O346)*0.0205)</f>
        <v>1.1008770833333332</v>
      </c>
      <c r="AK347" s="46">
        <f>SUMIF('貼り付けシート（時刻別）'!$A$6:$A$8765,A347,'貼り付けシート（時刻別）'!$D$6:$D$8765)</f>
        <v>102.78663717797906</v>
      </c>
      <c r="AL347" s="120">
        <f>IF($AK347&gt;0,バックデータ一覧!$S$4,バックデータ一覧!$T$4)</f>
        <v>-0.51375000000000004</v>
      </c>
      <c r="AM347" s="120">
        <f>IF($AK347&gt;0,バックデータ一覧!$S$5,バックデータ一覧!$T$5)</f>
        <v>-1.7819999999999999E-2</v>
      </c>
      <c r="AN347" s="120">
        <f>IF($AK347&gt;0,バックデータ一覧!$S$6,バックデータ一覧!$T$6)</f>
        <v>0.27639999999999998</v>
      </c>
      <c r="AO347" s="120">
        <f>IF($AK347&gt;0,バックデータ一覧!$S$7,バックデータ一覧!$T$7)</f>
        <v>9.4067100000000003</v>
      </c>
      <c r="AP347" s="120">
        <f>IF($AK347&gt;0,バックデータ一覧!$S$12,バックデータ一覧!$T$12)</f>
        <v>-0.19841</v>
      </c>
      <c r="AQ347" s="120">
        <f>IF($AK347&gt;0,バックデータ一覧!$S$13,バックデータ一覧!$T$13)</f>
        <v>1.10632</v>
      </c>
      <c r="AR347" s="120">
        <f>IF($AK347&gt;0,バックデータ一覧!$S$14,バックデータ一覧!$T$14)</f>
        <v>0.19306999999999999</v>
      </c>
      <c r="AS347" s="120">
        <f>IF($AK347&gt;0,バックデータ一覧!$S$15,バックデータ一覧!$T$15)</f>
        <v>-10.36669</v>
      </c>
      <c r="AT347" s="123">
        <f>IF(データ入力と計算結果!$E$9=バックデータ一覧!$A$24,'貼り付けシート（日別）'!P346,0)</f>
        <v>0</v>
      </c>
      <c r="AU347" s="132">
        <f>'貼り付けシート（日別）'!B346</f>
        <v>12.72242620558</v>
      </c>
      <c r="AV347" s="132">
        <f>'貼り付けシート（日別）'!C346</f>
        <v>20.743086204749996</v>
      </c>
      <c r="AW347" s="132">
        <f>'貼り付けシート（日別）'!D346</f>
        <v>3.8720427582199997</v>
      </c>
      <c r="AX347" s="132">
        <f>'貼り付けシート（日別）'!E346</f>
        <v>0</v>
      </c>
      <c r="AY347" s="132">
        <f>'貼り付けシート（日別）'!F346</f>
        <v>24.891703445700003</v>
      </c>
      <c r="AZ347" s="132">
        <f>'貼り付けシート（日別）'!G346</f>
        <v>0</v>
      </c>
      <c r="BA347" s="132">
        <f>'貼り付けシート（日別）'!H346</f>
        <v>7.1881249999999994</v>
      </c>
    </row>
    <row r="348" spans="1:53" x14ac:dyDescent="0.15">
      <c r="A348" s="50">
        <v>41981</v>
      </c>
      <c r="B348" s="42">
        <f t="shared" si="53"/>
        <v>12</v>
      </c>
      <c r="C348" s="42">
        <f t="shared" si="54"/>
        <v>8</v>
      </c>
      <c r="D348" s="127">
        <f t="shared" si="55"/>
        <v>0.18025045659722222</v>
      </c>
      <c r="E348" s="127">
        <f t="shared" si="50"/>
        <v>105.28389782162779</v>
      </c>
      <c r="F348" s="127">
        <f t="shared" si="56"/>
        <v>0</v>
      </c>
      <c r="G348" s="130">
        <v>0</v>
      </c>
      <c r="H348" s="122">
        <f t="shared" si="51"/>
        <v>0.18025045659722222</v>
      </c>
      <c r="I348" s="122">
        <f>IF(AND($BH$4&lt;&gt;1,$BH$4&lt;&gt;2,$BH$4&lt;&gt;6),0,((VLOOKUP(データ入力と計算結果!$E$6,バックデータ一覧!$V$10:$AA$11,2)*'貼り付けシート（日別）'!O347+VLOOKUP(データ入力と計算結果!$E$6,バックデータ一覧!$V$10:$AA$11,3)*('貼り付けシート（日別）'!I347+'貼り付けシート（日別）'!J347+'貼り付けシート（日別）'!K347+'貼り付けシート（日別）'!L347+'貼り付けシート（日別）'!N347)+(VLOOKUP(データ入力と計算結果!$E$6,バックデータ一覧!$V$10:$AA$11,4)))*10^3/3600))</f>
        <v>0.10790569444444444</v>
      </c>
      <c r="J348" s="122">
        <f>IF(AND(OR($BH$4&lt;&gt;1,$BH$4&lt;&gt;2,$BH$4&lt;&gt;6),データ入力と計算結果!$E$7&lt;&gt;バックデータ一覧!$A$15,SUM(AX348:AY348)&gt;0),0.07*10^3/3600,0)</f>
        <v>1.9444444444444445E-2</v>
      </c>
      <c r="K348" s="122">
        <f>IF(AND(OR($BH$4=1,$BH$4=2),データ入力と計算結果!$E$7=バックデータ一覧!$A$17,AY348&gt;0),(VLOOKUP(データ入力と計算結果!$E$6,バックデータ一覧!$V$10:$AA$11,5,FALSE)*BA348+VLOOKUP(データ入力と計算結果!$E$6,バックデータ一覧!$V$10:$AA$11,6,FALSE))*10^3/3600,0)</f>
        <v>5.2900317708333325E-2</v>
      </c>
      <c r="L348" s="122">
        <f>IF(OR($BH$4=1,$BH$4=6),IF(データ入力と計算結果!$E$7=バックデータ一覧!$A$15,AU348/N348+AV348/O348+AW348/P348+AX348/Q348+AY348/S348,IF(データ入力と計算結果!$E$7=バックデータ一覧!$A$16,AU348/N348+AV348/O348+AW348/P348+AY348/R348+AZ348/S348,AU348/N348+AV348/O348+AW348/P348+AY348/R348+BA348/T348)),0)</f>
        <v>105.28389782162779</v>
      </c>
      <c r="M348" s="122">
        <f>IF($BH$4=2,IF(データ入力と計算結果!$E$7=バックデータ一覧!$A$15,AU348/N348+AV348/O348+AW348/P348+AX348/Q348+AZ348/S348,IF(データ入力と計算結果!$E$7=バックデータ一覧!$A$16,AU348/N348+AV348/O348+AW348/P348+AY348/R348+AZ348/S348,AU348/N348+AV348/O348+AW348/P348+AY348/R348+BA348/T348)),0)</f>
        <v>0</v>
      </c>
      <c r="N348" s="122">
        <f>MIN(1,$BH$6*'貼り付けシート（日別）'!O347+計算過程!$BH$13*(AU348+AW348)+$BH$20)</f>
        <v>0.61263093849345784</v>
      </c>
      <c r="O348" s="122">
        <f>MIN(1,$BH$7*'貼り付けシート（日別）'!O347+$BH$14*AV348+$BH$21)</f>
        <v>0.68245730027239682</v>
      </c>
      <c r="P348" s="122">
        <f>MIN(1,$BH$8*'貼り付けシート（日別）'!O347+$BH$15*(AU348+AW348)+$BH$22)</f>
        <v>0.61263093849345784</v>
      </c>
      <c r="Q348" s="46">
        <f>MIN(1,$BH$9*'貼り付けシート（日別）'!O347+$BH$16*AX348+$BH$23)</f>
        <v>0.71159348488590612</v>
      </c>
      <c r="R348" s="46">
        <f>MIN(1,$BH$10*'貼り付けシート（日別）'!O347+$BH$17*AY348+$BH$24)</f>
        <v>0.69920539353513733</v>
      </c>
      <c r="S348" s="46">
        <f>MIN(1,$BH$11*'貼り付けシート（日別）'!O347+$BH$18*AZ348+$BH$25)</f>
        <v>0.71159348488590612</v>
      </c>
      <c r="T348" s="46">
        <f>MIN(1,$BH$12*'貼り付けシート（日別）'!O347+$BH$19*BA348+$BH$26)</f>
        <v>0.6563706669132886</v>
      </c>
      <c r="U348" s="46">
        <f t="shared" si="52"/>
        <v>0</v>
      </c>
      <c r="V348" s="46">
        <f t="array" ref="V348">AVERAGE((IF(('貼り付けシート（時刻別）'!$E$6:$E$8765=$B348)*('貼り付けシート（時刻別）'!$F$6:$F$8765=$C348)*('貼り付けシート（時刻別）'!$G$6:$G$8765=1),'貼り付けシート（時刻別）'!$C$6:$C$8765,"")))</f>
        <v>-0.26249999999999996</v>
      </c>
      <c r="W348" s="46">
        <f t="shared" si="57"/>
        <v>1.0965912499999999</v>
      </c>
      <c r="X348" s="46">
        <f t="shared" si="58"/>
        <v>1.1219687500000002</v>
      </c>
      <c r="Y348" s="46">
        <f t="shared" si="59"/>
        <v>70.247482228725019</v>
      </c>
      <c r="Z348" s="46">
        <f>IF($BH$4=8,($BH$38*'貼り付けシート（日別）'!O347+$BH$39*Y348+$BH$40)/3.6,0)</f>
        <v>0</v>
      </c>
      <c r="AA348" s="46">
        <f>IF(OR($BH$4=3,$BH$4=4,$BH$4=5),(($BH$42*'貼り付けシート（日別）'!O347+$BH$43*SUM(AU348:AW348,AY348)+$BH$44)*AB348+(0.01723*BA348+0.06099))*10^3/3600,0)</f>
        <v>0</v>
      </c>
      <c r="AB348" s="46">
        <f>IF('貼り付けシート（日別）'!O347&lt;7,1+(7-'貼り付けシート（日別）'!O347)*0.0091,1)</f>
        <v>1.0644962499999999</v>
      </c>
      <c r="AC348" s="46">
        <f>IF(OR($BH$4=3,$BH$4=4,$BH$4=5),(($BH$45*'貼り付けシート（日別）'!O347+$BH$46*SUM(AU348:AW348,AY348)+$BH$47)*AE348+BA348/AD348),0)</f>
        <v>0</v>
      </c>
      <c r="AD348" s="46">
        <f>$BH$48*'貼り付けシート（日別）'!O347+$BH$49*BA348+$BH$50</f>
        <v>0.79905874999999993</v>
      </c>
      <c r="AE348" s="46">
        <f>IF('貼り付けシート（日別）'!O347&lt;7,1+(7-'貼り付けシート（日別）'!O347)*0.0205,1)</f>
        <v>1.14529375</v>
      </c>
      <c r="AF348" s="46">
        <f>IF($BH$4=7,((AL348*'貼り付けシート（日別）'!O347+AM348*(AU348+AV348+AW348+AY348)+AN348*AK348+AO348)*AG348+(0.01723*BA348+0.06099))*10^3/3600,0)</f>
        <v>0</v>
      </c>
      <c r="AG348" s="46">
        <f>IF(7&lt;='貼り付けシート（日別）'!O347,1,1+(7-'貼り付けシート（日別）'!O347)*0.0091)</f>
        <v>1.0644962499999999</v>
      </c>
      <c r="AH348" s="46">
        <f>IF($BH$4=7,((AP348*'貼り付けシート（日別）'!O347+AQ348*(AU348+AV348+AW348+AY348)+AR348*AK348+AS348)*AJ348+BA348/AI348),0)</f>
        <v>0</v>
      </c>
      <c r="AI348" s="46">
        <f>$BH$52*'貼り付けシート（日別）'!O347+$BH$53*BA348+$BH$54</f>
        <v>0.79905874999999993</v>
      </c>
      <c r="AJ348" s="46">
        <f>IF(7&lt;='貼り付けシート（日別）'!O347,1,1+(7-'貼り付けシート（日別）'!O347)*0.0205)</f>
        <v>1.14529375</v>
      </c>
      <c r="AK348" s="46">
        <f>SUMIF('貼り付けシート（時刻別）'!$A$6:$A$8765,A348,'貼り付けシート（時刻別）'!$D$6:$D$8765)</f>
        <v>132.9689656540238</v>
      </c>
      <c r="AL348" s="120">
        <f>IF($AK348&gt;0,バックデータ一覧!$S$4,バックデータ一覧!$T$4)</f>
        <v>-0.51375000000000004</v>
      </c>
      <c r="AM348" s="120">
        <f>IF($AK348&gt;0,バックデータ一覧!$S$5,バックデータ一覧!$T$5)</f>
        <v>-1.7819999999999999E-2</v>
      </c>
      <c r="AN348" s="120">
        <f>IF($AK348&gt;0,バックデータ一覧!$S$6,バックデータ一覧!$T$6)</f>
        <v>0.27639999999999998</v>
      </c>
      <c r="AO348" s="120">
        <f>IF($AK348&gt;0,バックデータ一覧!$S$7,バックデータ一覧!$T$7)</f>
        <v>9.4067100000000003</v>
      </c>
      <c r="AP348" s="120">
        <f>IF($AK348&gt;0,バックデータ一覧!$S$12,バックデータ一覧!$T$12)</f>
        <v>-0.19841</v>
      </c>
      <c r="AQ348" s="120">
        <f>IF($AK348&gt;0,バックデータ一覧!$S$13,バックデータ一覧!$T$13)</f>
        <v>1.10632</v>
      </c>
      <c r="AR348" s="120">
        <f>IF($AK348&gt;0,バックデータ一覧!$S$14,バックデータ一覧!$T$14)</f>
        <v>0.19306999999999999</v>
      </c>
      <c r="AS348" s="120">
        <f>IF($AK348&gt;0,バックデータ一覧!$S$15,バックデータ一覧!$T$15)</f>
        <v>-10.36669</v>
      </c>
      <c r="AT348" s="123">
        <f>IF(データ入力と計算結果!$E$9=バックデータ一覧!$A$24,'貼り付けシート（日別）'!P347,0)</f>
        <v>0</v>
      </c>
      <c r="AU348" s="132">
        <f>'貼り付けシート（日別）'!B347</f>
        <v>12.825690811206002</v>
      </c>
      <c r="AV348" s="132">
        <f>'貼り付けシート（日別）'!C347</f>
        <v>20.911452409575002</v>
      </c>
      <c r="AW348" s="132">
        <f>'貼り付けシート（日別）'!D347</f>
        <v>3.9034711164540004</v>
      </c>
      <c r="AX348" s="132">
        <f>'貼り付けシート（日別）'!E347</f>
        <v>0</v>
      </c>
      <c r="AY348" s="132">
        <f>'貼り付けシート（日別）'!F347</f>
        <v>25.093742891490006</v>
      </c>
      <c r="AZ348" s="132">
        <f>'貼り付けシート（日別）'!G347</f>
        <v>0</v>
      </c>
      <c r="BA348" s="132">
        <f>'貼り付けシート（日別）'!H347</f>
        <v>7.5131250000000005</v>
      </c>
    </row>
    <row r="349" spans="1:53" x14ac:dyDescent="0.15">
      <c r="A349" s="50">
        <v>41982</v>
      </c>
      <c r="B349" s="42">
        <f t="shared" si="53"/>
        <v>12</v>
      </c>
      <c r="C349" s="42">
        <f t="shared" si="54"/>
        <v>9</v>
      </c>
      <c r="D349" s="127">
        <f t="shared" si="55"/>
        <v>0.19080343287037038</v>
      </c>
      <c r="E349" s="127">
        <f t="shared" si="50"/>
        <v>127.48857213940514</v>
      </c>
      <c r="F349" s="127">
        <f t="shared" si="56"/>
        <v>0</v>
      </c>
      <c r="G349" s="130">
        <v>0</v>
      </c>
      <c r="H349" s="122">
        <f t="shared" si="51"/>
        <v>0.19080343287037038</v>
      </c>
      <c r="I349" s="122">
        <f>IF(AND($BH$4&lt;&gt;1,$BH$4&lt;&gt;2,$BH$4&lt;&gt;6),0,((VLOOKUP(データ入力と計算結果!$E$6,バックデータ一覧!$V$10:$AA$11,2)*'貼り付けシート（日別）'!O348+VLOOKUP(データ入力と計算結果!$E$6,バックデータ一覧!$V$10:$AA$11,3)*('貼り付けシート（日別）'!I348+'貼り付けシート（日別）'!J348+'貼り付けシート（日別）'!K348+'貼り付けシート（日別）'!L348+'貼り付けシート（日別）'!N348)+(VLOOKUP(データ入力と計算結果!$E$6,バックデータ一覧!$V$10:$AA$11,4)))*10^3/3600))</f>
        <v>0.11867703703703705</v>
      </c>
      <c r="J349" s="122">
        <f>IF(AND(OR($BH$4&lt;&gt;1,$BH$4&lt;&gt;2,$BH$4&lt;&gt;6),データ入力と計算結果!$E$7&lt;&gt;バックデータ一覧!$A$15,SUM(AX349:AY349)&gt;0),0.07*10^3/3600,0)</f>
        <v>1.9444444444444445E-2</v>
      </c>
      <c r="K349" s="122">
        <f>IF(AND(OR($BH$4=1,$BH$4=2),データ入力と計算結果!$E$7=バックデータ一覧!$A$17,AY349&gt;0),(VLOOKUP(データ入力と計算結果!$E$6,バックデータ一覧!$V$10:$AA$11,5,FALSE)*BA349+VLOOKUP(データ入力と計算結果!$E$6,バックデータ一覧!$V$10:$AA$11,6,FALSE))*10^3/3600,0)</f>
        <v>5.2681951388888877E-2</v>
      </c>
      <c r="L349" s="122">
        <f>IF(OR($BH$4=1,$BH$4=6),IF(データ入力と計算結果!$E$7=バックデータ一覧!$A$15,AU349/N349+AV349/O349+AW349/P349+AX349/Q349+AY349/S349,IF(データ入力と計算結果!$E$7=バックデータ一覧!$A$16,AU349/N349+AV349/O349+AW349/P349+AY349/R349+AZ349/S349,AU349/N349+AV349/O349+AW349/P349+AY349/R349+BA349/T349)),0)</f>
        <v>127.48857213940514</v>
      </c>
      <c r="M349" s="122">
        <f>IF($BH$4=2,IF(データ入力と計算結果!$E$7=バックデータ一覧!$A$15,AU349/N349+AV349/O349+AW349/P349+AX349/Q349+AZ349/S349,IF(データ入力と計算結果!$E$7=バックデータ一覧!$A$16,AU349/N349+AV349/O349+AW349/P349+AY349/R349+AZ349/S349,AU349/N349+AV349/O349+AW349/P349+AY349/R349+BA349/T349)),0)</f>
        <v>0</v>
      </c>
      <c r="N349" s="122">
        <f>MIN(1,$BH$6*'貼り付けシート（日別）'!O348+計算過程!$BH$13*(AU349+AW349)+$BH$20)</f>
        <v>0.62173531121806203</v>
      </c>
      <c r="O349" s="122">
        <f>MIN(1,$BH$7*'貼り付けシート（日別）'!O348+$BH$14*AV349+$BH$21)</f>
        <v>0.68594690066478559</v>
      </c>
      <c r="P349" s="122">
        <f>MIN(1,$BH$8*'貼り付けシート（日別）'!O348+$BH$15*(AU349+AW349)+$BH$22)</f>
        <v>0.62173531121806203</v>
      </c>
      <c r="Q349" s="46">
        <f>MIN(1,$BH$9*'貼り付けシート（日別）'!O348+$BH$16*AX349+$BH$23)</f>
        <v>0.71159348488590612</v>
      </c>
      <c r="R349" s="46">
        <f>MIN(1,$BH$10*'貼り付けシート（日別）'!O348+$BH$17*AY349+$BH$24)</f>
        <v>0.69906124154021665</v>
      </c>
      <c r="S349" s="46">
        <f>MIN(1,$BH$11*'貼り付けシート（日別）'!O348+$BH$18*AZ349+$BH$25)</f>
        <v>0.71159348488590612</v>
      </c>
      <c r="T349" s="46">
        <f>MIN(1,$BH$12*'貼り付けシート（日別）'!O348+$BH$19*BA349+$BH$26)</f>
        <v>0.65647835000697985</v>
      </c>
      <c r="U349" s="46">
        <f t="shared" si="52"/>
        <v>0</v>
      </c>
      <c r="V349" s="46">
        <f t="array" ref="V349">AVERAGE((IF(('貼り付けシート（時刻別）'!$E$6:$E$8765=$B349)*('貼り付けシート（時刻別）'!$F$6:$F$8765=$C349)*('貼り付けシート（時刻別）'!$G$6:$G$8765=1),'貼り付けシート（時刻別）'!$C$6:$C$8765,"")))</f>
        <v>-3.3874999999999993</v>
      </c>
      <c r="W349" s="46">
        <f t="shared" si="57"/>
        <v>1.1381537500000001</v>
      </c>
      <c r="X349" s="46">
        <f t="shared" si="58"/>
        <v>1.1211249999999999</v>
      </c>
      <c r="Y349" s="46">
        <f t="shared" si="59"/>
        <v>85.113267399199998</v>
      </c>
      <c r="Z349" s="46">
        <f>IF($BH$4=8,($BH$38*'貼り付けシート（日別）'!O348+$BH$39*Y349+$BH$40)/3.6,0)</f>
        <v>0</v>
      </c>
      <c r="AA349" s="46">
        <f>IF(OR($BH$4=3,$BH$4=4,$BH$4=5),(($BH$42*'貼り付けシート（日別）'!O348+$BH$43*SUM(AU349:AW349,AY349)+$BH$44)*AB349+(0.01723*BA349+0.06099))*10^3/3600,0)</f>
        <v>0</v>
      </c>
      <c r="AB349" s="46">
        <f>IF('貼り付けシート（日別）'!O348&lt;7,1+(7-'貼り付けシート（日別）'!O348)*0.0091,1)</f>
        <v>1.0617283333333334</v>
      </c>
      <c r="AC349" s="46">
        <f>IF(OR($BH$4=3,$BH$4=4,$BH$4=5),(($BH$45*'貼り付けシート（日別）'!O348+$BH$46*SUM(AU349:AW349,AY349)+$BH$47)*AE349+BA349/AD349),0)</f>
        <v>0</v>
      </c>
      <c r="AD349" s="46">
        <f>$BH$48*'貼り付けシート（日別）'!O348+$BH$49*BA349+$BH$50</f>
        <v>0.80024499999999998</v>
      </c>
      <c r="AE349" s="46">
        <f>IF('貼り付けシート（日別）'!O348&lt;7,1+(7-'貼り付けシート（日別）'!O348)*0.0205,1)</f>
        <v>1.1390583333333333</v>
      </c>
      <c r="AF349" s="46">
        <f>IF($BH$4=7,((AL349*'貼り付けシート（日別）'!O348+AM349*(AU349+AV349+AW349+AY349)+AN349*AK349+AO349)*AG349+(0.01723*BA349+0.06099))*10^3/3600,0)</f>
        <v>0</v>
      </c>
      <c r="AG349" s="46">
        <f>IF(7&lt;='貼り付けシート（日別）'!O348,1,1+(7-'貼り付けシート（日別）'!O348)*0.0091)</f>
        <v>1.0617283333333334</v>
      </c>
      <c r="AH349" s="46">
        <f>IF($BH$4=7,((AP349*'貼り付けシート（日別）'!O348+AQ349*(AU349+AV349+AW349+AY349)+AR349*AK349+AS349)*AJ349+BA349/AI349),0)</f>
        <v>0</v>
      </c>
      <c r="AI349" s="46">
        <f>$BH$52*'貼り付けシート（日別）'!O348+$BH$53*BA349+$BH$54</f>
        <v>0.80024499999999998</v>
      </c>
      <c r="AJ349" s="46">
        <f>IF(7&lt;='貼り付けシート（日別）'!O348,1,1+(7-'貼り付けシート（日別）'!O348)*0.0205)</f>
        <v>1.1390583333333333</v>
      </c>
      <c r="AK349" s="46">
        <f>SUMIF('貼り付けシート（時刻別）'!$A$6:$A$8765,A349,'貼り付けシート（時刻別）'!$D$6:$D$8765)</f>
        <v>115.24546437209716</v>
      </c>
      <c r="AL349" s="120">
        <f>IF($AK349&gt;0,バックデータ一覧!$S$4,バックデータ一覧!$T$4)</f>
        <v>-0.51375000000000004</v>
      </c>
      <c r="AM349" s="120">
        <f>IF($AK349&gt;0,バックデータ一覧!$S$5,バックデータ一覧!$T$5)</f>
        <v>-1.7819999999999999E-2</v>
      </c>
      <c r="AN349" s="120">
        <f>IF($AK349&gt;0,バックデータ一覧!$S$6,バックデータ一覧!$T$6)</f>
        <v>0.27639999999999998</v>
      </c>
      <c r="AO349" s="120">
        <f>IF($AK349&gt;0,バックデータ一覧!$S$7,バックデータ一覧!$T$7)</f>
        <v>9.4067100000000003</v>
      </c>
      <c r="AP349" s="120">
        <f>IF($AK349&gt;0,バックデータ一覧!$S$12,バックデータ一覧!$T$12)</f>
        <v>-0.19841</v>
      </c>
      <c r="AQ349" s="120">
        <f>IF($AK349&gt;0,バックデータ一覧!$S$13,バックデータ一覧!$T$13)</f>
        <v>1.10632</v>
      </c>
      <c r="AR349" s="120">
        <f>IF($AK349&gt;0,バックデータ一覧!$S$14,バックデータ一覧!$T$14)</f>
        <v>0.19306999999999999</v>
      </c>
      <c r="AS349" s="120">
        <f>IF($AK349&gt;0,バックデータ一覧!$S$15,バックデータ一覧!$T$15)</f>
        <v>-10.36669</v>
      </c>
      <c r="AT349" s="123">
        <f>IF(データ入力と計算結果!$E$9=バックデータ一覧!$A$24,'貼り付けシート（日別）'!P348,0)</f>
        <v>0</v>
      </c>
      <c r="AU349" s="132">
        <f>'貼り付けシート（日別）'!B348</f>
        <v>19.764377156160002</v>
      </c>
      <c r="AV349" s="132">
        <f>'貼り付けシート（日別）'!C348</f>
        <v>28.234824508799999</v>
      </c>
      <c r="AW349" s="132">
        <f>'貼り付けシート（日別）'!D348</f>
        <v>4.2352236763199995</v>
      </c>
      <c r="AX349" s="132">
        <f>'貼り付けシート（日別）'!E348</f>
        <v>0</v>
      </c>
      <c r="AY349" s="132">
        <f>'貼り付けシート（日別）'!F348</f>
        <v>25.411342057919999</v>
      </c>
      <c r="AZ349" s="132">
        <f>'貼り付けシート（日別）'!G348</f>
        <v>0</v>
      </c>
      <c r="BA349" s="132">
        <f>'貼り付けシート（日別）'!H348</f>
        <v>7.4675000000000002</v>
      </c>
    </row>
    <row r="350" spans="1:53" x14ac:dyDescent="0.15">
      <c r="A350" s="50">
        <v>41983</v>
      </c>
      <c r="B350" s="42">
        <f t="shared" si="53"/>
        <v>12</v>
      </c>
      <c r="C350" s="42">
        <f t="shared" si="54"/>
        <v>10</v>
      </c>
      <c r="D350" s="127">
        <f t="shared" si="55"/>
        <v>0.10427509259259259</v>
      </c>
      <c r="E350" s="127">
        <f t="shared" si="50"/>
        <v>53.574311805581807</v>
      </c>
      <c r="F350" s="127">
        <f t="shared" si="56"/>
        <v>0</v>
      </c>
      <c r="G350" s="130">
        <v>0</v>
      </c>
      <c r="H350" s="122">
        <f t="shared" si="51"/>
        <v>0.10427509259259259</v>
      </c>
      <c r="I350" s="122">
        <f>IF(AND($BH$4&lt;&gt;1,$BH$4&lt;&gt;2,$BH$4&lt;&gt;6),0,((VLOOKUP(データ入力と計算結果!$E$6,バックデータ一覧!$V$10:$AA$11,2)*'貼り付けシート（日別）'!O349+VLOOKUP(データ入力と計算結果!$E$6,バックデータ一覧!$V$10:$AA$11,3)*('貼り付けシート（日別）'!I349+'貼り付けシート（日別）'!J349+'貼り付けシート（日別）'!K349+'貼り付けシート（日別）'!L349+'貼り付けシート（日別）'!N349)+(VLOOKUP(データ入力と計算結果!$E$6,バックデータ一覧!$V$10:$AA$11,4)))*10^3/3600))</f>
        <v>0.10427509259259259</v>
      </c>
      <c r="J350" s="122">
        <f>IF(AND(OR($BH$4&lt;&gt;1,$BH$4&lt;&gt;2,$BH$4&lt;&gt;6),データ入力と計算結果!$E$7&lt;&gt;バックデータ一覧!$A$15,SUM(AX350:AY350)&gt;0),0.07*10^3/3600,0)</f>
        <v>0</v>
      </c>
      <c r="K350" s="122">
        <f>IF(AND(OR($BH$4=1,$BH$4=2),データ入力と計算結果!$E$7=バックデータ一覧!$A$17,AY350&gt;0),(VLOOKUP(データ入力と計算結果!$E$6,バックデータ一覧!$V$10:$AA$11,5,FALSE)*BA350+VLOOKUP(データ入力と計算結果!$E$6,バックデータ一覧!$V$10:$AA$11,6,FALSE))*10^3/3600,0)</f>
        <v>0</v>
      </c>
      <c r="L350" s="122">
        <f>IF(OR($BH$4=1,$BH$4=6),IF(データ入力と計算結果!$E$7=バックデータ一覧!$A$15,AU350/N350+AV350/O350+AW350/P350+AX350/Q350+AY350/S350,IF(データ入力と計算結果!$E$7=バックデータ一覧!$A$16,AU350/N350+AV350/O350+AW350/P350+AY350/R350+AZ350/S350,AU350/N350+AV350/O350+AW350/P350+AY350/R350+BA350/T350)),0)</f>
        <v>53.574311805581807</v>
      </c>
      <c r="M350" s="122">
        <f>IF($BH$4=2,IF(データ入力と計算結果!$E$7=バックデータ一覧!$A$15,AU350/N350+AV350/O350+AW350/P350+AX350/Q350+AZ350/S350,IF(データ入力と計算結果!$E$7=バックデータ一覧!$A$16,AU350/N350+AV350/O350+AW350/P350+AY350/R350+AZ350/S350,AU350/N350+AV350/O350+AW350/P350+AY350/R350+BA350/T350)),0)</f>
        <v>0</v>
      </c>
      <c r="N350" s="122">
        <f>MIN(1,$BH$6*'貼り付けシート（日別）'!O349+計算過程!$BH$13*(AU350+AW350)+$BH$20)</f>
        <v>0.60822265656606556</v>
      </c>
      <c r="O350" s="122">
        <f>MIN(1,$BH$7*'貼り付けシート（日別）'!O349+$BH$14*AV350+$BH$21)</f>
        <v>0.68692819175245712</v>
      </c>
      <c r="P350" s="122">
        <f>MIN(1,$BH$8*'貼り付けシート（日別）'!O349+$BH$15*(AU350+AW350)+$BH$22)</f>
        <v>0.60822265656606556</v>
      </c>
      <c r="Q350" s="46">
        <f>MIN(1,$BH$9*'貼り付けシート（日別）'!O349+$BH$16*AX350+$BH$23)</f>
        <v>0.71159348488590612</v>
      </c>
      <c r="R350" s="46">
        <f>MIN(1,$BH$10*'貼り付けシート（日別）'!O349+$BH$17*AY350+$BH$24)</f>
        <v>0.71059494829530212</v>
      </c>
      <c r="S350" s="46">
        <f>MIN(1,$BH$11*'貼り付けシート（日別）'!O349+$BH$18*AZ350+$BH$25)</f>
        <v>0.71159348488590612</v>
      </c>
      <c r="T350" s="46">
        <f>MIN(1,$BH$12*'貼り付けシート（日別）'!O349+$BH$19*BA350+$BH$26)</f>
        <v>0.5331345715328859</v>
      </c>
      <c r="U350" s="46">
        <f t="shared" si="52"/>
        <v>0</v>
      </c>
      <c r="V350" s="46">
        <f t="array" ref="V350">AVERAGE((IF(('貼り付けシート（時刻別）'!$E$6:$E$8765=$B350)*('貼り付けシート（時刻別）'!$F$6:$F$8765=$C350)*('貼り付けシート（時刻別）'!$G$6:$G$8765=1),'貼り付けシート（時刻別）'!$C$6:$C$8765,"")))</f>
        <v>0.38750000000000001</v>
      </c>
      <c r="W350" s="46">
        <f t="shared" si="57"/>
        <v>1.0879462499999999</v>
      </c>
      <c r="X350" s="46">
        <f t="shared" si="58"/>
        <v>1.11709375</v>
      </c>
      <c r="Y350" s="46">
        <f t="shared" si="59"/>
        <v>35.693195788250001</v>
      </c>
      <c r="Z350" s="46">
        <f>IF($BH$4=8,($BH$38*'貼り付けシート（日別）'!O349+$BH$39*Y350+$BH$40)/3.6,0)</f>
        <v>0</v>
      </c>
      <c r="AA350" s="46">
        <f>IF(OR($BH$4=3,$BH$4=4,$BH$4=5),(($BH$42*'貼り付けシート（日別）'!O349+$BH$43*SUM(AU350:AW350,AY350)+$BH$44)*AB350+(0.01723*BA350+0.06099))*10^3/3600,0)</f>
        <v>0</v>
      </c>
      <c r="AB350" s="46">
        <f>IF('貼り付けシート（日別）'!O349&lt;7,1+(7-'貼り付けシート（日別）'!O349)*0.0091,1)</f>
        <v>1.0369308333333334</v>
      </c>
      <c r="AC350" s="46">
        <f>IF(OR($BH$4=3,$BH$4=4,$BH$4=5),(($BH$45*'貼り付けシート（日別）'!O349+$BH$46*SUM(AU350:AW350,AY350)+$BH$47)*AE350+BA350/AD350),0)</f>
        <v>0</v>
      </c>
      <c r="AD350" s="46">
        <f>$BH$48*'貼り付けシート（日別）'!O349+$BH$49*BA350+$BH$50</f>
        <v>0.76851999999999998</v>
      </c>
      <c r="AE350" s="46">
        <f>IF('貼り付けシート（日別）'!O349&lt;7,1+(7-'貼り付けシート（日別）'!O349)*0.0205,1)</f>
        <v>1.0831958333333334</v>
      </c>
      <c r="AF350" s="46">
        <f>IF($BH$4=7,((AL350*'貼り付けシート（日別）'!O349+AM350*(AU350+AV350+AW350+AY350)+AN350*AK350+AO350)*AG350+(0.01723*BA350+0.06099))*10^3/3600,0)</f>
        <v>0</v>
      </c>
      <c r="AG350" s="46">
        <f>IF(7&lt;='貼り付けシート（日別）'!O349,1,1+(7-'貼り付けシート（日別）'!O349)*0.0091)</f>
        <v>1.0369308333333334</v>
      </c>
      <c r="AH350" s="46">
        <f>IF($BH$4=7,((AP350*'貼り付けシート（日別）'!O349+AQ350*(AU350+AV350+AW350+AY350)+AR350*AK350+AS350)*AJ350+BA350/AI350),0)</f>
        <v>0</v>
      </c>
      <c r="AI350" s="46">
        <f>$BH$52*'貼り付けシート（日別）'!O349+$BH$53*BA350+$BH$54</f>
        <v>0.76851999999999998</v>
      </c>
      <c r="AJ350" s="46">
        <f>IF(7&lt;='貼り付けシート（日別）'!O349,1,1+(7-'貼り付けシート（日別）'!O349)*0.0205)</f>
        <v>1.0831958333333334</v>
      </c>
      <c r="AK350" s="46">
        <f>SUMIF('貼り付けシート（時刻別）'!$A$6:$A$8765,A350,'貼り付けシート（時刻別）'!$D$6:$D$8765)</f>
        <v>120.05312204906706</v>
      </c>
      <c r="AL350" s="120">
        <f>IF($AK350&gt;0,バックデータ一覧!$S$4,バックデータ一覧!$T$4)</f>
        <v>-0.51375000000000004</v>
      </c>
      <c r="AM350" s="120">
        <f>IF($AK350&gt;0,バックデータ一覧!$S$5,バックデータ一覧!$T$5)</f>
        <v>-1.7819999999999999E-2</v>
      </c>
      <c r="AN350" s="120">
        <f>IF($AK350&gt;0,バックデータ一覧!$S$6,バックデータ一覧!$T$6)</f>
        <v>0.27639999999999998</v>
      </c>
      <c r="AO350" s="120">
        <f>IF($AK350&gt;0,バックデータ一覧!$S$7,バックデータ一覧!$T$7)</f>
        <v>9.4067100000000003</v>
      </c>
      <c r="AP350" s="120">
        <f>IF($AK350&gt;0,バックデータ一覧!$S$12,バックデータ一覧!$T$12)</f>
        <v>-0.19841</v>
      </c>
      <c r="AQ350" s="120">
        <f>IF($AK350&gt;0,バックデータ一覧!$S$13,バックデータ一覧!$T$13)</f>
        <v>1.10632</v>
      </c>
      <c r="AR350" s="120">
        <f>IF($AK350&gt;0,バックデータ一覧!$S$14,バックデータ一覧!$T$14)</f>
        <v>0.19306999999999999</v>
      </c>
      <c r="AS350" s="120">
        <f>IF($AK350&gt;0,バックデータ一覧!$S$15,バックデータ一覧!$T$15)</f>
        <v>-10.36669</v>
      </c>
      <c r="AT350" s="123">
        <f>IF(データ入力と計算結果!$E$9=バックデータ一覧!$A$24,'貼り付けシート（日別）'!P349,0)</f>
        <v>0</v>
      </c>
      <c r="AU350" s="132">
        <f>'貼り付けシート（日別）'!B349</f>
        <v>4.5687290608960005</v>
      </c>
      <c r="AV350" s="132">
        <f>'貼り付けシート（日別）'!C349</f>
        <v>27.126828799070001</v>
      </c>
      <c r="AW350" s="132">
        <f>'貼り付けシート（日別）'!D349</f>
        <v>3.997637928284</v>
      </c>
      <c r="AX350" s="132">
        <f>'貼り付けシート（日別）'!E349</f>
        <v>0</v>
      </c>
      <c r="AY350" s="132">
        <f>'貼り付けシート（日別）'!F349</f>
        <v>0</v>
      </c>
      <c r="AZ350" s="132">
        <f>'貼り付けシート（日別）'!G349</f>
        <v>0</v>
      </c>
      <c r="BA350" s="132">
        <f>'貼り付けシート（日別）'!H349</f>
        <v>0</v>
      </c>
    </row>
    <row r="351" spans="1:53" x14ac:dyDescent="0.15">
      <c r="A351" s="50">
        <v>41984</v>
      </c>
      <c r="B351" s="42">
        <f t="shared" si="53"/>
        <v>12</v>
      </c>
      <c r="C351" s="42">
        <f t="shared" si="54"/>
        <v>11</v>
      </c>
      <c r="D351" s="127">
        <f t="shared" si="55"/>
        <v>0.17448621296296296</v>
      </c>
      <c r="E351" s="127">
        <f t="shared" si="50"/>
        <v>106.0412035312382</v>
      </c>
      <c r="F351" s="127">
        <f t="shared" si="56"/>
        <v>0</v>
      </c>
      <c r="G351" s="130">
        <v>0</v>
      </c>
      <c r="H351" s="122">
        <f t="shared" si="51"/>
        <v>0.17448621296296296</v>
      </c>
      <c r="I351" s="122">
        <f>IF(AND($BH$4&lt;&gt;1,$BH$4&lt;&gt;2,$BH$4&lt;&gt;6),0,((VLOOKUP(データ入力と計算結果!$E$6,バックデータ一覧!$V$10:$AA$11,2)*'貼り付けシート（日別）'!O350+VLOOKUP(データ入力と計算結果!$E$6,バックデータ一覧!$V$10:$AA$11,3)*('貼り付けシート（日別）'!I350+'貼り付けシート（日別）'!J350+'貼り付けシート（日別）'!K350+'貼り付けシート（日別）'!L350+'貼り付けシート（日別）'!N350)+(VLOOKUP(データ入力と計算結果!$E$6,バックデータ一覧!$V$10:$AA$11,4)))*10^3/3600))</f>
        <v>0.10560240740740741</v>
      </c>
      <c r="J351" s="122">
        <f>IF(AND(OR($BH$4&lt;&gt;1,$BH$4&lt;&gt;2,$BH$4&lt;&gt;6),データ入力と計算結果!$E$7&lt;&gt;バックデータ一覧!$A$15,SUM(AX351:AY351)&gt;0),0.07*10^3/3600,0)</f>
        <v>1.9444444444444445E-2</v>
      </c>
      <c r="K351" s="122">
        <f>IF(AND(OR($BH$4=1,$BH$4=2),データ入力と計算結果!$E$7=バックデータ一覧!$A$17,AY351&gt;0),(VLOOKUP(データ入力と計算結果!$E$6,バックデータ一覧!$V$10:$AA$11,5,FALSE)*BA351+VLOOKUP(データ入力と計算結果!$E$6,バックデータ一覧!$V$10:$AA$11,6,FALSE))*10^3/3600,0)</f>
        <v>4.9439361111111114E-2</v>
      </c>
      <c r="L351" s="122">
        <f>IF(OR($BH$4=1,$BH$4=6),IF(データ入力と計算結果!$E$7=バックデータ一覧!$A$15,AU351/N351+AV351/O351+AW351/P351+AX351/Q351+AY351/S351,IF(データ入力と計算結果!$E$7=バックデータ一覧!$A$16,AU351/N351+AV351/O351+AW351/P351+AY351/R351+AZ351/S351,AU351/N351+AV351/O351+AW351/P351+AY351/R351+BA351/T351)),0)</f>
        <v>106.0412035312382</v>
      </c>
      <c r="M351" s="122">
        <f>IF($BH$4=2,IF(データ入力と計算結果!$E$7=バックデータ一覧!$A$15,AU351/N351+AV351/O351+AW351/P351+AX351/Q351+AZ351/S351,IF(データ入力と計算結果!$E$7=バックデータ一覧!$A$16,AU351/N351+AV351/O351+AW351/P351+AY351/R351+AZ351/S351,AU351/N351+AV351/O351+AW351/P351+AY351/R351+BA351/T351)),0)</f>
        <v>0</v>
      </c>
      <c r="N351" s="122">
        <f>MIN(1,$BH$6*'貼り付けシート（日別）'!O350+計算過程!$BH$13*(AU351+AW351)+$BH$20)</f>
        <v>0.62145045768989737</v>
      </c>
      <c r="O351" s="122">
        <f>MIN(1,$BH$7*'貼り付けシート（日別）'!O350+$BH$14*AV351+$BH$21)</f>
        <v>0.68532569517920339</v>
      </c>
      <c r="P351" s="122">
        <f>MIN(1,$BH$8*'貼り付けシート（日別）'!O350+$BH$15*(AU351+AW351)+$BH$22)</f>
        <v>0.62145045768989737</v>
      </c>
      <c r="Q351" s="46">
        <f>MIN(1,$BH$9*'貼り付けシート（日別）'!O350+$BH$16*AX351+$BH$23)</f>
        <v>0.71159348488590612</v>
      </c>
      <c r="R351" s="46">
        <f>MIN(1,$BH$10*'貼り付けシート（日別）'!O350+$BH$17*AY351+$BH$24)</f>
        <v>0.69891415647059363</v>
      </c>
      <c r="S351" s="46">
        <f>MIN(1,$BH$11*'貼り付けシート（日別）'!O350+$BH$18*AZ351+$BH$25)</f>
        <v>0.71159348488590612</v>
      </c>
      <c r="T351" s="46">
        <f>MIN(1,$BH$12*'貼り付けシート（日別）'!O350+$BH$19*BA351+$BH$26)</f>
        <v>0.6580773701927517</v>
      </c>
      <c r="U351" s="46">
        <f t="shared" si="52"/>
        <v>0</v>
      </c>
      <c r="V351" s="46">
        <f t="array" ref="V351">AVERAGE((IF(('貼り付けシート（時刻別）'!$E$6:$E$8765=$B351)*('貼り付けシート（時刻別）'!$F$6:$F$8765=$C351)*('貼り付けシート（時刻別）'!$G$6:$G$8765=1),'貼り付けシート（時刻別）'!$C$6:$C$8765,"")))</f>
        <v>3.4</v>
      </c>
      <c r="W351" s="46">
        <f t="shared" si="57"/>
        <v>1.0478799999999999</v>
      </c>
      <c r="X351" s="46">
        <f t="shared" si="58"/>
        <v>1.056</v>
      </c>
      <c r="Y351" s="46">
        <f t="shared" si="59"/>
        <v>71.128508613925007</v>
      </c>
      <c r="Z351" s="46">
        <f>IF($BH$4=8,($BH$38*'貼り付けシート（日別）'!O350+$BH$39*Y351+$BH$40)/3.6,0)</f>
        <v>0</v>
      </c>
      <c r="AA351" s="46">
        <f>IF(OR($BH$4=3,$BH$4=4,$BH$4=5),(($BH$42*'貼り付けシート（日別）'!O350+$BH$43*SUM(AU351:AW351,AY351)+$BH$44)*AB351+(0.01723*BA351+0.06099))*10^3/3600,0)</f>
        <v>0</v>
      </c>
      <c r="AB351" s="46">
        <f>IF('貼り付けシート（日別）'!O350&lt;7,1+(7-'貼り付けシート（日別）'!O350)*0.0091,1)</f>
        <v>1.0206266666666666</v>
      </c>
      <c r="AC351" s="46">
        <f>IF(OR($BH$4=3,$BH$4=4,$BH$4=5),(($BH$45*'貼り付けシート（日別）'!O350+$BH$46*SUM(AU351:AW351,AY351)+$BH$47)*AE351+BA351/AD351),0)</f>
        <v>0</v>
      </c>
      <c r="AD351" s="46">
        <f>$BH$48*'貼り付けシート（日別）'!O350+$BH$49*BA351+$BH$50</f>
        <v>0.81785999999999992</v>
      </c>
      <c r="AE351" s="46">
        <f>IF('貼り付けシート（日別）'!O350&lt;7,1+(7-'貼り付けシート（日別）'!O350)*0.0205,1)</f>
        <v>1.0464666666666667</v>
      </c>
      <c r="AF351" s="46">
        <f>IF($BH$4=7,((AL351*'貼り付けシート（日別）'!O350+AM351*(AU351+AV351+AW351+AY351)+AN351*AK351+AO351)*AG351+(0.01723*BA351+0.06099))*10^3/3600,0)</f>
        <v>0</v>
      </c>
      <c r="AG351" s="46">
        <f>IF(7&lt;='貼り付けシート（日別）'!O350,1,1+(7-'貼り付けシート（日別）'!O350)*0.0091)</f>
        <v>1.0206266666666666</v>
      </c>
      <c r="AH351" s="46">
        <f>IF($BH$4=7,((AP351*'貼り付けシート（日別）'!O350+AQ351*(AU351+AV351+AW351+AY351)+AR351*AK351+AS351)*AJ351+BA351/AI351),0)</f>
        <v>0</v>
      </c>
      <c r="AI351" s="46">
        <f>$BH$52*'貼り付けシート（日別）'!O350+$BH$53*BA351+$BH$54</f>
        <v>0.81785999999999992</v>
      </c>
      <c r="AJ351" s="46">
        <f>IF(7&lt;='貼り付けシート（日別）'!O350,1,1+(7-'貼り付けシート（日別）'!O350)*0.0205)</f>
        <v>1.0464666666666667</v>
      </c>
      <c r="AK351" s="46">
        <f>SUMIF('貼り付けシート（時刻別）'!$A$6:$A$8765,A351,'貼り付けシート（時刻別）'!$D$6:$D$8765)</f>
        <v>114.19094292001817</v>
      </c>
      <c r="AL351" s="120">
        <f>IF($AK351&gt;0,バックデータ一覧!$S$4,バックデータ一覧!$T$4)</f>
        <v>-0.51375000000000004</v>
      </c>
      <c r="AM351" s="120">
        <f>IF($AK351&gt;0,バックデータ一覧!$S$5,バックデータ一覧!$T$5)</f>
        <v>-1.7819999999999999E-2</v>
      </c>
      <c r="AN351" s="120">
        <f>IF($AK351&gt;0,バックデータ一覧!$S$6,バックデータ一覧!$T$6)</f>
        <v>0.27639999999999998</v>
      </c>
      <c r="AO351" s="120">
        <f>IF($AK351&gt;0,バックデータ一覧!$S$7,バックデータ一覧!$T$7)</f>
        <v>9.4067100000000003</v>
      </c>
      <c r="AP351" s="120">
        <f>IF($AK351&gt;0,バックデータ一覧!$S$12,バックデータ一覧!$T$12)</f>
        <v>-0.19841</v>
      </c>
      <c r="AQ351" s="120">
        <f>IF($AK351&gt;0,バックデータ一覧!$S$13,バックデータ一覧!$T$13)</f>
        <v>1.10632</v>
      </c>
      <c r="AR351" s="120">
        <f>IF($AK351&gt;0,バックデータ一覧!$S$14,バックデータ一覧!$T$14)</f>
        <v>0.19306999999999999</v>
      </c>
      <c r="AS351" s="120">
        <f>IF($AK351&gt;0,バックデータ一覧!$S$15,バックデータ一覧!$T$15)</f>
        <v>-10.36669</v>
      </c>
      <c r="AT351" s="123">
        <f>IF(データ入力と計算結果!$E$9=バックデータ一覧!$A$24,'貼り付けシート（日別）'!P350,0)</f>
        <v>0</v>
      </c>
      <c r="AU351" s="132">
        <f>'貼り付けシート（日別）'!B350</f>
        <v>13.153650649957999</v>
      </c>
      <c r="AV351" s="132">
        <f>'貼り付けシート（日別）'!C350</f>
        <v>21.446169537974995</v>
      </c>
      <c r="AW351" s="132">
        <f>'貼り付けシート（日別）'!D350</f>
        <v>4.0032849804219994</v>
      </c>
      <c r="AX351" s="132">
        <f>'貼り付けシート（日別）'!E350</f>
        <v>0</v>
      </c>
      <c r="AY351" s="132">
        <f>'貼り付けシート（日別）'!F350</f>
        <v>25.73540344557</v>
      </c>
      <c r="AZ351" s="132">
        <f>'貼り付けシート（日別）'!G350</f>
        <v>0</v>
      </c>
      <c r="BA351" s="132">
        <f>'貼り付けシート（日別）'!H350</f>
        <v>6.7900000000000009</v>
      </c>
    </row>
    <row r="352" spans="1:53" x14ac:dyDescent="0.15">
      <c r="A352" s="50">
        <v>41985</v>
      </c>
      <c r="B352" s="42">
        <f t="shared" si="53"/>
        <v>12</v>
      </c>
      <c r="C352" s="42">
        <f t="shared" si="54"/>
        <v>12</v>
      </c>
      <c r="D352" s="127">
        <f t="shared" si="55"/>
        <v>0.16606555844907406</v>
      </c>
      <c r="E352" s="127">
        <f t="shared" si="50"/>
        <v>84.884003164628098</v>
      </c>
      <c r="F352" s="127">
        <f t="shared" si="56"/>
        <v>0</v>
      </c>
      <c r="G352" s="130">
        <v>0</v>
      </c>
      <c r="H352" s="122">
        <f t="shared" si="51"/>
        <v>0.16606555844907406</v>
      </c>
      <c r="I352" s="122">
        <f>IF(AND($BH$4&lt;&gt;1,$BH$4&lt;&gt;2,$BH$4&lt;&gt;6),0,((VLOOKUP(データ入力と計算結果!$E$6,バックデータ一覧!$V$10:$AA$11,2)*'貼り付けシート（日別）'!O351+VLOOKUP(データ入力と計算結果!$E$6,バックデータ一覧!$V$10:$AA$11,3)*('貼り付けシート（日別）'!I351+'貼り付けシート（日別）'!J351+'貼り付けシート（日別）'!K351+'貼り付けシート（日別）'!L351+'貼り付けシート（日別）'!N351)+(VLOOKUP(データ入力と計算結果!$E$6,バックデータ一覧!$V$10:$AA$11,4)))*10^3/3600))</f>
        <v>9.5683101851851846E-2</v>
      </c>
      <c r="J352" s="122">
        <f>IF(AND(OR($BH$4&lt;&gt;1,$BH$4&lt;&gt;2,$BH$4&lt;&gt;6),データ入力と計算結果!$E$7&lt;&gt;バックデータ一覧!$A$15,SUM(AX352:AY352)&gt;0),0.07*10^3/3600,0)</f>
        <v>1.9444444444444445E-2</v>
      </c>
      <c r="K352" s="122">
        <f>IF(AND(OR($BH$4=1,$BH$4=2),データ入力と計算結果!$E$7=バックデータ一覧!$A$17,AY352&gt;0),(VLOOKUP(データ入力と計算結果!$E$6,バックデータ一覧!$V$10:$AA$11,5,FALSE)*BA352+VLOOKUP(データ入力と計算結果!$E$6,バックデータ一覧!$V$10:$AA$11,6,FALSE))*10^3/3600,0)</f>
        <v>5.0938012152777781E-2</v>
      </c>
      <c r="L352" s="122">
        <f>IF(OR($BH$4=1,$BH$4=6),IF(データ入力と計算結果!$E$7=バックデータ一覧!$A$15,AU352/N352+AV352/O352+AW352/P352+AX352/Q352+AY352/S352,IF(データ入力と計算結果!$E$7=バックデータ一覧!$A$16,AU352/N352+AV352/O352+AW352/P352+AY352/R352+AZ352/S352,AU352/N352+AV352/O352+AW352/P352+AY352/R352+BA352/T352)),0)</f>
        <v>84.884003164628098</v>
      </c>
      <c r="M352" s="122">
        <f>IF($BH$4=2,IF(データ入力と計算結果!$E$7=バックデータ一覧!$A$15,AU352/N352+AV352/O352+AW352/P352+AX352/Q352+AZ352/S352,IF(データ入力と計算結果!$E$7=バックデータ一覧!$A$16,AU352/N352+AV352/O352+AW352/P352+AY352/R352+AZ352/S352,AU352/N352+AV352/O352+AW352/P352+AY352/R352+BA352/T352)),0)</f>
        <v>0</v>
      </c>
      <c r="N352" s="122">
        <f>MIN(1,$BH$6*'貼り付けシート（日別）'!O351+計算過程!$BH$13*(AU352+AW352)+$BH$20)</f>
        <v>0.60938801908043883</v>
      </c>
      <c r="O352" s="122">
        <f>MIN(1,$BH$7*'貼り付けシート（日別）'!O351+$BH$14*AV352+$BH$21)</f>
        <v>0.68092982667197199</v>
      </c>
      <c r="P352" s="122">
        <f>MIN(1,$BH$8*'貼り付けシート（日別）'!O351+$BH$15*(AU352+AW352)+$BH$22)</f>
        <v>0.60938801908043883</v>
      </c>
      <c r="Q352" s="46">
        <f>MIN(1,$BH$9*'貼り付けシート（日別）'!O351+$BH$16*AX352+$BH$23)</f>
        <v>0.71159348488590612</v>
      </c>
      <c r="R352" s="46">
        <f>MIN(1,$BH$10*'貼り付けシート（日別）'!O351+$BH$17*AY352+$BH$24)</f>
        <v>0.69893977774078608</v>
      </c>
      <c r="S352" s="46">
        <f>MIN(1,$BH$11*'貼り付けシート（日別）'!O351+$BH$18*AZ352+$BH$25)</f>
        <v>0.71159348488590612</v>
      </c>
      <c r="T352" s="46">
        <f>MIN(1,$BH$12*'貼り付けシート（日別）'!O351+$BH$19*BA352+$BH$26)</f>
        <v>0.65733833964563759</v>
      </c>
      <c r="U352" s="46">
        <f t="shared" si="52"/>
        <v>0</v>
      </c>
      <c r="V352" s="46">
        <f t="array" ref="V352">AVERAGE((IF(('貼り付けシート（時刻別）'!$E$6:$E$8765=$B352)*('貼り付けシート（時刻別）'!$F$6:$F$8765=$C352)*('貼り付けシート（時刻別）'!$G$6:$G$8765=1),'貼り付けシート（時刻別）'!$C$6:$C$8765,"")))</f>
        <v>2.2999999999999998</v>
      </c>
      <c r="W352" s="46">
        <f t="shared" si="57"/>
        <v>1.0625100000000001</v>
      </c>
      <c r="X352" s="46">
        <f t="shared" si="58"/>
        <v>1.0945</v>
      </c>
      <c r="Y352" s="46">
        <f t="shared" si="59"/>
        <v>57.034424527200002</v>
      </c>
      <c r="Z352" s="46">
        <f>IF($BH$4=8,($BH$38*'貼り付けシート（日別）'!O351+$BH$39*Y352+$BH$40)/3.6,0)</f>
        <v>0</v>
      </c>
      <c r="AA352" s="46">
        <f>IF(OR($BH$4=3,$BH$4=4,$BH$4=5),(($BH$42*'貼り付けシート（日別）'!O351+$BH$43*SUM(AU352:AW352,AY352)+$BH$44)*AB352+(0.01723*BA352+0.06099))*10^3/3600,0)</f>
        <v>0</v>
      </c>
      <c r="AB352" s="46">
        <f>IF('貼り付けシート（日別）'!O351&lt;7,1+(7-'貼り付けシート（日別）'!O351)*0.0091,1)</f>
        <v>1.0396229166666666</v>
      </c>
      <c r="AC352" s="46">
        <f>IF(OR($BH$4=3,$BH$4=4,$BH$4=5),(($BH$45*'貼り付けシート（日別）'!O351+$BH$46*SUM(AU352:AW352,AY352)+$BH$47)*AE352+BA352/AD352),0)</f>
        <v>0</v>
      </c>
      <c r="AD352" s="46">
        <f>$BH$48*'貼り付けシート（日別）'!O351+$BH$49*BA352+$BH$50</f>
        <v>0.80971874999999993</v>
      </c>
      <c r="AE352" s="46">
        <f>IF('貼り付けシート（日別）'!O351&lt;7,1+(7-'貼り付けシート（日別）'!O351)*0.0205,1)</f>
        <v>1.0892604166666666</v>
      </c>
      <c r="AF352" s="46">
        <f>IF($BH$4=7,((AL352*'貼り付けシート（日別）'!O351+AM352*(AU352+AV352+AW352+AY352)+AN352*AK352+AO352)*AG352+(0.01723*BA352+0.06099))*10^3/3600,0)</f>
        <v>0</v>
      </c>
      <c r="AG352" s="46">
        <f>IF(7&lt;='貼り付けシート（日別）'!O351,1,1+(7-'貼り付けシート（日別）'!O351)*0.0091)</f>
        <v>1.0396229166666666</v>
      </c>
      <c r="AH352" s="46">
        <f>IF($BH$4=7,((AP352*'貼り付けシート（日別）'!O351+AQ352*(AU352+AV352+AW352+AY352)+AR352*AK352+AS352)*AJ352+BA352/AI352),0)</f>
        <v>0</v>
      </c>
      <c r="AI352" s="46">
        <f>$BH$52*'貼り付けシート（日別）'!O351+$BH$53*BA352+$BH$54</f>
        <v>0.80971874999999993</v>
      </c>
      <c r="AJ352" s="46">
        <f>IF(7&lt;='貼り付けシート（日別）'!O351,1,1+(7-'貼り付けシート（日別）'!O351)*0.0205)</f>
        <v>1.0892604166666666</v>
      </c>
      <c r="AK352" s="46">
        <f>SUMIF('貼り付けシート（時刻別）'!$A$6:$A$8765,A352,'貼り付けシート（時刻別）'!$D$6:$D$8765)</f>
        <v>118.90735995363701</v>
      </c>
      <c r="AL352" s="120">
        <f>IF($AK352&gt;0,バックデータ一覧!$S$4,バックデータ一覧!$T$4)</f>
        <v>-0.51375000000000004</v>
      </c>
      <c r="AM352" s="120">
        <f>IF($AK352&gt;0,バックデータ一覧!$S$5,バックデータ一覧!$T$5)</f>
        <v>-1.7819999999999999E-2</v>
      </c>
      <c r="AN352" s="120">
        <f>IF($AK352&gt;0,バックデータ一覧!$S$6,バックデータ一覧!$T$6)</f>
        <v>0.27639999999999998</v>
      </c>
      <c r="AO352" s="120">
        <f>IF($AK352&gt;0,バックデータ一覧!$S$7,バックデータ一覧!$T$7)</f>
        <v>9.4067100000000003</v>
      </c>
      <c r="AP352" s="120">
        <f>IF($AK352&gt;0,バックデータ一覧!$S$12,バックデータ一覧!$T$12)</f>
        <v>-0.19841</v>
      </c>
      <c r="AQ352" s="120">
        <f>IF($AK352&gt;0,バックデータ一覧!$S$13,バックデータ一覧!$T$13)</f>
        <v>1.10632</v>
      </c>
      <c r="AR352" s="120">
        <f>IF($AK352&gt;0,バックデータ一覧!$S$14,バックデータ一覧!$T$14)</f>
        <v>0.19306999999999999</v>
      </c>
      <c r="AS352" s="120">
        <f>IF($AK352&gt;0,バックデータ一覧!$S$15,バックデータ一覧!$T$15)</f>
        <v>-10.36669</v>
      </c>
      <c r="AT352" s="123">
        <f>IF(データ入力と計算結果!$E$9=バックデータ一覧!$A$24,'貼り付けシート（日別）'!P351,0)</f>
        <v>0</v>
      </c>
      <c r="AU352" s="132">
        <f>'貼り付けシート（日別）'!B351</f>
        <v>8.8449730591039994</v>
      </c>
      <c r="AV352" s="132">
        <f>'貼り付けシート（日別）'!C351</f>
        <v>14.2660855792</v>
      </c>
      <c r="AW352" s="132">
        <f>'貼り付けシート（日別）'!D351</f>
        <v>1.141286846336</v>
      </c>
      <c r="AX352" s="132">
        <f>'貼り付けシート（日別）'!E351</f>
        <v>0</v>
      </c>
      <c r="AY352" s="132">
        <f>'貼り付けシート（日別）'!F351</f>
        <v>25.678954042560001</v>
      </c>
      <c r="AZ352" s="132">
        <f>'貼り付けシート（日別）'!G351</f>
        <v>0</v>
      </c>
      <c r="BA352" s="132">
        <f>'貼り付けシート（日別）'!H351</f>
        <v>7.1031250000000004</v>
      </c>
    </row>
    <row r="353" spans="1:53" x14ac:dyDescent="0.15">
      <c r="A353" s="50">
        <v>41986</v>
      </c>
      <c r="B353" s="42">
        <f t="shared" si="53"/>
        <v>12</v>
      </c>
      <c r="C353" s="42">
        <f t="shared" si="54"/>
        <v>13</v>
      </c>
      <c r="D353" s="127">
        <f t="shared" si="55"/>
        <v>0.19065397106481485</v>
      </c>
      <c r="E353" s="127">
        <f t="shared" si="50"/>
        <v>128.57989852876312</v>
      </c>
      <c r="F353" s="127">
        <f t="shared" si="56"/>
        <v>0</v>
      </c>
      <c r="G353" s="130">
        <v>0</v>
      </c>
      <c r="H353" s="122">
        <f t="shared" si="51"/>
        <v>0.19065397106481485</v>
      </c>
      <c r="I353" s="122">
        <f>IF(AND($BH$4&lt;&gt;1,$BH$4&lt;&gt;2,$BH$4&lt;&gt;6),0,((VLOOKUP(データ入力と計算結果!$E$6,バックデータ一覧!$V$10:$AA$11,2)*'貼り付けシート（日別）'!O352+VLOOKUP(データ入力と計算結果!$E$6,バックデータ一覧!$V$10:$AA$11,3)*('貼り付けシート（日別）'!I352+'貼り付けシート（日別）'!J352+'貼り付けシート（日別）'!K352+'貼り付けシート（日別）'!L352+'貼り付けシート（日別）'!N352)+(VLOOKUP(データ入力と計算結果!$E$6,バックデータ一覧!$V$10:$AA$11,4)))*10^3/3600))</f>
        <v>0.11861731481481483</v>
      </c>
      <c r="J353" s="122">
        <f>IF(AND(OR($BH$4&lt;&gt;1,$BH$4&lt;&gt;2,$BH$4&lt;&gt;6),データ入力と計算結果!$E$7&lt;&gt;バックデータ一覧!$A$15,SUM(AX353:AY353)&gt;0),0.07*10^3/3600,0)</f>
        <v>1.9444444444444445E-2</v>
      </c>
      <c r="K353" s="122">
        <f>IF(AND(OR($BH$4=1,$BH$4=2),データ入力と計算結果!$E$7=バックデータ一覧!$A$17,AY353&gt;0),(VLOOKUP(データ入力と計算結果!$E$6,バックデータ一覧!$V$10:$AA$11,5,FALSE)*BA353+VLOOKUP(データ入力と計算結果!$E$6,バックデータ一覧!$V$10:$AA$11,6,FALSE))*10^3/3600,0)</f>
        <v>5.259221180555556E-2</v>
      </c>
      <c r="L353" s="122">
        <f>IF(OR($BH$4=1,$BH$4=6),IF(データ入力と計算結果!$E$7=バックデータ一覧!$A$15,AU353/N353+AV353/O353+AW353/P353+AX353/Q353+AY353/S353,IF(データ入力と計算結果!$E$7=バックデータ一覧!$A$16,AU353/N353+AV353/O353+AW353/P353+AY353/R353+AZ353/S353,AU353/N353+AV353/O353+AW353/P353+AY353/R353+BA353/T353)),0)</f>
        <v>128.57989852876312</v>
      </c>
      <c r="M353" s="122">
        <f>IF($BH$4=2,IF(データ入力と計算結果!$E$7=バックデータ一覧!$A$15,AU353/N353+AV353/O353+AW353/P353+AX353/Q353+AZ353/S353,IF(データ入力と計算結果!$E$7=バックデータ一覧!$A$16,AU353/N353+AV353/O353+AW353/P353+AY353/R353+AZ353/S353,AU353/N353+AV353/O353+AW353/P353+AY353/R353+BA353/T353)),0)</f>
        <v>0</v>
      </c>
      <c r="N353" s="122">
        <f>MIN(1,$BH$6*'貼り付けシート（日別）'!O352+計算過程!$BH$13*(AU353+AW353)+$BH$20)</f>
        <v>0.62223327796509942</v>
      </c>
      <c r="O353" s="122">
        <f>MIN(1,$BH$7*'貼り付けシート（日別）'!O352+$BH$14*AV353+$BH$21)</f>
        <v>0.68614275357361532</v>
      </c>
      <c r="P353" s="122">
        <f>MIN(1,$BH$8*'貼り付けシート（日別）'!O352+$BH$15*(AU353+AW353)+$BH$22)</f>
        <v>0.62223327796509942</v>
      </c>
      <c r="Q353" s="46">
        <f>MIN(1,$BH$9*'貼り付けシート（日別）'!O352+$BH$16*AX353+$BH$23)</f>
        <v>0.71159348488590612</v>
      </c>
      <c r="R353" s="46">
        <f>MIN(1,$BH$10*'貼り付けシート（日別）'!O352+$BH$17*AY353+$BH$24)</f>
        <v>0.69894624775851144</v>
      </c>
      <c r="S353" s="46">
        <f>MIN(1,$BH$11*'貼り付けシート（日別）'!O352+$BH$18*AZ353+$BH$25)</f>
        <v>0.71159348488590612</v>
      </c>
      <c r="T353" s="46">
        <f>MIN(1,$BH$12*'貼り付けシート（日別）'!O352+$BH$19*BA353+$BH$26)</f>
        <v>0.65652260333315438</v>
      </c>
      <c r="U353" s="46">
        <f t="shared" si="52"/>
        <v>0</v>
      </c>
      <c r="V353" s="46">
        <f t="array" ref="V353">AVERAGE((IF(('貼り付けシート（時刻別）'!$E$6:$E$8765=$B353)*('貼り付けシート（時刻別）'!$F$6:$F$8765=$C353)*('貼り付けシート（時刻別）'!$G$6:$G$8765=1),'貼り付けシート（時刻別）'!$C$6:$C$8765,"")))</f>
        <v>0.11250000000000002</v>
      </c>
      <c r="W353" s="46">
        <f t="shared" si="57"/>
        <v>1.09160375</v>
      </c>
      <c r="X353" s="46">
        <f t="shared" si="58"/>
        <v>1.1191562500000001</v>
      </c>
      <c r="Y353" s="46">
        <f t="shared" si="59"/>
        <v>85.868664047475008</v>
      </c>
      <c r="Z353" s="46">
        <f>IF($BH$4=8,($BH$38*'貼り付けシート（日別）'!O352+$BH$39*Y353+$BH$40)/3.6,0)</f>
        <v>0</v>
      </c>
      <c r="AA353" s="46">
        <f>IF(OR($BH$4=3,$BH$4=4,$BH$4=5),(($BH$42*'貼り付けシート（日別）'!O352+$BH$43*SUM(AU353:AW353,AY353)+$BH$44)*AB353+(0.01723*BA353+0.06099))*10^3/3600,0)</f>
        <v>0</v>
      </c>
      <c r="AB353" s="46">
        <f>IF('貼り付けシート（日別）'!O352&lt;7,1+(7-'貼り付けシート（日別）'!O352)*0.0091,1)</f>
        <v>1.0605908333333334</v>
      </c>
      <c r="AC353" s="46">
        <f>IF(OR($BH$4=3,$BH$4=4,$BH$4=5),(($BH$45*'貼り付けシート（日別）'!O352+$BH$46*SUM(AU353:AW353,AY353)+$BH$47)*AE353+BA353/AD353),0)</f>
        <v>0</v>
      </c>
      <c r="AD353" s="46">
        <f>$BH$48*'貼り付けシート（日別）'!O352+$BH$49*BA353+$BH$50</f>
        <v>0.80073249999999996</v>
      </c>
      <c r="AE353" s="46">
        <f>IF('貼り付けシート（日別）'!O352&lt;7,1+(7-'貼り付けシート（日別）'!O352)*0.0205,1)</f>
        <v>1.1364958333333333</v>
      </c>
      <c r="AF353" s="46">
        <f>IF($BH$4=7,((AL353*'貼り付けシート（日別）'!O352+AM353*(AU353+AV353+AW353+AY353)+AN353*AK353+AO353)*AG353+(0.01723*BA353+0.06099))*10^3/3600,0)</f>
        <v>0</v>
      </c>
      <c r="AG353" s="46">
        <f>IF(7&lt;='貼り付けシート（日別）'!O352,1,1+(7-'貼り付けシート（日別）'!O352)*0.0091)</f>
        <v>1.0605908333333334</v>
      </c>
      <c r="AH353" s="46">
        <f>IF($BH$4=7,((AP353*'貼り付けシート（日別）'!O352+AQ353*(AU353+AV353+AW353+AY353)+AR353*AK353+AS353)*AJ353+BA353/AI353),0)</f>
        <v>0</v>
      </c>
      <c r="AI353" s="46">
        <f>$BH$52*'貼り付けシート（日別）'!O352+$BH$53*BA353+$BH$54</f>
        <v>0.80073249999999996</v>
      </c>
      <c r="AJ353" s="46">
        <f>IF(7&lt;='貼り付けシート（日別）'!O352,1,1+(7-'貼り付けシート（日別）'!O352)*0.0205)</f>
        <v>1.1364958333333333</v>
      </c>
      <c r="AK353" s="46">
        <f>SUMIF('貼り付けシート（時刻別）'!$A$6:$A$8765,A353,'貼り付けシート（時刻別）'!$D$6:$D$8765)</f>
        <v>123.20716618241019</v>
      </c>
      <c r="AL353" s="120">
        <f>IF($AK353&gt;0,バックデータ一覧!$S$4,バックデータ一覧!$T$4)</f>
        <v>-0.51375000000000004</v>
      </c>
      <c r="AM353" s="120">
        <f>IF($AK353&gt;0,バックデータ一覧!$S$5,バックデータ一覧!$T$5)</f>
        <v>-1.7819999999999999E-2</v>
      </c>
      <c r="AN353" s="120">
        <f>IF($AK353&gt;0,バックデータ一覧!$S$6,バックデータ一覧!$T$6)</f>
        <v>0.27639999999999998</v>
      </c>
      <c r="AO353" s="120">
        <f>IF($AK353&gt;0,バックデータ一覧!$S$7,バックデータ一覧!$T$7)</f>
        <v>9.4067100000000003</v>
      </c>
      <c r="AP353" s="120">
        <f>IF($AK353&gt;0,バックデータ一覧!$S$12,バックデータ一覧!$T$12)</f>
        <v>-0.19841</v>
      </c>
      <c r="AQ353" s="120">
        <f>IF($AK353&gt;0,バックデータ一覧!$S$13,バックデータ一覧!$T$13)</f>
        <v>1.10632</v>
      </c>
      <c r="AR353" s="120">
        <f>IF($AK353&gt;0,バックデータ一覧!$S$14,バックデータ一覧!$T$14)</f>
        <v>0.19306999999999999</v>
      </c>
      <c r="AS353" s="120">
        <f>IF($AK353&gt;0,バックデータ一覧!$S$15,バックデータ一覧!$T$15)</f>
        <v>-10.36669</v>
      </c>
      <c r="AT353" s="123">
        <f>IF(データ入力と計算結果!$E$9=バックデータ一覧!$A$24,'貼り付けシート（日別）'!P352,0)</f>
        <v>0</v>
      </c>
      <c r="AU353" s="132">
        <f>'貼り付けシート（日別）'!B352</f>
        <v>19.391106019012</v>
      </c>
      <c r="AV353" s="132">
        <f>'貼り付けシート（日別）'!C352</f>
        <v>28.5163323809</v>
      </c>
      <c r="AW353" s="132">
        <f>'貼り付けシート（日別）'!D352</f>
        <v>4.8477765047529999</v>
      </c>
      <c r="AX353" s="132">
        <f>'貼り付けシート（日別）'!E352</f>
        <v>0</v>
      </c>
      <c r="AY353" s="132">
        <f>'貼り付けシート（日別）'!F352</f>
        <v>25.664699142810001</v>
      </c>
      <c r="AZ353" s="132">
        <f>'貼り付けシート（日別）'!G352</f>
        <v>0</v>
      </c>
      <c r="BA353" s="132">
        <f>'貼り付けシート（日別）'!H352</f>
        <v>7.4487499999999995</v>
      </c>
    </row>
    <row r="354" spans="1:53" x14ac:dyDescent="0.15">
      <c r="A354" s="50">
        <v>41987</v>
      </c>
      <c r="B354" s="42">
        <f t="shared" si="53"/>
        <v>12</v>
      </c>
      <c r="C354" s="42">
        <f t="shared" si="54"/>
        <v>14</v>
      </c>
      <c r="D354" s="127">
        <f t="shared" si="55"/>
        <v>0.16722139641203704</v>
      </c>
      <c r="E354" s="127">
        <f t="shared" si="50"/>
        <v>85.668759237583544</v>
      </c>
      <c r="F354" s="127">
        <f t="shared" si="56"/>
        <v>0</v>
      </c>
      <c r="G354" s="130">
        <v>0</v>
      </c>
      <c r="H354" s="122">
        <f t="shared" si="51"/>
        <v>0.16722139641203704</v>
      </c>
      <c r="I354" s="122">
        <f>IF(AND($BH$4&lt;&gt;1,$BH$4&lt;&gt;2,$BH$4&lt;&gt;6),0,((VLOOKUP(データ入力と計算結果!$E$6,バックデータ一覧!$V$10:$AA$11,2)*'貼り付けシート（日別）'!O353+VLOOKUP(データ入力と計算結果!$E$6,バックデータ一覧!$V$10:$AA$11,3)*('貼り付けシート（日別）'!I353+'貼り付けシート（日別）'!J353+'貼り付けシート（日別）'!K353+'貼り付けシート（日別）'!L353+'貼り付けシート（日別）'!N353)+(VLOOKUP(データ入力と計算結果!$E$6,バックデータ一覧!$V$10:$AA$11,4)))*10^3/3600))</f>
        <v>9.6144953703703712E-2</v>
      </c>
      <c r="J354" s="122">
        <f>IF(AND(OR($BH$4&lt;&gt;1,$BH$4&lt;&gt;2,$BH$4&lt;&gt;6),データ入力と計算結果!$E$7&lt;&gt;バックデータ一覧!$A$15,SUM(AX354:AY354)&gt;0),0.07*10^3/3600,0)</f>
        <v>1.9444444444444445E-2</v>
      </c>
      <c r="K354" s="122">
        <f>IF(AND(OR($BH$4=1,$BH$4=2),データ入力と計算結果!$E$7=バックデータ一覧!$A$17,AY354&gt;0),(VLOOKUP(データ入力と計算結果!$E$6,バックデータ一覧!$V$10:$AA$11,5,FALSE)*BA354+VLOOKUP(データ入力と計算結果!$E$6,バックデータ一覧!$V$10:$AA$11,6,FALSE))*10^3/3600,0)</f>
        <v>5.1631998263888888E-2</v>
      </c>
      <c r="L354" s="122">
        <f>IF(OR($BH$4=1,$BH$4=6),IF(データ入力と計算結果!$E$7=バックデータ一覧!$A$15,AU354/N354+AV354/O354+AW354/P354+AX354/Q354+AY354/S354,IF(データ入力と計算結果!$E$7=バックデータ一覧!$A$16,AU354/N354+AV354/O354+AW354/P354+AY354/R354+AZ354/S354,AU354/N354+AV354/O354+AW354/P354+AY354/R354+BA354/T354)),0)</f>
        <v>85.668759237583544</v>
      </c>
      <c r="M354" s="122">
        <f>IF($BH$4=2,IF(データ入力と計算結果!$E$7=バックデータ一覧!$A$15,AU354/N354+AV354/O354+AW354/P354+AX354/Q354+AZ354/S354,IF(データ入力と計算結果!$E$7=バックデータ一覧!$A$16,AU354/N354+AV354/O354+AW354/P354+AY354/R354+AZ354/S354,AU354/N354+AV354/O354+AW354/P354+AY354/R354+BA354/T354)),0)</f>
        <v>0</v>
      </c>
      <c r="N354" s="122">
        <f>MIN(1,$BH$6*'貼り付けシート（日別）'!O353+計算過程!$BH$13*(AU354+AW354)+$BH$20)</f>
        <v>0.60779970456983068</v>
      </c>
      <c r="O354" s="122">
        <f>MIN(1,$BH$7*'貼り付けシート（日別）'!O353+$BH$14*AV354+$BH$21)</f>
        <v>0.68044669864235108</v>
      </c>
      <c r="P354" s="122">
        <f>MIN(1,$BH$8*'貼り付けシート（日別）'!O353+$BH$15*(AU354+AW354)+$BH$22)</f>
        <v>0.60779970456983068</v>
      </c>
      <c r="Q354" s="46">
        <f>MIN(1,$BH$9*'貼り付けシート（日別）'!O353+$BH$16*AX354+$BH$23)</f>
        <v>0.71159348488590612</v>
      </c>
      <c r="R354" s="46">
        <f>MIN(1,$BH$10*'貼り付けシート（日別）'!O353+$BH$17*AY354+$BH$24)</f>
        <v>0.6988617061935668</v>
      </c>
      <c r="S354" s="46">
        <f>MIN(1,$BH$11*'貼り付けシート（日別）'!O353+$BH$18*AZ354+$BH$25)</f>
        <v>0.71159348488590612</v>
      </c>
      <c r="T354" s="46">
        <f>MIN(1,$BH$12*'貼り付けシート（日別）'!O353+$BH$19*BA354+$BH$26)</f>
        <v>0.65699611392322144</v>
      </c>
      <c r="U354" s="46">
        <f t="shared" si="52"/>
        <v>0</v>
      </c>
      <c r="V354" s="46">
        <f t="array" ref="V354">AVERAGE((IF(('貼り付けシート（時刻別）'!$E$6:$E$8765=$B354)*('貼り付けシート（時刻別）'!$F$6:$F$8765=$C354)*('貼り付けシート（時刻別）'!$G$6:$G$8765=1),'貼り付けシート（時刻別）'!$C$6:$C$8765,"")))</f>
        <v>0.8</v>
      </c>
      <c r="W354" s="46">
        <f t="shared" si="57"/>
        <v>1.08246</v>
      </c>
      <c r="X354" s="46">
        <f t="shared" si="58"/>
        <v>1.1140000000000001</v>
      </c>
      <c r="Y354" s="46">
        <f t="shared" si="59"/>
        <v>57.513886712074999</v>
      </c>
      <c r="Z354" s="46">
        <f>IF($BH$4=8,($BH$38*'貼り付けシート（日別）'!O353+$BH$39*Y354+$BH$40)/3.6,0)</f>
        <v>0</v>
      </c>
      <c r="AA354" s="46">
        <f>IF(OR($BH$4=3,$BH$4=4,$BH$4=5),(($BH$42*'貼り付けシート（日別）'!O353+$BH$43*SUM(AU354:AW354,AY354)+$BH$44)*AB354+(0.01723*BA354+0.06099))*10^3/3600,0)</f>
        <v>0</v>
      </c>
      <c r="AB354" s="46">
        <f>IF('貼り付けシート（日別）'!O353&lt;7,1+(7-'貼り付けシート（日別）'!O353)*0.0091,1)</f>
        <v>1.0484195833333334</v>
      </c>
      <c r="AC354" s="46">
        <f>IF(OR($BH$4=3,$BH$4=4,$BH$4=5),(($BH$45*'貼り付けシート（日別）'!O353+$BH$46*SUM(AU354:AW354,AY354)+$BH$47)*AE354+BA354/AD354),0)</f>
        <v>0</v>
      </c>
      <c r="AD354" s="46">
        <f>$BH$48*'貼り付けシート（日別）'!O353+$BH$49*BA354+$BH$50</f>
        <v>0.80594874999999999</v>
      </c>
      <c r="AE354" s="46">
        <f>IF('貼り付けシート（日別）'!O353&lt;7,1+(7-'貼り付けシート（日別）'!O353)*0.0205,1)</f>
        <v>1.1090770833333334</v>
      </c>
      <c r="AF354" s="46">
        <f>IF($BH$4=7,((AL354*'貼り付けシート（日別）'!O353+AM354*(AU354+AV354+AW354+AY354)+AN354*AK354+AO354)*AG354+(0.01723*BA354+0.06099))*10^3/3600,0)</f>
        <v>0</v>
      </c>
      <c r="AG354" s="46">
        <f>IF(7&lt;='貼り付けシート（日別）'!O353,1,1+(7-'貼り付けシート（日別）'!O353)*0.0091)</f>
        <v>1.0484195833333334</v>
      </c>
      <c r="AH354" s="46">
        <f>IF($BH$4=7,((AP354*'貼り付けシート（日別）'!O353+AQ354*(AU354+AV354+AW354+AY354)+AR354*AK354+AS354)*AJ354+BA354/AI354),0)</f>
        <v>0</v>
      </c>
      <c r="AI354" s="46">
        <f>$BH$52*'貼り付けシート（日別）'!O353+$BH$53*BA354+$BH$54</f>
        <v>0.80594874999999999</v>
      </c>
      <c r="AJ354" s="46">
        <f>IF(7&lt;='貼り付けシート（日別）'!O353,1,1+(7-'貼り付けシート（日別）'!O353)*0.0205)</f>
        <v>1.1090770833333334</v>
      </c>
      <c r="AK354" s="46">
        <f>SUMIF('貼り付けシート（時刻別）'!$A$6:$A$8765,A354,'貼り付けシート（時刻別）'!$D$6:$D$8765)</f>
        <v>99.909185134786739</v>
      </c>
      <c r="AL354" s="120">
        <f>IF($AK354&gt;0,バックデータ一覧!$S$4,バックデータ一覧!$T$4)</f>
        <v>-0.51375000000000004</v>
      </c>
      <c r="AM354" s="120">
        <f>IF($AK354&gt;0,バックデータ一覧!$S$5,バックデータ一覧!$T$5)</f>
        <v>-1.7819999999999999E-2</v>
      </c>
      <c r="AN354" s="120">
        <f>IF($AK354&gt;0,バックデータ一覧!$S$6,バックデータ一覧!$T$6)</f>
        <v>0.27639999999999998</v>
      </c>
      <c r="AO354" s="120">
        <f>IF($AK354&gt;0,バックデータ一覧!$S$7,バックデータ一覧!$T$7)</f>
        <v>9.4067100000000003</v>
      </c>
      <c r="AP354" s="120">
        <f>IF($AK354&gt;0,バックデータ一覧!$S$12,バックデータ一覧!$T$12)</f>
        <v>-0.19841</v>
      </c>
      <c r="AQ354" s="120">
        <f>IF($AK354&gt;0,バックデータ一覧!$S$13,バックデータ一覧!$T$13)</f>
        <v>1.10632</v>
      </c>
      <c r="AR354" s="120">
        <f>IF($AK354&gt;0,バックデータ一覧!$S$14,バックデータ一覧!$T$14)</f>
        <v>0.19306999999999999</v>
      </c>
      <c r="AS354" s="120">
        <f>IF($AK354&gt;0,バックデータ一覧!$S$15,バックデータ一覧!$T$15)</f>
        <v>-10.36669</v>
      </c>
      <c r="AT354" s="123">
        <f>IF(データ入力と計算結果!$E$9=バックデータ一覧!$A$24,'貼り付けシート（日別）'!P353,0)</f>
        <v>0</v>
      </c>
      <c r="AU354" s="132">
        <f>'貼り付けシート（日別）'!B353</f>
        <v>8.9042206461390006</v>
      </c>
      <c r="AV354" s="132">
        <f>'貼り付けシート（日別）'!C353</f>
        <v>14.361646203449999</v>
      </c>
      <c r="AW354" s="132">
        <f>'貼り付けシート（日別）'!D353</f>
        <v>1.1489316962759999</v>
      </c>
      <c r="AX354" s="132">
        <f>'貼り付けシート（日別）'!E353</f>
        <v>0</v>
      </c>
      <c r="AY354" s="132">
        <f>'貼り付けシート（日別）'!F353</f>
        <v>25.850963166209997</v>
      </c>
      <c r="AZ354" s="132">
        <f>'貼り付けシート（日別）'!G353</f>
        <v>0</v>
      </c>
      <c r="BA354" s="132">
        <f>'貼り付けシート（日別）'!H353</f>
        <v>7.2481249999999999</v>
      </c>
    </row>
    <row r="355" spans="1:53" x14ac:dyDescent="0.15">
      <c r="A355" s="50">
        <v>41988</v>
      </c>
      <c r="B355" s="42">
        <f t="shared" si="53"/>
        <v>12</v>
      </c>
      <c r="C355" s="42">
        <f t="shared" si="54"/>
        <v>15</v>
      </c>
      <c r="D355" s="127">
        <f t="shared" si="55"/>
        <v>0.18023551041666666</v>
      </c>
      <c r="E355" s="127">
        <f t="shared" si="50"/>
        <v>108.39059665918739</v>
      </c>
      <c r="F355" s="127">
        <f t="shared" si="56"/>
        <v>0</v>
      </c>
      <c r="G355" s="130">
        <v>0</v>
      </c>
      <c r="H355" s="122">
        <f t="shared" si="51"/>
        <v>0.18023551041666666</v>
      </c>
      <c r="I355" s="122">
        <f>IF(AND($BH$4&lt;&gt;1,$BH$4&lt;&gt;2,$BH$4&lt;&gt;6),0,((VLOOKUP(データ入力と計算結果!$E$6,バックデータ一覧!$V$10:$AA$11,2)*'貼り付けシート（日別）'!O354+VLOOKUP(データ入力と計算結果!$E$6,バックデータ一覧!$V$10:$AA$11,3)*('貼り付けシート（日別）'!I354+'貼り付けシート（日別）'!J354+'貼り付けシート（日別）'!K354+'貼り付けシート（日別）'!L354+'貼り付けシート（日別）'!N354)+(VLOOKUP(データ入力と計算結果!$E$6,バックデータ一覧!$V$10:$AA$11,4)))*10^3/3600))</f>
        <v>0.10789972222222223</v>
      </c>
      <c r="J355" s="122">
        <f>IF(AND(OR($BH$4&lt;&gt;1,$BH$4&lt;&gt;2,$BH$4&lt;&gt;6),データ入力と計算結果!$E$7&lt;&gt;バックデータ一覧!$A$15,SUM(AX355:AY355)&gt;0),0.07*10^3/3600,0)</f>
        <v>1.9444444444444445E-2</v>
      </c>
      <c r="K355" s="122">
        <f>IF(AND(OR($BH$4=1,$BH$4=2),データ入力と計算結果!$E$7=バックデータ一覧!$A$17,AY355&gt;0),(VLOOKUP(データ入力と計算結果!$E$6,バックデータ一覧!$V$10:$AA$11,5,FALSE)*BA355+VLOOKUP(データ入力と計算結果!$E$6,バックデータ一覧!$V$10:$AA$11,6,FALSE))*10^3/3600,0)</f>
        <v>5.2891343749999993E-2</v>
      </c>
      <c r="L355" s="122">
        <f>IF(OR($BH$4=1,$BH$4=6),IF(データ入力と計算結果!$E$7=バックデータ一覧!$A$15,AU355/N355+AV355/O355+AW355/P355+AX355/Q355+AY355/S355,IF(データ入力と計算結果!$E$7=バックデータ一覧!$A$16,AU355/N355+AV355/O355+AW355/P355+AY355/R355+AZ355/S355,AU355/N355+AV355/O355+AW355/P355+AY355/R355+BA355/T355)),0)</f>
        <v>108.39059665918739</v>
      </c>
      <c r="M355" s="122">
        <f>IF($BH$4=2,IF(データ入力と計算結果!$E$7=バックデータ一覧!$A$15,AU355/N355+AV355/O355+AW355/P355+AX355/Q355+AZ355/S355,IF(データ入力と計算結果!$E$7=バックデータ一覧!$A$16,AU355/N355+AV355/O355+AW355/P355+AY355/R355+AZ355/S355,AU355/N355+AV355/O355+AW355/P355+AY355/R355+BA355/T355)),0)</f>
        <v>0</v>
      </c>
      <c r="N355" s="122">
        <f>MIN(1,$BH$6*'貼り付けシート（日別）'!O354+計算過程!$BH$13*(AU355+AW355)+$BH$20)</f>
        <v>0.61331222107137418</v>
      </c>
      <c r="O355" s="122">
        <f>MIN(1,$BH$7*'貼り付けシート（日別）'!O354+$BH$14*AV355+$BH$21)</f>
        <v>0.68278128312313746</v>
      </c>
      <c r="P355" s="122">
        <f>MIN(1,$BH$8*'貼り付けシート（日別）'!O354+$BH$15*(AU355+AW355)+$BH$22)</f>
        <v>0.61331222107137418</v>
      </c>
      <c r="Q355" s="46">
        <f>MIN(1,$BH$9*'貼り付けシート（日別）'!O354+$BH$16*AX355+$BH$23)</f>
        <v>0.71159348488590612</v>
      </c>
      <c r="R355" s="46">
        <f>MIN(1,$BH$10*'貼り付けシート（日別）'!O354+$BH$17*AY355+$BH$24)</f>
        <v>0.69882478395908088</v>
      </c>
      <c r="S355" s="46">
        <f>MIN(1,$BH$11*'貼り付けシート（日別）'!O354+$BH$18*AZ355+$BH$25)</f>
        <v>0.71159348488590612</v>
      </c>
      <c r="T355" s="46">
        <f>MIN(1,$BH$12*'貼り付けシート（日別）'!O354+$BH$19*BA355+$BH$26)</f>
        <v>0.65637509224590607</v>
      </c>
      <c r="U355" s="46">
        <f t="shared" si="52"/>
        <v>0</v>
      </c>
      <c r="V355" s="46">
        <f t="array" ref="V355">AVERAGE((IF(('貼り付けシート（時刻別）'!$E$6:$E$8765=$B355)*('貼り付けシート（時刻別）'!$F$6:$F$8765=$C355)*('貼り付けシート（時刻別）'!$G$6:$G$8765=1),'貼り付けシート（時刻別）'!$C$6:$C$8765,"")))</f>
        <v>-1.2875000000000001</v>
      </c>
      <c r="W355" s="46">
        <f t="shared" si="57"/>
        <v>1.1102237500000001</v>
      </c>
      <c r="X355" s="46">
        <f t="shared" si="58"/>
        <v>1.12965625</v>
      </c>
      <c r="Y355" s="46">
        <f t="shared" si="59"/>
        <v>72.342027818625013</v>
      </c>
      <c r="Z355" s="46">
        <f>IF($BH$4=8,($BH$38*'貼り付けシート（日別）'!O354+$BH$39*Y355+$BH$40)/3.6,0)</f>
        <v>0</v>
      </c>
      <c r="AA355" s="46">
        <f>IF(OR($BH$4=3,$BH$4=4,$BH$4=5),(($BH$42*'貼り付けシート（日別）'!O354+$BH$43*SUM(AU355:AW355,AY355)+$BH$44)*AB355+(0.01723*BA355+0.06099))*10^3/3600,0)</f>
        <v>0</v>
      </c>
      <c r="AB355" s="46">
        <f>IF('貼り付けシート（日別）'!O354&lt;7,1+(7-'貼り付けシート（日別）'!O354)*0.0091,1)</f>
        <v>1.0643825</v>
      </c>
      <c r="AC355" s="46">
        <f>IF(OR($BH$4=3,$BH$4=4,$BH$4=5),(($BH$45*'貼り付けシート（日別）'!O354+$BH$46*SUM(AU355:AW355,AY355)+$BH$47)*AE355+BA355/AD355),0)</f>
        <v>0</v>
      </c>
      <c r="AD355" s="46">
        <f>$BH$48*'貼り付けシート（日別）'!O354+$BH$49*BA355+$BH$50</f>
        <v>0.79910749999999997</v>
      </c>
      <c r="AE355" s="46">
        <f>IF('貼り付けシート（日別）'!O354&lt;7,1+(7-'貼り付けシート（日別）'!O354)*0.0205,1)</f>
        <v>1.1450374999999999</v>
      </c>
      <c r="AF355" s="46">
        <f>IF($BH$4=7,((AL355*'貼り付けシート（日別）'!O354+AM355*(AU355+AV355+AW355+AY355)+AN355*AK355+AO355)*AG355+(0.01723*BA355+0.06099))*10^3/3600,0)</f>
        <v>0</v>
      </c>
      <c r="AG355" s="46">
        <f>IF(7&lt;='貼り付けシート（日別）'!O354,1,1+(7-'貼り付けシート（日別）'!O354)*0.0091)</f>
        <v>1.0643825</v>
      </c>
      <c r="AH355" s="46">
        <f>IF($BH$4=7,((AP355*'貼り付けシート（日別）'!O354+AQ355*(AU355+AV355+AW355+AY355)+AR355*AK355+AS355)*AJ355+BA355/AI355),0)</f>
        <v>0</v>
      </c>
      <c r="AI355" s="46">
        <f>$BH$52*'貼り付けシート（日別）'!O354+$BH$53*BA355+$BH$54</f>
        <v>0.79910749999999997</v>
      </c>
      <c r="AJ355" s="46">
        <f>IF(7&lt;='貼り付けシート（日別）'!O354,1,1+(7-'貼り付けシート（日別）'!O354)*0.0205)</f>
        <v>1.1450374999999999</v>
      </c>
      <c r="AK355" s="46">
        <f>SUMIF('貼り付けシート（時刻別）'!$A$6:$A$8765,A355,'貼り付けシート（時刻別）'!$D$6:$D$8765)</f>
        <v>142.55692225863061</v>
      </c>
      <c r="AL355" s="120">
        <f>IF($AK355&gt;0,バックデータ一覧!$S$4,バックデータ一覧!$T$4)</f>
        <v>-0.51375000000000004</v>
      </c>
      <c r="AM355" s="120">
        <f>IF($AK355&gt;0,バックデータ一覧!$S$5,バックデータ一覧!$T$5)</f>
        <v>-1.7819999999999999E-2</v>
      </c>
      <c r="AN355" s="120">
        <f>IF($AK355&gt;0,バックデータ一覧!$S$6,バックデータ一覧!$T$6)</f>
        <v>0.27639999999999998</v>
      </c>
      <c r="AO355" s="120">
        <f>IF($AK355&gt;0,バックデータ一覧!$S$7,バックデータ一覧!$T$7)</f>
        <v>9.4067100000000003</v>
      </c>
      <c r="AP355" s="120">
        <f>IF($AK355&gt;0,バックデータ一覧!$S$12,バックデータ一覧!$T$12)</f>
        <v>-0.19841</v>
      </c>
      <c r="AQ355" s="120">
        <f>IF($AK355&gt;0,バックデータ一覧!$S$13,バックデータ一覧!$T$13)</f>
        <v>1.10632</v>
      </c>
      <c r="AR355" s="120">
        <f>IF($AK355&gt;0,バックデータ一覧!$S$14,バックデータ一覧!$T$14)</f>
        <v>0.19306999999999999</v>
      </c>
      <c r="AS355" s="120">
        <f>IF($AK355&gt;0,バックデータ一覧!$S$15,バックデータ一覧!$T$15)</f>
        <v>-10.36669</v>
      </c>
      <c r="AT355" s="123">
        <f>IF(データ入力と計算結果!$E$9=バックデータ一覧!$A$24,'貼り付けシート（日別）'!P354,0)</f>
        <v>0</v>
      </c>
      <c r="AU355" s="132">
        <f>'貼り付けシート（日別）'!B354</f>
        <v>13.254292354030001</v>
      </c>
      <c r="AV355" s="132">
        <f>'貼り付けシート（日別）'!C354</f>
        <v>21.610259272875002</v>
      </c>
      <c r="AW355" s="132">
        <f>'貼り付けシート（日別）'!D354</f>
        <v>4.0339150642700004</v>
      </c>
      <c r="AX355" s="132">
        <f>'貼り付けシート（日別）'!E354</f>
        <v>0</v>
      </c>
      <c r="AY355" s="132">
        <f>'貼り付けシート（日別）'!F354</f>
        <v>25.932311127450003</v>
      </c>
      <c r="AZ355" s="132">
        <f>'貼り付けシート（日別）'!G354</f>
        <v>0</v>
      </c>
      <c r="BA355" s="132">
        <f>'貼り付けシート（日別）'!H354</f>
        <v>7.5112500000000004</v>
      </c>
    </row>
    <row r="356" spans="1:53" x14ac:dyDescent="0.15">
      <c r="A356" s="50">
        <v>41989</v>
      </c>
      <c r="B356" s="42">
        <f t="shared" si="53"/>
        <v>12</v>
      </c>
      <c r="C356" s="42">
        <f t="shared" si="54"/>
        <v>16</v>
      </c>
      <c r="D356" s="127">
        <f t="shared" si="55"/>
        <v>0.19257704629629632</v>
      </c>
      <c r="E356" s="127">
        <f t="shared" si="50"/>
        <v>130.90794790699795</v>
      </c>
      <c r="F356" s="127">
        <f t="shared" si="56"/>
        <v>0</v>
      </c>
      <c r="G356" s="130">
        <v>0</v>
      </c>
      <c r="H356" s="122">
        <f t="shared" si="51"/>
        <v>0.19257704629629632</v>
      </c>
      <c r="I356" s="122">
        <f>IF(AND($BH$4&lt;&gt;1,$BH$4&lt;&gt;2,$BH$4&lt;&gt;6),0,((VLOOKUP(データ入力と計算結果!$E$6,バックデータ一覧!$V$10:$AA$11,2)*'貼り付けシート（日別）'!O355+VLOOKUP(データ入力と計算結果!$E$6,バックデータ一覧!$V$10:$AA$11,3)*('貼り付けシート（日別）'!I355+'貼り付けシート（日別）'!J355+'貼り付けシート（日別）'!K355+'貼り付けシート（日別）'!L355+'貼り付けシート（日別）'!N355)+(VLOOKUP(データ入力と計算結果!$E$6,バックデータ一覧!$V$10:$AA$11,4)))*10^3/3600))</f>
        <v>0.11938574074074075</v>
      </c>
      <c r="J356" s="122">
        <f>IF(AND(OR($BH$4&lt;&gt;1,$BH$4&lt;&gt;2,$BH$4&lt;&gt;6),データ入力と計算結果!$E$7&lt;&gt;バックデータ一覧!$A$15,SUM(AX356:AY356)&gt;0),0.07*10^3/3600,0)</f>
        <v>1.9444444444444445E-2</v>
      </c>
      <c r="K356" s="122">
        <f>IF(AND(OR($BH$4=1,$BH$4=2),データ入力と計算結果!$E$7=バックデータ一覧!$A$17,AY356&gt;0),(VLOOKUP(データ入力と計算結果!$E$6,バックデータ一覧!$V$10:$AA$11,5,FALSE)*BA356+VLOOKUP(データ入力と計算結果!$E$6,バックデータ一覧!$V$10:$AA$11,6,FALSE))*10^3/3600,0)</f>
        <v>5.374686111111112E-2</v>
      </c>
      <c r="L356" s="122">
        <f>IF(OR($BH$4=1,$BH$4=6),IF(データ入力と計算結果!$E$7=バックデータ一覧!$A$15,AU356/N356+AV356/O356+AW356/P356+AX356/Q356+AY356/S356,IF(データ入力と計算結果!$E$7=バックデータ一覧!$A$16,AU356/N356+AV356/O356+AW356/P356+AY356/R356+AZ356/S356,AU356/N356+AV356/O356+AW356/P356+AY356/R356+BA356/T356)),0)</f>
        <v>130.90794790699795</v>
      </c>
      <c r="M356" s="122">
        <f>IF($BH$4=2,IF(データ入力と計算結果!$E$7=バックデータ一覧!$A$15,AU356/N356+AV356/O356+AW356/P356+AX356/Q356+AZ356/S356,IF(データ入力と計算結果!$E$7=バックデータ一覧!$A$16,AU356/N356+AV356/O356+AW356/P356+AY356/R356+AZ356/S356,AU356/N356+AV356/O356+AW356/P356+AY356/R356+BA356/T356)),0)</f>
        <v>0</v>
      </c>
      <c r="N356" s="122">
        <f>MIN(1,$BH$6*'貼り付けシート（日別）'!O355+計算過程!$BH$13*(AU356+AW356)+$BH$20)</f>
        <v>0.6198861569011781</v>
      </c>
      <c r="O356" s="122">
        <f>MIN(1,$BH$7*'貼り付けシート（日別）'!O355+$BH$14*AV356+$BH$21)</f>
        <v>0.68545990666611056</v>
      </c>
      <c r="P356" s="122">
        <f>MIN(1,$BH$8*'貼り付けシート（日別）'!O355+$BH$15*(AU356+AW356)+$BH$22)</f>
        <v>0.6198861569011781</v>
      </c>
      <c r="Q356" s="46">
        <f>MIN(1,$BH$9*'貼り付けシート（日別）'!O355+$BH$16*AX356+$BH$23)</f>
        <v>0.71159348488590612</v>
      </c>
      <c r="R356" s="46">
        <f>MIN(1,$BH$10*'貼り付けシート（日別）'!O355+$BH$17*AY356+$BH$24)</f>
        <v>0.698772419948957</v>
      </c>
      <c r="S356" s="46">
        <f>MIN(1,$BH$11*'貼り付けシート（日別）'!O355+$BH$18*AZ356+$BH$25)</f>
        <v>0.71159348488590612</v>
      </c>
      <c r="T356" s="46">
        <f>MIN(1,$BH$12*'貼り付けシート（日別）'!O355+$BH$19*BA356+$BH$26)</f>
        <v>0.6559532105363759</v>
      </c>
      <c r="U356" s="46">
        <f t="shared" si="52"/>
        <v>0</v>
      </c>
      <c r="V356" s="46">
        <f t="array" ref="V356">AVERAGE((IF(('貼り付けシート（時刻別）'!$E$6:$E$8765=$B356)*('貼り付けシート（時刻別）'!$F$6:$F$8765=$C356)*('貼り付けシート（時刻別）'!$G$6:$G$8765=1),'貼り付けシート（時刻別）'!$C$6:$C$8765,"")))</f>
        <v>-1.5</v>
      </c>
      <c r="W356" s="46">
        <f t="shared" si="57"/>
        <v>1.1130500000000001</v>
      </c>
      <c r="X356" s="46">
        <f t="shared" si="58"/>
        <v>1.1312500000000001</v>
      </c>
      <c r="Y356" s="46">
        <f t="shared" si="59"/>
        <v>87.280135725099996</v>
      </c>
      <c r="Z356" s="46">
        <f>IF($BH$4=8,($BH$38*'貼り付けシート（日別）'!O355+$BH$39*Y356+$BH$40)/3.6,0)</f>
        <v>0</v>
      </c>
      <c r="AA356" s="46">
        <f>IF(OR($BH$4=3,$BH$4=4,$BH$4=5),(($BH$42*'貼り付けシート（日別）'!O355+$BH$43*SUM(AU356:AW356,AY356)+$BH$44)*AB356+(0.01723*BA356+0.06099))*10^3/3600,0)</f>
        <v>0</v>
      </c>
      <c r="AB356" s="46">
        <f>IF('貼り付けシート（日別）'!O355&lt;7,1+(7-'貼り付けシート（日別）'!O355)*0.0091,1)</f>
        <v>1.0752266666666666</v>
      </c>
      <c r="AC356" s="46">
        <f>IF(OR($BH$4=3,$BH$4=4,$BH$4=5),(($BH$45*'貼り付けシート（日別）'!O355+$BH$46*SUM(AU356:AW356,AY356)+$BH$47)*AE356+BA356/AD356),0)</f>
        <v>0</v>
      </c>
      <c r="AD356" s="46">
        <f>$BH$48*'貼り付けシート（日別）'!O355+$BH$49*BA356+$BH$50</f>
        <v>0.79445999999999994</v>
      </c>
      <c r="AE356" s="46">
        <f>IF('貼り付けシート（日別）'!O355&lt;7,1+(7-'貼り付けシート（日別）'!O355)*0.0205,1)</f>
        <v>1.1694666666666667</v>
      </c>
      <c r="AF356" s="46">
        <f>IF($BH$4=7,((AL356*'貼り付けシート（日別）'!O355+AM356*(AU356+AV356+AW356+AY356)+AN356*AK356+AO356)*AG356+(0.01723*BA356+0.06099))*10^3/3600,0)</f>
        <v>0</v>
      </c>
      <c r="AG356" s="46">
        <f>IF(7&lt;='貼り付けシート（日別）'!O355,1,1+(7-'貼り付けシート（日別）'!O355)*0.0091)</f>
        <v>1.0752266666666666</v>
      </c>
      <c r="AH356" s="46">
        <f>IF($BH$4=7,((AP356*'貼り付けシート（日別）'!O355+AQ356*(AU356+AV356+AW356+AY356)+AR356*AK356+AS356)*AJ356+BA356/AI356),0)</f>
        <v>0</v>
      </c>
      <c r="AI356" s="46">
        <f>$BH$52*'貼り付けシート（日別）'!O355+$BH$53*BA356+$BH$54</f>
        <v>0.79445999999999994</v>
      </c>
      <c r="AJ356" s="46">
        <f>IF(7&lt;='貼り付けシート（日別）'!O355,1,1+(7-'貼り付けシート（日別）'!O355)*0.0205)</f>
        <v>1.1694666666666667</v>
      </c>
      <c r="AK356" s="46">
        <f>SUMIF('貼り付けシート（時刻別）'!$A$6:$A$8765,A356,'貼り付けシート（時刻別）'!$D$6:$D$8765)</f>
        <v>123.48905393684856</v>
      </c>
      <c r="AL356" s="120">
        <f>IF($AK356&gt;0,バックデータ一覧!$S$4,バックデータ一覧!$T$4)</f>
        <v>-0.51375000000000004</v>
      </c>
      <c r="AM356" s="120">
        <f>IF($AK356&gt;0,バックデータ一覧!$S$5,バックデータ一覧!$T$5)</f>
        <v>-1.7819999999999999E-2</v>
      </c>
      <c r="AN356" s="120">
        <f>IF($AK356&gt;0,バックデータ一覧!$S$6,バックデータ一覧!$T$6)</f>
        <v>0.27639999999999998</v>
      </c>
      <c r="AO356" s="120">
        <f>IF($AK356&gt;0,バックデータ一覧!$S$7,バックデータ一覧!$T$7)</f>
        <v>9.4067100000000003</v>
      </c>
      <c r="AP356" s="120">
        <f>IF($AK356&gt;0,バックデータ一覧!$S$12,バックデータ一覧!$T$12)</f>
        <v>-0.19841</v>
      </c>
      <c r="AQ356" s="120">
        <f>IF($AK356&gt;0,バックデータ一覧!$S$13,バックデータ一覧!$T$13)</f>
        <v>1.10632</v>
      </c>
      <c r="AR356" s="120">
        <f>IF($AK356&gt;0,バックデータ一覧!$S$14,バックデータ一覧!$T$14)</f>
        <v>0.19306999999999999</v>
      </c>
      <c r="AS356" s="120">
        <f>IF($AK356&gt;0,バックデータ一覧!$S$15,バックデータ一覧!$T$15)</f>
        <v>-10.36669</v>
      </c>
      <c r="AT356" s="123">
        <f>IF(データ入力と計算結果!$E$9=バックデータ一覧!$A$24,'貼り付けシート（日別）'!P355,0)</f>
        <v>0</v>
      </c>
      <c r="AU356" s="132">
        <f>'貼り付けシート（日別）'!B355</f>
        <v>20.259307275480001</v>
      </c>
      <c r="AV356" s="132">
        <f>'貼り付けシート（日別）'!C355</f>
        <v>28.941867536399997</v>
      </c>
      <c r="AW356" s="132">
        <f>'貼り付けシート（日別）'!D355</f>
        <v>4.3412801304599995</v>
      </c>
      <c r="AX356" s="132">
        <f>'貼り付けシート（日別）'!E355</f>
        <v>0</v>
      </c>
      <c r="AY356" s="132">
        <f>'貼り付けシート（日別）'!F355</f>
        <v>26.047680782760004</v>
      </c>
      <c r="AZ356" s="132">
        <f>'貼り付けシート（日別）'!G355</f>
        <v>0</v>
      </c>
      <c r="BA356" s="132">
        <f>'貼り付けシート（日別）'!H355</f>
        <v>7.69</v>
      </c>
    </row>
    <row r="357" spans="1:53" x14ac:dyDescent="0.15">
      <c r="A357" s="50">
        <v>41990</v>
      </c>
      <c r="B357" s="42">
        <f t="shared" si="53"/>
        <v>12</v>
      </c>
      <c r="C357" s="42">
        <f t="shared" si="54"/>
        <v>17</v>
      </c>
      <c r="D357" s="127">
        <f t="shared" si="55"/>
        <v>0.20375776215277777</v>
      </c>
      <c r="E357" s="127">
        <f t="shared" si="50"/>
        <v>152.84241641562983</v>
      </c>
      <c r="F357" s="127">
        <f t="shared" si="56"/>
        <v>0</v>
      </c>
      <c r="G357" s="130">
        <v>0</v>
      </c>
      <c r="H357" s="122">
        <f t="shared" si="51"/>
        <v>0.20375776215277777</v>
      </c>
      <c r="I357" s="122">
        <f>IF(AND($BH$4&lt;&gt;1,$BH$4&lt;&gt;2,$BH$4&lt;&gt;6),0,((VLOOKUP(データ入力と計算結果!$E$6,バックデータ一覧!$V$10:$AA$11,2)*'貼り付けシート（日別）'!O356+VLOOKUP(データ入力と計算結果!$E$6,バックデータ一覧!$V$10:$AA$11,3)*('貼り付けシート（日別）'!I356+'貼り付けシート（日別）'!J356+'貼り付けシート（日別）'!K356+'貼り付けシート（日別）'!L356+'貼り付けシート（日別）'!N356)+(VLOOKUP(データ入力と計算結果!$E$6,バックデータ一覧!$V$10:$AA$11,4)))*10^3/3600))</f>
        <v>0.13040791666666668</v>
      </c>
      <c r="J357" s="122">
        <f>IF(AND(OR($BH$4&lt;&gt;1,$BH$4&lt;&gt;2,$BH$4&lt;&gt;6),データ入力と計算結果!$E$7&lt;&gt;バックデータ一覧!$A$15,SUM(AX357:AY357)&gt;0),0.07*10^3/3600,0)</f>
        <v>1.9444444444444445E-2</v>
      </c>
      <c r="K357" s="122">
        <f>IF(AND(OR($BH$4=1,$BH$4=2),データ入力と計算結果!$E$7=バックデータ一覧!$A$17,AY357&gt;0),(VLOOKUP(データ入力と計算結果!$E$6,バックデータ一覧!$V$10:$AA$11,5,FALSE)*BA357+VLOOKUP(データ入力と計算結果!$E$6,バックデータ一覧!$V$10:$AA$11,6,FALSE))*10^3/3600,0)</f>
        <v>5.3905401041666669E-2</v>
      </c>
      <c r="L357" s="122">
        <f>IF(OR($BH$4=1,$BH$4=6),IF(データ入力と計算結果!$E$7=バックデータ一覧!$A$15,AU357/N357+AV357/O357+AW357/P357+AX357/Q357+AY357/S357,IF(データ入力と計算結果!$E$7=バックデータ一覧!$A$16,AU357/N357+AV357/O357+AW357/P357+AY357/R357+AZ357/S357,AU357/N357+AV357/O357+AW357/P357+AY357/R357+BA357/T357)),0)</f>
        <v>152.84241641562983</v>
      </c>
      <c r="M357" s="122">
        <f>IF($BH$4=2,IF(データ入力と計算結果!$E$7=バックデータ一覧!$A$15,AU357/N357+AV357/O357+AW357/P357+AX357/Q357+AZ357/S357,IF(データ入力と計算結果!$E$7=バックデータ一覧!$A$16,AU357/N357+AV357/O357+AW357/P357+AY357/R357+AZ357/S357,AU357/N357+AV357/O357+AW357/P357+AY357/R357+BA357/T357)),0)</f>
        <v>0</v>
      </c>
      <c r="N357" s="122">
        <f>MIN(1,$BH$6*'貼り付けシート（日別）'!O356+計算過程!$BH$13*(AU357+AW357)+$BH$20)</f>
        <v>0.62988272874530049</v>
      </c>
      <c r="O357" s="122">
        <f>MIN(1,$BH$7*'貼り付けシート（日別）'!O356+$BH$14*AV357+$BH$21)</f>
        <v>0.68801953723848108</v>
      </c>
      <c r="P357" s="122">
        <f>MIN(1,$BH$8*'貼り付けシート（日別）'!O356+$BH$15*(AU357+AW357)+$BH$22)</f>
        <v>0.62988272874530049</v>
      </c>
      <c r="Q357" s="46">
        <f>MIN(1,$BH$9*'貼り付けシート（日別）'!O356+$BH$16*AX357+$BH$23)</f>
        <v>0.71159348488590612</v>
      </c>
      <c r="R357" s="46">
        <f>MIN(1,$BH$10*'貼り付けシート（日別）'!O356+$BH$17*AY357+$BH$24)</f>
        <v>0.69873290970738089</v>
      </c>
      <c r="S357" s="46">
        <f>MIN(1,$BH$11*'貼り付けシート（日別）'!O356+$BH$18*AZ357+$BH$25)</f>
        <v>0.71159348488590612</v>
      </c>
      <c r="T357" s="46">
        <f>MIN(1,$BH$12*'貼り付けシート（日別）'!O356+$BH$19*BA357+$BH$26)</f>
        <v>0.65587502966013422</v>
      </c>
      <c r="U357" s="46">
        <f t="shared" si="52"/>
        <v>0</v>
      </c>
      <c r="V357" s="46">
        <f t="array" ref="V357">AVERAGE((IF(('貼り付けシート（時刻別）'!$E$6:$E$8765=$B357)*('貼り付けシート（時刻別）'!$F$6:$F$8765=$C357)*('貼り付けシート（時刻別）'!$G$6:$G$8765=1),'貼り付けシート（時刻別）'!$C$6:$C$8765,"")))</f>
        <v>-2.8250000000000002</v>
      </c>
      <c r="W357" s="46">
        <f t="shared" si="57"/>
        <v>1.1306725</v>
      </c>
      <c r="X357" s="46">
        <f t="shared" si="58"/>
        <v>1.1267499999999999</v>
      </c>
      <c r="Y357" s="46">
        <f t="shared" si="59"/>
        <v>102.09854143075</v>
      </c>
      <c r="Z357" s="46">
        <f>IF($BH$4=8,($BH$38*'貼り付けシート（日別）'!O356+$BH$39*Y357+$BH$40)/3.6,0)</f>
        <v>0</v>
      </c>
      <c r="AA357" s="46">
        <f>IF(OR($BH$4=3,$BH$4=4,$BH$4=5),(($BH$42*'貼り付けシート（日別）'!O356+$BH$43*SUM(AU357:AW357,AY357)+$BH$44)*AB357+(0.01723*BA357+0.06099))*10^3/3600,0)</f>
        <v>0</v>
      </c>
      <c r="AB357" s="46">
        <f>IF('貼り付けシート（日別）'!O356&lt;7,1+(7-'貼り付けシート（日別）'!O356)*0.0091,1)</f>
        <v>1.0772362499999999</v>
      </c>
      <c r="AC357" s="46">
        <f>IF(OR($BH$4=3,$BH$4=4,$BH$4=5),(($BH$45*'貼り付けシート（日別）'!O356+$BH$46*SUM(AU357:AW357,AY357)+$BH$47)*AE357+BA357/AD357),0)</f>
        <v>0</v>
      </c>
      <c r="AD357" s="46">
        <f>$BH$48*'貼り付けシート（日別）'!O356+$BH$49*BA357+$BH$50</f>
        <v>0.79359874999999991</v>
      </c>
      <c r="AE357" s="46">
        <f>IF('貼り付けシート（日別）'!O356&lt;7,1+(7-'貼り付けシート（日別）'!O356)*0.0205,1)</f>
        <v>1.1739937499999999</v>
      </c>
      <c r="AF357" s="46">
        <f>IF($BH$4=7,((AL357*'貼り付けシート（日別）'!O356+AM357*(AU357+AV357+AW357+AY357)+AN357*AK357+AO357)*AG357+(0.01723*BA357+0.06099))*10^3/3600,0)</f>
        <v>0</v>
      </c>
      <c r="AG357" s="46">
        <f>IF(7&lt;='貼り付けシート（日別）'!O356,1,1+(7-'貼り付けシート（日別）'!O356)*0.0091)</f>
        <v>1.0772362499999999</v>
      </c>
      <c r="AH357" s="46">
        <f>IF($BH$4=7,((AP357*'貼り付けシート（日別）'!O356+AQ357*(AU357+AV357+AW357+AY357)+AR357*AK357+AS357)*AJ357+BA357/AI357),0)</f>
        <v>0</v>
      </c>
      <c r="AI357" s="46">
        <f>$BH$52*'貼り付けシート（日別）'!O356+$BH$53*BA357+$BH$54</f>
        <v>0.79359874999999991</v>
      </c>
      <c r="AJ357" s="46">
        <f>IF(7&lt;='貼り付けシート（日別）'!O356,1,1+(7-'貼り付けシート（日別）'!O356)*0.0205)</f>
        <v>1.1739937499999999</v>
      </c>
      <c r="AK357" s="46">
        <f>SUMIF('貼り付けシート（時刻別）'!$A$6:$A$8765,A357,'貼り付けシート（時刻別）'!$D$6:$D$8765)</f>
        <v>119.53528813817235</v>
      </c>
      <c r="AL357" s="120">
        <f>IF($AK357&gt;0,バックデータ一覧!$S$4,バックデータ一覧!$T$4)</f>
        <v>-0.51375000000000004</v>
      </c>
      <c r="AM357" s="120">
        <f>IF($AK357&gt;0,バックデータ一覧!$S$5,バックデータ一覧!$T$5)</f>
        <v>-1.7819999999999999E-2</v>
      </c>
      <c r="AN357" s="120">
        <f>IF($AK357&gt;0,バックデータ一覧!$S$6,バックデータ一覧!$T$6)</f>
        <v>0.27639999999999998</v>
      </c>
      <c r="AO357" s="120">
        <f>IF($AK357&gt;0,バックデータ一覧!$S$7,バックデータ一覧!$T$7)</f>
        <v>9.4067100000000003</v>
      </c>
      <c r="AP357" s="120">
        <f>IF($AK357&gt;0,バックデータ一覧!$S$12,バックデータ一覧!$T$12)</f>
        <v>-0.19841</v>
      </c>
      <c r="AQ357" s="120">
        <f>IF($AK357&gt;0,バックデータ一覧!$S$13,バックデータ一覧!$T$13)</f>
        <v>1.10632</v>
      </c>
      <c r="AR357" s="120">
        <f>IF($AK357&gt;0,バックデータ一覧!$S$14,バックデータ一覧!$T$14)</f>
        <v>0.19306999999999999</v>
      </c>
      <c r="AS357" s="120">
        <f>IF($AK357&gt;0,バックデータ一覧!$S$15,バックデータ一覧!$T$15)</f>
        <v>-10.36669</v>
      </c>
      <c r="AT357" s="123">
        <f>IF(データ入力と計算結果!$E$9=バックデータ一覧!$A$24,'貼り付けシート（日別）'!P356,0)</f>
        <v>0</v>
      </c>
      <c r="AU357" s="132">
        <f>'貼り付けシート（日別）'!B356</f>
        <v>26.715502497319999</v>
      </c>
      <c r="AV357" s="132">
        <f>'貼り付けシート（日別）'!C356</f>
        <v>34.846307605199996</v>
      </c>
      <c r="AW357" s="132">
        <f>'貼り付けシート（日別）'!D356</f>
        <v>6.6788756243299998</v>
      </c>
      <c r="AX357" s="132">
        <f>'貼り付けシート（日別）'!E356</f>
        <v>0</v>
      </c>
      <c r="AY357" s="132">
        <f>'貼り付けシート（日別）'!F356</f>
        <v>26.134730703900001</v>
      </c>
      <c r="AZ357" s="132">
        <f>'貼り付けシート（日別）'!G356</f>
        <v>0</v>
      </c>
      <c r="BA357" s="132">
        <f>'貼り付けシート（日別）'!H356</f>
        <v>7.7231249999999996</v>
      </c>
    </row>
    <row r="358" spans="1:53" x14ac:dyDescent="0.15">
      <c r="A358" s="50">
        <v>41991</v>
      </c>
      <c r="B358" s="42">
        <f t="shared" si="53"/>
        <v>12</v>
      </c>
      <c r="C358" s="42">
        <f t="shared" si="54"/>
        <v>18</v>
      </c>
      <c r="D358" s="127">
        <f t="shared" si="55"/>
        <v>0.17986683796296299</v>
      </c>
      <c r="E358" s="127">
        <f t="shared" si="50"/>
        <v>109.63963819872103</v>
      </c>
      <c r="F358" s="127">
        <f t="shared" si="56"/>
        <v>0</v>
      </c>
      <c r="G358" s="130">
        <v>0</v>
      </c>
      <c r="H358" s="122">
        <f t="shared" si="51"/>
        <v>0.17986683796296299</v>
      </c>
      <c r="I358" s="122">
        <f>IF(AND($BH$4&lt;&gt;1,$BH$4&lt;&gt;2,$BH$4&lt;&gt;6),0,((VLOOKUP(データ入力と計算結果!$E$6,バックデータ一覧!$V$10:$AA$11,2)*'貼り付けシート（日別）'!O357+VLOOKUP(データ入力と計算結果!$E$6,バックデータ一覧!$V$10:$AA$11,3)*('貼り付けシート（日別）'!I357+'貼り付けシート（日別）'!J357+'貼り付けシート（日別）'!K357+'貼り付けシート（日別）'!L357+'貼り付けシート（日別）'!N357)+(VLOOKUP(データ入力と計算結果!$E$6,バックデータ一覧!$V$10:$AA$11,4)))*10^3/3600))</f>
        <v>0.10775240740740742</v>
      </c>
      <c r="J358" s="122">
        <f>IF(AND(OR($BH$4&lt;&gt;1,$BH$4&lt;&gt;2,$BH$4&lt;&gt;6),データ入力と計算結果!$E$7&lt;&gt;バックデータ一覧!$A$15,SUM(AX358:AY358)&gt;0),0.07*10^3/3600,0)</f>
        <v>1.9444444444444445E-2</v>
      </c>
      <c r="K358" s="122">
        <f>IF(AND(OR($BH$4=1,$BH$4=2),データ入力と計算結果!$E$7=バックデータ一覧!$A$17,AY358&gt;0),(VLOOKUP(データ入力と計算結果!$E$6,バックデータ一覧!$V$10:$AA$11,5,FALSE)*BA358+VLOOKUP(データ入力と計算結果!$E$6,バックデータ一覧!$V$10:$AA$11,6,FALSE))*10^3/3600,0)</f>
        <v>5.2669986111111122E-2</v>
      </c>
      <c r="L358" s="122">
        <f>IF(OR($BH$4=1,$BH$4=6),IF(データ入力と計算結果!$E$7=バックデータ一覧!$A$15,AU358/N358+AV358/O358+AW358/P358+AX358/Q358+AY358/S358,IF(データ入力と計算結果!$E$7=バックデータ一覧!$A$16,AU358/N358+AV358/O358+AW358/P358+AY358/R358+AZ358/S358,AU358/N358+AV358/O358+AW358/P358+AY358/R358+BA358/T358)),0)</f>
        <v>109.63963819872103</v>
      </c>
      <c r="M358" s="122">
        <f>IF($BH$4=2,IF(データ入力と計算結果!$E$7=バックデータ一覧!$A$15,AU358/N358+AV358/O358+AW358/P358+AX358/Q358+AZ358/S358,IF(データ入力と計算結果!$E$7=バックデータ一覧!$A$16,AU358/N358+AV358/O358+AW358/P358+AY358/R358+AZ358/S358,AU358/N358+AV358/O358+AW358/P358+AY358/R358+BA358/T358)),0)</f>
        <v>0</v>
      </c>
      <c r="N358" s="122">
        <f>MIN(1,$BH$6*'貼り付けシート（日別）'!O357+計算過程!$BH$13*(AU358+AW358)+$BH$20)</f>
        <v>0.61413126323508027</v>
      </c>
      <c r="O358" s="122">
        <f>MIN(1,$BH$7*'貼り付けシート（日別）'!O357+$BH$14*AV358+$BH$21)</f>
        <v>0.68308731775635956</v>
      </c>
      <c r="P358" s="122">
        <f>MIN(1,$BH$8*'貼り付けシート（日別）'!O357+$BH$15*(AU358+AW358)+$BH$22)</f>
        <v>0.61413126323508027</v>
      </c>
      <c r="Q358" s="46">
        <f>MIN(1,$BH$9*'貼り付けシート（日別）'!O357+$BH$16*AX358+$BH$23)</f>
        <v>0.71159348488590612</v>
      </c>
      <c r="R358" s="46">
        <f>MIN(1,$BH$10*'貼り付けシート（日別）'!O357+$BH$17*AY358+$BH$24)</f>
        <v>0.69865906523840893</v>
      </c>
      <c r="S358" s="46">
        <f>MIN(1,$BH$11*'貼り付けシート（日別）'!O357+$BH$18*AZ358+$BH$25)</f>
        <v>0.71159348488590612</v>
      </c>
      <c r="T358" s="46">
        <f>MIN(1,$BH$12*'貼り付けシート（日別）'!O357+$BH$19*BA358+$BH$26)</f>
        <v>0.65648425045046976</v>
      </c>
      <c r="U358" s="46">
        <f t="shared" si="52"/>
        <v>0</v>
      </c>
      <c r="V358" s="46">
        <f t="array" ref="V358">AVERAGE((IF(('貼り付けシート（時刻別）'!$E$6:$E$8765=$B358)*('貼り付けシート（時刻別）'!$F$6:$F$8765=$C358)*('貼り付けシート（時刻別）'!$G$6:$G$8765=1),'貼り付けシート（時刻別）'!$C$6:$C$8765,"")))</f>
        <v>-1.7875000000000001</v>
      </c>
      <c r="W358" s="46">
        <f t="shared" si="57"/>
        <v>1.1168737499999999</v>
      </c>
      <c r="X358" s="46">
        <f t="shared" si="58"/>
        <v>1.1334062500000002</v>
      </c>
      <c r="Y358" s="46">
        <f t="shared" si="59"/>
        <v>73.208566565950008</v>
      </c>
      <c r="Z358" s="46">
        <f>IF($BH$4=8,($BH$38*'貼り付けシート（日別）'!O357+$BH$39*Y358+$BH$40)/3.6,0)</f>
        <v>0</v>
      </c>
      <c r="AA358" s="46">
        <f>IF(OR($BH$4=3,$BH$4=4,$BH$4=5),(($BH$42*'貼り付けシート（日別）'!O357+$BH$43*SUM(AU358:AW358,AY358)+$BH$44)*AB358+(0.01723*BA358+0.06099))*10^3/3600,0)</f>
        <v>0</v>
      </c>
      <c r="AB358" s="46">
        <f>IF('貼り付けシート（日別）'!O357&lt;7,1+(7-'貼り付けシート（日別）'!O357)*0.0091,1)</f>
        <v>1.0615766666666666</v>
      </c>
      <c r="AC358" s="46">
        <f>IF(OR($BH$4=3,$BH$4=4,$BH$4=5),(($BH$45*'貼り付けシート（日別）'!O357+$BH$46*SUM(AU358:AW358,AY358)+$BH$47)*AE358+BA358/AD358),0)</f>
        <v>0</v>
      </c>
      <c r="AD358" s="46">
        <f>$BH$48*'貼り付けシート（日別）'!O357+$BH$49*BA358+$BH$50</f>
        <v>0.80030999999999997</v>
      </c>
      <c r="AE358" s="46">
        <f>IF('貼り付けシート（日別）'!O357&lt;7,1+(7-'貼り付けシート（日別）'!O357)*0.0205,1)</f>
        <v>1.1387166666666666</v>
      </c>
      <c r="AF358" s="46">
        <f>IF($BH$4=7,((AL358*'貼り付けシート（日別）'!O357+AM358*(AU358+AV358+AW358+AY358)+AN358*AK358+AO358)*AG358+(0.01723*BA358+0.06099))*10^3/3600,0)</f>
        <v>0</v>
      </c>
      <c r="AG358" s="46">
        <f>IF(7&lt;='貼り付けシート（日別）'!O357,1,1+(7-'貼り付けシート（日別）'!O357)*0.0091)</f>
        <v>1.0615766666666666</v>
      </c>
      <c r="AH358" s="46">
        <f>IF($BH$4=7,((AP358*'貼り付けシート（日別）'!O357+AQ358*(AU358+AV358+AW358+AY358)+AR358*AK358+AS358)*AJ358+BA358/AI358),0)</f>
        <v>0</v>
      </c>
      <c r="AI358" s="46">
        <f>$BH$52*'貼り付けシート（日別）'!O357+$BH$53*BA358+$BH$54</f>
        <v>0.80030999999999997</v>
      </c>
      <c r="AJ358" s="46">
        <f>IF(7&lt;='貼り付けシート（日別）'!O357,1,1+(7-'貼り付けシート（日別）'!O357)*0.0205)</f>
        <v>1.1387166666666666</v>
      </c>
      <c r="AK358" s="46">
        <f>SUMIF('貼り付けシート（時刻別）'!$A$6:$A$8765,A358,'貼り付けシート（時刻別）'!$D$6:$D$8765)</f>
        <v>104.34250300568294</v>
      </c>
      <c r="AL358" s="120">
        <f>IF($AK358&gt;0,バックデータ一覧!$S$4,バックデータ一覧!$T$4)</f>
        <v>-0.51375000000000004</v>
      </c>
      <c r="AM358" s="120">
        <f>IF($AK358&gt;0,バックデータ一覧!$S$5,バックデータ一覧!$T$5)</f>
        <v>-1.7819999999999999E-2</v>
      </c>
      <c r="AN358" s="120">
        <f>IF($AK358&gt;0,バックデータ一覧!$S$6,バックデータ一覧!$T$6)</f>
        <v>0.27639999999999998</v>
      </c>
      <c r="AO358" s="120">
        <f>IF($AK358&gt;0,バックデータ一覧!$S$7,バックデータ一覧!$T$7)</f>
        <v>9.4067100000000003</v>
      </c>
      <c r="AP358" s="120">
        <f>IF($AK358&gt;0,バックデータ一覧!$S$12,バックデータ一覧!$T$12)</f>
        <v>-0.19841</v>
      </c>
      <c r="AQ358" s="120">
        <f>IF($AK358&gt;0,バックデータ一覧!$S$13,バックデータ一覧!$T$13)</f>
        <v>1.10632</v>
      </c>
      <c r="AR358" s="120">
        <f>IF($AK358&gt;0,バックデータ一覧!$S$14,バックデータ一覧!$T$14)</f>
        <v>0.19306999999999999</v>
      </c>
      <c r="AS358" s="120">
        <f>IF($AK358&gt;0,バックデータ一覧!$S$15,バックデータ一覧!$T$15)</f>
        <v>-10.36669</v>
      </c>
      <c r="AT358" s="123">
        <f>IF(データ入力と計算結果!$E$9=バックデータ一覧!$A$24,'貼り付けシート（日別）'!P357,0)</f>
        <v>0</v>
      </c>
      <c r="AU358" s="132">
        <f>'貼り付けシート（日別）'!B357</f>
        <v>13.440906942371999</v>
      </c>
      <c r="AV358" s="132">
        <f>'貼り付けシート（日別）'!C357</f>
        <v>21.91452218865</v>
      </c>
      <c r="AW358" s="132">
        <f>'貼り付けシート（日別）'!D357</f>
        <v>4.0907108085479997</v>
      </c>
      <c r="AX358" s="132">
        <f>'貼り付けシート（日別）'!E357</f>
        <v>0</v>
      </c>
      <c r="AY358" s="132">
        <f>'貼り付けシート（日別）'!F357</f>
        <v>26.297426626379998</v>
      </c>
      <c r="AZ358" s="132">
        <f>'貼り付けシート（日別）'!G357</f>
        <v>0</v>
      </c>
      <c r="BA358" s="132">
        <f>'貼り付けシート（日別）'!H357</f>
        <v>7.4650000000000007</v>
      </c>
    </row>
    <row r="359" spans="1:53" x14ac:dyDescent="0.15">
      <c r="A359" s="50">
        <v>41992</v>
      </c>
      <c r="B359" s="42">
        <f t="shared" si="53"/>
        <v>12</v>
      </c>
      <c r="C359" s="42">
        <f t="shared" si="54"/>
        <v>19</v>
      </c>
      <c r="D359" s="127">
        <f t="shared" si="55"/>
        <v>0.16900497395833336</v>
      </c>
      <c r="E359" s="127">
        <f t="shared" si="50"/>
        <v>87.363959990544899</v>
      </c>
      <c r="F359" s="127">
        <f t="shared" si="56"/>
        <v>0</v>
      </c>
      <c r="G359" s="130">
        <v>0</v>
      </c>
      <c r="H359" s="122">
        <f t="shared" si="51"/>
        <v>0.16900497395833336</v>
      </c>
      <c r="I359" s="122">
        <f>IF(AND($BH$4&lt;&gt;1,$BH$4&lt;&gt;2,$BH$4&lt;&gt;6),0,((VLOOKUP(データ入力と計算結果!$E$6,バックデータ一覧!$V$10:$AA$11,2)*'貼り付けシート（日別）'!O358+VLOOKUP(データ入力と計算結果!$E$6,バックデータ一覧!$V$10:$AA$11,3)*('貼り付けシート（日別）'!I358+'貼り付けシート（日別）'!J358+'貼り付けシート（日別）'!K358+'貼り付けシート（日別）'!L358+'貼り付けシート（日別）'!N358)+(VLOOKUP(データ入力と計算結果!$E$6,バックデータ一覧!$V$10:$AA$11,4)))*10^3/3600))</f>
        <v>9.6857638888888903E-2</v>
      </c>
      <c r="J359" s="122">
        <f>IF(AND(OR($BH$4&lt;&gt;1,$BH$4&lt;&gt;2,$BH$4&lt;&gt;6),データ入力と計算結果!$E$7&lt;&gt;バックデータ一覧!$A$15,SUM(AX359:AY359)&gt;0),0.07*10^3/3600,0)</f>
        <v>1.9444444444444445E-2</v>
      </c>
      <c r="K359" s="122">
        <f>IF(AND(OR($BH$4=1,$BH$4=2),データ入力と計算結果!$E$7=バックデータ一覧!$A$17,AY359&gt;0),(VLOOKUP(データ入力と計算結果!$E$6,バックデータ一覧!$V$10:$AA$11,5,FALSE)*BA359+VLOOKUP(データ入力と計算結果!$E$6,バックデータ一覧!$V$10:$AA$11,6,FALSE))*10^3/3600,0)</f>
        <v>5.2702890624999998E-2</v>
      </c>
      <c r="L359" s="122">
        <f>IF(OR($BH$4=1,$BH$4=6),IF(データ入力と計算結果!$E$7=バックデータ一覧!$A$15,AU359/N359+AV359/O359+AW359/P359+AX359/Q359+AY359/S359,IF(データ入力と計算結果!$E$7=バックデータ一覧!$A$16,AU359/N359+AV359/O359+AW359/P359+AY359/R359+AZ359/S359,AU359/N359+AV359/O359+AW359/P359+AY359/R359+BA359/T359)),0)</f>
        <v>87.363959990544899</v>
      </c>
      <c r="M359" s="122">
        <f>IF($BH$4=2,IF(データ入力と計算結果!$E$7=バックデータ一覧!$A$15,AU359/N359+AV359/O359+AW359/P359+AX359/Q359+AZ359/S359,IF(データ入力と計算結果!$E$7=バックデータ一覧!$A$16,AU359/N359+AV359/O359+AW359/P359+AY359/R359+AZ359/S359,AU359/N359+AV359/O359+AW359/P359+AY359/R359+BA359/T359)),0)</f>
        <v>0</v>
      </c>
      <c r="N359" s="122">
        <f>MIN(1,$BH$6*'貼り付けシート（日別）'!O358+計算過程!$BH$13*(AU359+AW359)+$BH$20)</f>
        <v>0.60542513607846404</v>
      </c>
      <c r="O359" s="122">
        <f>MIN(1,$BH$7*'貼り付けシート（日別）'!O358+$BH$14*AV359+$BH$21)</f>
        <v>0.67974314096382893</v>
      </c>
      <c r="P359" s="122">
        <f>MIN(1,$BH$8*'貼り付けシート（日別）'!O358+$BH$15*(AU359+AW359)+$BH$22)</f>
        <v>0.60542513607846404</v>
      </c>
      <c r="Q359" s="46">
        <f>MIN(1,$BH$9*'貼り付けシート（日別）'!O358+$BH$16*AX359+$BH$23)</f>
        <v>0.71159348488590612</v>
      </c>
      <c r="R359" s="46">
        <f>MIN(1,$BH$10*'貼り付けシート（日別）'!O358+$BH$17*AY359+$BH$24)</f>
        <v>0.6986657077899403</v>
      </c>
      <c r="S359" s="46">
        <f>MIN(1,$BH$11*'貼り付けシート（日別）'!O358+$BH$18*AZ359+$BH$25)</f>
        <v>0.71159348488590612</v>
      </c>
      <c r="T359" s="46">
        <f>MIN(1,$BH$12*'貼り付けシート（日別）'!O358+$BH$19*BA359+$BH$26)</f>
        <v>0.65646802423087247</v>
      </c>
      <c r="U359" s="46">
        <f t="shared" si="52"/>
        <v>0</v>
      </c>
      <c r="V359" s="46">
        <f t="array" ref="V359">AVERAGE((IF(('貼り付けシート（時刻別）'!$E$6:$E$8765=$B359)*('貼り付けシート（時刻別）'!$F$6:$F$8765=$C359)*('貼り付けシート（時刻別）'!$G$6:$G$8765=1),'貼り付けシート（時刻別）'!$C$6:$C$8765,"")))</f>
        <v>0.27499999999999997</v>
      </c>
      <c r="W359" s="46">
        <f t="shared" si="57"/>
        <v>1.0894425000000001</v>
      </c>
      <c r="X359" s="46">
        <f t="shared" si="58"/>
        <v>1.1179375</v>
      </c>
      <c r="Y359" s="46">
        <f t="shared" si="59"/>
        <v>58.577303103274993</v>
      </c>
      <c r="Z359" s="46">
        <f>IF($BH$4=8,($BH$38*'貼り付けシート（日別）'!O358+$BH$39*Y359+$BH$40)/3.6,0)</f>
        <v>0</v>
      </c>
      <c r="AA359" s="46">
        <f>IF(OR($BH$4=3,$BH$4=4,$BH$4=5),(($BH$42*'貼り付けシート（日別）'!O358+$BH$43*SUM(AU359:AW359,AY359)+$BH$44)*AB359+(0.01723*BA359+0.06099))*10^3/3600,0)</f>
        <v>0</v>
      </c>
      <c r="AB359" s="46">
        <f>IF('貼り付けシート（日別）'!O358&lt;7,1+(7-'貼り付けシート（日別）'!O358)*0.0091,1)</f>
        <v>1.0619937500000001</v>
      </c>
      <c r="AC359" s="46">
        <f>IF(OR($BH$4=3,$BH$4=4,$BH$4=5),(($BH$45*'貼り付けシート（日別）'!O358+$BH$46*SUM(AU359:AW359,AY359)+$BH$47)*AE359+BA359/AD359),0)</f>
        <v>0</v>
      </c>
      <c r="AD359" s="46">
        <f>$BH$48*'貼り付けシート（日別）'!O358+$BH$49*BA359+$BH$50</f>
        <v>0.80013124999999996</v>
      </c>
      <c r="AE359" s="46">
        <f>IF('貼り付けシート（日別）'!O358&lt;7,1+(7-'貼り付けシート（日別）'!O358)*0.0205,1)</f>
        <v>1.13965625</v>
      </c>
      <c r="AF359" s="46">
        <f>IF($BH$4=7,((AL359*'貼り付けシート（日別）'!O358+AM359*(AU359+AV359+AW359+AY359)+AN359*AK359+AO359)*AG359+(0.01723*BA359+0.06099))*10^3/3600,0)</f>
        <v>0</v>
      </c>
      <c r="AG359" s="46">
        <f>IF(7&lt;='貼り付けシート（日別）'!O358,1,1+(7-'貼り付けシート（日別）'!O358)*0.0091)</f>
        <v>1.0619937500000001</v>
      </c>
      <c r="AH359" s="46">
        <f>IF($BH$4=7,((AP359*'貼り付けシート（日別）'!O358+AQ359*(AU359+AV359+AW359+AY359)+AR359*AK359+AS359)*AJ359+BA359/AI359),0)</f>
        <v>0</v>
      </c>
      <c r="AI359" s="46">
        <f>$BH$52*'貼り付けシート（日別）'!O358+$BH$53*BA359+$BH$54</f>
        <v>0.80013124999999996</v>
      </c>
      <c r="AJ359" s="46">
        <f>IF(7&lt;='貼り付けシート（日別）'!O358,1,1+(7-'貼り付けシート（日別）'!O358)*0.0205)</f>
        <v>1.13965625</v>
      </c>
      <c r="AK359" s="46">
        <f>SUMIF('貼り付けシート（時刻別）'!$A$6:$A$8765,A359,'貼り付けシート（時刻別）'!$D$6:$D$8765)</f>
        <v>135.98798586796255</v>
      </c>
      <c r="AL359" s="120">
        <f>IF($AK359&gt;0,バックデータ一覧!$S$4,バックデータ一覧!$T$4)</f>
        <v>-0.51375000000000004</v>
      </c>
      <c r="AM359" s="120">
        <f>IF($AK359&gt;0,バックデータ一覧!$S$5,バックデータ一覧!$T$5)</f>
        <v>-1.7819999999999999E-2</v>
      </c>
      <c r="AN359" s="120">
        <f>IF($AK359&gt;0,バックデータ一覧!$S$6,バックデータ一覧!$T$6)</f>
        <v>0.27639999999999998</v>
      </c>
      <c r="AO359" s="120">
        <f>IF($AK359&gt;0,バックデータ一覧!$S$7,バックデータ一覧!$T$7)</f>
        <v>9.4067100000000003</v>
      </c>
      <c r="AP359" s="120">
        <f>IF($AK359&gt;0,バックデータ一覧!$S$12,バックデータ一覧!$T$12)</f>
        <v>-0.19841</v>
      </c>
      <c r="AQ359" s="120">
        <f>IF($AK359&gt;0,バックデータ一覧!$S$13,バックデータ一覧!$T$13)</f>
        <v>1.10632</v>
      </c>
      <c r="AR359" s="120">
        <f>IF($AK359&gt;0,バックデータ一覧!$S$14,バックデータ一覧!$T$14)</f>
        <v>0.19306999999999999</v>
      </c>
      <c r="AS359" s="120">
        <f>IF($AK359&gt;0,バックデータ一覧!$S$15,バックデータ一覧!$T$15)</f>
        <v>-10.36669</v>
      </c>
      <c r="AT359" s="123">
        <f>IF(データ入力と計算結果!$E$9=バックデータ一覧!$A$24,'貼り付けシート（日別）'!P358,0)</f>
        <v>0</v>
      </c>
      <c r="AU359" s="132">
        <f>'貼り付けシート（日別）'!B358</f>
        <v>9.0529615497229994</v>
      </c>
      <c r="AV359" s="132">
        <f>'貼り付けシート（日別）'!C358</f>
        <v>14.601550886649999</v>
      </c>
      <c r="AW359" s="132">
        <f>'貼り付けシート（日別）'!D358</f>
        <v>1.168124070932</v>
      </c>
      <c r="AX359" s="132">
        <f>'貼り付けシート（日別）'!E358</f>
        <v>0</v>
      </c>
      <c r="AY359" s="132">
        <f>'貼り付けシート（日別）'!F358</f>
        <v>26.28279159597</v>
      </c>
      <c r="AZ359" s="132">
        <f>'貼り付けシート（日別）'!G358</f>
        <v>0</v>
      </c>
      <c r="BA359" s="132">
        <f>'貼り付けシート（日別）'!H358</f>
        <v>7.4718749999999998</v>
      </c>
    </row>
    <row r="360" spans="1:53" x14ac:dyDescent="0.15">
      <c r="A360" s="50">
        <v>41993</v>
      </c>
      <c r="B360" s="42">
        <f t="shared" si="53"/>
        <v>12</v>
      </c>
      <c r="C360" s="42">
        <f t="shared" si="54"/>
        <v>20</v>
      </c>
      <c r="D360" s="127">
        <f t="shared" si="55"/>
        <v>0.1800860486111111</v>
      </c>
      <c r="E360" s="127">
        <f t="shared" si="50"/>
        <v>109.65272417870007</v>
      </c>
      <c r="F360" s="127">
        <f t="shared" si="56"/>
        <v>0</v>
      </c>
      <c r="G360" s="130">
        <v>0</v>
      </c>
      <c r="H360" s="122">
        <f t="shared" si="51"/>
        <v>0.1800860486111111</v>
      </c>
      <c r="I360" s="122">
        <f>IF(AND($BH$4&lt;&gt;1,$BH$4&lt;&gt;2,$BH$4&lt;&gt;6),0,((VLOOKUP(データ入力と計算結果!$E$6,バックデータ一覧!$V$10:$AA$11,2)*'貼り付けシート（日別）'!O359+VLOOKUP(データ入力と計算結果!$E$6,バックデータ一覧!$V$10:$AA$11,3)*('貼り付けシート（日別）'!I359+'貼り付けシート（日別）'!J359+'貼り付けシート（日別）'!K359+'貼り付けシート（日別）'!L359+'貼り付けシート（日別）'!N359)+(VLOOKUP(データ入力と計算結果!$E$6,バックデータ一覧!$V$10:$AA$11,4)))*10^3/3600))</f>
        <v>0.10783999999999999</v>
      </c>
      <c r="J360" s="122">
        <f>IF(AND(OR($BH$4&lt;&gt;1,$BH$4&lt;&gt;2,$BH$4&lt;&gt;6),データ入力と計算結果!$E$7&lt;&gt;バックデータ一覧!$A$15,SUM(AX360:AY360)&gt;0),0.07*10^3/3600,0)</f>
        <v>1.9444444444444445E-2</v>
      </c>
      <c r="K360" s="122">
        <f>IF(AND(OR($BH$4=1,$BH$4=2),データ入力と計算結果!$E$7=バックデータ一覧!$A$17,AY360&gt;0),(VLOOKUP(データ入力と計算結果!$E$6,バックデータ一覧!$V$10:$AA$11,5,FALSE)*BA360+VLOOKUP(データ入力と計算結果!$E$6,バックデータ一覧!$V$10:$AA$11,6,FALSE))*10^3/3600,0)</f>
        <v>5.2801604166666669E-2</v>
      </c>
      <c r="L360" s="122">
        <f>IF(OR($BH$4=1,$BH$4=6),IF(データ入力と計算結果!$E$7=バックデータ一覧!$A$15,AU360/N360+AV360/O360+AW360/P360+AX360/Q360+AY360/S360,IF(データ入力と計算結果!$E$7=バックデータ一覧!$A$16,AU360/N360+AV360/O360+AW360/P360+AY360/R360+AZ360/S360,AU360/N360+AV360/O360+AW360/P360+AY360/R360+BA360/T360)),0)</f>
        <v>109.65272417870007</v>
      </c>
      <c r="M360" s="122">
        <f>IF($BH$4=2,IF(データ入力と計算結果!$E$7=バックデータ一覧!$A$15,AU360/N360+AV360/O360+AW360/P360+AX360/Q360+AZ360/S360,IF(データ入力と計算結果!$E$7=バックデータ一覧!$A$16,AU360/N360+AV360/O360+AW360/P360+AY360/R360+AZ360/S360,AU360/N360+AV360/O360+AW360/P360+AY360/R360+BA360/T360)),0)</f>
        <v>0</v>
      </c>
      <c r="N360" s="122">
        <f>MIN(1,$BH$6*'貼り付けシート（日別）'!O359+計算過程!$BH$13*(AU360+AW360)+$BH$20)</f>
        <v>0.61380459293049106</v>
      </c>
      <c r="O360" s="122">
        <f>MIN(1,$BH$7*'貼り付けシート（日別）'!O359+$BH$14*AV360+$BH$21)</f>
        <v>0.6829824318612906</v>
      </c>
      <c r="P360" s="122">
        <f>MIN(1,$BH$8*'貼り付けシート（日別）'!O359+$BH$15*(AU360+AW360)+$BH$22)</f>
        <v>0.61380459293049106</v>
      </c>
      <c r="Q360" s="46">
        <f>MIN(1,$BH$9*'貼り付けシート（日別）'!O359+$BH$16*AX360+$BH$23)</f>
        <v>0.71159348488590612</v>
      </c>
      <c r="R360" s="46">
        <f>MIN(1,$BH$10*'貼り付けシート（日別）'!O359+$BH$17*AY360+$BH$24)</f>
        <v>0.69866510392161929</v>
      </c>
      <c r="S360" s="46">
        <f>MIN(1,$BH$11*'貼り付けシート（日別）'!O359+$BH$18*AZ360+$BH$25)</f>
        <v>0.71159348488590612</v>
      </c>
      <c r="T360" s="46">
        <f>MIN(1,$BH$12*'貼り付けシート（日別）'!O359+$BH$19*BA360+$BH$26)</f>
        <v>0.65641934557208048</v>
      </c>
      <c r="U360" s="46">
        <f t="shared" si="52"/>
        <v>0</v>
      </c>
      <c r="V360" s="46">
        <f t="array" ref="V360">AVERAGE((IF(('貼り付けシート（時刻別）'!$E$6:$E$8765=$B360)*('貼り付けシート（時刻別）'!$F$6:$F$8765=$C360)*('貼り付けシート（時刻別）'!$G$6:$G$8765=1),'貼り付けシート（時刻別）'!$C$6:$C$8765,"")))</f>
        <v>-3.0124999999999997</v>
      </c>
      <c r="W360" s="46">
        <f t="shared" si="57"/>
        <v>1.1331662499999999</v>
      </c>
      <c r="X360" s="46">
        <f t="shared" si="58"/>
        <v>1.1248750000000001</v>
      </c>
      <c r="Y360" s="46">
        <f t="shared" si="59"/>
        <v>73.202805133200002</v>
      </c>
      <c r="Z360" s="46">
        <f>IF($BH$4=8,($BH$38*'貼り付けシート（日別）'!O359+$BH$39*Y360+$BH$40)/3.6,0)</f>
        <v>0</v>
      </c>
      <c r="AA360" s="46">
        <f>IF(OR($BH$4=3,$BH$4=4,$BH$4=5),(($BH$42*'貼り付けシート（日別）'!O359+$BH$43*SUM(AU360:AW360,AY360)+$BH$44)*AB360+(0.01723*BA360+0.06099))*10^3/3600,0)</f>
        <v>0</v>
      </c>
      <c r="AB360" s="46">
        <f>IF('貼り付けシート（日別）'!O359&lt;7,1+(7-'貼り付けシート（日別）'!O359)*0.0091,1)</f>
        <v>1.063245</v>
      </c>
      <c r="AC360" s="46">
        <f>IF(OR($BH$4=3,$BH$4=4,$BH$4=5),(($BH$45*'貼り付けシート（日別）'!O359+$BH$46*SUM(AU360:AW360,AY360)+$BH$47)*AE360+BA360/AD360),0)</f>
        <v>0</v>
      </c>
      <c r="AD360" s="46">
        <f>$BH$48*'貼り付けシート（日別）'!O359+$BH$49*BA360+$BH$50</f>
        <v>0.79959499999999994</v>
      </c>
      <c r="AE360" s="46">
        <f>IF('貼り付けシート（日別）'!O359&lt;7,1+(7-'貼り付けシート（日別）'!O359)*0.0205,1)</f>
        <v>1.1424750000000001</v>
      </c>
      <c r="AF360" s="46">
        <f>IF($BH$4=7,((AL360*'貼り付けシート（日別）'!O359+AM360*(AU360+AV360+AW360+AY360)+AN360*AK360+AO360)*AG360+(0.01723*BA360+0.06099))*10^3/3600,0)</f>
        <v>0</v>
      </c>
      <c r="AG360" s="46">
        <f>IF(7&lt;='貼り付けシート（日別）'!O359,1,1+(7-'貼り付けシート（日別）'!O359)*0.0091)</f>
        <v>1.063245</v>
      </c>
      <c r="AH360" s="46">
        <f>IF($BH$4=7,((AP360*'貼り付けシート（日別）'!O359+AQ360*(AU360+AV360+AW360+AY360)+AR360*AK360+AS360)*AJ360+BA360/AI360),0)</f>
        <v>0</v>
      </c>
      <c r="AI360" s="46">
        <f>$BH$52*'貼り付けシート（日別）'!O359+$BH$53*BA360+$BH$54</f>
        <v>0.79959499999999994</v>
      </c>
      <c r="AJ360" s="46">
        <f>IF(7&lt;='貼り付けシート（日別）'!O359,1,1+(7-'貼り付けシート（日別）'!O359)*0.0205)</f>
        <v>1.1424750000000001</v>
      </c>
      <c r="AK360" s="46">
        <f>SUMIF('貼り付けシート（時刻別）'!$A$6:$A$8765,A360,'貼り付けシート（時刻別）'!$D$6:$D$8765)</f>
        <v>109.79069636342831</v>
      </c>
      <c r="AL360" s="120">
        <f>IF($AK360&gt;0,バックデータ一覧!$S$4,バックデータ一覧!$T$4)</f>
        <v>-0.51375000000000004</v>
      </c>
      <c r="AM360" s="120">
        <f>IF($AK360&gt;0,バックデータ一覧!$S$5,バックデータ一覧!$T$5)</f>
        <v>-1.7819999999999999E-2</v>
      </c>
      <c r="AN360" s="120">
        <f>IF($AK360&gt;0,バックデータ一覧!$S$6,バックデータ一覧!$T$6)</f>
        <v>0.27639999999999998</v>
      </c>
      <c r="AO360" s="120">
        <f>IF($AK360&gt;0,バックデータ一覧!$S$7,バックデータ一覧!$T$7)</f>
        <v>9.4067100000000003</v>
      </c>
      <c r="AP360" s="120">
        <f>IF($AK360&gt;0,バックデータ一覧!$S$12,バックデータ一覧!$T$12)</f>
        <v>-0.19841</v>
      </c>
      <c r="AQ360" s="120">
        <f>IF($AK360&gt;0,バックデータ一覧!$S$13,バックデータ一覧!$T$13)</f>
        <v>1.10632</v>
      </c>
      <c r="AR360" s="120">
        <f>IF($AK360&gt;0,バックデータ一覧!$S$14,バックデータ一覧!$T$14)</f>
        <v>0.19306999999999999</v>
      </c>
      <c r="AS360" s="120">
        <f>IF($AK360&gt;0,バックデータ一覧!$S$15,バックデータ一覧!$T$15)</f>
        <v>-10.36669</v>
      </c>
      <c r="AT360" s="123">
        <f>IF(データ入力と計算結果!$E$9=バックデータ一覧!$A$24,'貼り付けシート（日別）'!P359,0)</f>
        <v>0</v>
      </c>
      <c r="AU360" s="132">
        <f>'貼り付けシート（日別）'!B359</f>
        <v>13.434106827232002</v>
      </c>
      <c r="AV360" s="132">
        <f>'貼り付けシート（日別）'!C359</f>
        <v>21.903435044400002</v>
      </c>
      <c r="AW360" s="132">
        <f>'貼り付けシート（日別）'!D359</f>
        <v>4.088641208288001</v>
      </c>
      <c r="AX360" s="132">
        <f>'貼り付けシート（日別）'!E359</f>
        <v>0</v>
      </c>
      <c r="AY360" s="132">
        <f>'貼り付けシート（日別）'!F359</f>
        <v>26.284122053280004</v>
      </c>
      <c r="AZ360" s="132">
        <f>'貼り付けシート（日別）'!G359</f>
        <v>0</v>
      </c>
      <c r="BA360" s="132">
        <f>'貼り付けシート（日別）'!H359</f>
        <v>7.4924999999999997</v>
      </c>
    </row>
    <row r="361" spans="1:53" x14ac:dyDescent="0.15">
      <c r="A361" s="50">
        <v>41994</v>
      </c>
      <c r="B361" s="42">
        <f t="shared" si="53"/>
        <v>12</v>
      </c>
      <c r="C361" s="42">
        <f t="shared" si="54"/>
        <v>21</v>
      </c>
      <c r="D361" s="127">
        <f t="shared" si="55"/>
        <v>0.17936364988425926</v>
      </c>
      <c r="E361" s="127">
        <f t="shared" si="50"/>
        <v>109.93590379389671</v>
      </c>
      <c r="F361" s="127">
        <f t="shared" si="56"/>
        <v>0</v>
      </c>
      <c r="G361" s="130">
        <v>0</v>
      </c>
      <c r="H361" s="122">
        <f t="shared" si="51"/>
        <v>0.17936364988425926</v>
      </c>
      <c r="I361" s="122">
        <f>IF(AND($BH$4&lt;&gt;1,$BH$4&lt;&gt;2,$BH$4&lt;&gt;6),0,((VLOOKUP(データ入力と計算結果!$E$6,バックデータ一覧!$V$10:$AA$11,2)*'貼り付けシート（日別）'!O360+VLOOKUP(データ入力と計算結果!$E$6,バックデータ一覧!$V$10:$AA$11,3)*('貼り付けシート（日別）'!I360+'貼り付けシート（日別）'!J360+'貼り付けシート（日別）'!K360+'貼り付けシート（日別）'!L360+'貼り付けシート（日別）'!N360)+(VLOOKUP(データ入力と計算結果!$E$6,バックデータ一覧!$V$10:$AA$11,4)))*10^3/3600))</f>
        <v>0.10755134259259259</v>
      </c>
      <c r="J361" s="122">
        <f>IF(AND(OR($BH$4&lt;&gt;1,$BH$4&lt;&gt;2,$BH$4&lt;&gt;6),データ入力と計算結果!$E$7&lt;&gt;バックデータ一覧!$A$15,SUM(AX361:AY361)&gt;0),0.07*10^3/3600,0)</f>
        <v>1.9444444444444445E-2</v>
      </c>
      <c r="K361" s="122">
        <f>IF(AND(OR($BH$4=1,$BH$4=2),データ入力と計算結果!$E$7=バックデータ一覧!$A$17,AY361&gt;0),(VLOOKUP(データ入力と計算結果!$E$6,バックデータ一覧!$V$10:$AA$11,5,FALSE)*BA361+VLOOKUP(データ入力と計算結果!$E$6,バックデータ一覧!$V$10:$AA$11,6,FALSE))*10^3/3600,0)</f>
        <v>5.2367862847222224E-2</v>
      </c>
      <c r="L361" s="122">
        <f>IF(OR($BH$4=1,$BH$4=6),IF(データ入力と計算結果!$E$7=バックデータ一覧!$A$15,AU361/N361+AV361/O361+AW361/P361+AX361/Q361+AY361/S361,IF(データ入力と計算結果!$E$7=バックデータ一覧!$A$16,AU361/N361+AV361/O361+AW361/P361+AY361/R361+AZ361/S361,AU361/N361+AV361/O361+AW361/P361+AY361/R361+BA361/T361)),0)</f>
        <v>109.93590379389671</v>
      </c>
      <c r="M361" s="122">
        <f>IF($BH$4=2,IF(データ入力と計算結果!$E$7=バックデータ一覧!$A$15,AU361/N361+AV361/O361+AW361/P361+AX361/Q361+AZ361/S361,IF(データ入力と計算結果!$E$7=バックデータ一覧!$A$16,AU361/N361+AV361/O361+AW361/P361+AY361/R361+AZ361/S361,AU361/N361+AV361/O361+AW361/P361+AY361/R361+BA361/T361)),0)</f>
        <v>0</v>
      </c>
      <c r="N361" s="122">
        <f>MIN(1,$BH$6*'貼り付けシート（日別）'!O360+計算過程!$BH$13*(AU361+AW361)+$BH$20)</f>
        <v>0.6149503997133432</v>
      </c>
      <c r="O361" s="122">
        <f>MIN(1,$BH$7*'貼り付けシート（日別）'!O360+$BH$14*AV361+$BH$21)</f>
        <v>0.68336138608149244</v>
      </c>
      <c r="P361" s="122">
        <f>MIN(1,$BH$8*'貼り付けシート（日別）'!O360+$BH$15*(AU361+AW361)+$BH$22)</f>
        <v>0.6149503997133432</v>
      </c>
      <c r="Q361" s="46">
        <f>MIN(1,$BH$9*'貼り付けシート（日別）'!O360+$BH$16*AX361+$BH$23)</f>
        <v>0.71159348488590612</v>
      </c>
      <c r="R361" s="46">
        <f>MIN(1,$BH$10*'貼り付けシート（日別）'!O360+$BH$17*AY361+$BH$24)</f>
        <v>0.69860523469093405</v>
      </c>
      <c r="S361" s="46">
        <f>MIN(1,$BH$11*'貼り付けシート（日別）'!O360+$BH$18*AZ361+$BH$25)</f>
        <v>0.71159348488590612</v>
      </c>
      <c r="T361" s="46">
        <f>MIN(1,$BH$12*'貼り付けシート（日別）'!O360+$BH$19*BA361+$BH$26)</f>
        <v>0.65663323664859063</v>
      </c>
      <c r="U361" s="46">
        <f t="shared" si="52"/>
        <v>0</v>
      </c>
      <c r="V361" s="46">
        <f t="array" ref="V361">AVERAGE((IF(('貼り付けシート（時刻別）'!$E$6:$E$8765=$B361)*('貼り付けシート（時刻別）'!$F$6:$F$8765=$C361)*('貼り付けシート（時刻別）'!$G$6:$G$8765=1),'貼り付けシート（時刻別）'!$C$6:$C$8765,"")))</f>
        <v>-0.875</v>
      </c>
      <c r="W361" s="46">
        <f t="shared" si="57"/>
        <v>1.1047374999999999</v>
      </c>
      <c r="X361" s="46">
        <f t="shared" si="58"/>
        <v>1.1265625000000001</v>
      </c>
      <c r="Y361" s="46">
        <f t="shared" si="59"/>
        <v>73.441943480749998</v>
      </c>
      <c r="Z361" s="46">
        <f>IF($BH$4=8,($BH$38*'貼り付けシート（日別）'!O360+$BH$39*Y361+$BH$40)/3.6,0)</f>
        <v>0</v>
      </c>
      <c r="AA361" s="46">
        <f>IF(OR($BH$4=3,$BH$4=4,$BH$4=5),(($BH$42*'貼り付けシート（日別）'!O360+$BH$43*SUM(AU361:AW361,AY361)+$BH$44)*AB361+(0.01723*BA361+0.06099))*10^3/3600,0)</f>
        <v>0</v>
      </c>
      <c r="AB361" s="46">
        <f>IF('貼り付けシート（日別）'!O360&lt;7,1+(7-'貼り付けシート（日別）'!O360)*0.0091,1)</f>
        <v>1.0577470833333333</v>
      </c>
      <c r="AC361" s="46">
        <f>IF(OR($BH$4=3,$BH$4=4,$BH$4=5),(($BH$45*'貼り付けシート（日別）'!O360+$BH$46*SUM(AU361:AW361,AY361)+$BH$47)*AE361+BA361/AD361),0)</f>
        <v>0</v>
      </c>
      <c r="AD361" s="46">
        <f>$BH$48*'貼り付けシート（日別）'!O360+$BH$49*BA361+$BH$50</f>
        <v>0.80195125</v>
      </c>
      <c r="AE361" s="46">
        <f>IF('貼り付けシート（日別）'!O360&lt;7,1+(7-'貼り付けシート（日別）'!O360)*0.0205,1)</f>
        <v>1.1300895833333333</v>
      </c>
      <c r="AF361" s="46">
        <f>IF($BH$4=7,((AL361*'貼り付けシート（日別）'!O360+AM361*(AU361+AV361+AW361+AY361)+AN361*AK361+AO361)*AG361+(0.01723*BA361+0.06099))*10^3/3600,0)</f>
        <v>0</v>
      </c>
      <c r="AG361" s="46">
        <f>IF(7&lt;='貼り付けシート（日別）'!O360,1,1+(7-'貼り付けシート（日別）'!O360)*0.0091)</f>
        <v>1.0577470833333333</v>
      </c>
      <c r="AH361" s="46">
        <f>IF($BH$4=7,((AP361*'貼り付けシート（日別）'!O360+AQ361*(AU361+AV361+AW361+AY361)+AR361*AK361+AS361)*AJ361+BA361/AI361),0)</f>
        <v>0</v>
      </c>
      <c r="AI361" s="46">
        <f>$BH$52*'貼り付けシート（日別）'!O360+$BH$53*BA361+$BH$54</f>
        <v>0.80195125</v>
      </c>
      <c r="AJ361" s="46">
        <f>IF(7&lt;='貼り付けシート（日別）'!O360,1,1+(7-'貼り付けシート（日別）'!O360)*0.0205)</f>
        <v>1.1300895833333333</v>
      </c>
      <c r="AK361" s="46">
        <f>SUMIF('貼り付けシート（時刻別）'!$A$6:$A$8765,A361,'貼り付けシート（時刻別）'!$D$6:$D$8765)</f>
        <v>135.51567231306328</v>
      </c>
      <c r="AL361" s="120">
        <f>IF($AK361&gt;0,バックデータ一覧!$S$4,バックデータ一覧!$T$4)</f>
        <v>-0.51375000000000004</v>
      </c>
      <c r="AM361" s="120">
        <f>IF($AK361&gt;0,バックデータ一覧!$S$5,バックデータ一覧!$T$5)</f>
        <v>-1.7819999999999999E-2</v>
      </c>
      <c r="AN361" s="120">
        <f>IF($AK361&gt;0,バックデータ一覧!$S$6,バックデータ一覧!$T$6)</f>
        <v>0.27639999999999998</v>
      </c>
      <c r="AO361" s="120">
        <f>IF($AK361&gt;0,バックデータ一覧!$S$7,バックデータ一覧!$T$7)</f>
        <v>9.4067100000000003</v>
      </c>
      <c r="AP361" s="120">
        <f>IF($AK361&gt;0,バックデータ一覧!$S$12,バックデータ一覧!$T$12)</f>
        <v>-0.19841</v>
      </c>
      <c r="AQ361" s="120">
        <f>IF($AK361&gt;0,バックデータ一覧!$S$13,バックデータ一覧!$T$13)</f>
        <v>1.10632</v>
      </c>
      <c r="AR361" s="120">
        <f>IF($AK361&gt;0,バックデータ一覧!$S$14,バックデータ一覧!$T$14)</f>
        <v>0.19306999999999999</v>
      </c>
      <c r="AS361" s="120">
        <f>IF($AK361&gt;0,バックデータ一覧!$S$15,バックデータ一覧!$T$15)</f>
        <v>-10.36669</v>
      </c>
      <c r="AT361" s="123">
        <f>IF(データ入力と計算結果!$E$9=バックデータ一覧!$A$24,'貼り付けシート（日別）'!P360,0)</f>
        <v>0</v>
      </c>
      <c r="AU361" s="132">
        <f>'貼り付けシート（日別）'!B360</f>
        <v>13.501525111619999</v>
      </c>
      <c r="AV361" s="132">
        <f>'貼り付けシート（日別）'!C360</f>
        <v>22.013356160249998</v>
      </c>
      <c r="AW361" s="132">
        <f>'貼り付けシート（日別）'!D360</f>
        <v>4.109159816580001</v>
      </c>
      <c r="AX361" s="132">
        <f>'貼り付けシート（日別）'!E360</f>
        <v>0</v>
      </c>
      <c r="AY361" s="132">
        <f>'貼り付けシート（日別）'!F360</f>
        <v>26.416027392300002</v>
      </c>
      <c r="AZ361" s="132">
        <f>'貼り付けシート（日別）'!G360</f>
        <v>0</v>
      </c>
      <c r="BA361" s="132">
        <f>'貼り付けシート（日別）'!H360</f>
        <v>7.4018750000000004</v>
      </c>
    </row>
    <row r="362" spans="1:53" x14ac:dyDescent="0.15">
      <c r="A362" s="50">
        <v>41995</v>
      </c>
      <c r="B362" s="42">
        <f t="shared" si="53"/>
        <v>12</v>
      </c>
      <c r="C362" s="42">
        <f t="shared" si="54"/>
        <v>22</v>
      </c>
      <c r="D362" s="127">
        <f t="shared" si="55"/>
        <v>0.17817293750000002</v>
      </c>
      <c r="E362" s="127">
        <f t="shared" si="50"/>
        <v>110.28586562651957</v>
      </c>
      <c r="F362" s="127">
        <f t="shared" si="56"/>
        <v>0</v>
      </c>
      <c r="G362" s="130">
        <v>0</v>
      </c>
      <c r="H362" s="122">
        <f t="shared" si="51"/>
        <v>0.17817293750000002</v>
      </c>
      <c r="I362" s="122">
        <f>IF(AND($BH$4&lt;&gt;1,$BH$4&lt;&gt;2,$BH$4&lt;&gt;6),0,((VLOOKUP(データ入力と計算結果!$E$6,バックデータ一覧!$V$10:$AA$11,2)*'貼り付けシート（日別）'!O361+VLOOKUP(データ入力と計算結果!$E$6,バックデータ一覧!$V$10:$AA$11,3)*('貼り付けシート（日別）'!I361+'貼り付けシート（日別）'!J361+'貼り付けシート（日別）'!K361+'貼り付けシート（日別）'!L361+'貼り付けシート（日別）'!N361)+(VLOOKUP(データ入力と計算結果!$E$6,バックデータ一覧!$V$10:$AA$11,4)))*10^3/3600))</f>
        <v>0.10707555555555556</v>
      </c>
      <c r="J362" s="122">
        <f>IF(AND(OR($BH$4&lt;&gt;1,$BH$4&lt;&gt;2,$BH$4&lt;&gt;6),データ入力と計算結果!$E$7&lt;&gt;バックデータ一覧!$A$15,SUM(AX362:AY362)&gt;0),0.07*10^3/3600,0)</f>
        <v>1.9444444444444445E-2</v>
      </c>
      <c r="K362" s="122">
        <f>IF(AND(OR($BH$4=1,$BH$4=2),データ入力と計算結果!$E$7=バックデータ一覧!$A$17,AY362&gt;0),(VLOOKUP(データ入力と計算結果!$E$6,バックデータ一覧!$V$10:$AA$11,5,FALSE)*BA362+VLOOKUP(データ入力と計算結果!$E$6,バックデータ一覧!$V$10:$AA$11,6,FALSE))*10^3/3600,0)</f>
        <v>5.1652937499999996E-2</v>
      </c>
      <c r="L362" s="122">
        <f>IF(OR($BH$4=1,$BH$4=6),IF(データ入力と計算結果!$E$7=バックデータ一覧!$A$15,AU362/N362+AV362/O362+AW362/P362+AX362/Q362+AY362/S362,IF(データ入力と計算結果!$E$7=バックデータ一覧!$A$16,AU362/N362+AV362/O362+AW362/P362+AY362/R362+AZ362/S362,AU362/N362+AV362/O362+AW362/P362+AY362/R362+BA362/T362)),0)</f>
        <v>110.28586562651957</v>
      </c>
      <c r="M362" s="122">
        <f>IF($BH$4=2,IF(データ入力と計算結果!$E$7=バックデータ一覧!$A$15,AU362/N362+AV362/O362+AW362/P362+AX362/Q362+AZ362/S362,IF(データ入力と計算結果!$E$7=バックデータ一覧!$A$16,AU362/N362+AV362/O362+AW362/P362+AY362/R362+AZ362/S362,AU362/N362+AV362/O362+AW362/P362+AY362/R362+BA362/T362)),0)</f>
        <v>0</v>
      </c>
      <c r="N362" s="122">
        <f>MIN(1,$BH$6*'貼り付けシート（日別）'!O361+計算過程!$BH$13*(AU362+AW362)+$BH$20)</f>
        <v>0.61681434747916564</v>
      </c>
      <c r="O362" s="122">
        <f>MIN(1,$BH$7*'貼り付けシート（日別）'!O361+$BH$14*AV362+$BH$21)</f>
        <v>0.68397415241733239</v>
      </c>
      <c r="P362" s="122">
        <f>MIN(1,$BH$8*'貼り付けシート（日別）'!O361+$BH$15*(AU362+AW362)+$BH$22)</f>
        <v>0.61681434747916564</v>
      </c>
      <c r="Q362" s="46">
        <f>MIN(1,$BH$9*'貼り付けシート（日別）'!O361+$BH$16*AX362+$BH$23)</f>
        <v>0.71159348488590612</v>
      </c>
      <c r="R362" s="46">
        <f>MIN(1,$BH$10*'貼り付けシート（日別）'!O361+$BH$17*AY362+$BH$24)</f>
        <v>0.69852077939289248</v>
      </c>
      <c r="S362" s="46">
        <f>MIN(1,$BH$11*'貼り付けシート（日別）'!O361+$BH$18*AZ362+$BH$25)</f>
        <v>0.71159348488590612</v>
      </c>
      <c r="T362" s="46">
        <f>MIN(1,$BH$12*'貼り付けシート（日別）'!O361+$BH$19*BA362+$BH$26)</f>
        <v>0.65698578814711406</v>
      </c>
      <c r="U362" s="46">
        <f t="shared" si="52"/>
        <v>0</v>
      </c>
      <c r="V362" s="46">
        <f t="array" ref="V362">AVERAGE((IF(('貼り付けシート（時刻別）'!$E$6:$E$8765=$B362)*('貼り付けシート（時刻別）'!$F$6:$F$8765=$C362)*('貼り付けシート（時刻別）'!$G$6:$G$8765=1),'貼り付けシート（時刻別）'!$C$6:$C$8765,"")))</f>
        <v>0.71249999999999991</v>
      </c>
      <c r="W362" s="46">
        <f t="shared" si="57"/>
        <v>1.0836237500000001</v>
      </c>
      <c r="X362" s="46">
        <f t="shared" si="58"/>
        <v>1.1146562500000001</v>
      </c>
      <c r="Y362" s="46">
        <f t="shared" si="59"/>
        <v>73.757753375925006</v>
      </c>
      <c r="Z362" s="46">
        <f>IF($BH$4=8,($BH$38*'貼り付けシート（日別）'!O361+$BH$39*Y362+$BH$40)/3.6,0)</f>
        <v>0</v>
      </c>
      <c r="AA362" s="46">
        <f>IF(OR($BH$4=3,$BH$4=4,$BH$4=5),(($BH$42*'貼り付けシート（日別）'!O361+$BH$43*SUM(AU362:AW362,AY362)+$BH$44)*AB362+(0.01723*BA362+0.06099))*10^3/3600,0)</f>
        <v>0</v>
      </c>
      <c r="AB362" s="46">
        <f>IF('貼り付けシート（日別）'!O361&lt;7,1+(7-'貼り付けシート（日別）'!O361)*0.0091,1)</f>
        <v>1.0486850000000001</v>
      </c>
      <c r="AC362" s="46">
        <f>IF(OR($BH$4=3,$BH$4=4,$BH$4=5),(($BH$45*'貼り付けシート（日別）'!O361+$BH$46*SUM(AU362:AW362,AY362)+$BH$47)*AE362+BA362/AD362),0)</f>
        <v>0</v>
      </c>
      <c r="AD362" s="46">
        <f>$BH$48*'貼り付けシート（日別）'!O361+$BH$49*BA362+$BH$50</f>
        <v>0.80583499999999997</v>
      </c>
      <c r="AE362" s="46">
        <f>IF('貼り付けシート（日別）'!O361&lt;7,1+(7-'貼り付けシート（日別）'!O361)*0.0205,1)</f>
        <v>1.109675</v>
      </c>
      <c r="AF362" s="46">
        <f>IF($BH$4=7,((AL362*'貼り付けシート（日別）'!O361+AM362*(AU362+AV362+AW362+AY362)+AN362*AK362+AO362)*AG362+(0.01723*BA362+0.06099))*10^3/3600,0)</f>
        <v>0</v>
      </c>
      <c r="AG362" s="46">
        <f>IF(7&lt;='貼り付けシート（日別）'!O361,1,1+(7-'貼り付けシート（日別）'!O361)*0.0091)</f>
        <v>1.0486850000000001</v>
      </c>
      <c r="AH362" s="46">
        <f>IF($BH$4=7,((AP362*'貼り付けシート（日別）'!O361+AQ362*(AU362+AV362+AW362+AY362)+AR362*AK362+AS362)*AJ362+BA362/AI362),0)</f>
        <v>0</v>
      </c>
      <c r="AI362" s="46">
        <f>$BH$52*'貼り付けシート（日別）'!O361+$BH$53*BA362+$BH$54</f>
        <v>0.80583499999999997</v>
      </c>
      <c r="AJ362" s="46">
        <f>IF(7&lt;='貼り付けシート（日別）'!O361,1,1+(7-'貼り付けシート（日別）'!O361)*0.0205)</f>
        <v>1.109675</v>
      </c>
      <c r="AK362" s="46">
        <f>SUMIF('貼り付けシート（時刻別）'!$A$6:$A$8765,A362,'貼り付けシート（時刻別）'!$D$6:$D$8765)</f>
        <v>97.299598663014919</v>
      </c>
      <c r="AL362" s="120">
        <f>IF($AK362&gt;0,バックデータ一覧!$S$4,バックデータ一覧!$T$4)</f>
        <v>-0.51375000000000004</v>
      </c>
      <c r="AM362" s="120">
        <f>IF($AK362&gt;0,バックデータ一覧!$S$5,バックデータ一覧!$T$5)</f>
        <v>-1.7819999999999999E-2</v>
      </c>
      <c r="AN362" s="120">
        <f>IF($AK362&gt;0,バックデータ一覧!$S$6,バックデータ一覧!$T$6)</f>
        <v>0.27639999999999998</v>
      </c>
      <c r="AO362" s="120">
        <f>IF($AK362&gt;0,バックデータ一覧!$S$7,バックデータ一覧!$T$7)</f>
        <v>9.4067100000000003</v>
      </c>
      <c r="AP362" s="120">
        <f>IF($AK362&gt;0,バックデータ一覧!$S$12,バックデータ一覧!$T$12)</f>
        <v>-0.19841</v>
      </c>
      <c r="AQ362" s="120">
        <f>IF($AK362&gt;0,バックデータ一覧!$S$13,バックデータ一覧!$T$13)</f>
        <v>1.10632</v>
      </c>
      <c r="AR362" s="120">
        <f>IF($AK362&gt;0,バックデータ一覧!$S$14,バックデータ一覧!$T$14)</f>
        <v>0.19306999999999999</v>
      </c>
      <c r="AS362" s="120">
        <f>IF($AK362&gt;0,バックデータ一覧!$S$15,バックデータ一覧!$T$15)</f>
        <v>-10.36669</v>
      </c>
      <c r="AT362" s="123">
        <f>IF(データ入力と計算結果!$E$9=バックデータ一覧!$A$24,'貼り付けシート（日別）'!P361,0)</f>
        <v>0</v>
      </c>
      <c r="AU362" s="132">
        <f>'貼り付けシート（日別）'!B361</f>
        <v>13.596629579078002</v>
      </c>
      <c r="AV362" s="132">
        <f>'貼り付けシート（日別）'!C361</f>
        <v>22.168417791974999</v>
      </c>
      <c r="AW362" s="132">
        <f>'貼り付けシート（日別）'!D361</f>
        <v>4.1381046545020004</v>
      </c>
      <c r="AX362" s="132">
        <f>'貼り付けシート（日別）'!E361</f>
        <v>0</v>
      </c>
      <c r="AY362" s="132">
        <f>'貼り付けシート（日別）'!F361</f>
        <v>26.602101350369999</v>
      </c>
      <c r="AZ362" s="132">
        <f>'貼り付けシート（日別）'!G361</f>
        <v>0</v>
      </c>
      <c r="BA362" s="132">
        <f>'貼り付けシート（日別）'!H361</f>
        <v>7.2524999999999995</v>
      </c>
    </row>
    <row r="363" spans="1:53" x14ac:dyDescent="0.15">
      <c r="A363" s="50">
        <v>41996</v>
      </c>
      <c r="B363" s="42">
        <f t="shared" si="53"/>
        <v>12</v>
      </c>
      <c r="C363" s="42">
        <f t="shared" si="54"/>
        <v>23</v>
      </c>
      <c r="D363" s="127">
        <f t="shared" si="55"/>
        <v>0.18869103935185183</v>
      </c>
      <c r="E363" s="127">
        <f t="shared" si="50"/>
        <v>132.368053414032</v>
      </c>
      <c r="F363" s="127">
        <f t="shared" si="56"/>
        <v>0</v>
      </c>
      <c r="G363" s="130">
        <v>0</v>
      </c>
      <c r="H363" s="122">
        <f t="shared" si="51"/>
        <v>0.18869103935185183</v>
      </c>
      <c r="I363" s="122">
        <f>IF(AND($BH$4&lt;&gt;1,$BH$4&lt;&gt;2,$BH$4&lt;&gt;6),0,((VLOOKUP(データ入力と計算結果!$E$6,バックデータ一覧!$V$10:$AA$11,2)*'貼り付けシート（日別）'!O362+VLOOKUP(データ入力と計算結果!$E$6,バックデータ一覧!$V$10:$AA$11,3)*('貼り付けシート（日別）'!I362+'貼り付けシート（日別）'!J362+'貼り付けシート（日別）'!K362+'貼り付けシート（日別）'!L362+'貼り付けシート（日別）'!N362)+(VLOOKUP(データ入力と計算結果!$E$6,バックデータ一覧!$V$10:$AA$11,4)))*10^3/3600))</f>
        <v>0.11783296296296297</v>
      </c>
      <c r="J363" s="122">
        <f>IF(AND(OR($BH$4&lt;&gt;1,$BH$4&lt;&gt;2,$BH$4&lt;&gt;6),データ入力と計算結果!$E$7&lt;&gt;バックデータ一覧!$A$15,SUM(AX363:AY363)&gt;0),0.07*10^3/3600,0)</f>
        <v>1.9444444444444445E-2</v>
      </c>
      <c r="K363" s="122">
        <f>IF(AND(OR($BH$4=1,$BH$4=2),データ入力と計算結果!$E$7=バックデータ一覧!$A$17,AY363&gt;0),(VLOOKUP(データ入力と計算結果!$E$6,バックデータ一覧!$V$10:$AA$11,5,FALSE)*BA363+VLOOKUP(データ入力と計算結果!$E$6,バックデータ一覧!$V$10:$AA$11,6,FALSE))*10^3/3600,0)</f>
        <v>5.1413631944444441E-2</v>
      </c>
      <c r="L363" s="122">
        <f>IF(OR($BH$4=1,$BH$4=6),IF(データ入力と計算結果!$E$7=バックデータ一覧!$A$15,AU363/N363+AV363/O363+AW363/P363+AX363/Q363+AY363/S363,IF(データ入力と計算結果!$E$7=バックデータ一覧!$A$16,AU363/N363+AV363/O363+AW363/P363+AY363/R363+AZ363/S363,AU363/N363+AV363/O363+AW363/P363+AY363/R363+BA363/T363)),0)</f>
        <v>132.368053414032</v>
      </c>
      <c r="M363" s="122">
        <f>IF($BH$4=2,IF(データ入力と計算結果!$E$7=バックデータ一覧!$A$15,AU363/N363+AV363/O363+AW363/P363+AX363/Q363+AZ363/S363,IF(データ入力と計算結果!$E$7=バックデータ一覧!$A$16,AU363/N363+AV363/O363+AW363/P363+AY363/R363+AZ363/S363,AU363/N363+AV363/O363+AW363/P363+AY363/R363+BA363/T363)),0)</f>
        <v>0</v>
      </c>
      <c r="N363" s="122">
        <f>MIN(1,$BH$6*'貼り付けシート（日別）'!O362+計算過程!$BH$13*(AU363+AW363)+$BH$20)</f>
        <v>0.62616012371039287</v>
      </c>
      <c r="O363" s="122">
        <f>MIN(1,$BH$7*'貼り付けシート（日別）'!O362+$BH$14*AV363+$BH$21)</f>
        <v>0.68753254898629335</v>
      </c>
      <c r="P363" s="122">
        <f>MIN(1,$BH$8*'貼り付けシート（日別）'!O362+$BH$15*(AU363+AW363)+$BH$22)</f>
        <v>0.62616012371039287</v>
      </c>
      <c r="Q363" s="46">
        <f>MIN(1,$BH$9*'貼り付けシート（日別）'!O362+$BH$16*AX363+$BH$23)</f>
        <v>0.71159348488590612</v>
      </c>
      <c r="R363" s="46">
        <f>MIN(1,$BH$10*'貼り付けシート（日別）'!O362+$BH$17*AY363+$BH$24)</f>
        <v>0.69850016160307438</v>
      </c>
      <c r="S363" s="46">
        <f>MIN(1,$BH$11*'貼り付けシート（日別）'!O362+$BH$18*AZ363+$BH$25)</f>
        <v>0.71159348488590612</v>
      </c>
      <c r="T363" s="46">
        <f>MIN(1,$BH$12*'貼り付けシート（日別）'!O362+$BH$19*BA363+$BH$26)</f>
        <v>0.65710379701691279</v>
      </c>
      <c r="U363" s="46">
        <f t="shared" si="52"/>
        <v>0</v>
      </c>
      <c r="V363" s="46">
        <f t="array" ref="V363">AVERAGE((IF(('貼り付けシート（時刻別）'!$E$6:$E$8765=$B363)*('貼り付けシート（時刻別）'!$F$6:$F$8765=$C363)*('貼り付けシート（時刻別）'!$G$6:$G$8765=1),'貼り付けシート（時刻別）'!$C$6:$C$8765,"")))</f>
        <v>-7.4999999999999997E-2</v>
      </c>
      <c r="W363" s="46">
        <f t="shared" si="57"/>
        <v>1.0940974999999999</v>
      </c>
      <c r="X363" s="46">
        <f t="shared" si="58"/>
        <v>1.1205625000000001</v>
      </c>
      <c r="Y363" s="46">
        <f t="shared" si="59"/>
        <v>88.625499057400006</v>
      </c>
      <c r="Z363" s="46">
        <f>IF($BH$4=8,($BH$38*'貼り付けシート（日別）'!O362+$BH$39*Y363+$BH$40)/3.6,0)</f>
        <v>0</v>
      </c>
      <c r="AA363" s="46">
        <f>IF(OR($BH$4=3,$BH$4=4,$BH$4=5),(($BH$42*'貼り付けシート（日別）'!O362+$BH$43*SUM(AU363:AW363,AY363)+$BH$44)*AB363+(0.01723*BA363+0.06099))*10^3/3600,0)</f>
        <v>0</v>
      </c>
      <c r="AB363" s="46">
        <f>IF('貼り付けシート（日別）'!O362&lt;7,1+(7-'貼り付けシート（日別）'!O362)*0.0091,1)</f>
        <v>1.0456516666666666</v>
      </c>
      <c r="AC363" s="46">
        <f>IF(OR($BH$4=3,$BH$4=4,$BH$4=5),(($BH$45*'貼り付けシート（日別）'!O362+$BH$46*SUM(AU363:AW363,AY363)+$BH$47)*AE363+BA363/AD363),0)</f>
        <v>0</v>
      </c>
      <c r="AD363" s="46">
        <f>$BH$48*'貼り付けシート（日別）'!O362+$BH$49*BA363+$BH$50</f>
        <v>0.80713499999999994</v>
      </c>
      <c r="AE363" s="46">
        <f>IF('貼り付けシート（日別）'!O362&lt;7,1+(7-'貼り付けシート（日別）'!O362)*0.0205,1)</f>
        <v>1.1028416666666667</v>
      </c>
      <c r="AF363" s="46">
        <f>IF($BH$4=7,((AL363*'貼り付けシート（日別）'!O362+AM363*(AU363+AV363+AW363+AY363)+AN363*AK363+AO363)*AG363+(0.01723*BA363+0.06099))*10^3/3600,0)</f>
        <v>0</v>
      </c>
      <c r="AG363" s="46">
        <f>IF(7&lt;='貼り付けシート（日別）'!O362,1,1+(7-'貼り付けシート（日別）'!O362)*0.0091)</f>
        <v>1.0456516666666666</v>
      </c>
      <c r="AH363" s="46">
        <f>IF($BH$4=7,((AP363*'貼り付けシート（日別）'!O362+AQ363*(AU363+AV363+AW363+AY363)+AR363*AK363+AS363)*AJ363+BA363/AI363),0)</f>
        <v>0</v>
      </c>
      <c r="AI363" s="46">
        <f>$BH$52*'貼り付けシート（日別）'!O362+$BH$53*BA363+$BH$54</f>
        <v>0.80713499999999994</v>
      </c>
      <c r="AJ363" s="46">
        <f>IF(7&lt;='貼り付けシート（日別）'!O362,1,1+(7-'貼り付けシート（日別）'!O362)*0.0205)</f>
        <v>1.1028416666666667</v>
      </c>
      <c r="AK363" s="46">
        <f>SUMIF('貼り付けシート（時刻別）'!$A$6:$A$8765,A363,'貼り付けシート（時刻別）'!$D$6:$D$8765)</f>
        <v>107.9180001779233</v>
      </c>
      <c r="AL363" s="120">
        <f>IF($AK363&gt;0,バックデータ一覧!$S$4,バックデータ一覧!$T$4)</f>
        <v>-0.51375000000000004</v>
      </c>
      <c r="AM363" s="120">
        <f>IF($AK363&gt;0,バックデータ一覧!$S$5,バックデータ一覧!$T$5)</f>
        <v>-1.7819999999999999E-2</v>
      </c>
      <c r="AN363" s="120">
        <f>IF($AK363&gt;0,バックデータ一覧!$S$6,バックデータ一覧!$T$6)</f>
        <v>0.27639999999999998</v>
      </c>
      <c r="AO363" s="120">
        <f>IF($AK363&gt;0,バックデータ一覧!$S$7,バックデータ一覧!$T$7)</f>
        <v>9.4067100000000003</v>
      </c>
      <c r="AP363" s="120">
        <f>IF($AK363&gt;0,バックデータ一覧!$S$12,バックデータ一覧!$T$12)</f>
        <v>-0.19841</v>
      </c>
      <c r="AQ363" s="120">
        <f>IF($AK363&gt;0,バックデータ一覧!$S$13,バックデータ一覧!$T$13)</f>
        <v>1.10632</v>
      </c>
      <c r="AR363" s="120">
        <f>IF($AK363&gt;0,バックデータ一覧!$S$14,バックデータ一覧!$T$14)</f>
        <v>0.19306999999999999</v>
      </c>
      <c r="AS363" s="120">
        <f>IF($AK363&gt;0,バックデータ一覧!$S$15,バックデータ一覧!$T$15)</f>
        <v>-10.36669</v>
      </c>
      <c r="AT363" s="123">
        <f>IF(データ入力と計算結果!$E$9=バックデータ一覧!$A$24,'貼り付けシート（日別）'!P362,0)</f>
        <v>0</v>
      </c>
      <c r="AU363" s="132">
        <f>'貼り付けシート（日別）'!B362</f>
        <v>20.725854305519999</v>
      </c>
      <c r="AV363" s="132">
        <f>'貼り付けシート（日別）'!C362</f>
        <v>29.6083632936</v>
      </c>
      <c r="AW363" s="132">
        <f>'貼り付けシート（日別）'!D362</f>
        <v>4.4412544940399998</v>
      </c>
      <c r="AX363" s="132">
        <f>'貼り付けシート（日別）'!E362</f>
        <v>0</v>
      </c>
      <c r="AY363" s="132">
        <f>'貼り付けシート（日別）'!F362</f>
        <v>26.647526964240001</v>
      </c>
      <c r="AZ363" s="132">
        <f>'貼り付けシート（日別）'!G362</f>
        <v>0</v>
      </c>
      <c r="BA363" s="132">
        <f>'貼り付けシート（日別）'!H362</f>
        <v>7.2025000000000006</v>
      </c>
    </row>
    <row r="364" spans="1:53" x14ac:dyDescent="0.15">
      <c r="A364" s="50">
        <v>41997</v>
      </c>
      <c r="B364" s="42">
        <f t="shared" si="53"/>
        <v>12</v>
      </c>
      <c r="C364" s="42">
        <f t="shared" si="54"/>
        <v>24</v>
      </c>
      <c r="D364" s="127">
        <f t="shared" si="55"/>
        <v>0.10583782407407409</v>
      </c>
      <c r="E364" s="127">
        <f t="shared" si="50"/>
        <v>55.604500440466403</v>
      </c>
      <c r="F364" s="127">
        <f t="shared" si="56"/>
        <v>0</v>
      </c>
      <c r="G364" s="130">
        <v>0</v>
      </c>
      <c r="H364" s="122">
        <f t="shared" si="51"/>
        <v>0.10583782407407409</v>
      </c>
      <c r="I364" s="122">
        <f>IF(AND($BH$4&lt;&gt;1,$BH$4&lt;&gt;2,$BH$4&lt;&gt;6),0,((VLOOKUP(データ入力と計算結果!$E$6,バックデータ一覧!$V$10:$AA$11,2)*'貼り付けシート（日別）'!O363+VLOOKUP(データ入力と計算結果!$E$6,バックデータ一覧!$V$10:$AA$11,3)*('貼り付けシート（日別）'!I363+'貼り付けシート（日別）'!J363+'貼り付けシート（日別）'!K363+'貼り付けシート（日別）'!L363+'貼り付けシート（日別）'!N363)+(VLOOKUP(データ入力と計算結果!$E$6,バックデータ一覧!$V$10:$AA$11,4)))*10^3/3600))</f>
        <v>0.10583782407407409</v>
      </c>
      <c r="J364" s="122">
        <f>IF(AND(OR($BH$4&lt;&gt;1,$BH$4&lt;&gt;2,$BH$4&lt;&gt;6),データ入力と計算結果!$E$7&lt;&gt;バックデータ一覧!$A$15,SUM(AX364:AY364)&gt;0),0.07*10^3/3600,0)</f>
        <v>0</v>
      </c>
      <c r="K364" s="122">
        <f>IF(AND(OR($BH$4=1,$BH$4=2),データ入力と計算結果!$E$7=バックデータ一覧!$A$17,AY364&gt;0),(VLOOKUP(データ入力と計算結果!$E$6,バックデータ一覧!$V$10:$AA$11,5,FALSE)*BA364+VLOOKUP(データ入力と計算結果!$E$6,バックデータ一覧!$V$10:$AA$11,6,FALSE))*10^3/3600,0)</f>
        <v>0</v>
      </c>
      <c r="L364" s="122">
        <f>IF(OR($BH$4=1,$BH$4=6),IF(データ入力と計算結果!$E$7=バックデータ一覧!$A$15,AU364/N364+AV364/O364+AW364/P364+AX364/Q364+AY364/S364,IF(データ入力と計算結果!$E$7=バックデータ一覧!$A$16,AU364/N364+AV364/O364+AW364/P364+AY364/R364+AZ364/S364,AU364/N364+AV364/O364+AW364/P364+AY364/R364+BA364/T364)),0)</f>
        <v>55.604500440466403</v>
      </c>
      <c r="M364" s="122">
        <f>IF($BH$4=2,IF(データ入力と計算結果!$E$7=バックデータ一覧!$A$15,AU364/N364+AV364/O364+AW364/P364+AX364/Q364+AZ364/S364,IF(データ入力と計算結果!$E$7=バックデータ一覧!$A$16,AU364/N364+AV364/O364+AW364/P364+AY364/R364+AZ364/S364,AU364/N364+AV364/O364+AW364/P364+AY364/R364+BA364/T364)),0)</f>
        <v>0</v>
      </c>
      <c r="N364" s="122">
        <f>MIN(1,$BH$6*'貼り付けシート（日別）'!O363+計算過程!$BH$13*(AU364+AW364)+$BH$20)</f>
        <v>0.60292492139075793</v>
      </c>
      <c r="O364" s="122">
        <f>MIN(1,$BH$7*'貼り付けシート（日別）'!O363+$BH$14*AV364+$BH$21)</f>
        <v>0.68556522120087582</v>
      </c>
      <c r="P364" s="122">
        <f>MIN(1,$BH$8*'貼り付けシート（日別）'!O363+$BH$15*(AU364+AW364)+$BH$22)</f>
        <v>0.60292492139075793</v>
      </c>
      <c r="Q364" s="46">
        <f>MIN(1,$BH$9*'貼り付けシート（日別）'!O363+$BH$16*AX364+$BH$23)</f>
        <v>0.71159348488590612</v>
      </c>
      <c r="R364" s="46">
        <f>MIN(1,$BH$10*'貼り付けシート（日別）'!O363+$BH$17*AY364+$BH$24)</f>
        <v>0.71059494829530212</v>
      </c>
      <c r="S364" s="46">
        <f>MIN(1,$BH$11*'貼り付けシート（日別）'!O363+$BH$18*AZ364+$BH$25)</f>
        <v>0.71159348488590612</v>
      </c>
      <c r="T364" s="46">
        <f>MIN(1,$BH$12*'貼り付けシート（日別）'!O363+$BH$19*BA364+$BH$26)</f>
        <v>0.52333643123758389</v>
      </c>
      <c r="U364" s="46">
        <f t="shared" si="52"/>
        <v>0</v>
      </c>
      <c r="V364" s="46">
        <f t="array" ref="V364">AVERAGE((IF(('貼り付けシート（時刻別）'!$E$6:$E$8765=$B364)*('貼り付けシート（時刻別）'!$F$6:$F$8765=$C364)*('貼り付けシート（時刻別）'!$G$6:$G$8765=1),'貼り付けシート（時刻別）'!$C$6:$C$8765,"")))</f>
        <v>-0.6875</v>
      </c>
      <c r="W364" s="46">
        <f t="shared" si="57"/>
        <v>1.10224375</v>
      </c>
      <c r="X364" s="46">
        <f t="shared" si="58"/>
        <v>1.1251562500000001</v>
      </c>
      <c r="Y364" s="46">
        <f t="shared" si="59"/>
        <v>36.906446144749999</v>
      </c>
      <c r="Z364" s="46">
        <f>IF($BH$4=8,($BH$38*'貼り付けシート（日別）'!O363+$BH$39*Y364+$BH$40)/3.6,0)</f>
        <v>0</v>
      </c>
      <c r="AA364" s="46">
        <f>IF(OR($BH$4=3,$BH$4=4,$BH$4=5),(($BH$42*'貼り付けシート（日別）'!O363+$BH$43*SUM(AU364:AW364,AY364)+$BH$44)*AB364+(0.01723*BA364+0.06099))*10^3/3600,0)</f>
        <v>0</v>
      </c>
      <c r="AB364" s="46">
        <f>IF('貼り付けシート（日別）'!O363&lt;7,1+(7-'貼り付けシート（日別）'!O363)*0.0091,1)</f>
        <v>1.0666954166666667</v>
      </c>
      <c r="AC364" s="46">
        <f>IF(OR($BH$4=3,$BH$4=4,$BH$4=5),(($BH$45*'貼り付けシート（日別）'!O363+$BH$46*SUM(AU364:AW364,AY364)+$BH$47)*AE364+BA364/AD364),0)</f>
        <v>0</v>
      </c>
      <c r="AD364" s="46">
        <f>$BH$48*'貼り付けシート（日別）'!O363+$BH$49*BA364+$BH$50</f>
        <v>0.75281999999999993</v>
      </c>
      <c r="AE364" s="46">
        <f>IF('貼り付けシート（日別）'!O363&lt;7,1+(7-'貼り付けシート（日別）'!O363)*0.0205,1)</f>
        <v>1.1502479166666666</v>
      </c>
      <c r="AF364" s="46">
        <f>IF($BH$4=7,((AL364*'貼り付けシート（日別）'!O363+AM364*(AU364+AV364+AW364+AY364)+AN364*AK364+AO364)*AG364+(0.01723*BA364+0.06099))*10^3/3600,0)</f>
        <v>0</v>
      </c>
      <c r="AG364" s="46">
        <f>IF(7&lt;='貼り付けシート（日別）'!O363,1,1+(7-'貼り付けシート（日別）'!O363)*0.0091)</f>
        <v>1.0666954166666667</v>
      </c>
      <c r="AH364" s="46">
        <f>IF($BH$4=7,((AP364*'貼り付けシート（日別）'!O363+AQ364*(AU364+AV364+AW364+AY364)+AR364*AK364+AS364)*AJ364+BA364/AI364),0)</f>
        <v>0</v>
      </c>
      <c r="AI364" s="46">
        <f>$BH$52*'貼り付けシート（日別）'!O363+$BH$53*BA364+$BH$54</f>
        <v>0.75281999999999993</v>
      </c>
      <c r="AJ364" s="46">
        <f>IF(7&lt;='貼り付けシート（日別）'!O363,1,1+(7-'貼り付けシート（日別）'!O363)*0.0205)</f>
        <v>1.1502479166666666</v>
      </c>
      <c r="AK364" s="46">
        <f>SUMIF('貼り付けシート（時刻別）'!$A$6:$A$8765,A364,'貼り付けシート（時刻別）'!$D$6:$D$8765)</f>
        <v>157.85060059196633</v>
      </c>
      <c r="AL364" s="120">
        <f>IF($AK364&gt;0,バックデータ一覧!$S$4,バックデータ一覧!$T$4)</f>
        <v>-0.51375000000000004</v>
      </c>
      <c r="AM364" s="120">
        <f>IF($AK364&gt;0,バックデータ一覧!$S$5,バックデータ一覧!$T$5)</f>
        <v>-1.7819999999999999E-2</v>
      </c>
      <c r="AN364" s="120">
        <f>IF($AK364&gt;0,バックデータ一覧!$S$6,バックデータ一覧!$T$6)</f>
        <v>0.27639999999999998</v>
      </c>
      <c r="AO364" s="120">
        <f>IF($AK364&gt;0,バックデータ一覧!$S$7,バックデータ一覧!$T$7)</f>
        <v>9.4067100000000003</v>
      </c>
      <c r="AP364" s="120">
        <f>IF($AK364&gt;0,バックデータ一覧!$S$12,バックデータ一覧!$T$12)</f>
        <v>-0.19841</v>
      </c>
      <c r="AQ364" s="120">
        <f>IF($AK364&gt;0,バックデータ一覧!$S$13,バックデータ一覧!$T$13)</f>
        <v>1.10632</v>
      </c>
      <c r="AR364" s="120">
        <f>IF($AK364&gt;0,バックデータ一覧!$S$14,バックデータ一覧!$T$14)</f>
        <v>0.19306999999999999</v>
      </c>
      <c r="AS364" s="120">
        <f>IF($AK364&gt;0,バックデータ一覧!$S$15,バックデータ一覧!$T$15)</f>
        <v>-10.36669</v>
      </c>
      <c r="AT364" s="123">
        <f>IF(データ入力と計算結果!$E$9=バックデータ一覧!$A$24,'貼り付けシート（日別）'!P363,0)</f>
        <v>0</v>
      </c>
      <c r="AU364" s="132">
        <f>'貼り付けシート（日別）'!B363</f>
        <v>4.7240251065279999</v>
      </c>
      <c r="AV364" s="132">
        <f>'貼り付けシート（日別）'!C363</f>
        <v>28.048899070009998</v>
      </c>
      <c r="AW364" s="132">
        <f>'貼り付けシート（日別）'!D363</f>
        <v>4.1335219682119995</v>
      </c>
      <c r="AX364" s="132">
        <f>'貼り付けシート（日別）'!E363</f>
        <v>0</v>
      </c>
      <c r="AY364" s="132">
        <f>'貼り付けシート（日別）'!F363</f>
        <v>0</v>
      </c>
      <c r="AZ364" s="132">
        <f>'貼り付けシート（日別）'!G363</f>
        <v>0</v>
      </c>
      <c r="BA364" s="132">
        <f>'貼り付けシート（日別）'!H363</f>
        <v>0</v>
      </c>
    </row>
    <row r="365" spans="1:53" x14ac:dyDescent="0.15">
      <c r="A365" s="50">
        <v>41998</v>
      </c>
      <c r="B365" s="42">
        <f t="shared" si="53"/>
        <v>12</v>
      </c>
      <c r="C365" s="42">
        <f t="shared" si="54"/>
        <v>25</v>
      </c>
      <c r="D365" s="127">
        <f t="shared" si="55"/>
        <v>0.18270661226851853</v>
      </c>
      <c r="E365" s="127">
        <f t="shared" si="50"/>
        <v>111.81310553393089</v>
      </c>
      <c r="F365" s="127">
        <f t="shared" si="56"/>
        <v>0</v>
      </c>
      <c r="G365" s="130">
        <v>0</v>
      </c>
      <c r="H365" s="122">
        <f t="shared" si="51"/>
        <v>0.18270661226851853</v>
      </c>
      <c r="I365" s="122">
        <f>IF(AND($BH$4&lt;&gt;1,$BH$4&lt;&gt;2,$BH$4&lt;&gt;6),0,((VLOOKUP(データ入力と計算結果!$E$6,バックデータ一覧!$V$10:$AA$11,2)*'貼り付けシート（日別）'!O364+VLOOKUP(データ入力と計算結果!$E$6,バックデータ一覧!$V$10:$AA$11,3)*('貼り付けシート（日別）'!I364+'貼り付けシート（日別）'!J364+'貼り付けシート（日別）'!K364+'貼り付けシート（日別）'!L364+'貼り付けシート（日別）'!N364)+(VLOOKUP(データ入力と計算結果!$E$6,バックデータ一覧!$V$10:$AA$11,4)))*10^3/3600))</f>
        <v>0.10888712962962964</v>
      </c>
      <c r="J365" s="122">
        <f>IF(AND(OR($BH$4&lt;&gt;1,$BH$4&lt;&gt;2,$BH$4&lt;&gt;6),データ入力と計算結果!$E$7&lt;&gt;バックデータ一覧!$A$15,SUM(AX365:AY365)&gt;0),0.07*10^3/3600,0)</f>
        <v>1.9444444444444445E-2</v>
      </c>
      <c r="K365" s="122">
        <f>IF(AND(OR($BH$4=1,$BH$4=2),データ入力と計算結果!$E$7=バックデータ一覧!$A$17,AY365&gt;0),(VLOOKUP(データ入力と計算結果!$E$6,バックデータ一覧!$V$10:$AA$11,5,FALSE)*BA365+VLOOKUP(データ入力と計算結果!$E$6,バックデータ一覧!$V$10:$AA$11,6,FALSE))*10^3/3600,0)</f>
        <v>5.4375038194444433E-2</v>
      </c>
      <c r="L365" s="122">
        <f>IF(OR($BH$4=1,$BH$4=6),IF(データ入力と計算結果!$E$7=バックデータ一覧!$A$15,AU365/N365+AV365/O365+AW365/P365+AX365/Q365+AY365/S365,IF(データ入力と計算結果!$E$7=バックデータ一覧!$A$16,AU365/N365+AV365/O365+AW365/P365+AY365/R365+AZ365/S365,AU365/N365+AV365/O365+AW365/P365+AY365/R365+BA365/T365)),0)</f>
        <v>111.81310553393089</v>
      </c>
      <c r="M365" s="122">
        <f>IF($BH$4=2,IF(データ入力と計算結果!$E$7=バックデータ一覧!$A$15,AU365/N365+AV365/O365+AW365/P365+AX365/Q365+AZ365/S365,IF(データ入力と計算結果!$E$7=バックデータ一覧!$A$16,AU365/N365+AV365/O365+AW365/P365+AY365/R365+AZ365/S365,AU365/N365+AV365/O365+AW365/P365+AY365/R365+BA365/T365)),0)</f>
        <v>0</v>
      </c>
      <c r="N365" s="122">
        <f>MIN(1,$BH$6*'貼り付けシート（日別）'!O364+計算過程!$BH$13*(AU365+AW365)+$BH$20)</f>
        <v>0.61032358535844633</v>
      </c>
      <c r="O365" s="122">
        <f>MIN(1,$BH$7*'貼り付けシート（日別）'!O364+$BH$14*AV365+$BH$21)</f>
        <v>0.6819325049269247</v>
      </c>
      <c r="P365" s="122">
        <f>MIN(1,$BH$8*'貼り付けシート（日別）'!O364+$BH$15*(AU365+AW365)+$BH$22)</f>
        <v>0.61032358535844633</v>
      </c>
      <c r="Q365" s="46">
        <f>MIN(1,$BH$9*'貼り付けシート（日別）'!O364+$BH$16*AX365+$BH$23)</f>
        <v>0.71159348488590612</v>
      </c>
      <c r="R365" s="46">
        <f>MIN(1,$BH$10*'貼り付けシート（日別）'!O364+$BH$17*AY365+$BH$24)</f>
        <v>0.69849257011560995</v>
      </c>
      <c r="S365" s="46">
        <f>MIN(1,$BH$11*'貼り付けシート（日別）'!O364+$BH$18*AZ365+$BH$25)</f>
        <v>0.71159348488590612</v>
      </c>
      <c r="T365" s="46">
        <f>MIN(1,$BH$12*'貼り付けシート（日別）'!O364+$BH$19*BA365+$BH$26)</f>
        <v>0.65564343725315433</v>
      </c>
      <c r="U365" s="46">
        <f t="shared" si="52"/>
        <v>0</v>
      </c>
      <c r="V365" s="46">
        <f t="array" ref="V365">AVERAGE((IF(('貼り付けシート（時刻別）'!$E$6:$E$8765=$B365)*('貼り付けシート（時刻別）'!$F$6:$F$8765=$C365)*('貼り付けシート（時刻別）'!$G$6:$G$8765=1),'貼り付けシート（時刻別）'!$C$6:$C$8765,"")))</f>
        <v>-0.97500000000000009</v>
      </c>
      <c r="W365" s="46">
        <f t="shared" si="57"/>
        <v>1.1060675</v>
      </c>
      <c r="X365" s="46">
        <f t="shared" si="58"/>
        <v>1.1273125000000002</v>
      </c>
      <c r="Y365" s="46">
        <f t="shared" si="59"/>
        <v>74.481881783199981</v>
      </c>
      <c r="Z365" s="46">
        <f>IF($BH$4=8,($BH$38*'貼り付けシート（日別）'!O364+$BH$39*Y365+$BH$40)/3.6,0)</f>
        <v>0</v>
      </c>
      <c r="AA365" s="46">
        <f>IF(OR($BH$4=3,$BH$4=4,$BH$4=5),(($BH$42*'貼り付けシート（日別）'!O364+$BH$43*SUM(AU365:AW365,AY365)+$BH$44)*AB365+(0.01723*BA365+0.06099))*10^3/3600,0)</f>
        <v>0</v>
      </c>
      <c r="AB365" s="46">
        <f>IF('貼り付けシート（日別）'!O364&lt;7,1+(7-'貼り付けシート（日別）'!O364)*0.0091,1)</f>
        <v>1.0831891666666666</v>
      </c>
      <c r="AC365" s="46">
        <f>IF(OR($BH$4=3,$BH$4=4,$BH$4=5),(($BH$45*'貼り付けシート（日別）'!O364+$BH$46*SUM(AU365:AW365,AY365)+$BH$47)*AE365+BA365/AD365),0)</f>
        <v>0</v>
      </c>
      <c r="AD365" s="46">
        <f>$BH$48*'貼り付けシート（日別）'!O364+$BH$49*BA365+$BH$50</f>
        <v>0.7910474999999999</v>
      </c>
      <c r="AE365" s="46">
        <f>IF('貼り付けシート（日別）'!O364&lt;7,1+(7-'貼り付けシート（日別）'!O364)*0.0205,1)</f>
        <v>1.1874041666666666</v>
      </c>
      <c r="AF365" s="46">
        <f>IF($BH$4=7,((AL365*'貼り付けシート（日別）'!O364+AM365*(AU365+AV365+AW365+AY365)+AN365*AK365+AO365)*AG365+(0.01723*BA365+0.06099))*10^3/3600,0)</f>
        <v>0</v>
      </c>
      <c r="AG365" s="46">
        <f>IF(7&lt;='貼り付けシート（日別）'!O364,1,1+(7-'貼り付けシート（日別）'!O364)*0.0091)</f>
        <v>1.0831891666666666</v>
      </c>
      <c r="AH365" s="46">
        <f>IF($BH$4=7,((AP365*'貼り付けシート（日別）'!O364+AQ365*(AU365+AV365+AW365+AY365)+AR365*AK365+AS365)*AJ365+BA365/AI365),0)</f>
        <v>0</v>
      </c>
      <c r="AI365" s="46">
        <f>$BH$52*'貼り付けシート（日別）'!O364+$BH$53*BA365+$BH$54</f>
        <v>0.7910474999999999</v>
      </c>
      <c r="AJ365" s="46">
        <f>IF(7&lt;='貼り付けシート（日別）'!O364,1,1+(7-'貼り付けシート（日別）'!O364)*0.0205)</f>
        <v>1.1874041666666666</v>
      </c>
      <c r="AK365" s="46">
        <f>SUMIF('貼り付けシート（時刻別）'!$A$6:$A$8765,A365,'貼り付けシート（時刻別）'!$D$6:$D$8765)</f>
        <v>130.75500931757168</v>
      </c>
      <c r="AL365" s="120">
        <f>IF($AK365&gt;0,バックデータ一覧!$S$4,バックデータ一覧!$T$4)</f>
        <v>-0.51375000000000004</v>
      </c>
      <c r="AM365" s="120">
        <f>IF($AK365&gt;0,バックデータ一覧!$S$5,バックデータ一覧!$T$5)</f>
        <v>-1.7819999999999999E-2</v>
      </c>
      <c r="AN365" s="120">
        <f>IF($AK365&gt;0,バックデータ一覧!$S$6,バックデータ一覧!$T$6)</f>
        <v>0.27639999999999998</v>
      </c>
      <c r="AO365" s="120">
        <f>IF($AK365&gt;0,バックデータ一覧!$S$7,バックデータ一覧!$T$7)</f>
        <v>9.4067100000000003</v>
      </c>
      <c r="AP365" s="120">
        <f>IF($AK365&gt;0,バックデータ一覧!$S$12,バックデータ一覧!$T$12)</f>
        <v>-0.19841</v>
      </c>
      <c r="AQ365" s="120">
        <f>IF($AK365&gt;0,バックデータ一覧!$S$13,バックデータ一覧!$T$13)</f>
        <v>1.10632</v>
      </c>
      <c r="AR365" s="120">
        <f>IF($AK365&gt;0,バックデータ一覧!$S$14,バックデータ一覧!$T$14)</f>
        <v>0.19306999999999999</v>
      </c>
      <c r="AS365" s="120">
        <f>IF($AK365&gt;0,バックデータ一覧!$S$15,バックデータ一覧!$T$15)</f>
        <v>-10.36669</v>
      </c>
      <c r="AT365" s="123">
        <f>IF(データ入力と計算結果!$E$9=バックデータ一覧!$A$24,'貼り付けシート（日別）'!P364,0)</f>
        <v>0</v>
      </c>
      <c r="AU365" s="132">
        <f>'貼り付けシート（日別）'!B364</f>
        <v>13.628395831232002</v>
      </c>
      <c r="AV365" s="132">
        <f>'貼り付けシート（日別）'!C364</f>
        <v>22.220210594400001</v>
      </c>
      <c r="AW365" s="132">
        <f>'貼り付けシート（日別）'!D364</f>
        <v>4.1477726442880005</v>
      </c>
      <c r="AX365" s="132">
        <f>'貼り付けシート（日別）'!E364</f>
        <v>0</v>
      </c>
      <c r="AY365" s="132">
        <f>'貼り付けシート（日別）'!F364</f>
        <v>26.66425271328</v>
      </c>
      <c r="AZ365" s="132">
        <f>'貼り付けシート（日別）'!G364</f>
        <v>0</v>
      </c>
      <c r="BA365" s="132">
        <f>'貼り付けシート（日別）'!H364</f>
        <v>7.8212499999999991</v>
      </c>
    </row>
    <row r="366" spans="1:53" x14ac:dyDescent="0.15">
      <c r="A366" s="50">
        <v>41999</v>
      </c>
      <c r="B366" s="42">
        <f t="shared" si="53"/>
        <v>12</v>
      </c>
      <c r="C366" s="42">
        <f t="shared" si="54"/>
        <v>26</v>
      </c>
      <c r="D366" s="127">
        <f t="shared" si="55"/>
        <v>0.17275148321759259</v>
      </c>
      <c r="E366" s="127">
        <f t="shared" si="50"/>
        <v>89.687214842694146</v>
      </c>
      <c r="F366" s="127">
        <f t="shared" si="56"/>
        <v>0</v>
      </c>
      <c r="G366" s="130">
        <v>0</v>
      </c>
      <c r="H366" s="122">
        <f t="shared" si="51"/>
        <v>0.17275148321759259</v>
      </c>
      <c r="I366" s="122">
        <f>IF(AND($BH$4&lt;&gt;1,$BH$4&lt;&gt;2,$BH$4&lt;&gt;6),0,((VLOOKUP(データ入力と計算結果!$E$6,バックデータ一覧!$V$10:$AA$11,2)*'貼り付けシート（日別）'!O365+VLOOKUP(データ入力と計算結果!$E$6,バックデータ一覧!$V$10:$AA$11,3)*('貼り付けシート（日別）'!I365+'貼り付けシート（日別）'!J365+'貼り付けシート（日別）'!K365+'貼り付けシート（日別）'!L365+'貼り付けシート（日別）'!N365)+(VLOOKUP(データ入力と計算結果!$E$6,バックデータ一覧!$V$10:$AA$11,4)))*10^3/3600))</f>
        <v>9.8354675925925936E-2</v>
      </c>
      <c r="J366" s="122">
        <f>IF(AND(OR($BH$4&lt;&gt;1,$BH$4&lt;&gt;2,$BH$4&lt;&gt;6),データ入力と計算結果!$E$7&lt;&gt;バックデータ一覧!$A$15,SUM(AX366:AY366)&gt;0),0.07*10^3/3600,0)</f>
        <v>1.9444444444444445E-2</v>
      </c>
      <c r="K366" s="122">
        <f>IF(AND(OR($BH$4=1,$BH$4=2),データ入力と計算結果!$E$7=バックデータ一覧!$A$17,AY366&gt;0),(VLOOKUP(データ入力と計算結果!$E$6,バックデータ一覧!$V$10:$AA$11,5,FALSE)*BA366+VLOOKUP(データ入力と計算結果!$E$6,バックデータ一覧!$V$10:$AA$11,6,FALSE))*10^3/3600,0)</f>
        <v>5.4952362847222214E-2</v>
      </c>
      <c r="L366" s="122">
        <f>IF(OR($BH$4=1,$BH$4=6),IF(データ入力と計算結果!$E$7=バックデータ一覧!$A$15,AU366/N366+AV366/O366+AW366/P366+AX366/Q366+AY366/S366,IF(データ入力と計算結果!$E$7=バックデータ一覧!$A$16,AU366/N366+AV366/O366+AW366/P366+AY366/R366+AZ366/S366,AU366/N366+AV366/O366+AW366/P366+AY366/R366+BA366/T366)),0)</f>
        <v>89.687214842694146</v>
      </c>
      <c r="M366" s="122">
        <f>IF($BH$4=2,IF(データ入力と計算結果!$E$7=バックデータ一覧!$A$15,AU366/N366+AV366/O366+AW366/P366+AX366/Q366+AZ366/S366,IF(データ入力と計算結果!$E$7=バックデータ一覧!$A$16,AU366/N366+AV366/O366+AW366/P366+AY366/R366+AZ366/S366,AU366/N366+AV366/O366+AW366/P366+AY366/R366+BA366/T366)),0)</f>
        <v>0</v>
      </c>
      <c r="N366" s="122">
        <f>MIN(1,$BH$6*'貼り付けシート（日別）'!O365+計算過程!$BH$13*(AU366+AW366)+$BH$20)</f>
        <v>0.60023926025202201</v>
      </c>
      <c r="O366" s="122">
        <f>MIN(1,$BH$7*'貼り付けシート（日別）'!O365+$BH$14*AV366+$BH$21)</f>
        <v>0.67815651007566669</v>
      </c>
      <c r="P366" s="122">
        <f>MIN(1,$BH$8*'貼り付けシート（日別）'!O365+$BH$15*(AU366+AW366)+$BH$22)</f>
        <v>0.60023926025202201</v>
      </c>
      <c r="Q366" s="46">
        <f>MIN(1,$BH$9*'貼り付けシート（日別）'!O365+$BH$16*AX366+$BH$23)</f>
        <v>0.71159348488590612</v>
      </c>
      <c r="R366" s="46">
        <f>MIN(1,$BH$10*'貼り付けシート（日別）'!O365+$BH$17*AY366+$BH$24)</f>
        <v>0.69844978173171968</v>
      </c>
      <c r="S366" s="46">
        <f>MIN(1,$BH$11*'貼り付けシート（日別）'!O365+$BH$18*AZ366+$BH$25)</f>
        <v>0.71159348488590612</v>
      </c>
      <c r="T366" s="46">
        <f>MIN(1,$BH$12*'貼り付けシート（日別）'!O365+$BH$19*BA366+$BH$26)</f>
        <v>0.65535874085476509</v>
      </c>
      <c r="U366" s="46">
        <f t="shared" si="52"/>
        <v>0</v>
      </c>
      <c r="V366" s="46">
        <f t="array" ref="V366">AVERAGE((IF(('貼り付けシート（時刻別）'!$E$6:$E$8765=$B366)*('貼り付けシート（時刻別）'!$F$6:$F$8765=$C366)*('貼り付けシート（時刻別）'!$G$6:$G$8765=1),'貼り付けシート（時刻別）'!$C$6:$C$8765,"")))</f>
        <v>-5.5625</v>
      </c>
      <c r="W366" s="46">
        <f t="shared" si="57"/>
        <v>1.1670812500000001</v>
      </c>
      <c r="X366" s="46">
        <f t="shared" si="58"/>
        <v>1.099375</v>
      </c>
      <c r="Y366" s="46">
        <f t="shared" si="59"/>
        <v>59.972340505200002</v>
      </c>
      <c r="Z366" s="46">
        <f>IF($BH$4=8,($BH$38*'貼り付けシート（日別）'!O365+$BH$39*Y366+$BH$40)/3.6,0)</f>
        <v>0</v>
      </c>
      <c r="AA366" s="46">
        <f>IF(OR($BH$4=3,$BH$4=4,$BH$4=5),(($BH$42*'貼り付けシート（日別）'!O365+$BH$43*SUM(AU366:AW366,AY366)+$BH$44)*AB366+(0.01723*BA366+0.06099))*10^3/3600,0)</f>
        <v>0</v>
      </c>
      <c r="AB366" s="46">
        <f>IF('貼り付けシート（日別）'!O365&lt;7,1+(7-'貼り付けシート（日別）'!O365)*0.0091,1)</f>
        <v>1.0905070833333332</v>
      </c>
      <c r="AC366" s="46">
        <f>IF(OR($BH$4=3,$BH$4=4,$BH$4=5),(($BH$45*'貼り付けシート（日別）'!O365+$BH$46*SUM(AU366:AW366,AY366)+$BH$47)*AE366+BA366/AD366),0)</f>
        <v>0</v>
      </c>
      <c r="AD366" s="46">
        <f>$BH$48*'貼り付けシート（日別）'!O365+$BH$49*BA366+$BH$50</f>
        <v>0.78791124999999995</v>
      </c>
      <c r="AE366" s="46">
        <f>IF('貼り付けシート（日別）'!O365&lt;7,1+(7-'貼り付けシート（日別）'!O365)*0.0205,1)</f>
        <v>1.2038895833333334</v>
      </c>
      <c r="AF366" s="46">
        <f>IF($BH$4=7,((AL366*'貼り付けシート（日別）'!O365+AM366*(AU366+AV366+AW366+AY366)+AN366*AK366+AO366)*AG366+(0.01723*BA366+0.06099))*10^3/3600,0)</f>
        <v>0</v>
      </c>
      <c r="AG366" s="46">
        <f>IF(7&lt;='貼り付けシート（日別）'!O365,1,1+(7-'貼り付けシート（日別）'!O365)*0.0091)</f>
        <v>1.0905070833333332</v>
      </c>
      <c r="AH366" s="46">
        <f>IF($BH$4=7,((AP366*'貼り付けシート（日別）'!O365+AQ366*(AU366+AV366+AW366+AY366)+AR366*AK366+AS366)*AJ366+BA366/AI366),0)</f>
        <v>0</v>
      </c>
      <c r="AI366" s="46">
        <f>$BH$52*'貼り付けシート（日別）'!O365+$BH$53*BA366+$BH$54</f>
        <v>0.78791124999999995</v>
      </c>
      <c r="AJ366" s="46">
        <f>IF(7&lt;='貼り付けシート（日別）'!O365,1,1+(7-'貼り付けシート（日別）'!O365)*0.0205)</f>
        <v>1.2038895833333334</v>
      </c>
      <c r="AK366" s="46">
        <f>SUMIF('貼り付けシート（時刻別）'!$A$6:$A$8765,A366,'貼り付けシート（時刻別）'!$D$6:$D$8765)</f>
        <v>151.38050376856705</v>
      </c>
      <c r="AL366" s="120">
        <f>IF($AK366&gt;0,バックデータ一覧!$S$4,バックデータ一覧!$T$4)</f>
        <v>-0.51375000000000004</v>
      </c>
      <c r="AM366" s="120">
        <f>IF($AK366&gt;0,バックデータ一覧!$S$5,バックデータ一覧!$T$5)</f>
        <v>-1.7819999999999999E-2</v>
      </c>
      <c r="AN366" s="120">
        <f>IF($AK366&gt;0,バックデータ一覧!$S$6,バックデータ一覧!$T$6)</f>
        <v>0.27639999999999998</v>
      </c>
      <c r="AO366" s="120">
        <f>IF($AK366&gt;0,バックデータ一覧!$S$7,バックデータ一覧!$T$7)</f>
        <v>9.4067100000000003</v>
      </c>
      <c r="AP366" s="120">
        <f>IF($AK366&gt;0,バックデータ一覧!$S$12,バックデータ一覧!$T$12)</f>
        <v>-0.19841</v>
      </c>
      <c r="AQ366" s="120">
        <f>IF($AK366&gt;0,バックデータ一覧!$S$13,バックデータ一覧!$T$13)</f>
        <v>1.10632</v>
      </c>
      <c r="AR366" s="120">
        <f>IF($AK366&gt;0,バックデータ一覧!$S$14,バックデータ一覧!$T$14)</f>
        <v>0.19306999999999999</v>
      </c>
      <c r="AS366" s="120">
        <f>IF($AK366&gt;0,バックデータ一覧!$S$15,バックデータ一覧!$T$15)</f>
        <v>-10.36669</v>
      </c>
      <c r="AT366" s="123">
        <f>IF(データ入力と計算結果!$E$9=バックデータ一覧!$A$24,'貼り付けシート（日別）'!P365,0)</f>
        <v>0</v>
      </c>
      <c r="AU366" s="132">
        <f>'貼り付けシート（日別）'!B365</f>
        <v>9.2168253180640001</v>
      </c>
      <c r="AV366" s="132">
        <f>'貼り付けシート（日別）'!C365</f>
        <v>14.865847287200001</v>
      </c>
      <c r="AW366" s="132">
        <f>'貼り付けシート（日別）'!D365</f>
        <v>1.1892677829760001</v>
      </c>
      <c r="AX366" s="132">
        <f>'貼り付けシート（日別）'!E365</f>
        <v>0</v>
      </c>
      <c r="AY366" s="132">
        <f>'貼り付けシート（日別）'!F365</f>
        <v>26.758525116960001</v>
      </c>
      <c r="AZ366" s="132">
        <f>'貼り付けシート（日別）'!G365</f>
        <v>0</v>
      </c>
      <c r="BA366" s="132">
        <f>'貼り付けシート（日別）'!H365</f>
        <v>7.9418750000000005</v>
      </c>
    </row>
    <row r="367" spans="1:53" x14ac:dyDescent="0.15">
      <c r="A367" s="50">
        <v>42000</v>
      </c>
      <c r="B367" s="42">
        <f t="shared" si="53"/>
        <v>12</v>
      </c>
      <c r="C367" s="42">
        <f t="shared" si="54"/>
        <v>27</v>
      </c>
      <c r="D367" s="127">
        <f t="shared" si="55"/>
        <v>0.19523248437499999</v>
      </c>
      <c r="E367" s="127">
        <f t="shared" si="50"/>
        <v>135.30046898501101</v>
      </c>
      <c r="F367" s="127">
        <f t="shared" si="56"/>
        <v>0</v>
      </c>
      <c r="G367" s="130">
        <v>0</v>
      </c>
      <c r="H367" s="122">
        <f t="shared" si="51"/>
        <v>0.19523248437499999</v>
      </c>
      <c r="I367" s="122">
        <f>IF(AND($BH$4&lt;&gt;1,$BH$4&lt;&gt;2,$BH$4&lt;&gt;6),0,((VLOOKUP(データ入力と計算結果!$E$6,バックデータ一覧!$V$10:$AA$11,2)*'貼り付けシート（日別）'!O366+VLOOKUP(データ入力と計算結果!$E$6,バックデータ一覧!$V$10:$AA$11,3)*('貼り付けシート（日別）'!I366+'貼り付けシート（日別）'!J366+'貼り付けシート（日別）'!K366+'貼り付けシート（日別）'!L366+'貼り付けシート（日別）'!N366)+(VLOOKUP(データ入力と計算結果!$E$6,バックデータ一覧!$V$10:$AA$11,4)))*10^3/3600))</f>
        <v>0.12044680555555555</v>
      </c>
      <c r="J367" s="122">
        <f>IF(AND(OR($BH$4&lt;&gt;1,$BH$4&lt;&gt;2,$BH$4&lt;&gt;6),データ入力と計算結果!$E$7&lt;&gt;バックデータ一覧!$A$15,SUM(AX367:AY367)&gt;0),0.07*10^3/3600,0)</f>
        <v>1.9444444444444445E-2</v>
      </c>
      <c r="K367" s="122">
        <f>IF(AND(OR($BH$4=1,$BH$4=2),データ入力と計算結果!$E$7=バックデータ一覧!$A$17,AY367&gt;0),(VLOOKUP(データ入力と計算結果!$E$6,バックデータ一覧!$V$10:$AA$11,5,FALSE)*BA367+VLOOKUP(データ入力と計算結果!$E$6,バックデータ一覧!$V$10:$AA$11,6,FALSE))*10^3/3600,0)</f>
        <v>5.5341234374999999E-2</v>
      </c>
      <c r="L367" s="122">
        <f>IF(OR($BH$4=1,$BH$4=6),IF(データ入力と計算結果!$E$7=バックデータ一覧!$A$15,AU367/N367+AV367/O367+AW367/P367+AX367/Q367+AY367/S367,IF(データ入力と計算結果!$E$7=バックデータ一覧!$A$16,AU367/N367+AV367/O367+AW367/P367+AY367/R367+AZ367/S367,AU367/N367+AV367/O367+AW367/P367+AY367/R367+BA367/T367)),0)</f>
        <v>135.30046898501101</v>
      </c>
      <c r="M367" s="122">
        <f>IF($BH$4=2,IF(データ入力と計算結果!$E$7=バックデータ一覧!$A$15,AU367/N367+AV367/O367+AW367/P367+AX367/Q367+AZ367/S367,IF(データ入力と計算結果!$E$7=バックデータ一覧!$A$16,AU367/N367+AV367/O367+AW367/P367+AY367/R367+AZ367/S367,AU367/N367+AV367/O367+AW367/P367+AY367/R367+BA367/T367)),0)</f>
        <v>0</v>
      </c>
      <c r="N367" s="122">
        <f>MIN(1,$BH$6*'貼り付けシート（日別）'!O366+計算過程!$BH$13*(AU367+AW367)+$BH$20)</f>
        <v>0.6169334105044274</v>
      </c>
      <c r="O367" s="122">
        <f>MIN(1,$BH$7*'貼り付けシート（日別）'!O366+$BH$14*AV367+$BH$21)</f>
        <v>0.68464743106083903</v>
      </c>
      <c r="P367" s="122">
        <f>MIN(1,$BH$8*'貼り付けシート（日別）'!O366+$BH$15*(AU367+AW367)+$BH$22)</f>
        <v>0.6169334105044274</v>
      </c>
      <c r="Q367" s="46">
        <f>MIN(1,$BH$9*'貼り付けシート（日別）'!O366+$BH$16*AX367+$BH$23)</f>
        <v>0.71159348488590612</v>
      </c>
      <c r="R367" s="46">
        <f>MIN(1,$BH$10*'貼り付けシート（日別）'!O366+$BH$17*AY367+$BH$24)</f>
        <v>0.69841501616980872</v>
      </c>
      <c r="S367" s="46">
        <f>MIN(1,$BH$11*'貼り付けシート（日別）'!O366+$BH$18*AZ367+$BH$25)</f>
        <v>0.71159348488590612</v>
      </c>
      <c r="T367" s="46">
        <f>MIN(1,$BH$12*'貼り付けシート（日別）'!O366+$BH$19*BA367+$BH$26)</f>
        <v>0.65516697644134225</v>
      </c>
      <c r="U367" s="46">
        <f t="shared" si="52"/>
        <v>0</v>
      </c>
      <c r="V367" s="46">
        <f t="array" ref="V367">AVERAGE((IF(('貼り付けシート（時刻別）'!$E$6:$E$8765=$B367)*('貼り付けシート（時刻別）'!$F$6:$F$8765=$C367)*('貼り付けシート（時刻別）'!$G$6:$G$8765=1),'貼り付けシート（時刻別）'!$C$6:$C$8765,"")))</f>
        <v>-5.4249999999999998</v>
      </c>
      <c r="W367" s="46">
        <f t="shared" si="57"/>
        <v>1.1652525</v>
      </c>
      <c r="X367" s="46">
        <f t="shared" si="58"/>
        <v>1.1007500000000001</v>
      </c>
      <c r="Y367" s="46">
        <f t="shared" si="59"/>
        <v>90.019329415125014</v>
      </c>
      <c r="Z367" s="46">
        <f>IF($BH$4=8,($BH$38*'貼り付けシート（日別）'!O366+$BH$39*Y367+$BH$40)/3.6,0)</f>
        <v>0</v>
      </c>
      <c r="AA367" s="46">
        <f>IF(OR($BH$4=3,$BH$4=4,$BH$4=5),(($BH$42*'貼り付けシート（日別）'!O366+$BH$43*SUM(AU367:AW367,AY367)+$BH$44)*AB367+(0.01723*BA367+0.06099))*10^3/3600,0)</f>
        <v>0</v>
      </c>
      <c r="AB367" s="46">
        <f>IF('貼り付けシート（日別）'!O366&lt;7,1+(7-'貼り付けシート（日別）'!O366)*0.0091,1)</f>
        <v>1.0954362500000001</v>
      </c>
      <c r="AC367" s="46">
        <f>IF(OR($BH$4=3,$BH$4=4,$BH$4=5),(($BH$45*'貼り付けシート（日別）'!O366+$BH$46*SUM(AU367:AW367,AY367)+$BH$47)*AE367+BA367/AD367),0)</f>
        <v>0</v>
      </c>
      <c r="AD367" s="46">
        <f>$BH$48*'貼り付けシート（日別）'!O366+$BH$49*BA367+$BH$50</f>
        <v>0.78579874999999999</v>
      </c>
      <c r="AE367" s="46">
        <f>IF('貼り付けシート（日別）'!O366&lt;7,1+(7-'貼り付けシート（日別）'!O366)*0.0205,1)</f>
        <v>1.2149937500000001</v>
      </c>
      <c r="AF367" s="46">
        <f>IF($BH$4=7,((AL367*'貼り付けシート（日別）'!O366+AM367*(AU367+AV367+AW367+AY367)+AN367*AK367+AO367)*AG367+(0.01723*BA367+0.06099))*10^3/3600,0)</f>
        <v>0</v>
      </c>
      <c r="AG367" s="46">
        <f>IF(7&lt;='貼り付けシート（日別）'!O366,1,1+(7-'貼り付けシート（日別）'!O366)*0.0091)</f>
        <v>1.0954362500000001</v>
      </c>
      <c r="AH367" s="46">
        <f>IF($BH$4=7,((AP367*'貼り付けシート（日別）'!O366+AQ367*(AU367+AV367+AW367+AY367)+AR367*AK367+AS367)*AJ367+BA367/AI367),0)</f>
        <v>0</v>
      </c>
      <c r="AI367" s="46">
        <f>$BH$52*'貼り付けシート（日別）'!O366+$BH$53*BA367+$BH$54</f>
        <v>0.78579874999999999</v>
      </c>
      <c r="AJ367" s="46">
        <f>IF(7&lt;='貼り付けシート（日別）'!O366,1,1+(7-'貼り付けシート（日別）'!O366)*0.0205)</f>
        <v>1.2149937500000001</v>
      </c>
      <c r="AK367" s="46">
        <f>SUMIF('貼り付けシート（時刻別）'!$A$6:$A$8765,A367,'貼り付けシート（時刻別）'!$D$6:$D$8765)</f>
        <v>141.92600374201166</v>
      </c>
      <c r="AL367" s="120">
        <f>IF($AK367&gt;0,バックデータ一覧!$S$4,バックデータ一覧!$T$4)</f>
        <v>-0.51375000000000004</v>
      </c>
      <c r="AM367" s="120">
        <f>IF($AK367&gt;0,バックデータ一覧!$S$5,バックデータ一覧!$T$5)</f>
        <v>-1.7819999999999999E-2</v>
      </c>
      <c r="AN367" s="120">
        <f>IF($AK367&gt;0,バックデータ一覧!$S$6,バックデータ一覧!$T$6)</f>
        <v>0.27639999999999998</v>
      </c>
      <c r="AO367" s="120">
        <f>IF($AK367&gt;0,バックデータ一覧!$S$7,バックデータ一覧!$T$7)</f>
        <v>9.4067100000000003</v>
      </c>
      <c r="AP367" s="120">
        <f>IF($AK367&gt;0,バックデータ一覧!$S$12,バックデータ一覧!$T$12)</f>
        <v>-0.19841</v>
      </c>
      <c r="AQ367" s="120">
        <f>IF($AK367&gt;0,バックデータ一覧!$S$13,バックデータ一覧!$T$13)</f>
        <v>1.10632</v>
      </c>
      <c r="AR367" s="120">
        <f>IF($AK367&gt;0,バックデータ一覧!$S$14,バックデータ一覧!$T$14)</f>
        <v>0.19306999999999999</v>
      </c>
      <c r="AS367" s="120">
        <f>IF($AK367&gt;0,バックデータ一覧!$S$15,バックデータ一覧!$T$15)</f>
        <v>-10.36669</v>
      </c>
      <c r="AT367" s="123">
        <f>IF(データ入力と計算結果!$E$9=バックデータ一覧!$A$24,'貼り付けシート（日別）'!P366,0)</f>
        <v>0</v>
      </c>
      <c r="AU367" s="132">
        <f>'貼り付けシート（日別）'!B366</f>
        <v>20.275425091740001</v>
      </c>
      <c r="AV367" s="132">
        <f>'貼り付けシート（日別）'!C366</f>
        <v>29.8168016055</v>
      </c>
      <c r="AW367" s="132">
        <f>'貼り付けシート（日別）'!D366</f>
        <v>5.0688562729350002</v>
      </c>
      <c r="AX367" s="132">
        <f>'貼り付けシート（日別）'!E366</f>
        <v>0</v>
      </c>
      <c r="AY367" s="132">
        <f>'貼り付けシート（日別）'!F366</f>
        <v>26.835121444950001</v>
      </c>
      <c r="AZ367" s="132">
        <f>'貼り付けシート（日別）'!G366</f>
        <v>0</v>
      </c>
      <c r="BA367" s="132">
        <f>'貼り付けシート（日別）'!H366</f>
        <v>8.0231250000000003</v>
      </c>
    </row>
    <row r="368" spans="1:53" x14ac:dyDescent="0.15">
      <c r="A368" s="50">
        <v>42001</v>
      </c>
      <c r="B368" s="42">
        <f t="shared" si="53"/>
        <v>12</v>
      </c>
      <c r="C368" s="42">
        <f t="shared" si="54"/>
        <v>28</v>
      </c>
      <c r="D368" s="127">
        <f t="shared" si="55"/>
        <v>0.17324470717592591</v>
      </c>
      <c r="E368" s="127">
        <f t="shared" si="50"/>
        <v>90.299454136047757</v>
      </c>
      <c r="F368" s="127">
        <f t="shared" si="56"/>
        <v>0</v>
      </c>
      <c r="G368" s="130">
        <v>0</v>
      </c>
      <c r="H368" s="122">
        <f t="shared" si="51"/>
        <v>0.17324470717592591</v>
      </c>
      <c r="I368" s="122">
        <f>IF(AND($BH$4&lt;&gt;1,$BH$4&lt;&gt;2,$BH$4&lt;&gt;6),0,((VLOOKUP(データ入力と計算結果!$E$6,バックデータ一覧!$V$10:$AA$11,2)*'貼り付けシート（日別）'!O367+VLOOKUP(データ入力と計算結果!$E$6,バックデータ一覧!$V$10:$AA$11,3)*('貼り付けシート（日別）'!I367+'貼り付けシート（日別）'!J367+'貼り付けシート（日別）'!K367+'貼り付けシート（日別）'!L367+'貼り付けシート（日別）'!N367)+(VLOOKUP(データ入力と計算結果!$E$6,バックデータ一覧!$V$10:$AA$11,4)))*10^3/3600))</f>
        <v>9.8551759259259242E-2</v>
      </c>
      <c r="J368" s="122">
        <f>IF(AND(OR($BH$4&lt;&gt;1,$BH$4&lt;&gt;2,$BH$4&lt;&gt;6),データ入力と計算結果!$E$7&lt;&gt;バックデータ一覧!$A$15,SUM(AX368:AY368)&gt;0),0.07*10^3/3600,0)</f>
        <v>1.9444444444444445E-2</v>
      </c>
      <c r="K368" s="122">
        <f>IF(AND(OR($BH$4=1,$BH$4=2),データ入力と計算結果!$E$7=バックデータ一覧!$A$17,AY368&gt;0),(VLOOKUP(データ入力と計算結果!$E$6,バックデータ一覧!$V$10:$AA$11,5,FALSE)*BA368+VLOOKUP(データ入力と計算結果!$E$6,バックデータ一覧!$V$10:$AA$11,6,FALSE))*10^3/3600,0)</f>
        <v>5.5248503472222231E-2</v>
      </c>
      <c r="L368" s="122">
        <f>IF(OR($BH$4=1,$BH$4=6),IF(データ入力と計算結果!$E$7=バックデータ一覧!$A$15,AU368/N368+AV368/O368+AW368/P368+AX368/Q368+AY368/S368,IF(データ入力と計算結果!$E$7=バックデータ一覧!$A$16,AU368/N368+AV368/O368+AW368/P368+AY368/R368+AZ368/S368,AU368/N368+AV368/O368+AW368/P368+AY368/R368+BA368/T368)),0)</f>
        <v>90.299454136047757</v>
      </c>
      <c r="M368" s="122">
        <f>IF($BH$4=2,IF(データ入力と計算結果!$E$7=バックデータ一覧!$A$15,AU368/N368+AV368/O368+AW368/P368+AX368/Q368+AZ368/S368,IF(データ入力と計算結果!$E$7=バックデータ一覧!$A$16,AU368/N368+AV368/O368+AW368/P368+AY368/R368+AZ368/S368,AU368/N368+AV368/O368+AW368/P368+AY368/R368+BA368/T368)),0)</f>
        <v>0</v>
      </c>
      <c r="N368" s="122">
        <f>MIN(1,$BH$6*'貼り付けシート（日別）'!O367+計算過程!$BH$13*(AU368+AW368)+$BH$20)</f>
        <v>0.59960482298074036</v>
      </c>
      <c r="O368" s="122">
        <f>MIN(1,$BH$7*'貼り付けシート（日別）'!O367+$BH$14*AV368+$BH$21)</f>
        <v>0.67797415805131023</v>
      </c>
      <c r="P368" s="122">
        <f>MIN(1,$BH$8*'貼り付けシート（日別）'!O367+$BH$15*(AU368+AW368)+$BH$22)</f>
        <v>0.59960482298074036</v>
      </c>
      <c r="Q368" s="46">
        <f>MIN(1,$BH$9*'貼り付けシート（日別）'!O367+$BH$16*AX368+$BH$23)</f>
        <v>0.71159348488590612</v>
      </c>
      <c r="R368" s="46">
        <f>MIN(1,$BH$10*'貼り付けシート（日別）'!O367+$BH$17*AY368+$BH$24)</f>
        <v>0.6983736080563665</v>
      </c>
      <c r="S368" s="46">
        <f>MIN(1,$BH$11*'貼り付けシート（日別）'!O367+$BH$18*AZ368+$BH$25)</f>
        <v>0.71159348488590612</v>
      </c>
      <c r="T368" s="46">
        <f>MIN(1,$BH$12*'貼り付けシート（日別）'!O367+$BH$19*BA368+$BH$26)</f>
        <v>0.65521270487838923</v>
      </c>
      <c r="U368" s="46">
        <f t="shared" si="52"/>
        <v>0</v>
      </c>
      <c r="V368" s="46">
        <f t="array" ref="V368">AVERAGE((IF(('貼り付けシート（時刻別）'!$E$6:$E$8765=$B368)*('貼り付けシート（時刻別）'!$F$6:$F$8765=$C368)*('貼り付けシート（時刻別）'!$G$6:$G$8765=1),'貼り付けシート（時刻別）'!$C$6:$C$8765,"")))</f>
        <v>-8.65</v>
      </c>
      <c r="W368" s="46">
        <f t="shared" si="57"/>
        <v>1.208145</v>
      </c>
      <c r="X368" s="46">
        <f t="shared" si="58"/>
        <v>1.0685</v>
      </c>
      <c r="Y368" s="46">
        <f t="shared" si="59"/>
        <v>60.360547117625003</v>
      </c>
      <c r="Z368" s="46">
        <f>IF($BH$4=8,($BH$38*'貼り付けシート（日別）'!O367+$BH$39*Y368+$BH$40)/3.6,0)</f>
        <v>0</v>
      </c>
      <c r="AA368" s="46">
        <f>IF(OR($BH$4=3,$BH$4=4,$BH$4=5),(($BH$42*'貼り付けシート（日別）'!O367+$BH$43*SUM(AU368:AW368,AY368)+$BH$44)*AB368+(0.01723*BA368+0.06099))*10^3/3600,0)</f>
        <v>0</v>
      </c>
      <c r="AB368" s="46">
        <f>IF('貼り付けシート（日別）'!O367&lt;7,1+(7-'貼り付けシート（日別）'!O367)*0.0091,1)</f>
        <v>1.0942608333333332</v>
      </c>
      <c r="AC368" s="46">
        <f>IF(OR($BH$4=3,$BH$4=4,$BH$4=5),(($BH$45*'貼り付けシート（日別）'!O367+$BH$46*SUM(AU368:AW368,AY368)+$BH$47)*AE368+BA368/AD368),0)</f>
        <v>0</v>
      </c>
      <c r="AD368" s="46">
        <f>$BH$48*'貼り付けシート（日別）'!O367+$BH$49*BA368+$BH$50</f>
        <v>0.7863024999999999</v>
      </c>
      <c r="AE368" s="46">
        <f>IF('貼り付けシート（日別）'!O367&lt;7,1+(7-'貼り付けシート（日別）'!O367)*0.0205,1)</f>
        <v>1.2123458333333335</v>
      </c>
      <c r="AF368" s="46">
        <f>IF($BH$4=7,((AL368*'貼り付けシート（日別）'!O367+AM368*(AU368+AV368+AW368+AY368)+AN368*AK368+AO368)*AG368+(0.01723*BA368+0.06099))*10^3/3600,0)</f>
        <v>0</v>
      </c>
      <c r="AG368" s="46">
        <f>IF(7&lt;='貼り付けシート（日別）'!O367,1,1+(7-'貼り付けシート（日別）'!O367)*0.0091)</f>
        <v>1.0942608333333332</v>
      </c>
      <c r="AH368" s="46">
        <f>IF($BH$4=7,((AP368*'貼り付けシート（日別）'!O367+AQ368*(AU368+AV368+AW368+AY368)+AR368*AK368+AS368)*AJ368+BA368/AI368),0)</f>
        <v>0</v>
      </c>
      <c r="AI368" s="46">
        <f>$BH$52*'貼り付けシート（日別）'!O367+$BH$53*BA368+$BH$54</f>
        <v>0.7863024999999999</v>
      </c>
      <c r="AJ368" s="46">
        <f>IF(7&lt;='貼り付けシート（日別）'!O367,1,1+(7-'貼り付けシート（日別）'!O367)*0.0205)</f>
        <v>1.2123458333333335</v>
      </c>
      <c r="AK368" s="46">
        <f>SUMIF('貼り付けシート（時刻別）'!$A$6:$A$8765,A368,'貼り付けシート（時刻別）'!$D$6:$D$8765)</f>
        <v>156.44924448321569</v>
      </c>
      <c r="AL368" s="120">
        <f>IF($AK368&gt;0,バックデータ一覧!$S$4,バックデータ一覧!$T$4)</f>
        <v>-0.51375000000000004</v>
      </c>
      <c r="AM368" s="120">
        <f>IF($AK368&gt;0,バックデータ一覧!$S$5,バックデータ一覧!$T$5)</f>
        <v>-1.7819999999999999E-2</v>
      </c>
      <c r="AN368" s="120">
        <f>IF($AK368&gt;0,バックデータ一覧!$S$6,バックデータ一覧!$T$6)</f>
        <v>0.27639999999999998</v>
      </c>
      <c r="AO368" s="120">
        <f>IF($AK368&gt;0,バックデータ一覧!$S$7,バックデータ一覧!$T$7)</f>
        <v>9.4067100000000003</v>
      </c>
      <c r="AP368" s="120">
        <f>IF($AK368&gt;0,バックデータ一覧!$S$12,バックデータ一覧!$T$12)</f>
        <v>-0.19841</v>
      </c>
      <c r="AQ368" s="120">
        <f>IF($AK368&gt;0,バックデータ一覧!$S$13,バックデータ一覧!$T$13)</f>
        <v>1.10632</v>
      </c>
      <c r="AR368" s="120">
        <f>IF($AK368&gt;0,バックデータ一覧!$S$14,バックデータ一覧!$T$14)</f>
        <v>0.19306999999999999</v>
      </c>
      <c r="AS368" s="120">
        <f>IF($AK368&gt;0,バックデータ一覧!$S$15,バックデータ一覧!$T$15)</f>
        <v>-10.36669</v>
      </c>
      <c r="AT368" s="123">
        <f>IF(データ入力と計算結果!$E$9=バックデータ一覧!$A$24,'貼り付けシート（日別）'!P367,0)</f>
        <v>0</v>
      </c>
      <c r="AU368" s="132">
        <f>'貼り付けシート（日別）'!B367</f>
        <v>9.2746326322650017</v>
      </c>
      <c r="AV368" s="132">
        <f>'貼り付けシート（日別）'!C367</f>
        <v>14.959084890750002</v>
      </c>
      <c r="AW368" s="132">
        <f>'貼り付けシート（日別）'!D367</f>
        <v>1.1967267912600001</v>
      </c>
      <c r="AX368" s="132">
        <f>'貼り付けシート（日別）'!E367</f>
        <v>0</v>
      </c>
      <c r="AY368" s="132">
        <f>'貼り付けシート（日別）'!F367</f>
        <v>26.926352803350007</v>
      </c>
      <c r="AZ368" s="132">
        <f>'貼り付けシート（日別）'!G367</f>
        <v>0</v>
      </c>
      <c r="BA368" s="132">
        <f>'貼り付けシート（日別）'!H367</f>
        <v>8.0037500000000001</v>
      </c>
    </row>
    <row r="369" spans="1:53" x14ac:dyDescent="0.15">
      <c r="A369" s="50">
        <v>42002</v>
      </c>
      <c r="B369" s="42">
        <f t="shared" si="53"/>
        <v>12</v>
      </c>
      <c r="C369" s="42">
        <f t="shared" si="54"/>
        <v>29</v>
      </c>
      <c r="D369" s="127">
        <f t="shared" si="55"/>
        <v>0.18028533101851851</v>
      </c>
      <c r="E369" s="127">
        <f t="shared" si="50"/>
        <v>112.69791086352927</v>
      </c>
      <c r="F369" s="127">
        <f t="shared" si="56"/>
        <v>0</v>
      </c>
      <c r="G369" s="130">
        <v>0</v>
      </c>
      <c r="H369" s="122">
        <f t="shared" si="51"/>
        <v>0.18028533101851851</v>
      </c>
      <c r="I369" s="122">
        <f>IF(AND($BH$4&lt;&gt;1,$BH$4&lt;&gt;2,$BH$4&lt;&gt;6),0,((VLOOKUP(データ入力と計算結果!$E$6,バックデータ一覧!$V$10:$AA$11,2)*'貼り付けシート（日別）'!O368+VLOOKUP(データ入力と計算結果!$E$6,バックデータ一覧!$V$10:$AA$11,3)*('貼り付けシート（日別）'!I368+'貼り付けシート（日別）'!J368+'貼り付けシート（日別）'!K368+'貼り付けシート（日別）'!L368+'貼り付けシート（日別）'!N368)+(VLOOKUP(データ入力と計算結果!$E$6,バックデータ一覧!$V$10:$AA$11,4)))*10^3/3600))</f>
        <v>0.10791962962962963</v>
      </c>
      <c r="J369" s="122">
        <f>IF(AND(OR($BH$4&lt;&gt;1,$BH$4&lt;&gt;2,$BH$4&lt;&gt;6),データ入力と計算結果!$E$7&lt;&gt;バックデータ一覧!$A$15,SUM(AX369:AY369)&gt;0),0.07*10^3/3600,0)</f>
        <v>1.9444444444444445E-2</v>
      </c>
      <c r="K369" s="122">
        <f>IF(AND(OR($BH$4=1,$BH$4=2),データ入力と計算結果!$E$7=バックデータ一覧!$A$17,AY369&gt;0),(VLOOKUP(データ入力と計算結果!$E$6,バックデータ一覧!$V$10:$AA$11,5,FALSE)*BA369+VLOOKUP(データ入力と計算結果!$E$6,バックデータ一覧!$V$10:$AA$11,6,FALSE))*10^3/3600,0)</f>
        <v>5.2921256944444446E-2</v>
      </c>
      <c r="L369" s="122">
        <f>IF(OR($BH$4=1,$BH$4=6),IF(データ入力と計算結果!$E$7=バックデータ一覧!$A$15,AU369/N369+AV369/O369+AW369/P369+AX369/Q369+AY369/S369,IF(データ入力と計算結果!$E$7=バックデータ一覧!$A$16,AU369/N369+AV369/O369+AW369/P369+AY369/R369+AZ369/S369,AU369/N369+AV369/O369+AW369/P369+AY369/R369+BA369/T369)),0)</f>
        <v>112.69791086352927</v>
      </c>
      <c r="M369" s="122">
        <f>IF($BH$4=2,IF(データ入力と計算結果!$E$7=バックデータ一覧!$A$15,AU369/N369+AV369/O369+AW369/P369+AX369/Q369+AZ369/S369,IF(データ入力と計算結果!$E$7=バックデータ一覧!$A$16,AU369/N369+AV369/O369+AW369/P369+AY369/R369+AZ369/S369,AU369/N369+AV369/O369+AW369/P369+AY369/R369+BA369/T369)),0)</f>
        <v>0</v>
      </c>
      <c r="N369" s="122">
        <f>MIN(1,$BH$6*'貼り付けシート（日別）'!O368+計算過程!$BH$13*(AU369+AW369)+$BH$20)</f>
        <v>0.61415128918224948</v>
      </c>
      <c r="O369" s="122">
        <f>MIN(1,$BH$7*'貼り付けシート（日別）'!O368+$BH$14*AV369+$BH$21)</f>
        <v>0.68319653742063491</v>
      </c>
      <c r="P369" s="122">
        <f>MIN(1,$BH$8*'貼り付けシート（日別）'!O368+$BH$15*(AU369+AW369)+$BH$22)</f>
        <v>0.61415128918224948</v>
      </c>
      <c r="Q369" s="46">
        <f>MIN(1,$BH$9*'貼り付けシート（日別）'!O368+$BH$16*AX369+$BH$23)</f>
        <v>0.71159348488590612</v>
      </c>
      <c r="R369" s="46">
        <f>MIN(1,$BH$10*'貼り付けシート（日別）'!O368+$BH$17*AY369+$BH$24)</f>
        <v>0.69829924598597648</v>
      </c>
      <c r="S369" s="46">
        <f>MIN(1,$BH$11*'貼り付けシート（日別）'!O368+$BH$18*AZ369+$BH$25)</f>
        <v>0.71159348488590612</v>
      </c>
      <c r="T369" s="46">
        <f>MIN(1,$BH$12*'貼り付けシート（日別）'!O368+$BH$19*BA369+$BH$26)</f>
        <v>0.65636034113718122</v>
      </c>
      <c r="U369" s="46">
        <f t="shared" si="52"/>
        <v>0</v>
      </c>
      <c r="V369" s="46">
        <f t="array" ref="V369">AVERAGE((IF(('貼り付けシート（時刻別）'!$E$6:$E$8765=$B369)*('貼り付けシート（時刻別）'!$F$6:$F$8765=$C369)*('貼り付けシート（時刻別）'!$G$6:$G$8765=1),'貼り付けシート（時刻別）'!$C$6:$C$8765,"")))</f>
        <v>-3.75</v>
      </c>
      <c r="W369" s="46">
        <f t="shared" si="57"/>
        <v>1.1429750000000001</v>
      </c>
      <c r="X369" s="46">
        <f t="shared" si="58"/>
        <v>1.1174999999999999</v>
      </c>
      <c r="Y369" s="46">
        <f t="shared" si="59"/>
        <v>75.242972794525002</v>
      </c>
      <c r="Z369" s="46">
        <f>IF($BH$4=8,($BH$38*'貼り付けシート（日別）'!O368+$BH$39*Y369+$BH$40)/3.6,0)</f>
        <v>0</v>
      </c>
      <c r="AA369" s="46">
        <f>IF(OR($BH$4=3,$BH$4=4,$BH$4=5),(($BH$42*'貼り付けシート（日別）'!O368+$BH$43*SUM(AU369:AW369,AY369)+$BH$44)*AB369+(0.01723*BA369+0.06099))*10^3/3600,0)</f>
        <v>0</v>
      </c>
      <c r="AB369" s="46">
        <f>IF('貼り付けシート（日別）'!O368&lt;7,1+(7-'貼り付けシート（日別）'!O368)*0.0091,1)</f>
        <v>1.0647616666666666</v>
      </c>
      <c r="AC369" s="46">
        <f>IF(OR($BH$4=3,$BH$4=4,$BH$4=5),(($BH$45*'貼り付けシート（日別）'!O368+$BH$46*SUM(AU369:AW369,AY369)+$BH$47)*AE369+BA369/AD369),0)</f>
        <v>0</v>
      </c>
      <c r="AD369" s="46">
        <f>$BH$48*'貼り付けシート（日別）'!O368+$BH$49*BA369+$BH$50</f>
        <v>0.79894500000000002</v>
      </c>
      <c r="AE369" s="46">
        <f>IF('貼り付けシート（日別）'!O368&lt;7,1+(7-'貼り付けシート（日別）'!O368)*0.0205,1)</f>
        <v>1.1458916666666668</v>
      </c>
      <c r="AF369" s="46">
        <f>IF($BH$4=7,((AL369*'貼り付けシート（日別）'!O368+AM369*(AU369+AV369+AW369+AY369)+AN369*AK369+AO369)*AG369+(0.01723*BA369+0.06099))*10^3/3600,0)</f>
        <v>0</v>
      </c>
      <c r="AG369" s="46">
        <f>IF(7&lt;='貼り付けシート（日別）'!O368,1,1+(7-'貼り付けシート（日別）'!O368)*0.0091)</f>
        <v>1.0647616666666666</v>
      </c>
      <c r="AH369" s="46">
        <f>IF($BH$4=7,((AP369*'貼り付けシート（日別）'!O368+AQ369*(AU369+AV369+AW369+AY369)+AR369*AK369+AS369)*AJ369+BA369/AI369),0)</f>
        <v>0</v>
      </c>
      <c r="AI369" s="46">
        <f>$BH$52*'貼り付けシート（日別）'!O368+$BH$53*BA369+$BH$54</f>
        <v>0.79894500000000002</v>
      </c>
      <c r="AJ369" s="46">
        <f>IF(7&lt;='貼り付けシート（日別）'!O368,1,1+(7-'貼り付けシート（日別）'!O368)*0.0205)</f>
        <v>1.1458916666666668</v>
      </c>
      <c r="AK369" s="46">
        <f>SUMIF('貼り付けシート（時刻別）'!$A$6:$A$8765,A369,'貼り付けシート（時刻別）'!$D$6:$D$8765)</f>
        <v>156.51947631682879</v>
      </c>
      <c r="AL369" s="120">
        <f>IF($AK369&gt;0,バックデータ一覧!$S$4,バックデータ一覧!$T$4)</f>
        <v>-0.51375000000000004</v>
      </c>
      <c r="AM369" s="120">
        <f>IF($AK369&gt;0,バックデータ一覧!$S$5,バックデータ一覧!$T$5)</f>
        <v>-1.7819999999999999E-2</v>
      </c>
      <c r="AN369" s="120">
        <f>IF($AK369&gt;0,バックデータ一覧!$S$6,バックデータ一覧!$T$6)</f>
        <v>0.27639999999999998</v>
      </c>
      <c r="AO369" s="120">
        <f>IF($AK369&gt;0,バックデータ一覧!$S$7,バックデータ一覧!$T$7)</f>
        <v>9.4067100000000003</v>
      </c>
      <c r="AP369" s="120">
        <f>IF($AK369&gt;0,バックデータ一覧!$S$12,バックデータ一覧!$T$12)</f>
        <v>-0.19841</v>
      </c>
      <c r="AQ369" s="120">
        <f>IF($AK369&gt;0,バックデータ一覧!$S$13,バックデータ一覧!$T$13)</f>
        <v>1.10632</v>
      </c>
      <c r="AR369" s="120">
        <f>IF($AK369&gt;0,バックデータ一覧!$S$14,バックデータ一覧!$T$14)</f>
        <v>0.19306999999999999</v>
      </c>
      <c r="AS369" s="120">
        <f>IF($AK369&gt;0,バックデータ一覧!$S$15,バックデータ一覧!$T$15)</f>
        <v>-10.36669</v>
      </c>
      <c r="AT369" s="123">
        <f>IF(データ入力と計算結果!$E$9=バックデータ一覧!$A$24,'貼り付けシート（日別）'!P368,0)</f>
        <v>0</v>
      </c>
      <c r="AU369" s="132">
        <f>'貼り付けシート（日別）'!B368</f>
        <v>13.846096660214</v>
      </c>
      <c r="AV369" s="132">
        <f>'貼り付けシート（日別）'!C368</f>
        <v>22.575157598175004</v>
      </c>
      <c r="AW369" s="132">
        <f>'貼り付けシート（日別）'!D368</f>
        <v>4.2140294183260005</v>
      </c>
      <c r="AX369" s="132">
        <f>'貼り付けシート（日別）'!E368</f>
        <v>0</v>
      </c>
      <c r="AY369" s="132">
        <f>'貼り付けシート（日別）'!F368</f>
        <v>27.090189117809999</v>
      </c>
      <c r="AZ369" s="132">
        <f>'貼り付けシート（日別）'!G368</f>
        <v>0</v>
      </c>
      <c r="BA369" s="132">
        <f>'貼り付けシート（日別）'!H368</f>
        <v>7.5175000000000001</v>
      </c>
    </row>
    <row r="370" spans="1:53" x14ac:dyDescent="0.15">
      <c r="A370" s="50">
        <v>42003</v>
      </c>
      <c r="B370" s="42">
        <f t="shared" si="53"/>
        <v>12</v>
      </c>
      <c r="C370" s="42">
        <f t="shared" si="54"/>
        <v>30</v>
      </c>
      <c r="D370" s="127">
        <f t="shared" si="55"/>
        <v>0.1058238888888889</v>
      </c>
      <c r="E370" s="127">
        <f t="shared" si="50"/>
        <v>56.693625759182744</v>
      </c>
      <c r="F370" s="127">
        <f t="shared" si="56"/>
        <v>0</v>
      </c>
      <c r="G370" s="130">
        <v>0</v>
      </c>
      <c r="H370" s="122">
        <f t="shared" si="51"/>
        <v>0.1058238888888889</v>
      </c>
      <c r="I370" s="122">
        <f>IF(AND($BH$4&lt;&gt;1,$BH$4&lt;&gt;2,$BH$4&lt;&gt;6),0,((VLOOKUP(データ入力と計算結果!$E$6,バックデータ一覧!$V$10:$AA$11,2)*'貼り付けシート（日別）'!O369+VLOOKUP(データ入力と計算結果!$E$6,バックデータ一覧!$V$10:$AA$11,3)*('貼り付けシート（日別）'!I369+'貼り付けシート（日別）'!J369+'貼り付けシート（日別）'!K369+'貼り付けシート（日別）'!L369+'貼り付けシート（日別）'!N369)+(VLOOKUP(データ入力と計算結果!$E$6,バックデータ一覧!$V$10:$AA$11,4)))*10^3/3600))</f>
        <v>0.1058238888888889</v>
      </c>
      <c r="J370" s="122">
        <f>IF(AND(OR($BH$4&lt;&gt;1,$BH$4&lt;&gt;2,$BH$4&lt;&gt;6),データ入力と計算結果!$E$7&lt;&gt;バックデータ一覧!$A$15,SUM(AX370:AY370)&gt;0),0.07*10^3/3600,0)</f>
        <v>0</v>
      </c>
      <c r="K370" s="122">
        <f>IF(AND(OR($BH$4=1,$BH$4=2),データ入力と計算結果!$E$7=バックデータ一覧!$A$17,AY370&gt;0),(VLOOKUP(データ入力と計算結果!$E$6,バックデータ一覧!$V$10:$AA$11,5,FALSE)*BA370+VLOOKUP(データ入力と計算結果!$E$6,バックデータ一覧!$V$10:$AA$11,6,FALSE))*10^3/3600,0)</f>
        <v>0</v>
      </c>
      <c r="L370" s="122">
        <f>IF(OR($BH$4=1,$BH$4=6),IF(データ入力と計算結果!$E$7=バックデータ一覧!$A$15,AU370/N370+AV370/O370+AW370/P370+AX370/Q370+AY370/S370,IF(データ入力と計算結果!$E$7=バックデータ一覧!$A$16,AU370/N370+AV370/O370+AW370/P370+AY370/R370+AZ370/S370,AU370/N370+AV370/O370+AW370/P370+AY370/R370+BA370/T370)),0)</f>
        <v>56.693625759182744</v>
      </c>
      <c r="M370" s="122">
        <f>IF($BH$4=2,IF(データ入力と計算結果!$E$7=バックデータ一覧!$A$15,AU370/N370+AV370/O370+AW370/P370+AX370/Q370+AZ370/S370,IF(データ入力と計算結果!$E$7=バックデータ一覧!$A$16,AU370/N370+AV370/O370+AW370/P370+AY370/R370+AZ370/S370,AU370/N370+AV370/O370+AW370/P370+AY370/R370+BA370/T370)),0)</f>
        <v>0</v>
      </c>
      <c r="N370" s="122">
        <f>MIN(1,$BH$6*'貼り付けシート（日別）'!O369+計算過程!$BH$13*(AU370+AW370)+$BH$20)</f>
        <v>0.60318426841320605</v>
      </c>
      <c r="O370" s="122">
        <f>MIN(1,$BH$7*'貼り付けシート（日別）'!O369+$BH$14*AV370+$BH$21)</f>
        <v>0.68583570939667282</v>
      </c>
      <c r="P370" s="122">
        <f>MIN(1,$BH$8*'貼り付けシート（日別）'!O369+$BH$15*(AU370+AW370)+$BH$22)</f>
        <v>0.60318426841320605</v>
      </c>
      <c r="Q370" s="46">
        <f>MIN(1,$BH$9*'貼り付けシート（日別）'!O369+$BH$16*AX370+$BH$23)</f>
        <v>0.71159348488590612</v>
      </c>
      <c r="R370" s="46">
        <f>MIN(1,$BH$10*'貼り付けシート（日別）'!O369+$BH$17*AY370+$BH$24)</f>
        <v>0.71059494829530212</v>
      </c>
      <c r="S370" s="46">
        <f>MIN(1,$BH$11*'貼り付けシート（日別）'!O369+$BH$18*AZ370+$BH$25)</f>
        <v>0.71159348488590612</v>
      </c>
      <c r="T370" s="46">
        <f>MIN(1,$BH$12*'貼り付けシート（日別）'!O369+$BH$19*BA370+$BH$26)</f>
        <v>0.52342380318926174</v>
      </c>
      <c r="U370" s="46">
        <f t="shared" si="52"/>
        <v>0</v>
      </c>
      <c r="V370" s="46">
        <f t="array" ref="V370">AVERAGE((IF(('貼り付けシート（時刻別）'!$E$6:$E$8765=$B370)*('貼り付けシート（時刻別）'!$F$6:$F$8765=$C370)*('貼り付けシート（時刻別）'!$G$6:$G$8765=1),'貼り付けシート（時刻別）'!$C$6:$C$8765,"")))</f>
        <v>0.35000000000000003</v>
      </c>
      <c r="W370" s="46">
        <f t="shared" si="57"/>
        <v>1.0884450000000001</v>
      </c>
      <c r="X370" s="46">
        <f t="shared" si="58"/>
        <v>1.117375</v>
      </c>
      <c r="Y370" s="46">
        <f t="shared" si="59"/>
        <v>37.64453317625</v>
      </c>
      <c r="Z370" s="46">
        <f>IF($BH$4=8,($BH$38*'貼り付けシート（日別）'!O369+$BH$39*Y370+$BH$40)/3.6,0)</f>
        <v>0</v>
      </c>
      <c r="AA370" s="46">
        <f>IF(OR($BH$4=3,$BH$4=4,$BH$4=5),(($BH$42*'貼り付けシート（日別）'!O369+$BH$43*SUM(AU370:AW370,AY370)+$BH$44)*AB370+(0.01723*BA370+0.06099))*10^3/3600,0)</f>
        <v>0</v>
      </c>
      <c r="AB370" s="46">
        <f>IF('貼り付けシート（日別）'!O369&lt;7,1+(7-'貼り付けシート（日別）'!O369)*0.0091,1)</f>
        <v>1.06643</v>
      </c>
      <c r="AC370" s="46">
        <f>IF(OR($BH$4=3,$BH$4=4,$BH$4=5),(($BH$45*'貼り付けシート（日別）'!O369+$BH$46*SUM(AU370:AW370,AY370)+$BH$47)*AE370+BA370/AD370),0)</f>
        <v>0</v>
      </c>
      <c r="AD370" s="46">
        <f>$BH$48*'貼り付けシート（日別）'!O369+$BH$49*BA370+$BH$50</f>
        <v>0.75295999999999996</v>
      </c>
      <c r="AE370" s="46">
        <f>IF('貼り付けシート（日別）'!O369&lt;7,1+(7-'貼り付けシート（日別）'!O369)*0.0205,1)</f>
        <v>1.1496500000000001</v>
      </c>
      <c r="AF370" s="46">
        <f>IF($BH$4=7,((AL370*'貼り付けシート（日別）'!O369+AM370*(AU370+AV370+AW370+AY370)+AN370*AK370+AO370)*AG370+(0.01723*BA370+0.06099))*10^3/3600,0)</f>
        <v>0</v>
      </c>
      <c r="AG370" s="46">
        <f>IF(7&lt;='貼り付けシート（日別）'!O369,1,1+(7-'貼り付けシート（日別）'!O369)*0.0091)</f>
        <v>1.06643</v>
      </c>
      <c r="AH370" s="46">
        <f>IF($BH$4=7,((AP370*'貼り付けシート（日別）'!O369+AQ370*(AU370+AV370+AW370+AY370)+AR370*AK370+AS370)*AJ370+BA370/AI370),0)</f>
        <v>0</v>
      </c>
      <c r="AI370" s="46">
        <f>$BH$52*'貼り付けシート（日別）'!O369+$BH$53*BA370+$BH$54</f>
        <v>0.75295999999999996</v>
      </c>
      <c r="AJ370" s="46">
        <f>IF(7&lt;='貼り付けシート（日別）'!O369,1,1+(7-'貼り付けシート（日別）'!O369)*0.0205)</f>
        <v>1.1496500000000001</v>
      </c>
      <c r="AK370" s="46">
        <f>SUMIF('貼り付けシート（時刻別）'!$A$6:$A$8765,A370,'貼り付けシート（時刻別）'!$D$6:$D$8765)</f>
        <v>154.50987226589686</v>
      </c>
      <c r="AL370" s="120">
        <f>IF($AK370&gt;0,バックデータ一覧!$S$4,バックデータ一覧!$T$4)</f>
        <v>-0.51375000000000004</v>
      </c>
      <c r="AM370" s="120">
        <f>IF($AK370&gt;0,バックデータ一覧!$S$5,バックデータ一覧!$T$5)</f>
        <v>-1.7819999999999999E-2</v>
      </c>
      <c r="AN370" s="120">
        <f>IF($AK370&gt;0,バックデータ一覧!$S$6,バックデータ一覧!$T$6)</f>
        <v>0.27639999999999998</v>
      </c>
      <c r="AO370" s="120">
        <f>IF($AK370&gt;0,バックデータ一覧!$S$7,バックデータ一覧!$T$7)</f>
        <v>9.4067100000000003</v>
      </c>
      <c r="AP370" s="120">
        <f>IF($AK370&gt;0,バックデータ一覧!$S$12,バックデータ一覧!$T$12)</f>
        <v>-0.19841</v>
      </c>
      <c r="AQ370" s="120">
        <f>IF($AK370&gt;0,バックデータ一覧!$S$13,バックデータ一覧!$T$13)</f>
        <v>1.10632</v>
      </c>
      <c r="AR370" s="120">
        <f>IF($AK370&gt;0,バックデータ一覧!$S$14,バックデータ一覧!$T$14)</f>
        <v>0.19306999999999999</v>
      </c>
      <c r="AS370" s="120">
        <f>IF($AK370&gt;0,バックデータ一覧!$S$15,バックデータ一覧!$T$15)</f>
        <v>-10.36669</v>
      </c>
      <c r="AT370" s="123">
        <f>IF(データ入力と計算結果!$E$9=バックデータ一覧!$A$24,'貼り付けシート（日別）'!P369,0)</f>
        <v>0</v>
      </c>
      <c r="AU370" s="132">
        <f>'貼り付けシート（日別）'!B369</f>
        <v>4.8185002465600002</v>
      </c>
      <c r="AV370" s="132">
        <f>'貼り付けシート（日別）'!C369</f>
        <v>28.609845213950003</v>
      </c>
      <c r="AW370" s="132">
        <f>'貼り付けシート（日別）'!D369</f>
        <v>4.2161877157400003</v>
      </c>
      <c r="AX370" s="132">
        <f>'貼り付けシート（日別）'!E369</f>
        <v>0</v>
      </c>
      <c r="AY370" s="132">
        <f>'貼り付けシート（日別）'!F369</f>
        <v>0</v>
      </c>
      <c r="AZ370" s="132">
        <f>'貼り付けシート（日別）'!G369</f>
        <v>0</v>
      </c>
      <c r="BA370" s="132">
        <f>'貼り付けシート（日別）'!H369</f>
        <v>0</v>
      </c>
    </row>
    <row r="371" spans="1:53" x14ac:dyDescent="0.15">
      <c r="A371" s="50">
        <v>42004</v>
      </c>
      <c r="B371" s="42">
        <f t="shared" si="53"/>
        <v>12</v>
      </c>
      <c r="C371" s="42">
        <f t="shared" si="54"/>
        <v>31</v>
      </c>
      <c r="D371" s="127">
        <f t="shared" si="55"/>
        <v>0.18999135706018522</v>
      </c>
      <c r="E371" s="127">
        <f t="shared" si="50"/>
        <v>134.89843498310211</v>
      </c>
      <c r="F371" s="127">
        <f t="shared" si="56"/>
        <v>0</v>
      </c>
      <c r="G371" s="130">
        <v>0</v>
      </c>
      <c r="H371" s="122">
        <f t="shared" si="51"/>
        <v>0.18999135706018522</v>
      </c>
      <c r="I371" s="122">
        <f>IF(AND($BH$4&lt;&gt;1,$BH$4&lt;&gt;2,$BH$4&lt;&gt;6),0,((VLOOKUP(データ入力と計算結果!$E$6,バックデータ一覧!$V$10:$AA$11,2)*'貼り付けシート（日別）'!O370+VLOOKUP(データ入力と計算結果!$E$6,バックデータ一覧!$V$10:$AA$11,3)*('貼り付けシート（日別）'!I370+'貼り付けシート（日別）'!J370+'貼り付けシート（日別）'!K370+'貼り付けシート（日別）'!L370+'貼り付けシート（日別）'!N370)+(VLOOKUP(データ入力と計算結果!$E$6,バックデータ一覧!$V$10:$AA$11,4)))*10^3/3600))</f>
        <v>0.11835254629629631</v>
      </c>
      <c r="J371" s="122">
        <f>IF(AND(OR($BH$4&lt;&gt;1,$BH$4&lt;&gt;2,$BH$4&lt;&gt;6),データ入力と計算結果!$E$7&lt;&gt;バックデータ一覧!$A$15,SUM(AX371:AY371)&gt;0),0.07*10^3/3600,0)</f>
        <v>1.9444444444444445E-2</v>
      </c>
      <c r="K371" s="122">
        <f>IF(AND(OR($BH$4=1,$BH$4=2),データ入力と計算結果!$E$7=バックデータ一覧!$A$17,AY371&gt;0),(VLOOKUP(データ入力と計算結果!$E$6,バックデータ一覧!$V$10:$AA$11,5,FALSE)*BA371+VLOOKUP(データ入力と計算結果!$E$6,バックデータ一覧!$V$10:$AA$11,6,FALSE))*10^3/3600,0)</f>
        <v>5.2194366319444449E-2</v>
      </c>
      <c r="L371" s="122">
        <f>IF(OR($BH$4=1,$BH$4=6),IF(データ入力と計算結果!$E$7=バックデータ一覧!$A$15,AU371/N371+AV371/O371+AW371/P371+AX371/Q371+AY371/S371,IF(データ入力と計算結果!$E$7=バックデータ一覧!$A$16,AU371/N371+AV371/O371+AW371/P371+AY371/R371+AZ371/S371,AU371/N371+AV371/O371+AW371/P371+AY371/R371+BA371/T371)),0)</f>
        <v>134.89843498310211</v>
      </c>
      <c r="M371" s="122">
        <f>IF($BH$4=2,IF(データ入力と計算結果!$E$7=バックデータ一覧!$A$15,AU371/N371+AV371/O371+AW371/P371+AX371/Q371+AZ371/S371,IF(データ入力と計算結果!$E$7=バックデータ一覧!$A$16,AU371/N371+AV371/O371+AW371/P371+AY371/R371+AZ371/S371,AU371/N371+AV371/O371+AW371/P371+AY371/R371+BA371/T371)),0)</f>
        <v>0</v>
      </c>
      <c r="N371" s="122">
        <f>MIN(1,$BH$6*'貼り付けシート（日別）'!O370+計算過程!$BH$13*(AU371+AW371)+$BH$20)</f>
        <v>0.62481108076891001</v>
      </c>
      <c r="O371" s="122">
        <f>MIN(1,$BH$7*'貼り付けシート（日別）'!O370+$BH$14*AV371+$BH$21)</f>
        <v>0.68717852359247955</v>
      </c>
      <c r="P371" s="122">
        <f>MIN(1,$BH$8*'貼り付けシート（日別）'!O370+$BH$15*(AU371+AW371)+$BH$22)</f>
        <v>0.62481108076891001</v>
      </c>
      <c r="Q371" s="46">
        <f>MIN(1,$BH$9*'貼り付けシート（日別）'!O370+$BH$16*AX371+$BH$23)</f>
        <v>0.71159348488590612</v>
      </c>
      <c r="R371" s="46">
        <f>MIN(1,$BH$10*'貼り付けシート（日別）'!O370+$BH$17*AY371+$BH$24)</f>
        <v>0.69828570208220475</v>
      </c>
      <c r="S371" s="46">
        <f>MIN(1,$BH$11*'貼り付けシート（日別）'!O370+$BH$18*AZ371+$BH$25)</f>
        <v>0.71159348488590612</v>
      </c>
      <c r="T371" s="46">
        <f>MIN(1,$BH$12*'貼り付けシート（日別）'!O370+$BH$19*BA371+$BH$26)</f>
        <v>0.65671879307919467</v>
      </c>
      <c r="U371" s="46">
        <f t="shared" si="52"/>
        <v>0</v>
      </c>
      <c r="V371" s="46">
        <f t="array" ref="V371">AVERAGE((IF(('貼り付けシート（時刻別）'!$E$6:$E$8765=$B371)*('貼り付けシート（時刻別）'!$F$6:$F$8765=$C371)*('貼り付けシート（時刻別）'!$G$6:$G$8765=1),'貼り付けシート（時刻別）'!$C$6:$C$8765,"")))</f>
        <v>0.46250000000000002</v>
      </c>
      <c r="W371" s="46">
        <f t="shared" si="57"/>
        <v>1.0869487499999999</v>
      </c>
      <c r="X371" s="46">
        <f t="shared" si="58"/>
        <v>1.1165312500000002</v>
      </c>
      <c r="Y371" s="46">
        <f t="shared" si="59"/>
        <v>90.232381422450004</v>
      </c>
      <c r="Z371" s="46">
        <f>IF($BH$4=8,($BH$38*'貼り付けシート（日別）'!O370+$BH$39*Y371+$BH$40)/3.6,0)</f>
        <v>0</v>
      </c>
      <c r="AA371" s="46">
        <f>IF(OR($BH$4=3,$BH$4=4,$BH$4=5),(($BH$42*'貼り付けシート（日別）'!O370+$BH$43*SUM(AU371:AW371,AY371)+$BH$44)*AB371+(0.01723*BA371+0.06099))*10^3/3600,0)</f>
        <v>0</v>
      </c>
      <c r="AB371" s="46">
        <f>IF('貼り付けシート（日別）'!O370&lt;7,1+(7-'貼り付けシート（日別）'!O370)*0.0091,1)</f>
        <v>1.0555479166666666</v>
      </c>
      <c r="AC371" s="46">
        <f>IF(OR($BH$4=3,$BH$4=4,$BH$4=5),(($BH$45*'貼り付けシート（日別）'!O370+$BH$46*SUM(AU371:AW371,AY371)+$BH$47)*AE371+BA371/AD371),0)</f>
        <v>0</v>
      </c>
      <c r="AD371" s="46">
        <f>$BH$48*'貼り付けシート（日別）'!O370+$BH$49*BA371+$BH$50</f>
        <v>0.80289374999999996</v>
      </c>
      <c r="AE371" s="46">
        <f>IF('貼り付けシート（日別）'!O370&lt;7,1+(7-'貼り付けシート（日別）'!O370)*0.0205,1)</f>
        <v>1.1251354166666667</v>
      </c>
      <c r="AF371" s="46">
        <f>IF($BH$4=7,((AL371*'貼り付けシート（日別）'!O370+AM371*(AU371+AV371+AW371+AY371)+AN371*AK371+AO371)*AG371+(0.01723*BA371+0.06099))*10^3/3600,0)</f>
        <v>0</v>
      </c>
      <c r="AG371" s="46">
        <f>IF(7&lt;='貼り付けシート（日別）'!O370,1,1+(7-'貼り付けシート（日別）'!O370)*0.0091)</f>
        <v>1.0555479166666666</v>
      </c>
      <c r="AH371" s="46">
        <f>IF($BH$4=7,((AP371*'貼り付けシート（日別）'!O370+AQ371*(AU371+AV371+AW371+AY371)+AR371*AK371+AS371)*AJ371+BA371/AI371),0)</f>
        <v>0</v>
      </c>
      <c r="AI371" s="46">
        <f>$BH$52*'貼り付けシート（日別）'!O370+$BH$53*BA371+$BH$54</f>
        <v>0.80289374999999996</v>
      </c>
      <c r="AJ371" s="46">
        <f>IF(7&lt;='貼り付けシート（日別）'!O370,1,1+(7-'貼り付けシート（日別）'!O370)*0.0205)</f>
        <v>1.1251354166666667</v>
      </c>
      <c r="AK371" s="46">
        <f>SUMIF('貼り付けシート（時刻別）'!$A$6:$A$8765,A371,'貼り付けシート（時刻別）'!$D$6:$D$8765)</f>
        <v>144.57198809219494</v>
      </c>
      <c r="AL371" s="120">
        <f>IF($AK371&gt;0,バックデータ一覧!$S$4,バックデータ一覧!$T$4)</f>
        <v>-0.51375000000000004</v>
      </c>
      <c r="AM371" s="120">
        <f>IF($AK371&gt;0,バックデータ一覧!$S$5,バックデータ一覧!$T$5)</f>
        <v>-1.7819999999999999E-2</v>
      </c>
      <c r="AN371" s="120">
        <f>IF($AK371&gt;0,バックデータ一覧!$S$6,バックデータ一覧!$T$6)</f>
        <v>0.27639999999999998</v>
      </c>
      <c r="AO371" s="120">
        <f>IF($AK371&gt;0,バックデータ一覧!$S$7,バックデータ一覧!$T$7)</f>
        <v>9.4067100000000003</v>
      </c>
      <c r="AP371" s="120">
        <f>IF($AK371&gt;0,バックデータ一覧!$S$12,バックデータ一覧!$T$12)</f>
        <v>-0.19841</v>
      </c>
      <c r="AQ371" s="120">
        <f>IF($AK371&gt;0,バックデータ一覧!$S$13,バックデータ一覧!$T$13)</f>
        <v>1.10632</v>
      </c>
      <c r="AR371" s="120">
        <f>IF($AK371&gt;0,バックデータ一覧!$S$14,バックデータ一覧!$T$14)</f>
        <v>0.19306999999999999</v>
      </c>
      <c r="AS371" s="120">
        <f>IF($AK371&gt;0,バックデータ一覧!$S$15,バックデータ一覧!$T$15)</f>
        <v>-10.36669</v>
      </c>
      <c r="AT371" s="123">
        <f>IF(データ入力と計算結果!$E$9=バックデータ一覧!$A$24,'貼り付けシート（日別）'!P370,0)</f>
        <v>0</v>
      </c>
      <c r="AU371" s="132">
        <f>'貼り付けシート（日別）'!B370</f>
        <v>21.093356180259999</v>
      </c>
      <c r="AV371" s="132">
        <f>'貼り付けシート（日別）'!C370</f>
        <v>30.133365971800004</v>
      </c>
      <c r="AW371" s="132">
        <f>'貼り付けシート（日別）'!D370</f>
        <v>4.5200048957700005</v>
      </c>
      <c r="AX371" s="132">
        <f>'貼り付けシート（日別）'!E370</f>
        <v>0</v>
      </c>
      <c r="AY371" s="132">
        <f>'貼り付けシート（日別）'!F370</f>
        <v>27.12002937462</v>
      </c>
      <c r="AZ371" s="132">
        <f>'貼り付けシート（日別）'!G370</f>
        <v>0</v>
      </c>
      <c r="BA371" s="132">
        <f>'貼り付けシート（日別）'!H370</f>
        <v>7.3656249999999996</v>
      </c>
    </row>
  </sheetData>
  <mergeCells count="28">
    <mergeCell ref="I2:K2"/>
    <mergeCell ref="N2:T2"/>
    <mergeCell ref="H1:T1"/>
    <mergeCell ref="W2:W3"/>
    <mergeCell ref="X2:X3"/>
    <mergeCell ref="U1:X1"/>
    <mergeCell ref="BE52:BE54"/>
    <mergeCell ref="AA1:AE1"/>
    <mergeCell ref="BE42:BE44"/>
    <mergeCell ref="BE45:BE47"/>
    <mergeCell ref="BE48:BE50"/>
    <mergeCell ref="AB2:AB3"/>
    <mergeCell ref="AD2:AD3"/>
    <mergeCell ref="AE2:AE3"/>
    <mergeCell ref="AG2:AG3"/>
    <mergeCell ref="AI2:AI3"/>
    <mergeCell ref="AJ2:AJ3"/>
    <mergeCell ref="BE38:BE40"/>
    <mergeCell ref="AF1:AS1"/>
    <mergeCell ref="AU1:BA1"/>
    <mergeCell ref="AU2:AU3"/>
    <mergeCell ref="BA2:BA3"/>
    <mergeCell ref="AZ2:AZ3"/>
    <mergeCell ref="AT2:AT3"/>
    <mergeCell ref="AV2:AV3"/>
    <mergeCell ref="AW2:AW3"/>
    <mergeCell ref="AX2:AX3"/>
    <mergeCell ref="AY2:AY3"/>
  </mergeCells>
  <phoneticPr fontId="1"/>
  <conditionalFormatting sqref="BI9">
    <cfRule type="expression" dxfId="2" priority="3">
      <formula>$BI$9&lt;&gt;0</formula>
    </cfRule>
  </conditionalFormatting>
  <conditionalFormatting sqref="BI16">
    <cfRule type="expression" dxfId="1" priority="2">
      <formula>$BI$9&lt;&gt;0</formula>
    </cfRule>
  </conditionalFormatting>
  <conditionalFormatting sqref="BI23">
    <cfRule type="expression" dxfId="0" priority="1">
      <formula>$BI$9&lt;&gt;0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A25"/>
  <sheetViews>
    <sheetView zoomScaleNormal="100" workbookViewId="0"/>
  </sheetViews>
  <sheetFormatPr defaultRowHeight="16.5" x14ac:dyDescent="0.15"/>
  <cols>
    <col min="1" max="1" width="71.125" style="8" bestFit="1" customWidth="1"/>
    <col min="2" max="2" width="6.25" style="8" customWidth="1"/>
    <col min="3" max="3" width="1.375" style="8" customWidth="1"/>
    <col min="4" max="4" width="11.5" style="8" customWidth="1"/>
    <col min="5" max="5" width="9" style="8"/>
    <col min="6" max="6" width="16.75" style="8" customWidth="1"/>
    <col min="7" max="7" width="9" style="8"/>
    <col min="8" max="8" width="14.75" style="8" customWidth="1"/>
    <col min="9" max="9" width="13.75" style="8" customWidth="1"/>
    <col min="10" max="10" width="14.625" style="8" customWidth="1"/>
    <col min="11" max="11" width="9" style="8"/>
    <col min="12" max="12" width="1.375" style="8" customWidth="1"/>
    <col min="13" max="13" width="10" style="8" customWidth="1"/>
    <col min="14" max="14" width="20.75" style="8" customWidth="1"/>
    <col min="15" max="15" width="20.75" style="8" bestFit="1" customWidth="1"/>
    <col min="16" max="16" width="20.75" style="8" customWidth="1"/>
    <col min="17" max="17" width="1.375" style="8" customWidth="1"/>
    <col min="18" max="18" width="10" style="8" customWidth="1"/>
    <col min="19" max="20" width="31.125" style="8" customWidth="1"/>
    <col min="21" max="21" width="1.375" style="8" customWidth="1"/>
    <col min="22" max="22" width="57.875" style="8" bestFit="1" customWidth="1"/>
    <col min="23" max="23" width="11.375" style="8" bestFit="1" customWidth="1"/>
    <col min="24" max="24" width="11.75" style="8" bestFit="1" customWidth="1"/>
    <col min="25" max="27" width="10.5" style="8" bestFit="1" customWidth="1"/>
    <col min="28" max="16384" width="9" style="8"/>
  </cols>
  <sheetData>
    <row r="1" spans="1:27" ht="17.25" thickBot="1" x14ac:dyDescent="0.2">
      <c r="A1" s="53" t="s">
        <v>80</v>
      </c>
      <c r="B1" s="53"/>
      <c r="D1" s="53" t="s">
        <v>51</v>
      </c>
      <c r="M1" s="53" t="s">
        <v>142</v>
      </c>
      <c r="R1" s="53" t="s">
        <v>173</v>
      </c>
      <c r="V1" s="53" t="s">
        <v>86</v>
      </c>
    </row>
    <row r="2" spans="1:27" ht="17.25" thickBot="1" x14ac:dyDescent="0.2">
      <c r="A2" s="89" t="s">
        <v>84</v>
      </c>
      <c r="B2" s="90" t="s">
        <v>83</v>
      </c>
      <c r="D2" s="163" t="s">
        <v>52</v>
      </c>
      <c r="E2" s="165" t="s">
        <v>53</v>
      </c>
      <c r="F2" s="165"/>
      <c r="G2" s="165"/>
      <c r="H2" s="165"/>
      <c r="I2" s="165"/>
      <c r="J2" s="165"/>
      <c r="K2" s="165"/>
      <c r="M2" s="165" t="s">
        <v>176</v>
      </c>
      <c r="N2" s="165" t="s">
        <v>198</v>
      </c>
      <c r="O2" s="165"/>
      <c r="P2" s="165"/>
      <c r="R2" s="166" t="s">
        <v>176</v>
      </c>
      <c r="S2" s="166" t="s">
        <v>175</v>
      </c>
      <c r="T2" s="166" t="s">
        <v>174</v>
      </c>
      <c r="V2" s="89" t="s">
        <v>84</v>
      </c>
      <c r="W2" s="89" t="s">
        <v>83</v>
      </c>
      <c r="X2" s="89" t="s">
        <v>29</v>
      </c>
    </row>
    <row r="3" spans="1:27" ht="18" thickTop="1" thickBot="1" x14ac:dyDescent="0.2">
      <c r="A3" s="91" t="s">
        <v>216</v>
      </c>
      <c r="B3" s="92">
        <v>1</v>
      </c>
      <c r="D3" s="163"/>
      <c r="E3" s="90" t="s">
        <v>9</v>
      </c>
      <c r="F3" s="90" t="s">
        <v>10</v>
      </c>
      <c r="G3" s="90" t="s">
        <v>11</v>
      </c>
      <c r="H3" s="90" t="s">
        <v>12</v>
      </c>
      <c r="I3" s="90" t="s">
        <v>13</v>
      </c>
      <c r="J3" s="90" t="s">
        <v>14</v>
      </c>
      <c r="K3" s="90" t="s">
        <v>15</v>
      </c>
      <c r="M3" s="162"/>
      <c r="N3" s="89" t="s">
        <v>199</v>
      </c>
      <c r="O3" s="89" t="s">
        <v>201</v>
      </c>
      <c r="P3" s="89" t="s">
        <v>202</v>
      </c>
      <c r="R3" s="167"/>
      <c r="S3" s="167"/>
      <c r="T3" s="167"/>
      <c r="V3" s="93" t="s">
        <v>216</v>
      </c>
      <c r="W3" s="91">
        <v>1</v>
      </c>
      <c r="X3" s="94">
        <v>0.70399999999999996</v>
      </c>
    </row>
    <row r="4" spans="1:27" ht="17.25" thickBot="1" x14ac:dyDescent="0.2">
      <c r="A4" s="92" t="s">
        <v>217</v>
      </c>
      <c r="B4" s="92">
        <v>2</v>
      </c>
      <c r="D4" s="164"/>
      <c r="E4" s="89" t="s">
        <v>54</v>
      </c>
      <c r="F4" s="89" t="s">
        <v>55</v>
      </c>
      <c r="G4" s="89" t="s">
        <v>56</v>
      </c>
      <c r="H4" s="89" t="s">
        <v>57</v>
      </c>
      <c r="I4" s="89" t="s">
        <v>58</v>
      </c>
      <c r="J4" s="89" t="s">
        <v>59</v>
      </c>
      <c r="K4" s="89" t="s">
        <v>60</v>
      </c>
      <c r="M4" s="93" t="s">
        <v>143</v>
      </c>
      <c r="N4" s="91">
        <v>-0.18440999999999999</v>
      </c>
      <c r="O4" s="91">
        <v>-0.18114</v>
      </c>
      <c r="P4" s="91">
        <v>-0.18440999999999999</v>
      </c>
      <c r="R4" s="93" t="s">
        <v>158</v>
      </c>
      <c r="S4" s="91">
        <v>-0.51375000000000004</v>
      </c>
      <c r="T4" s="91">
        <v>-0.18114</v>
      </c>
      <c r="V4" s="90" t="s">
        <v>217</v>
      </c>
      <c r="W4" s="92">
        <v>2</v>
      </c>
      <c r="X4" s="95">
        <v>0.77900000000000003</v>
      </c>
    </row>
    <row r="5" spans="1:27" ht="17.25" thickBot="1" x14ac:dyDescent="0.2">
      <c r="A5" s="92" t="s">
        <v>195</v>
      </c>
      <c r="B5" s="92">
        <v>3</v>
      </c>
      <c r="D5" s="91" t="s">
        <v>61</v>
      </c>
      <c r="E5" s="96">
        <v>1.9E-3</v>
      </c>
      <c r="F5" s="96">
        <v>5.9999999999999995E-4</v>
      </c>
      <c r="G5" s="96">
        <v>1.9E-3</v>
      </c>
      <c r="H5" s="96">
        <v>0</v>
      </c>
      <c r="I5" s="96">
        <v>0</v>
      </c>
      <c r="J5" s="96">
        <v>0</v>
      </c>
      <c r="K5" s="96">
        <v>3.3E-3</v>
      </c>
      <c r="M5" s="90" t="s">
        <v>144</v>
      </c>
      <c r="N5" s="92">
        <v>0.18529999999999999</v>
      </c>
      <c r="O5" s="92">
        <v>0.10483000000000001</v>
      </c>
      <c r="P5" s="92">
        <v>0.18529999999999999</v>
      </c>
      <c r="R5" s="90" t="s">
        <v>159</v>
      </c>
      <c r="S5" s="92">
        <v>-1.7819999999999999E-2</v>
      </c>
      <c r="T5" s="92">
        <v>0.10483000000000001</v>
      </c>
      <c r="V5" s="90" t="s">
        <v>116</v>
      </c>
      <c r="W5" s="92">
        <v>9</v>
      </c>
      <c r="X5" s="95">
        <v>2.7</v>
      </c>
    </row>
    <row r="6" spans="1:27" ht="17.25" thickBot="1" x14ac:dyDescent="0.2">
      <c r="A6" s="92" t="s">
        <v>196</v>
      </c>
      <c r="B6" s="92">
        <v>4</v>
      </c>
      <c r="D6" s="92" t="s">
        <v>62</v>
      </c>
      <c r="E6" s="97">
        <v>1.2999999999999999E-3</v>
      </c>
      <c r="F6" s="97">
        <v>5.0000000000000001E-4</v>
      </c>
      <c r="G6" s="97">
        <v>1.2999999999999999E-3</v>
      </c>
      <c r="H6" s="97">
        <v>2.0000000000000001E-4</v>
      </c>
      <c r="I6" s="97">
        <v>-5.0000000000000001E-4</v>
      </c>
      <c r="J6" s="97">
        <v>2.0000000000000001E-4</v>
      </c>
      <c r="K6" s="97">
        <v>1.9400000000000001E-2</v>
      </c>
      <c r="M6" s="90" t="s">
        <v>145</v>
      </c>
      <c r="N6" s="92">
        <v>3.51058</v>
      </c>
      <c r="O6" s="92">
        <v>5.8528500000000001</v>
      </c>
      <c r="P6" s="92">
        <v>3.51058</v>
      </c>
      <c r="R6" s="90" t="s">
        <v>160</v>
      </c>
      <c r="S6" s="98">
        <v>0.27639999999999998</v>
      </c>
      <c r="T6" s="99">
        <v>0</v>
      </c>
      <c r="V6" s="90" t="s">
        <v>215</v>
      </c>
      <c r="W6" s="92">
        <v>6</v>
      </c>
      <c r="X6" s="95">
        <v>0.93</v>
      </c>
    </row>
    <row r="7" spans="1:27" ht="17.25" thickBot="1" x14ac:dyDescent="0.2">
      <c r="A7" s="92" t="s">
        <v>197</v>
      </c>
      <c r="B7" s="92">
        <v>5</v>
      </c>
      <c r="D7" s="92" t="s">
        <v>63</v>
      </c>
      <c r="E7" s="97">
        <v>0.65329999999999999</v>
      </c>
      <c r="F7" s="97">
        <v>0.74139999999999995</v>
      </c>
      <c r="G7" s="97">
        <v>0.65329999999999999</v>
      </c>
      <c r="H7" s="97">
        <v>0.78390000000000004</v>
      </c>
      <c r="I7" s="97">
        <v>0.78280000000000005</v>
      </c>
      <c r="J7" s="97">
        <v>0.78390000000000004</v>
      </c>
      <c r="K7" s="97">
        <v>0.5776</v>
      </c>
      <c r="R7" s="90" t="s">
        <v>161</v>
      </c>
      <c r="S7" s="92">
        <v>9.4067100000000003</v>
      </c>
      <c r="T7" s="92">
        <v>5.8528500000000001</v>
      </c>
    </row>
    <row r="8" spans="1:27" ht="17.25" thickBot="1" x14ac:dyDescent="0.2">
      <c r="A8" s="92" t="s">
        <v>200</v>
      </c>
      <c r="B8" s="92">
        <v>6</v>
      </c>
      <c r="M8" s="53" t="s">
        <v>146</v>
      </c>
      <c r="V8" s="53" t="s">
        <v>88</v>
      </c>
    </row>
    <row r="9" spans="1:27" ht="17.25" thickBot="1" x14ac:dyDescent="0.2">
      <c r="A9" s="92" t="s">
        <v>203</v>
      </c>
      <c r="B9" s="92">
        <v>7</v>
      </c>
      <c r="D9" s="53" t="s">
        <v>81</v>
      </c>
      <c r="M9" s="165" t="s">
        <v>176</v>
      </c>
      <c r="N9" s="165" t="s">
        <v>198</v>
      </c>
      <c r="O9" s="165"/>
      <c r="P9" s="165"/>
      <c r="R9" s="53" t="s">
        <v>177</v>
      </c>
      <c r="V9" s="89" t="s">
        <v>84</v>
      </c>
      <c r="W9" s="162" t="s">
        <v>89</v>
      </c>
      <c r="X9" s="162"/>
      <c r="Y9" s="162"/>
      <c r="Z9" s="162" t="s">
        <v>90</v>
      </c>
      <c r="AA9" s="162"/>
    </row>
    <row r="10" spans="1:27" ht="17.25" thickBot="1" x14ac:dyDescent="0.2">
      <c r="A10" s="92" t="s">
        <v>218</v>
      </c>
      <c r="B10" s="92">
        <v>8</v>
      </c>
      <c r="D10" s="163" t="s">
        <v>52</v>
      </c>
      <c r="E10" s="165" t="s">
        <v>53</v>
      </c>
      <c r="F10" s="165"/>
      <c r="G10" s="165"/>
      <c r="H10" s="165"/>
      <c r="I10" s="165"/>
      <c r="J10" s="165"/>
      <c r="K10" s="165"/>
      <c r="M10" s="162"/>
      <c r="N10" s="89" t="s">
        <v>199</v>
      </c>
      <c r="O10" s="89" t="s">
        <v>201</v>
      </c>
      <c r="P10" s="89" t="s">
        <v>202</v>
      </c>
      <c r="R10" s="166" t="s">
        <v>176</v>
      </c>
      <c r="S10" s="166" t="s">
        <v>175</v>
      </c>
      <c r="T10" s="166" t="s">
        <v>174</v>
      </c>
      <c r="V10" s="93" t="s">
        <v>216</v>
      </c>
      <c r="W10" s="100">
        <v>-1.72E-3</v>
      </c>
      <c r="X10" s="101">
        <v>3.9300000000000001E-4</v>
      </c>
      <c r="Y10" s="102">
        <v>0.28220000000000001</v>
      </c>
      <c r="Z10" s="100">
        <v>1.7229999999999999E-2</v>
      </c>
      <c r="AA10" s="100">
        <v>6.0990000000000003E-2</v>
      </c>
    </row>
    <row r="11" spans="1:27" ht="17.25" thickBot="1" x14ac:dyDescent="0.2">
      <c r="A11" s="92" t="s">
        <v>214</v>
      </c>
      <c r="B11" s="92">
        <v>9</v>
      </c>
      <c r="D11" s="163"/>
      <c r="E11" s="90" t="s">
        <v>9</v>
      </c>
      <c r="F11" s="90" t="s">
        <v>10</v>
      </c>
      <c r="G11" s="90" t="s">
        <v>11</v>
      </c>
      <c r="H11" s="90" t="s">
        <v>12</v>
      </c>
      <c r="I11" s="90" t="s">
        <v>13</v>
      </c>
      <c r="J11" s="90" t="s">
        <v>14</v>
      </c>
      <c r="K11" s="90" t="s">
        <v>15</v>
      </c>
      <c r="M11" s="93" t="s">
        <v>147</v>
      </c>
      <c r="N11" s="91">
        <v>-0.52617000000000003</v>
      </c>
      <c r="O11" s="91">
        <v>-5.7700000000000001E-2</v>
      </c>
      <c r="P11" s="91">
        <v>-0.52617000000000003</v>
      </c>
      <c r="R11" s="167"/>
      <c r="S11" s="167"/>
      <c r="T11" s="167"/>
      <c r="V11" s="90" t="s">
        <v>217</v>
      </c>
      <c r="W11" s="103">
        <v>-2.3500000000000001E-3</v>
      </c>
      <c r="X11" s="104">
        <v>7.7999999999999999E-4</v>
      </c>
      <c r="Y11" s="105">
        <v>0.33879999999999999</v>
      </c>
      <c r="Z11" s="103">
        <v>2.102E-2</v>
      </c>
      <c r="AA11" s="103">
        <v>0.12852</v>
      </c>
    </row>
    <row r="12" spans="1:27" ht="17.25" thickBot="1" x14ac:dyDescent="0.2">
      <c r="A12" s="133" t="s">
        <v>79</v>
      </c>
      <c r="B12" s="133">
        <v>10</v>
      </c>
      <c r="D12" s="164"/>
      <c r="E12" s="89" t="s">
        <v>54</v>
      </c>
      <c r="F12" s="89" t="s">
        <v>55</v>
      </c>
      <c r="G12" s="89" t="s">
        <v>56</v>
      </c>
      <c r="H12" s="89" t="s">
        <v>57</v>
      </c>
      <c r="I12" s="89" t="s">
        <v>58</v>
      </c>
      <c r="J12" s="89" t="s">
        <v>59</v>
      </c>
      <c r="K12" s="89" t="s">
        <v>60</v>
      </c>
      <c r="M12" s="90" t="s">
        <v>149</v>
      </c>
      <c r="N12" s="92">
        <v>0.15060999999999999</v>
      </c>
      <c r="O12" s="92">
        <v>0.47525000000000001</v>
      </c>
      <c r="P12" s="92">
        <v>0.15060999999999999</v>
      </c>
      <c r="R12" s="93" t="s">
        <v>162</v>
      </c>
      <c r="S12" s="91">
        <v>-0.19841</v>
      </c>
      <c r="T12" s="106">
        <v>-5.7700000000000001E-2</v>
      </c>
    </row>
    <row r="13" spans="1:27" ht="17.25" thickBot="1" x14ac:dyDescent="0.2">
      <c r="D13" s="91" t="s">
        <v>61</v>
      </c>
      <c r="E13" s="96">
        <v>5.0000000000000001E-4</v>
      </c>
      <c r="F13" s="96">
        <v>2.3999999999999998E-3</v>
      </c>
      <c r="G13" s="96">
        <v>5.0000000000000001E-4</v>
      </c>
      <c r="H13" s="96">
        <v>0</v>
      </c>
      <c r="I13" s="96">
        <v>0</v>
      </c>
      <c r="J13" s="96">
        <v>0</v>
      </c>
      <c r="K13" s="96">
        <v>6.1999999999999998E-3</v>
      </c>
      <c r="M13" s="90" t="s">
        <v>148</v>
      </c>
      <c r="N13" s="92">
        <v>15.181950000000001</v>
      </c>
      <c r="O13" s="92">
        <v>-6.3459300000000001</v>
      </c>
      <c r="P13" s="92">
        <v>15.181950000000001</v>
      </c>
      <c r="R13" s="90" t="s">
        <v>163</v>
      </c>
      <c r="S13" s="92">
        <v>1.10632</v>
      </c>
      <c r="T13" s="92">
        <v>0.47525000000000001</v>
      </c>
    </row>
    <row r="14" spans="1:27" ht="17.25" thickBot="1" x14ac:dyDescent="0.2">
      <c r="A14" s="53" t="s">
        <v>65</v>
      </c>
      <c r="B14" s="53"/>
      <c r="D14" s="92" t="s">
        <v>62</v>
      </c>
      <c r="E14" s="97">
        <v>2.8E-3</v>
      </c>
      <c r="F14" s="97">
        <v>2.0999999999999999E-3</v>
      </c>
      <c r="G14" s="97">
        <v>2.8E-3</v>
      </c>
      <c r="H14" s="97">
        <v>-2.7000000000000001E-3</v>
      </c>
      <c r="I14" s="97">
        <v>-2.3999999999999998E-3</v>
      </c>
      <c r="J14" s="97">
        <v>-2.7000000000000001E-3</v>
      </c>
      <c r="K14" s="97">
        <v>4.6199999999999998E-2</v>
      </c>
      <c r="R14" s="90" t="s">
        <v>164</v>
      </c>
      <c r="S14" s="92">
        <v>0.19306999999999999</v>
      </c>
      <c r="T14" s="99">
        <v>0</v>
      </c>
    </row>
    <row r="15" spans="1:27" ht="17.25" thickBot="1" x14ac:dyDescent="0.2">
      <c r="A15" s="92" t="s">
        <v>66</v>
      </c>
      <c r="B15" s="18"/>
      <c r="D15" s="92" t="s">
        <v>63</v>
      </c>
      <c r="E15" s="97">
        <v>0.68179999999999996</v>
      </c>
      <c r="F15" s="97">
        <v>0.75600000000000001</v>
      </c>
      <c r="G15" s="97">
        <v>0.68179999999999996</v>
      </c>
      <c r="H15" s="97">
        <v>0.90259999999999996</v>
      </c>
      <c r="I15" s="97">
        <v>0.88849999999999996</v>
      </c>
      <c r="J15" s="97">
        <v>0.90259999999999996</v>
      </c>
      <c r="K15" s="97">
        <v>0.40010000000000001</v>
      </c>
      <c r="R15" s="90" t="s">
        <v>165</v>
      </c>
      <c r="S15" s="92">
        <v>-10.36669</v>
      </c>
      <c r="T15" s="92">
        <v>-6.3459300000000001</v>
      </c>
    </row>
    <row r="16" spans="1:27" ht="17.25" thickBot="1" x14ac:dyDescent="0.2">
      <c r="A16" s="92" t="s">
        <v>67</v>
      </c>
      <c r="B16" s="18"/>
    </row>
    <row r="17" spans="1:2" ht="17.25" thickBot="1" x14ac:dyDescent="0.2">
      <c r="A17" s="92" t="s">
        <v>68</v>
      </c>
      <c r="B17" s="18"/>
    </row>
    <row r="19" spans="1:2" ht="17.25" thickBot="1" x14ac:dyDescent="0.2">
      <c r="A19" s="53" t="s">
        <v>191</v>
      </c>
    </row>
    <row r="20" spans="1:2" ht="17.25" thickBot="1" x14ac:dyDescent="0.2">
      <c r="A20" s="92" t="s">
        <v>190</v>
      </c>
    </row>
    <row r="21" spans="1:2" ht="17.25" thickBot="1" x14ac:dyDescent="0.2">
      <c r="A21" s="92" t="s">
        <v>192</v>
      </c>
    </row>
    <row r="23" spans="1:2" ht="17.25" thickBot="1" x14ac:dyDescent="0.2">
      <c r="A23" s="53" t="s">
        <v>254</v>
      </c>
    </row>
    <row r="24" spans="1:2" ht="17.25" thickBot="1" x14ac:dyDescent="0.2">
      <c r="A24" s="92" t="s">
        <v>252</v>
      </c>
    </row>
    <row r="25" spans="1:2" ht="17.25" thickBot="1" x14ac:dyDescent="0.2">
      <c r="A25" s="92" t="s">
        <v>253</v>
      </c>
    </row>
  </sheetData>
  <mergeCells count="16">
    <mergeCell ref="Z9:AA9"/>
    <mergeCell ref="D2:D4"/>
    <mergeCell ref="E2:K2"/>
    <mergeCell ref="D10:D12"/>
    <mergeCell ref="E10:K10"/>
    <mergeCell ref="W9:Y9"/>
    <mergeCell ref="M2:M3"/>
    <mergeCell ref="M9:M10"/>
    <mergeCell ref="S2:S3"/>
    <mergeCell ref="T2:T3"/>
    <mergeCell ref="R2:R3"/>
    <mergeCell ref="R10:R11"/>
    <mergeCell ref="S10:S11"/>
    <mergeCell ref="T10:T11"/>
    <mergeCell ref="N2:P2"/>
    <mergeCell ref="N9:P9"/>
  </mergeCells>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32"/>
  <sheetViews>
    <sheetView workbookViewId="0"/>
  </sheetViews>
  <sheetFormatPr defaultRowHeight="13.5" x14ac:dyDescent="0.15"/>
  <cols>
    <col min="1" max="1" width="4.25" style="107" customWidth="1"/>
    <col min="2" max="2" width="10.75" style="107" customWidth="1"/>
    <col min="3" max="3" width="20.625" style="107" bestFit="1" customWidth="1"/>
    <col min="4" max="4" width="52.875" style="107" customWidth="1"/>
    <col min="5" max="5" width="29.875" style="107" bestFit="1" customWidth="1"/>
    <col min="6" max="16384" width="9" style="107"/>
  </cols>
  <sheetData>
    <row r="1" spans="1:5" x14ac:dyDescent="0.15">
      <c r="A1" s="107" t="s">
        <v>263</v>
      </c>
    </row>
    <row r="2" spans="1:5" ht="27" x14ac:dyDescent="0.15">
      <c r="A2" s="108"/>
      <c r="B2" s="108" t="s">
        <v>264</v>
      </c>
      <c r="C2" s="108" t="s">
        <v>265</v>
      </c>
      <c r="D2" s="108" t="s">
        <v>266</v>
      </c>
      <c r="E2" s="109" t="s">
        <v>267</v>
      </c>
    </row>
    <row r="3" spans="1:5" x14ac:dyDescent="0.15">
      <c r="A3" s="110">
        <v>1</v>
      </c>
      <c r="B3" s="110" t="s">
        <v>391</v>
      </c>
      <c r="C3" s="110" t="s">
        <v>392</v>
      </c>
      <c r="D3" s="110"/>
      <c r="E3" s="110" t="s">
        <v>392</v>
      </c>
    </row>
    <row r="4" spans="1:5" x14ac:dyDescent="0.15">
      <c r="A4" s="110">
        <v>2</v>
      </c>
      <c r="B4" s="110"/>
      <c r="C4" s="110"/>
      <c r="D4" s="110"/>
      <c r="E4" s="110"/>
    </row>
    <row r="5" spans="1:5" x14ac:dyDescent="0.15">
      <c r="A5" s="110">
        <v>3</v>
      </c>
      <c r="B5" s="110"/>
      <c r="C5" s="110"/>
      <c r="D5" s="110"/>
      <c r="E5" s="110"/>
    </row>
    <row r="6" spans="1:5" x14ac:dyDescent="0.15">
      <c r="A6" s="110">
        <v>4</v>
      </c>
      <c r="B6" s="110"/>
      <c r="C6" s="110"/>
      <c r="D6" s="110"/>
      <c r="E6" s="110"/>
    </row>
    <row r="7" spans="1:5" x14ac:dyDescent="0.15">
      <c r="A7" s="110">
        <v>5</v>
      </c>
      <c r="B7" s="110"/>
      <c r="C7" s="110"/>
      <c r="D7" s="110"/>
      <c r="E7" s="110"/>
    </row>
    <row r="8" spans="1:5" x14ac:dyDescent="0.15">
      <c r="A8" s="110">
        <v>6</v>
      </c>
      <c r="B8" s="110"/>
      <c r="C8" s="110"/>
      <c r="D8" s="110"/>
      <c r="E8" s="110"/>
    </row>
    <row r="9" spans="1:5" x14ac:dyDescent="0.15">
      <c r="A9" s="110">
        <v>7</v>
      </c>
      <c r="B9" s="110"/>
      <c r="C9" s="110"/>
      <c r="D9" s="110"/>
      <c r="E9" s="110"/>
    </row>
    <row r="10" spans="1:5" x14ac:dyDescent="0.15">
      <c r="A10" s="110">
        <v>8</v>
      </c>
      <c r="B10" s="110"/>
      <c r="C10" s="110"/>
      <c r="D10" s="110"/>
      <c r="E10" s="110"/>
    </row>
    <row r="11" spans="1:5" x14ac:dyDescent="0.15">
      <c r="A11" s="110">
        <v>9</v>
      </c>
      <c r="B11" s="110"/>
      <c r="C11" s="110"/>
      <c r="D11" s="110"/>
      <c r="E11" s="110"/>
    </row>
    <row r="12" spans="1:5" x14ac:dyDescent="0.15">
      <c r="A12" s="110">
        <v>10</v>
      </c>
      <c r="B12" s="110"/>
      <c r="C12" s="110"/>
      <c r="D12" s="110"/>
      <c r="E12" s="110"/>
    </row>
    <row r="13" spans="1:5" x14ac:dyDescent="0.15">
      <c r="A13" s="110">
        <v>11</v>
      </c>
      <c r="B13" s="110"/>
      <c r="C13" s="110"/>
      <c r="D13" s="110"/>
      <c r="E13" s="110"/>
    </row>
    <row r="14" spans="1:5" x14ac:dyDescent="0.15">
      <c r="A14" s="110">
        <v>12</v>
      </c>
      <c r="B14" s="110"/>
      <c r="C14" s="110"/>
      <c r="D14" s="110"/>
      <c r="E14" s="110"/>
    </row>
    <row r="15" spans="1:5" x14ac:dyDescent="0.15">
      <c r="A15" s="110">
        <v>13</v>
      </c>
      <c r="B15" s="110"/>
      <c r="C15" s="110"/>
      <c r="D15" s="110"/>
      <c r="E15" s="110"/>
    </row>
    <row r="16" spans="1:5" x14ac:dyDescent="0.15">
      <c r="A16" s="110">
        <v>14</v>
      </c>
      <c r="B16" s="110"/>
      <c r="C16" s="110"/>
      <c r="D16" s="110"/>
      <c r="E16" s="110"/>
    </row>
    <row r="17" spans="1:5" x14ac:dyDescent="0.15">
      <c r="A17" s="110">
        <v>15</v>
      </c>
      <c r="B17" s="110"/>
      <c r="C17" s="110"/>
      <c r="D17" s="110"/>
      <c r="E17" s="110"/>
    </row>
    <row r="18" spans="1:5" x14ac:dyDescent="0.15">
      <c r="A18" s="110">
        <v>16</v>
      </c>
      <c r="B18" s="110"/>
      <c r="C18" s="110"/>
      <c r="D18" s="110"/>
      <c r="E18" s="110"/>
    </row>
    <row r="19" spans="1:5" x14ac:dyDescent="0.15">
      <c r="A19" s="110">
        <v>17</v>
      </c>
      <c r="B19" s="110"/>
      <c r="C19" s="110"/>
      <c r="D19" s="110"/>
      <c r="E19" s="110"/>
    </row>
    <row r="20" spans="1:5" x14ac:dyDescent="0.15">
      <c r="A20" s="110">
        <v>18</v>
      </c>
      <c r="B20" s="110"/>
      <c r="C20" s="110"/>
      <c r="D20" s="110"/>
      <c r="E20" s="110"/>
    </row>
    <row r="21" spans="1:5" x14ac:dyDescent="0.15">
      <c r="A21" s="110">
        <v>19</v>
      </c>
      <c r="B21" s="110"/>
      <c r="C21" s="110"/>
      <c r="D21" s="110"/>
      <c r="E21" s="110"/>
    </row>
    <row r="22" spans="1:5" x14ac:dyDescent="0.15">
      <c r="A22" s="110">
        <v>20</v>
      </c>
      <c r="B22" s="110"/>
      <c r="C22" s="110"/>
      <c r="D22" s="110"/>
      <c r="E22" s="110"/>
    </row>
    <row r="23" spans="1:5" x14ac:dyDescent="0.15">
      <c r="A23" s="110">
        <v>21</v>
      </c>
      <c r="B23" s="110"/>
      <c r="C23" s="110"/>
      <c r="D23" s="110"/>
      <c r="E23" s="110"/>
    </row>
    <row r="24" spans="1:5" x14ac:dyDescent="0.15">
      <c r="A24" s="110">
        <v>22</v>
      </c>
      <c r="B24" s="110"/>
      <c r="C24" s="110"/>
      <c r="D24" s="110"/>
      <c r="E24" s="110"/>
    </row>
    <row r="25" spans="1:5" x14ac:dyDescent="0.15">
      <c r="A25" s="110">
        <v>23</v>
      </c>
      <c r="B25" s="110"/>
      <c r="C25" s="110"/>
      <c r="D25" s="110"/>
      <c r="E25" s="110"/>
    </row>
    <row r="26" spans="1:5" x14ac:dyDescent="0.15">
      <c r="A26" s="110">
        <v>24</v>
      </c>
      <c r="B26" s="110"/>
      <c r="C26" s="110"/>
      <c r="D26" s="110"/>
      <c r="E26" s="110"/>
    </row>
    <row r="27" spans="1:5" x14ac:dyDescent="0.15">
      <c r="A27" s="110">
        <v>25</v>
      </c>
      <c r="B27" s="110"/>
      <c r="C27" s="110"/>
      <c r="D27" s="110"/>
      <c r="E27" s="110"/>
    </row>
    <row r="28" spans="1:5" x14ac:dyDescent="0.15">
      <c r="A28" s="110">
        <v>26</v>
      </c>
      <c r="B28" s="110"/>
      <c r="C28" s="110"/>
      <c r="D28" s="110"/>
      <c r="E28" s="110"/>
    </row>
    <row r="29" spans="1:5" x14ac:dyDescent="0.15">
      <c r="A29" s="110">
        <v>27</v>
      </c>
      <c r="B29" s="110"/>
      <c r="C29" s="110"/>
      <c r="D29" s="110"/>
      <c r="E29" s="110"/>
    </row>
    <row r="30" spans="1:5" x14ac:dyDescent="0.15">
      <c r="A30" s="110">
        <v>28</v>
      </c>
      <c r="B30" s="110"/>
      <c r="C30" s="110"/>
      <c r="D30" s="110"/>
      <c r="E30" s="110"/>
    </row>
    <row r="31" spans="1:5" x14ac:dyDescent="0.15">
      <c r="A31" s="110">
        <v>29</v>
      </c>
      <c r="B31" s="110"/>
      <c r="C31" s="110"/>
      <c r="D31" s="110"/>
      <c r="E31" s="110"/>
    </row>
    <row r="32" spans="1:5" x14ac:dyDescent="0.15">
      <c r="A32" s="110">
        <v>30</v>
      </c>
      <c r="B32" s="110"/>
      <c r="C32" s="110"/>
      <c r="D32" s="110"/>
      <c r="E32" s="110"/>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ご使用に関して</vt:lpstr>
      <vt:lpstr>データ入力と計算結果</vt:lpstr>
      <vt:lpstr>貼り付けシート（日別）</vt:lpstr>
      <vt:lpstr>貼り付けシート（時刻別）</vt:lpstr>
      <vt:lpstr>計算過程</vt:lpstr>
      <vt:lpstr>バックデータ一覧</vt:lpstr>
      <vt:lpstr>Version管理表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2015-06-29T03:07:14Z</cp:lastPrinted>
  <dcterms:created xsi:type="dcterms:W3CDTF">2014-08-07T01:40:48Z</dcterms:created>
  <dcterms:modified xsi:type="dcterms:W3CDTF">2015-06-29T05:13:31Z</dcterms:modified>
</cp:coreProperties>
</file>